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5480" tabRatio="500"/>
  </bookViews>
  <sheets>
    <sheet name="Sheet1" sheetId="1" r:id="rId1"/>
    <sheet name="Sheet2" sheetId="2" r:id="rId2"/>
    <sheet name="Sheet3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0" i="1" l="1"/>
  <c r="B4" i="4"/>
  <c r="B51" i="1"/>
  <c r="B52" i="1"/>
  <c r="B32" i="1"/>
  <c r="B3" i="4"/>
  <c r="B218" i="4"/>
  <c r="DQ50" i="1"/>
  <c r="HN223" i="2"/>
  <c r="HN224" i="2"/>
  <c r="DQ51" i="1"/>
  <c r="DQ52" i="1"/>
  <c r="HN218" i="2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L21" i="1"/>
  <c r="D32" i="1"/>
  <c r="M24" i="1"/>
  <c r="N24" i="1"/>
  <c r="Q9" i="1"/>
  <c r="Q12" i="1"/>
  <c r="Q13" i="1"/>
  <c r="N14" i="1"/>
  <c r="O13" i="1"/>
  <c r="O15" i="1"/>
  <c r="N13" i="1"/>
  <c r="Q11" i="1"/>
  <c r="O17" i="1"/>
  <c r="M31" i="1"/>
  <c r="N31" i="1"/>
  <c r="N5" i="1"/>
  <c r="M26" i="1"/>
  <c r="N26" i="1"/>
  <c r="O26" i="1"/>
  <c r="N21" i="1"/>
  <c r="N20" i="1"/>
  <c r="L25" i="1"/>
  <c r="L27" i="1"/>
  <c r="L28" i="1"/>
  <c r="I41" i="1"/>
  <c r="F70" i="1"/>
  <c r="F76" i="1"/>
  <c r="F82" i="1"/>
  <c r="F88" i="1"/>
  <c r="F94" i="1"/>
  <c r="F100" i="1"/>
  <c r="F106" i="1"/>
  <c r="F112" i="1"/>
  <c r="F118" i="1"/>
  <c r="F124" i="1"/>
  <c r="F130" i="1"/>
  <c r="F136" i="1"/>
  <c r="F142" i="1"/>
  <c r="F148" i="1"/>
  <c r="F154" i="1"/>
  <c r="F160" i="1"/>
  <c r="F166" i="1"/>
  <c r="F172" i="1"/>
  <c r="F178" i="1"/>
  <c r="F64" i="1"/>
  <c r="I9" i="1"/>
  <c r="B216" i="4"/>
  <c r="B205" i="4"/>
  <c r="B194" i="4"/>
  <c r="B183" i="4"/>
  <c r="B172" i="4"/>
  <c r="B161" i="4"/>
  <c r="B150" i="4"/>
  <c r="B139" i="4"/>
  <c r="B128" i="4"/>
  <c r="B117" i="4"/>
  <c r="B106" i="4"/>
  <c r="B95" i="4"/>
  <c r="B84" i="4"/>
  <c r="B73" i="4"/>
  <c r="B62" i="4"/>
  <c r="B51" i="4"/>
  <c r="B40" i="4"/>
  <c r="B29" i="4"/>
  <c r="B18" i="4"/>
  <c r="B7" i="4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R50" i="1"/>
  <c r="H50" i="1"/>
  <c r="G50" i="1"/>
  <c r="F50" i="1"/>
  <c r="E50" i="1"/>
  <c r="D50" i="1"/>
  <c r="C50" i="1"/>
  <c r="I34" i="1"/>
  <c r="I35" i="1"/>
  <c r="HJ4" i="2"/>
  <c r="HD4" i="2"/>
  <c r="GX4" i="2"/>
  <c r="GR4" i="2"/>
  <c r="GL4" i="2"/>
  <c r="GF4" i="2"/>
  <c r="FZ4" i="2"/>
  <c r="FT4" i="2"/>
  <c r="FN4" i="2"/>
  <c r="FH4" i="2"/>
  <c r="FB4" i="2"/>
  <c r="EV4" i="2"/>
  <c r="EP4" i="2"/>
  <c r="EJ4" i="2"/>
  <c r="ED4" i="2"/>
  <c r="DX4" i="2"/>
  <c r="DR4" i="2"/>
  <c r="DL4" i="2"/>
  <c r="DF4" i="2"/>
  <c r="DR51" i="1"/>
  <c r="I2" i="1"/>
  <c r="DR52" i="1"/>
  <c r="HO219" i="2"/>
  <c r="HO224" i="2"/>
  <c r="HM222" i="2"/>
  <c r="HM223" i="2"/>
  <c r="HL221" i="2"/>
  <c r="HL222" i="2"/>
  <c r="HK220" i="2"/>
  <c r="HK221" i="2"/>
  <c r="HJ220" i="2"/>
  <c r="B20" i="1"/>
  <c r="DP51" i="1"/>
  <c r="DP52" i="1"/>
  <c r="HM217" i="2"/>
  <c r="DO51" i="1"/>
  <c r="DO52" i="1"/>
  <c r="HL216" i="2"/>
  <c r="B18" i="1"/>
  <c r="DN51" i="1"/>
  <c r="DN52" i="1"/>
  <c r="HK215" i="2"/>
  <c r="DM51" i="1"/>
  <c r="DM52" i="1"/>
  <c r="HJ214" i="2"/>
  <c r="HI213" i="2"/>
  <c r="HH212" i="2"/>
  <c r="HH213" i="2"/>
  <c r="HG211" i="2"/>
  <c r="HG212" i="2"/>
  <c r="HF210" i="2"/>
  <c r="HF211" i="2"/>
  <c r="HE209" i="2"/>
  <c r="HE210" i="2"/>
  <c r="HD209" i="2"/>
  <c r="DL51" i="1"/>
  <c r="DL52" i="1"/>
  <c r="HI208" i="2"/>
  <c r="DK51" i="1"/>
  <c r="DK52" i="1"/>
  <c r="HH207" i="2"/>
  <c r="DJ51" i="1"/>
  <c r="DJ52" i="1"/>
  <c r="HG206" i="2"/>
  <c r="DI51" i="1"/>
  <c r="DI52" i="1"/>
  <c r="HF205" i="2"/>
  <c r="DH51" i="1"/>
  <c r="DH52" i="1"/>
  <c r="HE204" i="2"/>
  <c r="DG51" i="1"/>
  <c r="DG52" i="1"/>
  <c r="HD203" i="2"/>
  <c r="HC202" i="2"/>
  <c r="HB201" i="2"/>
  <c r="HB202" i="2"/>
  <c r="HA200" i="2"/>
  <c r="HA201" i="2"/>
  <c r="GZ199" i="2"/>
  <c r="GZ200" i="2"/>
  <c r="GY198" i="2"/>
  <c r="GY199" i="2"/>
  <c r="GX198" i="2"/>
  <c r="DF51" i="1"/>
  <c r="DF52" i="1"/>
  <c r="HC197" i="2"/>
  <c r="DE51" i="1"/>
  <c r="DE52" i="1"/>
  <c r="HB196" i="2"/>
  <c r="DD51" i="1"/>
  <c r="DD52" i="1"/>
  <c r="HA195" i="2"/>
  <c r="DC51" i="1"/>
  <c r="DC52" i="1"/>
  <c r="GZ194" i="2"/>
  <c r="DB51" i="1"/>
  <c r="DB52" i="1"/>
  <c r="GY193" i="2"/>
  <c r="DA51" i="1"/>
  <c r="DA52" i="1"/>
  <c r="GX192" i="2"/>
  <c r="GW191" i="2"/>
  <c r="GV190" i="2"/>
  <c r="GV191" i="2"/>
  <c r="GU189" i="2"/>
  <c r="GU190" i="2"/>
  <c r="GT188" i="2"/>
  <c r="GT189" i="2"/>
  <c r="GS187" i="2"/>
  <c r="GS188" i="2"/>
  <c r="GR187" i="2"/>
  <c r="CZ51" i="1"/>
  <c r="CZ52" i="1"/>
  <c r="GW186" i="2"/>
  <c r="CY51" i="1"/>
  <c r="CY52" i="1"/>
  <c r="GV185" i="2"/>
  <c r="CX51" i="1"/>
  <c r="CX52" i="1"/>
  <c r="GU184" i="2"/>
  <c r="CW51" i="1"/>
  <c r="CW52" i="1"/>
  <c r="GT183" i="2"/>
  <c r="CV51" i="1"/>
  <c r="CV52" i="1"/>
  <c r="GS182" i="2"/>
  <c r="CU51" i="1"/>
  <c r="CU52" i="1"/>
  <c r="GR181" i="2"/>
  <c r="GQ180" i="2"/>
  <c r="GP179" i="2"/>
  <c r="GP180" i="2"/>
  <c r="GO178" i="2"/>
  <c r="GO179" i="2"/>
  <c r="GN177" i="2"/>
  <c r="GN178" i="2"/>
  <c r="GM176" i="2"/>
  <c r="GM177" i="2"/>
  <c r="GL176" i="2"/>
  <c r="CT51" i="1"/>
  <c r="CT52" i="1"/>
  <c r="GQ175" i="2"/>
  <c r="CS51" i="1"/>
  <c r="CS52" i="1"/>
  <c r="GP174" i="2"/>
  <c r="CR51" i="1"/>
  <c r="CR52" i="1"/>
  <c r="GO173" i="2"/>
  <c r="CQ51" i="1"/>
  <c r="CQ52" i="1"/>
  <c r="GN172" i="2"/>
  <c r="CP51" i="1"/>
  <c r="CP52" i="1"/>
  <c r="GM171" i="2"/>
  <c r="CO51" i="1"/>
  <c r="CO52" i="1"/>
  <c r="GL170" i="2"/>
  <c r="GK169" i="2"/>
  <c r="GJ168" i="2"/>
  <c r="GJ169" i="2"/>
  <c r="GI167" i="2"/>
  <c r="GI168" i="2"/>
  <c r="GH166" i="2"/>
  <c r="GH167" i="2"/>
  <c r="GG165" i="2"/>
  <c r="GG166" i="2"/>
  <c r="GF165" i="2"/>
  <c r="CN51" i="1"/>
  <c r="CN52" i="1"/>
  <c r="GK164" i="2"/>
  <c r="CM51" i="1"/>
  <c r="CM52" i="1"/>
  <c r="GJ163" i="2"/>
  <c r="CL51" i="1"/>
  <c r="CL52" i="1"/>
  <c r="GI162" i="2"/>
  <c r="CK51" i="1"/>
  <c r="CK52" i="1"/>
  <c r="GH161" i="2"/>
  <c r="CJ51" i="1"/>
  <c r="CJ52" i="1"/>
  <c r="GG160" i="2"/>
  <c r="CI51" i="1"/>
  <c r="CI52" i="1"/>
  <c r="GF159" i="2"/>
  <c r="GE158" i="2"/>
  <c r="GD157" i="2"/>
  <c r="GD158" i="2"/>
  <c r="GC156" i="2"/>
  <c r="GC157" i="2"/>
  <c r="GB155" i="2"/>
  <c r="GB156" i="2"/>
  <c r="GA154" i="2"/>
  <c r="GA155" i="2"/>
  <c r="FZ154" i="2"/>
  <c r="CH51" i="1"/>
  <c r="CH52" i="1"/>
  <c r="GE153" i="2"/>
  <c r="CG51" i="1"/>
  <c r="CG52" i="1"/>
  <c r="GD152" i="2"/>
  <c r="CF51" i="1"/>
  <c r="CF52" i="1"/>
  <c r="GC151" i="2"/>
  <c r="CE51" i="1"/>
  <c r="CE52" i="1"/>
  <c r="GB150" i="2"/>
  <c r="CD51" i="1"/>
  <c r="CD52" i="1"/>
  <c r="GA149" i="2"/>
  <c r="CC51" i="1"/>
  <c r="CC52" i="1"/>
  <c r="FZ148" i="2"/>
  <c r="FY147" i="2"/>
  <c r="FX146" i="2"/>
  <c r="FX147" i="2"/>
  <c r="FW145" i="2"/>
  <c r="FW146" i="2"/>
  <c r="FV144" i="2"/>
  <c r="FV145" i="2"/>
  <c r="FU143" i="2"/>
  <c r="FU144" i="2"/>
  <c r="FT143" i="2"/>
  <c r="CB51" i="1"/>
  <c r="CB52" i="1"/>
  <c r="FY142" i="2"/>
  <c r="CA51" i="1"/>
  <c r="CA52" i="1"/>
  <c r="FX141" i="2"/>
  <c r="BZ51" i="1"/>
  <c r="BZ52" i="1"/>
  <c r="FW140" i="2"/>
  <c r="BY51" i="1"/>
  <c r="BY52" i="1"/>
  <c r="FV139" i="2"/>
  <c r="BX51" i="1"/>
  <c r="BX52" i="1"/>
  <c r="FU138" i="2"/>
  <c r="BW51" i="1"/>
  <c r="BW52" i="1"/>
  <c r="FT137" i="2"/>
  <c r="FS136" i="2"/>
  <c r="FR135" i="2"/>
  <c r="FR136" i="2"/>
  <c r="FQ134" i="2"/>
  <c r="FQ135" i="2"/>
  <c r="FP133" i="2"/>
  <c r="FP134" i="2"/>
  <c r="FO132" i="2"/>
  <c r="FO133" i="2"/>
  <c r="FN132" i="2"/>
  <c r="BV51" i="1"/>
  <c r="BV52" i="1"/>
  <c r="FS131" i="2"/>
  <c r="BU51" i="1"/>
  <c r="BU52" i="1"/>
  <c r="FR130" i="2"/>
  <c r="BT51" i="1"/>
  <c r="BT52" i="1"/>
  <c r="FQ129" i="2"/>
  <c r="BS51" i="1"/>
  <c r="BS52" i="1"/>
  <c r="FP128" i="2"/>
  <c r="BR51" i="1"/>
  <c r="BR52" i="1"/>
  <c r="FO127" i="2"/>
  <c r="BQ51" i="1"/>
  <c r="BQ52" i="1"/>
  <c r="FN126" i="2"/>
  <c r="FM125" i="2"/>
  <c r="FL124" i="2"/>
  <c r="FL125" i="2"/>
  <c r="FK123" i="2"/>
  <c r="FK124" i="2"/>
  <c r="FJ122" i="2"/>
  <c r="FJ123" i="2"/>
  <c r="FI121" i="2"/>
  <c r="FI122" i="2"/>
  <c r="FH121" i="2"/>
  <c r="BP51" i="1"/>
  <c r="BP52" i="1"/>
  <c r="FM120" i="2"/>
  <c r="BO51" i="1"/>
  <c r="BO52" i="1"/>
  <c r="FL119" i="2"/>
  <c r="BN51" i="1"/>
  <c r="BN52" i="1"/>
  <c r="FK118" i="2"/>
  <c r="BM51" i="1"/>
  <c r="BM52" i="1"/>
  <c r="FJ117" i="2"/>
  <c r="BL51" i="1"/>
  <c r="BL52" i="1"/>
  <c r="FI116" i="2"/>
  <c r="BK51" i="1"/>
  <c r="BK52" i="1"/>
  <c r="FH115" i="2"/>
  <c r="FG114" i="2"/>
  <c r="FF113" i="2"/>
  <c r="FF114" i="2"/>
  <c r="FE112" i="2"/>
  <c r="FE113" i="2"/>
  <c r="FD111" i="2"/>
  <c r="FD112" i="2"/>
  <c r="FC110" i="2"/>
  <c r="FC111" i="2"/>
  <c r="FB110" i="2"/>
  <c r="BJ51" i="1"/>
  <c r="BJ52" i="1"/>
  <c r="FG109" i="2"/>
  <c r="BI51" i="1"/>
  <c r="BI52" i="1"/>
  <c r="FF108" i="2"/>
  <c r="BH51" i="1"/>
  <c r="BH52" i="1"/>
  <c r="FE107" i="2"/>
  <c r="BG51" i="1"/>
  <c r="BG52" i="1"/>
  <c r="FD106" i="2"/>
  <c r="BF51" i="1"/>
  <c r="BF52" i="1"/>
  <c r="FC105" i="2"/>
  <c r="BE51" i="1"/>
  <c r="BE52" i="1"/>
  <c r="FB104" i="2"/>
  <c r="FA103" i="2"/>
  <c r="EZ102" i="2"/>
  <c r="EZ103" i="2"/>
  <c r="EY101" i="2"/>
  <c r="EY102" i="2"/>
  <c r="EX100" i="2"/>
  <c r="EX101" i="2"/>
  <c r="EW99" i="2"/>
  <c r="EW100" i="2"/>
  <c r="EV99" i="2"/>
  <c r="BD51" i="1"/>
  <c r="BD52" i="1"/>
  <c r="FA98" i="2"/>
  <c r="BC51" i="1"/>
  <c r="BC52" i="1"/>
  <c r="EZ97" i="2"/>
  <c r="BB51" i="1"/>
  <c r="BB52" i="1"/>
  <c r="EY96" i="2"/>
  <c r="BA51" i="1"/>
  <c r="BA52" i="1"/>
  <c r="EX95" i="2"/>
  <c r="AZ51" i="1"/>
  <c r="AZ52" i="1"/>
  <c r="EW94" i="2"/>
  <c r="AY51" i="1"/>
  <c r="AY52" i="1"/>
  <c r="EV93" i="2"/>
  <c r="EU92" i="2"/>
  <c r="ET91" i="2"/>
  <c r="ET92" i="2"/>
  <c r="ES90" i="2"/>
  <c r="ES91" i="2"/>
  <c r="ER89" i="2"/>
  <c r="ER90" i="2"/>
  <c r="EQ88" i="2"/>
  <c r="EQ89" i="2"/>
  <c r="EP88" i="2"/>
  <c r="AX51" i="1"/>
  <c r="AX52" i="1"/>
  <c r="EU87" i="2"/>
  <c r="AW51" i="1"/>
  <c r="AW52" i="1"/>
  <c r="ET86" i="2"/>
  <c r="AV51" i="1"/>
  <c r="AV52" i="1"/>
  <c r="ES85" i="2"/>
  <c r="AU51" i="1"/>
  <c r="AU52" i="1"/>
  <c r="ER84" i="2"/>
  <c r="AT51" i="1"/>
  <c r="AT52" i="1"/>
  <c r="EQ83" i="2"/>
  <c r="AS51" i="1"/>
  <c r="AS52" i="1"/>
  <c r="EP82" i="2"/>
  <c r="EO81" i="2"/>
  <c r="EN80" i="2"/>
  <c r="EN81" i="2"/>
  <c r="EM79" i="2"/>
  <c r="EM80" i="2"/>
  <c r="EL78" i="2"/>
  <c r="EL79" i="2"/>
  <c r="EK77" i="2"/>
  <c r="EK78" i="2"/>
  <c r="EJ77" i="2"/>
  <c r="AR51" i="1"/>
  <c r="AR52" i="1"/>
  <c r="EO76" i="2"/>
  <c r="AQ51" i="1"/>
  <c r="AQ52" i="1"/>
  <c r="EN75" i="2"/>
  <c r="AP51" i="1"/>
  <c r="AP52" i="1"/>
  <c r="EM74" i="2"/>
  <c r="AO51" i="1"/>
  <c r="AO52" i="1"/>
  <c r="EL73" i="2"/>
  <c r="AN51" i="1"/>
  <c r="AN52" i="1"/>
  <c r="EK72" i="2"/>
  <c r="AM51" i="1"/>
  <c r="AM52" i="1"/>
  <c r="EJ71" i="2"/>
  <c r="EI70" i="2"/>
  <c r="EH69" i="2"/>
  <c r="EH70" i="2"/>
  <c r="EG68" i="2"/>
  <c r="EG69" i="2"/>
  <c r="EF67" i="2"/>
  <c r="EF68" i="2"/>
  <c r="EE66" i="2"/>
  <c r="EE67" i="2"/>
  <c r="ED66" i="2"/>
  <c r="AL51" i="1"/>
  <c r="AL52" i="1"/>
  <c r="EI65" i="2"/>
  <c r="AK51" i="1"/>
  <c r="AK52" i="1"/>
  <c r="EH64" i="2"/>
  <c r="AJ51" i="1"/>
  <c r="AJ52" i="1"/>
  <c r="EG63" i="2"/>
  <c r="AI51" i="1"/>
  <c r="AI52" i="1"/>
  <c r="EF62" i="2"/>
  <c r="AH51" i="1"/>
  <c r="AH52" i="1"/>
  <c r="EE61" i="2"/>
  <c r="AG51" i="1"/>
  <c r="AG52" i="1"/>
  <c r="ED60" i="2"/>
  <c r="EC59" i="2"/>
  <c r="EB58" i="2"/>
  <c r="EB59" i="2"/>
  <c r="EA57" i="2"/>
  <c r="EA58" i="2"/>
  <c r="DZ56" i="2"/>
  <c r="DZ57" i="2"/>
  <c r="DY55" i="2"/>
  <c r="DY56" i="2"/>
  <c r="DX55" i="2"/>
  <c r="AF51" i="1"/>
  <c r="AF52" i="1"/>
  <c r="EC54" i="2"/>
  <c r="AE51" i="1"/>
  <c r="AE52" i="1"/>
  <c r="EB53" i="2"/>
  <c r="AD51" i="1"/>
  <c r="AD52" i="1"/>
  <c r="EA52" i="2"/>
  <c r="AC51" i="1"/>
  <c r="AC52" i="1"/>
  <c r="DZ51" i="2"/>
  <c r="AB51" i="1"/>
  <c r="AB52" i="1"/>
  <c r="DY50" i="2"/>
  <c r="AA51" i="1"/>
  <c r="AA52" i="1"/>
  <c r="DX49" i="2"/>
  <c r="DW48" i="2"/>
  <c r="DV47" i="2"/>
  <c r="DV48" i="2"/>
  <c r="DU46" i="2"/>
  <c r="DU47" i="2"/>
  <c r="DT45" i="2"/>
  <c r="DT46" i="2"/>
  <c r="DS44" i="2"/>
  <c r="DS45" i="2"/>
  <c r="DR44" i="2"/>
  <c r="Z51" i="1"/>
  <c r="Z52" i="1"/>
  <c r="DW43" i="2"/>
  <c r="Y51" i="1"/>
  <c r="Y52" i="1"/>
  <c r="DV42" i="2"/>
  <c r="X51" i="1"/>
  <c r="X52" i="1"/>
  <c r="DU41" i="2"/>
  <c r="W51" i="1"/>
  <c r="W52" i="1"/>
  <c r="DT40" i="2"/>
  <c r="V51" i="1"/>
  <c r="V52" i="1"/>
  <c r="DS39" i="2"/>
  <c r="U51" i="1"/>
  <c r="U52" i="1"/>
  <c r="DR38" i="2"/>
  <c r="DQ37" i="2"/>
  <c r="DP36" i="2"/>
  <c r="DP37" i="2"/>
  <c r="DO35" i="2"/>
  <c r="DO36" i="2"/>
  <c r="DN34" i="2"/>
  <c r="DN35" i="2"/>
  <c r="DM33" i="2"/>
  <c r="DM34" i="2"/>
  <c r="DL33" i="2"/>
  <c r="T51" i="1"/>
  <c r="T52" i="1"/>
  <c r="DQ32" i="2"/>
  <c r="S51" i="1"/>
  <c r="S52" i="1"/>
  <c r="DP31" i="2"/>
  <c r="R51" i="1"/>
  <c r="R52" i="1"/>
  <c r="DO30" i="2"/>
  <c r="Q51" i="1"/>
  <c r="Q52" i="1"/>
  <c r="DN29" i="2"/>
  <c r="P51" i="1"/>
  <c r="P52" i="1"/>
  <c r="DM28" i="2"/>
  <c r="O51" i="1"/>
  <c r="O52" i="1"/>
  <c r="DL27" i="2"/>
  <c r="DK26" i="2"/>
  <c r="DJ25" i="2"/>
  <c r="DJ26" i="2"/>
  <c r="DI24" i="2"/>
  <c r="DI25" i="2"/>
  <c r="DH23" i="2"/>
  <c r="DH24" i="2"/>
  <c r="DG22" i="2"/>
  <c r="DG23" i="2"/>
  <c r="DF22" i="2"/>
  <c r="N51" i="1"/>
  <c r="N52" i="1"/>
  <c r="DK21" i="2"/>
  <c r="M51" i="1"/>
  <c r="M52" i="1"/>
  <c r="DJ20" i="2"/>
  <c r="L51" i="1"/>
  <c r="L52" i="1"/>
  <c r="DI19" i="2"/>
  <c r="K51" i="1"/>
  <c r="K52" i="1"/>
  <c r="DH18" i="2"/>
  <c r="J51" i="1"/>
  <c r="J52" i="1"/>
  <c r="DG17" i="2"/>
  <c r="I51" i="1"/>
  <c r="I52" i="1"/>
  <c r="DF16" i="2"/>
  <c r="DE15" i="2"/>
  <c r="DD14" i="2"/>
  <c r="DC13" i="2"/>
  <c r="DB12" i="2"/>
  <c r="DA11" i="2"/>
  <c r="CZ11" i="2"/>
  <c r="H51" i="1"/>
  <c r="H52" i="1"/>
  <c r="DE10" i="2"/>
  <c r="G51" i="1"/>
  <c r="G52" i="1"/>
  <c r="DD9" i="2"/>
  <c r="F51" i="1"/>
  <c r="F52" i="1"/>
  <c r="DC8" i="2"/>
  <c r="E51" i="1"/>
  <c r="E52" i="1"/>
  <c r="DB7" i="2"/>
  <c r="D51" i="1"/>
  <c r="D52" i="1"/>
  <c r="DA6" i="2"/>
  <c r="C51" i="1"/>
  <c r="C52" i="1"/>
  <c r="CZ5" i="2"/>
  <c r="CZ4" i="2"/>
  <c r="B219" i="4"/>
  <c r="I15" i="1"/>
  <c r="B215" i="4"/>
  <c r="B217" i="4"/>
  <c r="B214" i="4"/>
  <c r="B208" i="4"/>
  <c r="B204" i="4"/>
  <c r="B206" i="4"/>
  <c r="B207" i="4"/>
  <c r="B203" i="4"/>
  <c r="B197" i="4"/>
  <c r="B193" i="4"/>
  <c r="B195" i="4"/>
  <c r="B196" i="4"/>
  <c r="B186" i="4"/>
  <c r="B192" i="4"/>
  <c r="B182" i="4"/>
  <c r="B184" i="4"/>
  <c r="B185" i="4"/>
  <c r="B181" i="4"/>
  <c r="B175" i="4"/>
  <c r="B171" i="4"/>
  <c r="B173" i="4"/>
  <c r="B174" i="4"/>
  <c r="B170" i="4"/>
  <c r="B164" i="4"/>
  <c r="B160" i="4"/>
  <c r="B162" i="4"/>
  <c r="B163" i="4"/>
  <c r="B159" i="4"/>
  <c r="B153" i="4"/>
  <c r="B149" i="4"/>
  <c r="B151" i="4"/>
  <c r="B152" i="4"/>
  <c r="B148" i="4"/>
  <c r="B142" i="4"/>
  <c r="B138" i="4"/>
  <c r="B140" i="4"/>
  <c r="B141" i="4"/>
  <c r="B137" i="4"/>
  <c r="B131" i="4"/>
  <c r="B127" i="4"/>
  <c r="B129" i="4"/>
  <c r="B130" i="4"/>
  <c r="B126" i="4"/>
  <c r="B120" i="4"/>
  <c r="B116" i="4"/>
  <c r="B118" i="4"/>
  <c r="B119" i="4"/>
  <c r="B115" i="4"/>
  <c r="B109" i="4"/>
  <c r="B105" i="4"/>
  <c r="B107" i="4"/>
  <c r="B108" i="4"/>
  <c r="B104" i="4"/>
  <c r="B98" i="4"/>
  <c r="B94" i="4"/>
  <c r="B96" i="4"/>
  <c r="B97" i="4"/>
  <c r="B93" i="4"/>
  <c r="B87" i="4"/>
  <c r="B83" i="4"/>
  <c r="B85" i="4"/>
  <c r="B86" i="4"/>
  <c r="B82" i="4"/>
  <c r="B76" i="4"/>
  <c r="B72" i="4"/>
  <c r="B74" i="4"/>
  <c r="B75" i="4"/>
  <c r="B71" i="4"/>
  <c r="B65" i="4"/>
  <c r="B61" i="4"/>
  <c r="B63" i="4"/>
  <c r="B64" i="4"/>
  <c r="B60" i="4"/>
  <c r="B54" i="4"/>
  <c r="B50" i="4"/>
  <c r="B52" i="4"/>
  <c r="B53" i="4"/>
  <c r="B49" i="4"/>
  <c r="B43" i="4"/>
  <c r="B39" i="4"/>
  <c r="B41" i="4"/>
  <c r="B42" i="4"/>
  <c r="B38" i="4"/>
  <c r="B32" i="4"/>
  <c r="B28" i="4"/>
  <c r="B30" i="4"/>
  <c r="B31" i="4"/>
  <c r="B27" i="4"/>
  <c r="B21" i="4"/>
  <c r="B17" i="4"/>
  <c r="B19" i="4"/>
  <c r="B20" i="4"/>
  <c r="B16" i="4"/>
  <c r="B10" i="4"/>
  <c r="B6" i="4"/>
  <c r="B8" i="4"/>
  <c r="B9" i="4"/>
  <c r="B5" i="4"/>
  <c r="I11" i="1"/>
  <c r="I7" i="1"/>
  <c r="I17" i="1"/>
  <c r="B42" i="1"/>
  <c r="I6" i="1"/>
  <c r="HO219" i="3"/>
  <c r="HO218" i="3"/>
  <c r="B11" i="1"/>
  <c r="I5" i="1"/>
  <c r="HM217" i="3"/>
  <c r="I4" i="1"/>
  <c r="HL216" i="3"/>
  <c r="HL215" i="3"/>
  <c r="B9" i="1"/>
  <c r="I3" i="1"/>
  <c r="HJ214" i="3"/>
  <c r="HI208" i="3"/>
  <c r="HI207" i="3"/>
  <c r="HG206" i="3"/>
  <c r="HF205" i="3"/>
  <c r="HF204" i="3"/>
  <c r="HD203" i="3"/>
  <c r="HC197" i="3"/>
  <c r="HC196" i="3"/>
  <c r="HA195" i="3"/>
  <c r="GZ194" i="3"/>
  <c r="GZ193" i="3"/>
  <c r="GX192" i="3"/>
  <c r="GW186" i="3"/>
  <c r="GW185" i="3"/>
  <c r="GU184" i="3"/>
  <c r="GT183" i="3"/>
  <c r="GT182" i="3"/>
  <c r="GR181" i="3"/>
  <c r="GQ175" i="3"/>
  <c r="GQ174" i="3"/>
  <c r="GO173" i="3"/>
  <c r="GN172" i="3"/>
  <c r="GN171" i="3"/>
  <c r="GL170" i="3"/>
  <c r="GK164" i="3"/>
  <c r="GK163" i="3"/>
  <c r="GI162" i="3"/>
  <c r="GH161" i="3"/>
  <c r="GH160" i="3"/>
  <c r="GF159" i="3"/>
  <c r="GE153" i="3"/>
  <c r="GE152" i="3"/>
  <c r="GC151" i="3"/>
  <c r="GB150" i="3"/>
  <c r="GB149" i="3"/>
  <c r="FZ148" i="3"/>
  <c r="FY142" i="3"/>
  <c r="FY141" i="3"/>
  <c r="FW140" i="3"/>
  <c r="FV139" i="3"/>
  <c r="FV138" i="3"/>
  <c r="FT137" i="3"/>
  <c r="FS131" i="3"/>
  <c r="FS130" i="3"/>
  <c r="FQ129" i="3"/>
  <c r="FP128" i="3"/>
  <c r="FP127" i="3"/>
  <c r="FN126" i="3"/>
  <c r="FM120" i="3"/>
  <c r="FM119" i="3"/>
  <c r="FK118" i="3"/>
  <c r="FJ117" i="3"/>
  <c r="FJ116" i="3"/>
  <c r="FH115" i="3"/>
  <c r="FG109" i="3"/>
  <c r="FG108" i="3"/>
  <c r="FE107" i="3"/>
  <c r="FD106" i="3"/>
  <c r="FD105" i="3"/>
  <c r="FB104" i="3"/>
  <c r="FA98" i="3"/>
  <c r="FA97" i="3"/>
  <c r="EY96" i="3"/>
  <c r="EX95" i="3"/>
  <c r="EX94" i="3"/>
  <c r="EV93" i="3"/>
  <c r="EU87" i="3"/>
  <c r="EU86" i="3"/>
  <c r="ES85" i="3"/>
  <c r="ER84" i="3"/>
  <c r="ER83" i="3"/>
  <c r="EP82" i="3"/>
  <c r="EO76" i="3"/>
  <c r="EO75" i="3"/>
  <c r="EM74" i="3"/>
  <c r="EL73" i="3"/>
  <c r="EL72" i="3"/>
  <c r="EJ71" i="3"/>
  <c r="EI65" i="3"/>
  <c r="EI64" i="3"/>
  <c r="EG63" i="3"/>
  <c r="EF62" i="3"/>
  <c r="EF61" i="3"/>
  <c r="ED60" i="3"/>
  <c r="EC54" i="3"/>
  <c r="EC53" i="3"/>
  <c r="EA52" i="3"/>
  <c r="DZ51" i="3"/>
  <c r="DZ50" i="3"/>
  <c r="DX49" i="3"/>
  <c r="DW43" i="3"/>
  <c r="DW42" i="3"/>
  <c r="DU41" i="3"/>
  <c r="DT40" i="3"/>
  <c r="DT39" i="3"/>
  <c r="DR38" i="3"/>
  <c r="DQ32" i="3"/>
  <c r="DQ31" i="3"/>
  <c r="DO30" i="3"/>
  <c r="DN29" i="3"/>
  <c r="DN28" i="3"/>
  <c r="DL27" i="3"/>
  <c r="DK21" i="3"/>
  <c r="DK20" i="3"/>
  <c r="DI19" i="3"/>
  <c r="DH18" i="3"/>
  <c r="DH17" i="3"/>
  <c r="DF16" i="3"/>
  <c r="DE10" i="3"/>
  <c r="DE9" i="3"/>
  <c r="DC8" i="3"/>
  <c r="DB7" i="3"/>
  <c r="DB6" i="3"/>
  <c r="CZ5" i="3"/>
  <c r="HJ3" i="3"/>
  <c r="HD3" i="3"/>
  <c r="GX3" i="3"/>
  <c r="GR3" i="3"/>
  <c r="GL3" i="3"/>
  <c r="GF3" i="3"/>
  <c r="FZ3" i="3"/>
  <c r="FT3" i="3"/>
  <c r="FN3" i="3"/>
  <c r="FH3" i="3"/>
  <c r="FB3" i="3"/>
  <c r="EV3" i="3"/>
  <c r="EP3" i="3"/>
  <c r="EJ3" i="3"/>
  <c r="ED3" i="3"/>
  <c r="DX3" i="3"/>
  <c r="DR3" i="3"/>
  <c r="DL3" i="3"/>
  <c r="DF3" i="3"/>
  <c r="CZ3" i="3"/>
  <c r="I8" i="1"/>
  <c r="DA12" i="2"/>
  <c r="DD15" i="2"/>
  <c r="DC14" i="2"/>
  <c r="DB13" i="2"/>
  <c r="I16" i="1"/>
  <c r="I14" i="1"/>
  <c r="I13" i="1"/>
  <c r="I12" i="1"/>
  <c r="B5" i="1"/>
</calcChain>
</file>

<file path=xl/sharedStrings.xml><?xml version="1.0" encoding="utf-8"?>
<sst xmlns="http://schemas.openxmlformats.org/spreadsheetml/2006/main" count="1502" uniqueCount="683">
  <si>
    <t>m^2</t>
  </si>
  <si>
    <t>=</t>
  </si>
  <si>
    <t>in^2</t>
  </si>
  <si>
    <t>Pa</t>
  </si>
  <si>
    <t>μ</t>
  </si>
  <si>
    <t>Pa*s</t>
  </si>
  <si>
    <t>K_c</t>
  </si>
  <si>
    <t>K_e2</t>
  </si>
  <si>
    <t>K_e3</t>
  </si>
  <si>
    <t>ρ</t>
  </si>
  <si>
    <t>kg/m^3</t>
  </si>
  <si>
    <t>P_atm</t>
  </si>
  <si>
    <t>P_source</t>
  </si>
  <si>
    <t>m</t>
  </si>
  <si>
    <t>&lt;--Note: this is 10% of the to incubator length</t>
  </si>
  <si>
    <t>&lt;--Note: this is 90% of the to incubator length</t>
  </si>
  <si>
    <t>m/s</t>
  </si>
  <si>
    <t>g</t>
  </si>
  <si>
    <t>m/s^2</t>
  </si>
  <si>
    <t>lbs</t>
  </si>
  <si>
    <t>max force</t>
  </si>
  <si>
    <t>K_e1</t>
  </si>
  <si>
    <t>Matrix A</t>
  </si>
  <si>
    <t>Eqn 1</t>
  </si>
  <si>
    <t>Eqn 2</t>
  </si>
  <si>
    <t>Eqn 3</t>
  </si>
  <si>
    <t>Eqn 4</t>
  </si>
  <si>
    <t>Eqn 5</t>
  </si>
  <si>
    <t>Eqn 6</t>
  </si>
  <si>
    <t>Eqn 7</t>
  </si>
  <si>
    <t>Eqn 8</t>
  </si>
  <si>
    <t>Eqn 9</t>
  </si>
  <si>
    <t>Eqn 10</t>
  </si>
  <si>
    <t>Eqn 11</t>
  </si>
  <si>
    <t>Eqn 12</t>
  </si>
  <si>
    <t>Eqn 13</t>
  </si>
  <si>
    <t>Eqn 14</t>
  </si>
  <si>
    <t>Eqn 15</t>
  </si>
  <si>
    <t>Eqn 16</t>
  </si>
  <si>
    <t>Eqn 17</t>
  </si>
  <si>
    <t>Eqn 18</t>
  </si>
  <si>
    <t>Eqn 19</t>
  </si>
  <si>
    <t>Eqn 20</t>
  </si>
  <si>
    <t>Eqn 21</t>
  </si>
  <si>
    <t>Eqn 22</t>
  </si>
  <si>
    <t>Eqn 23</t>
  </si>
  <si>
    <t>Eqn 24</t>
  </si>
  <si>
    <t>Eqn 25</t>
  </si>
  <si>
    <t>Eqn 26</t>
  </si>
  <si>
    <t>Eqn 27</t>
  </si>
  <si>
    <t>Eqn 28</t>
  </si>
  <si>
    <t>Eqn 29</t>
  </si>
  <si>
    <t>Eqn 30</t>
  </si>
  <si>
    <t>Eqn 31</t>
  </si>
  <si>
    <t>Eqn 32</t>
  </si>
  <si>
    <t>Eqn 33</t>
  </si>
  <si>
    <t>Eqn 34</t>
  </si>
  <si>
    <t>Eqn 35</t>
  </si>
  <si>
    <t>Eqn 36</t>
  </si>
  <si>
    <t>Eqn 37</t>
  </si>
  <si>
    <t>Eqn 38</t>
  </si>
  <si>
    <t>Eqn 39</t>
  </si>
  <si>
    <t>Eqn 40</t>
  </si>
  <si>
    <t>Eqn 41</t>
  </si>
  <si>
    <t>Eqn 42</t>
  </si>
  <si>
    <t>Eqn 43</t>
  </si>
  <si>
    <t>Eqn 44</t>
  </si>
  <si>
    <t>Eqn 45</t>
  </si>
  <si>
    <t>Eqn 46</t>
  </si>
  <si>
    <t>Eqn 47</t>
  </si>
  <si>
    <t>Eqn 48</t>
  </si>
  <si>
    <t>Eqn 49</t>
  </si>
  <si>
    <t>Eqn 50</t>
  </si>
  <si>
    <t>Eqn 51</t>
  </si>
  <si>
    <t>Eqn 52</t>
  </si>
  <si>
    <t>Eqn 53</t>
  </si>
  <si>
    <t>Eqn 54</t>
  </si>
  <si>
    <t>Eqn 55</t>
  </si>
  <si>
    <t>Eqn 56</t>
  </si>
  <si>
    <t>Eqn 57</t>
  </si>
  <si>
    <t>Eqn 58</t>
  </si>
  <si>
    <t>Eqn 59</t>
  </si>
  <si>
    <t>Eqn 60</t>
  </si>
  <si>
    <t>Eqn 61</t>
  </si>
  <si>
    <t>Eqn 62</t>
  </si>
  <si>
    <t>Eqn 63</t>
  </si>
  <si>
    <t>Eqn 64</t>
  </si>
  <si>
    <t>Eqn 65</t>
  </si>
  <si>
    <t>Eqn 66</t>
  </si>
  <si>
    <t>Eqn 67</t>
  </si>
  <si>
    <t>Eqn 68</t>
  </si>
  <si>
    <t>Eqn 69</t>
  </si>
  <si>
    <t>Eqn 70</t>
  </si>
  <si>
    <t>Eqn 71</t>
  </si>
  <si>
    <t>Eqn 72</t>
  </si>
  <si>
    <t>Eqn 73</t>
  </si>
  <si>
    <t>Eqn 74</t>
  </si>
  <si>
    <t>Eqn 75</t>
  </si>
  <si>
    <t>Eqn 76</t>
  </si>
  <si>
    <t>Eqn 77</t>
  </si>
  <si>
    <t>Eqn 78</t>
  </si>
  <si>
    <t>Eqn 79</t>
  </si>
  <si>
    <t>Eqn 80</t>
  </si>
  <si>
    <t>Eqn 81</t>
  </si>
  <si>
    <t>Eqn 82</t>
  </si>
  <si>
    <t>Eqn 83</t>
  </si>
  <si>
    <t>Eqn 84</t>
  </si>
  <si>
    <t>Eqn 85</t>
  </si>
  <si>
    <t>Eqn 86</t>
  </si>
  <si>
    <t>Eqn 87</t>
  </si>
  <si>
    <t>Eqn 88</t>
  </si>
  <si>
    <t>Eqn 89</t>
  </si>
  <si>
    <t>Eqn 90</t>
  </si>
  <si>
    <t>Eqn 91</t>
  </si>
  <si>
    <t>Eqn 92</t>
  </si>
  <si>
    <t>Eqn 93</t>
  </si>
  <si>
    <t>Eqn 94</t>
  </si>
  <si>
    <t>Eqn 95</t>
  </si>
  <si>
    <t>Eqn 96</t>
  </si>
  <si>
    <t>Eqn 97</t>
  </si>
  <si>
    <t>Eqn 98</t>
  </si>
  <si>
    <t>Eqn 99</t>
  </si>
  <si>
    <t>Eqn 100</t>
  </si>
  <si>
    <t>Eqn 101</t>
  </si>
  <si>
    <t>Eqn 102</t>
  </si>
  <si>
    <t>Eqn 103</t>
  </si>
  <si>
    <t>Eqn 104</t>
  </si>
  <si>
    <t>Eqn 105</t>
  </si>
  <si>
    <t>Eqn 106</t>
  </si>
  <si>
    <t>Eqn 107</t>
  </si>
  <si>
    <t>Eqn 108</t>
  </si>
  <si>
    <t>Eqn 109</t>
  </si>
  <si>
    <t>Eqn 110</t>
  </si>
  <si>
    <t>Eqn 111</t>
  </si>
  <si>
    <t>Eqn 112</t>
  </si>
  <si>
    <t>Eqn 113</t>
  </si>
  <si>
    <t>Eqn 114</t>
  </si>
  <si>
    <t>Eqn 115</t>
  </si>
  <si>
    <t>Eqn 116</t>
  </si>
  <si>
    <t>Eqn 117</t>
  </si>
  <si>
    <t>Eqn 118</t>
  </si>
  <si>
    <t>Eqn 119</t>
  </si>
  <si>
    <t>Eqn 120</t>
  </si>
  <si>
    <t>Eqn 121</t>
  </si>
  <si>
    <t>Eqn 122</t>
  </si>
  <si>
    <t>Eqn 123</t>
  </si>
  <si>
    <t>Eqn 124</t>
  </si>
  <si>
    <t>Eqn 125</t>
  </si>
  <si>
    <t>Eqn 126</t>
  </si>
  <si>
    <t>Eqn 127</t>
  </si>
  <si>
    <t>Eqn 128</t>
  </si>
  <si>
    <t>Eqn 129</t>
  </si>
  <si>
    <t>Eqn 130</t>
  </si>
  <si>
    <t>Eqn 131</t>
  </si>
  <si>
    <t>Eqn 132</t>
  </si>
  <si>
    <t>Eqn 133</t>
  </si>
  <si>
    <t>Eqn 134</t>
  </si>
  <si>
    <t>Eqn 135</t>
  </si>
  <si>
    <t>Eqn 136</t>
  </si>
  <si>
    <t>Eqn 137</t>
  </si>
  <si>
    <t>Eqn 138</t>
  </si>
  <si>
    <t>Eqn 139</t>
  </si>
  <si>
    <t>Eqn 140</t>
  </si>
  <si>
    <t>Eqn 141</t>
  </si>
  <si>
    <t>Eqn 142</t>
  </si>
  <si>
    <t>Eqn 143</t>
  </si>
  <si>
    <t>Eqn 144</t>
  </si>
  <si>
    <t>Eqn 145</t>
  </si>
  <si>
    <t>Eqn 146</t>
  </si>
  <si>
    <t>Eqn 147</t>
  </si>
  <si>
    <t>Eqn 148</t>
  </si>
  <si>
    <t>Eqn 149</t>
  </si>
  <si>
    <t>Eqn 150</t>
  </si>
  <si>
    <t>Eqn 151</t>
  </si>
  <si>
    <t>Eqn 152</t>
  </si>
  <si>
    <t>Eqn 153</t>
  </si>
  <si>
    <t>Eqn 154</t>
  </si>
  <si>
    <t>Eqn 155</t>
  </si>
  <si>
    <t>Eqn 156</t>
  </si>
  <si>
    <t>Eqn 157</t>
  </si>
  <si>
    <t>Eqn 158</t>
  </si>
  <si>
    <t>Eqn 159</t>
  </si>
  <si>
    <t>Eqn 160</t>
  </si>
  <si>
    <t>Eqn 161</t>
  </si>
  <si>
    <t>Eqn 162</t>
  </si>
  <si>
    <t>Eqn 163</t>
  </si>
  <si>
    <t>Eqn 164</t>
  </si>
  <si>
    <t>Eqn 165</t>
  </si>
  <si>
    <t>Eqn 166</t>
  </si>
  <si>
    <t>Eqn 167</t>
  </si>
  <si>
    <t>Eqn 168</t>
  </si>
  <si>
    <t>Eqn 169</t>
  </si>
  <si>
    <t>Eqn 170</t>
  </si>
  <si>
    <t>Eqn 171</t>
  </si>
  <si>
    <t>Eqn 172</t>
  </si>
  <si>
    <t>Eqn 173</t>
  </si>
  <si>
    <t>Eqn 174</t>
  </si>
  <si>
    <t>Eqn 175</t>
  </si>
  <si>
    <t>Eqn 176</t>
  </si>
  <si>
    <t>Eqn 177</t>
  </si>
  <si>
    <t>Eqn 178</t>
  </si>
  <si>
    <t>Eqn 179</t>
  </si>
  <si>
    <t>Eqn 180</t>
  </si>
  <si>
    <t>Eqn 181</t>
  </si>
  <si>
    <t>Eqn 182</t>
  </si>
  <si>
    <t>Eqn 183</t>
  </si>
  <si>
    <t>Eqn 184</t>
  </si>
  <si>
    <t>Eqn 185</t>
  </si>
  <si>
    <t>Eqn 186</t>
  </si>
  <si>
    <t>Eqn 187</t>
  </si>
  <si>
    <t>Eqn 188</t>
  </si>
  <si>
    <t>Eqn 189</t>
  </si>
  <si>
    <t>Eqn 190</t>
  </si>
  <si>
    <t>Eqn 191</t>
  </si>
  <si>
    <t>Eqn 192</t>
  </si>
  <si>
    <t>Eqn 193</t>
  </si>
  <si>
    <t>Eqn 194</t>
  </si>
  <si>
    <t>Eqn 195</t>
  </si>
  <si>
    <t>Eqn 196</t>
  </si>
  <si>
    <t>Eqn 197</t>
  </si>
  <si>
    <t>Eqn 198</t>
  </si>
  <si>
    <t>Eqn 199</t>
  </si>
  <si>
    <t>Eqn 200</t>
  </si>
  <si>
    <t>Eqn 201</t>
  </si>
  <si>
    <t>Eqn 202</t>
  </si>
  <si>
    <t>Eqn 203</t>
  </si>
  <si>
    <t>Eqn 204</t>
  </si>
  <si>
    <t>P_A</t>
  </si>
  <si>
    <t>Matrix B</t>
  </si>
  <si>
    <t>Matrix C</t>
  </si>
  <si>
    <t>P_B1</t>
  </si>
  <si>
    <t>P_B2</t>
  </si>
  <si>
    <t>P_C1</t>
  </si>
  <si>
    <t>P_D1</t>
  </si>
  <si>
    <t>P_E1</t>
  </si>
  <si>
    <t>P_C2</t>
  </si>
  <si>
    <t>P_D2</t>
  </si>
  <si>
    <t>P_E2</t>
  </si>
  <si>
    <t>P_B3</t>
  </si>
  <si>
    <t>P_C3</t>
  </si>
  <si>
    <t>P_D3</t>
  </si>
  <si>
    <t>P_E3</t>
  </si>
  <si>
    <t>P_B4</t>
  </si>
  <si>
    <t>P_C4</t>
  </si>
  <si>
    <t>P_D4</t>
  </si>
  <si>
    <t>P_E4</t>
  </si>
  <si>
    <t>P_B5</t>
  </si>
  <si>
    <t>P_C5</t>
  </si>
  <si>
    <t>P_D5</t>
  </si>
  <si>
    <t>P_E5</t>
  </si>
  <si>
    <t>P_B6</t>
  </si>
  <si>
    <t>P_C6</t>
  </si>
  <si>
    <t>P_D6</t>
  </si>
  <si>
    <t>P_E6</t>
  </si>
  <si>
    <t>P_B7</t>
  </si>
  <si>
    <t>P_C7</t>
  </si>
  <si>
    <t>P_D7</t>
  </si>
  <si>
    <t>P_E7</t>
  </si>
  <si>
    <t>P_B8</t>
  </si>
  <si>
    <t>P_C8</t>
  </si>
  <si>
    <t>P_D8</t>
  </si>
  <si>
    <t>P_E8</t>
  </si>
  <si>
    <t>P_B9</t>
  </si>
  <si>
    <t>P_C9</t>
  </si>
  <si>
    <t>P_D9</t>
  </si>
  <si>
    <t>P_E9</t>
  </si>
  <si>
    <t>P_B10</t>
  </si>
  <si>
    <t>P_C10</t>
  </si>
  <si>
    <t>P_D10</t>
  </si>
  <si>
    <t>P_E10</t>
  </si>
  <si>
    <t>P_B11</t>
  </si>
  <si>
    <t>P_C11</t>
  </si>
  <si>
    <t>P_D11</t>
  </si>
  <si>
    <t>P_E11</t>
  </si>
  <si>
    <t>P_B12</t>
  </si>
  <si>
    <t>P_C12</t>
  </si>
  <si>
    <t>P_D12</t>
  </si>
  <si>
    <t>P_E12</t>
  </si>
  <si>
    <t>P_B13</t>
  </si>
  <si>
    <t>P_C13</t>
  </si>
  <si>
    <t>P_D13</t>
  </si>
  <si>
    <t>P_E13</t>
  </si>
  <si>
    <t>P_B14</t>
  </si>
  <si>
    <t>P_C14</t>
  </si>
  <si>
    <t>P_D14</t>
  </si>
  <si>
    <t>P_E14</t>
  </si>
  <si>
    <t>P_B15</t>
  </si>
  <si>
    <t>P_C15</t>
  </si>
  <si>
    <t>P_D15</t>
  </si>
  <si>
    <t>P_E15</t>
  </si>
  <si>
    <t>P_B16</t>
  </si>
  <si>
    <t>P_C16</t>
  </si>
  <si>
    <t>P_D16</t>
  </si>
  <si>
    <t>P_E16</t>
  </si>
  <si>
    <t>P_B17</t>
  </si>
  <si>
    <t>P_C17</t>
  </si>
  <si>
    <t>P_D17</t>
  </si>
  <si>
    <t>P_E17</t>
  </si>
  <si>
    <t>P_B18</t>
  </si>
  <si>
    <t>P_C18</t>
  </si>
  <si>
    <t>P_D18</t>
  </si>
  <si>
    <t>P_E18</t>
  </si>
  <si>
    <t>P_B19</t>
  </si>
  <si>
    <t>P_C19</t>
  </si>
  <si>
    <t>P_D19</t>
  </si>
  <si>
    <t>P_E19</t>
  </si>
  <si>
    <t>P_B20</t>
  </si>
  <si>
    <t>P_C20</t>
  </si>
  <si>
    <t>P_D20</t>
  </si>
  <si>
    <t>P_E20</t>
  </si>
  <si>
    <t>v_AB1</t>
  </si>
  <si>
    <t>v_BC1</t>
  </si>
  <si>
    <t>v_CD1</t>
  </si>
  <si>
    <t>v_DE1</t>
  </si>
  <si>
    <t>v_AB2</t>
  </si>
  <si>
    <t>v_BC2</t>
  </si>
  <si>
    <t>v_CD2</t>
  </si>
  <si>
    <t>v_DE2</t>
  </si>
  <si>
    <t>v_AB3</t>
  </si>
  <si>
    <t>v_BC3</t>
  </si>
  <si>
    <t>v_CD3</t>
  </si>
  <si>
    <t>v_DE3</t>
  </si>
  <si>
    <t>v_AB4</t>
  </si>
  <si>
    <t>v_BC4</t>
  </si>
  <si>
    <t>v_CD4</t>
  </si>
  <si>
    <t>v_DE4</t>
  </si>
  <si>
    <t>v_AB5</t>
  </si>
  <si>
    <t>v_BC5</t>
  </si>
  <si>
    <t>v_CD5</t>
  </si>
  <si>
    <t>v_DE5</t>
  </si>
  <si>
    <t>v_AB6</t>
  </si>
  <si>
    <t>v_BC6</t>
  </si>
  <si>
    <t>v_CD6</t>
  </si>
  <si>
    <t>v_DE6</t>
  </si>
  <si>
    <t>v_AB7</t>
  </si>
  <si>
    <t>v_BC7</t>
  </si>
  <si>
    <t>v_CD7</t>
  </si>
  <si>
    <t>v_DE7</t>
  </si>
  <si>
    <t>v_AB8</t>
  </si>
  <si>
    <t>v_BC8</t>
  </si>
  <si>
    <t>v_CD8</t>
  </si>
  <si>
    <t>v_DE8</t>
  </si>
  <si>
    <t>v_AB9</t>
  </si>
  <si>
    <t>v_BC9</t>
  </si>
  <si>
    <t>v_CD9</t>
  </si>
  <si>
    <t>v_DE9</t>
  </si>
  <si>
    <t>v_AB10</t>
  </si>
  <si>
    <t>v_BC10</t>
  </si>
  <si>
    <t>v_CD10</t>
  </si>
  <si>
    <t>v_DE10</t>
  </si>
  <si>
    <t>v_AB11</t>
  </si>
  <si>
    <t>v_BC11</t>
  </si>
  <si>
    <t>v_CD11</t>
  </si>
  <si>
    <t>v_DE11</t>
  </si>
  <si>
    <t>v_AB12</t>
  </si>
  <si>
    <t>v_BC12</t>
  </si>
  <si>
    <t>v_CD12</t>
  </si>
  <si>
    <t>v_DE12</t>
  </si>
  <si>
    <t>v_AB13</t>
  </si>
  <si>
    <t>v_BC13</t>
  </si>
  <si>
    <t>v_CD13</t>
  </si>
  <si>
    <t>v_DE13</t>
  </si>
  <si>
    <t>v_AB14</t>
  </si>
  <si>
    <t>v_BC14</t>
  </si>
  <si>
    <t>v_CD14</t>
  </si>
  <si>
    <t>v_DE14</t>
  </si>
  <si>
    <t>v_AB15</t>
  </si>
  <si>
    <t>v_BC15</t>
  </si>
  <si>
    <t>v_CD15</t>
  </si>
  <si>
    <t>v_DE15</t>
  </si>
  <si>
    <t>v_AB16</t>
  </si>
  <si>
    <t>v_BC16</t>
  </si>
  <si>
    <t>v_CD16</t>
  </si>
  <si>
    <t>v_DE16</t>
  </si>
  <si>
    <t>v_AB17</t>
  </si>
  <si>
    <t>v_BC17</t>
  </si>
  <si>
    <t>v_CD17</t>
  </si>
  <si>
    <t>v_DE17</t>
  </si>
  <si>
    <t>v_AB18</t>
  </si>
  <si>
    <t>v_BC18</t>
  </si>
  <si>
    <t>v_CD18</t>
  </si>
  <si>
    <t>v_DE18</t>
  </si>
  <si>
    <t>v_AB19</t>
  </si>
  <si>
    <t>v_BC19</t>
  </si>
  <si>
    <t>v_CD19</t>
  </si>
  <si>
    <t>v_DE19</t>
  </si>
  <si>
    <t>v_AB20</t>
  </si>
  <si>
    <t>v_BC20</t>
  </si>
  <si>
    <t>v_CD20</t>
  </si>
  <si>
    <t>v_DE20</t>
  </si>
  <si>
    <t>K_T</t>
  </si>
  <si>
    <t>N</t>
  </si>
  <si>
    <t>Constants</t>
  </si>
  <si>
    <t>Eqn 205</t>
  </si>
  <si>
    <t>Eqn 206</t>
  </si>
  <si>
    <t>Eqn 207</t>
  </si>
  <si>
    <t>Eqn 208</t>
  </si>
  <si>
    <t>Eqn 209</t>
  </si>
  <si>
    <t>Eqn 210</t>
  </si>
  <si>
    <t>Eqn 211</t>
  </si>
  <si>
    <t>Eqn 212</t>
  </si>
  <si>
    <t>Eqn 213</t>
  </si>
  <si>
    <t>Eqn 214</t>
  </si>
  <si>
    <t>Eqn 215</t>
  </si>
  <si>
    <t>Eqn 216</t>
  </si>
  <si>
    <t>Eqn 217</t>
  </si>
  <si>
    <t>Eqn 218</t>
  </si>
  <si>
    <t>Eqn 219</t>
  </si>
  <si>
    <t>Eqn 220</t>
  </si>
  <si>
    <t>Eqn 221</t>
  </si>
  <si>
    <t>Eqn 222</t>
  </si>
  <si>
    <t>P_F1</t>
  </si>
  <si>
    <t>P_F2</t>
  </si>
  <si>
    <t>P_F3</t>
  </si>
  <si>
    <t>P_F4</t>
  </si>
  <si>
    <t>P_F5</t>
  </si>
  <si>
    <t>P_F6</t>
  </si>
  <si>
    <t>P_F7</t>
  </si>
  <si>
    <t>P_F8</t>
  </si>
  <si>
    <t>P_F9</t>
  </si>
  <si>
    <t>P_F10</t>
  </si>
  <si>
    <t>P_F11</t>
  </si>
  <si>
    <t>P_F12</t>
  </si>
  <si>
    <t>P_F13</t>
  </si>
  <si>
    <t>P_F14</t>
  </si>
  <si>
    <t>P_F15</t>
  </si>
  <si>
    <t>P_F16</t>
  </si>
  <si>
    <t>P_F17</t>
  </si>
  <si>
    <t>P_F18</t>
  </si>
  <si>
    <t>P_F19</t>
  </si>
  <si>
    <t>P_F20</t>
  </si>
  <si>
    <t>v_SA</t>
  </si>
  <si>
    <t>v_EF1</t>
  </si>
  <si>
    <t>v_FZ1</t>
  </si>
  <si>
    <t>v_EF2</t>
  </si>
  <si>
    <t>v_FZ2</t>
  </si>
  <si>
    <t>v_EF3</t>
  </si>
  <si>
    <t>v_FZ3</t>
  </si>
  <si>
    <t>v_EF4</t>
  </si>
  <si>
    <t>v_FZ4</t>
  </si>
  <si>
    <t>v_EF5</t>
  </si>
  <si>
    <t>v_FZ5</t>
  </si>
  <si>
    <t>v_EF6</t>
  </si>
  <si>
    <t>v_FZ6</t>
  </si>
  <si>
    <t>v_EF7</t>
  </si>
  <si>
    <t>v_FZ7</t>
  </si>
  <si>
    <t>v_EF8</t>
  </si>
  <si>
    <t>v_FZ8</t>
  </si>
  <si>
    <t>v_EF9</t>
  </si>
  <si>
    <t>v_FZ9</t>
  </si>
  <si>
    <t>v_EF10</t>
  </si>
  <si>
    <t>v_FZ10</t>
  </si>
  <si>
    <t>v_EF11</t>
  </si>
  <si>
    <t>v_FZ11</t>
  </si>
  <si>
    <t>v_EF12</t>
  </si>
  <si>
    <t>v_FZ12</t>
  </si>
  <si>
    <t>v_EF13</t>
  </si>
  <si>
    <t>v_FZ13</t>
  </si>
  <si>
    <t>v_EF14</t>
  </si>
  <si>
    <t>v_FZ14</t>
  </si>
  <si>
    <t>v_EF15</t>
  </si>
  <si>
    <t>v_FZ15</t>
  </si>
  <si>
    <t>v_EF16</t>
  </si>
  <si>
    <t>v_FZ16</t>
  </si>
  <si>
    <t>v_EF17</t>
  </si>
  <si>
    <t>v_FZ17</t>
  </si>
  <si>
    <t>v_EF18</t>
  </si>
  <si>
    <t>v_FZ18</t>
  </si>
  <si>
    <t>v_EF19</t>
  </si>
  <si>
    <t>v_FZ19</t>
  </si>
  <si>
    <t>v_EF20</t>
  </si>
  <si>
    <t>v_FZ20</t>
  </si>
  <si>
    <t>Constants in SI units and other necessary conversions</t>
  </si>
  <si>
    <t>area (syringe)</t>
  </si>
  <si>
    <t>K_e4</t>
  </si>
  <si>
    <t>L_sa</t>
  </si>
  <si>
    <t>L_ab</t>
  </si>
  <si>
    <t>L_bc</t>
  </si>
  <si>
    <t>L_cd</t>
  </si>
  <si>
    <t>L_de</t>
  </si>
  <si>
    <t>L_ef</t>
  </si>
  <si>
    <t>L_fz</t>
  </si>
  <si>
    <t>d_sa</t>
  </si>
  <si>
    <t>d_ab</t>
  </si>
  <si>
    <t>d_bc</t>
  </si>
  <si>
    <t>d_cd</t>
  </si>
  <si>
    <t>d_de</t>
  </si>
  <si>
    <t>d_ef</t>
  </si>
  <si>
    <t>d_fz</t>
  </si>
  <si>
    <t>z_Tot</t>
  </si>
  <si>
    <t>(negative = up, positive = down)</t>
  </si>
  <si>
    <t>v_EF20 is set constant</t>
  </si>
  <si>
    <t>&lt;-- assumed</t>
  </si>
  <si>
    <t>&lt;-- expands to "infinite" diameter</t>
  </si>
  <si>
    <t>Useful Combinations of Constants</t>
  </si>
  <si>
    <t>32μ</t>
  </si>
  <si>
    <t>K_e1*ρ/2</t>
  </si>
  <si>
    <t>K_e2*ρ/2</t>
  </si>
  <si>
    <t>K_e3*ρ/2</t>
  </si>
  <si>
    <t>K_e4*ρ/2</t>
  </si>
  <si>
    <t>K_c*ρ/2</t>
  </si>
  <si>
    <t>K_T*ρ/2</t>
  </si>
  <si>
    <t>ρg</t>
  </si>
  <si>
    <t>-32μ*L_ab/d_ab^2</t>
  </si>
  <si>
    <t>-32μ*L_bc/d_bc^2</t>
  </si>
  <si>
    <t>-32μ*L_cd/d_cd^2</t>
  </si>
  <si>
    <t>-32μ*L_de/d_de^2</t>
  </si>
  <si>
    <t>-32μ*L_ef/d_ef^2</t>
  </si>
  <si>
    <t>-32μ*L_fz/d_fz^2</t>
  </si>
  <si>
    <t>&lt;-- average syringe length</t>
  </si>
  <si>
    <t>z_SA</t>
  </si>
  <si>
    <t>z_AB</t>
  </si>
  <si>
    <t>z_BC</t>
  </si>
  <si>
    <t>z_CD</t>
  </si>
  <si>
    <t>z_DE</t>
  </si>
  <si>
    <t>z_EF</t>
  </si>
  <si>
    <t>z_FZ</t>
  </si>
  <si>
    <t>SUM:</t>
  </si>
  <si>
    <t>should equal z_Tot</t>
  </si>
  <si>
    <t>V_SA</t>
  </si>
  <si>
    <t>V_AB1</t>
  </si>
  <si>
    <t>V_BC1</t>
  </si>
  <si>
    <t>V_CD1</t>
  </si>
  <si>
    <t>V_DE1</t>
  </si>
  <si>
    <t>V_EF1</t>
  </si>
  <si>
    <t>V_AB2</t>
  </si>
  <si>
    <t>V_BC2</t>
  </si>
  <si>
    <t>V_CD2</t>
  </si>
  <si>
    <t>V_DE2</t>
  </si>
  <si>
    <t>V_EF2</t>
  </si>
  <si>
    <t>V_AB3</t>
  </si>
  <si>
    <t>V_BC3</t>
  </si>
  <si>
    <t>V_CD3</t>
  </si>
  <si>
    <t>V_DE3</t>
  </si>
  <si>
    <t>V_EF3</t>
  </si>
  <si>
    <t>V_AB4</t>
  </si>
  <si>
    <t>V_BC4</t>
  </si>
  <si>
    <t>V_CD4</t>
  </si>
  <si>
    <t>V_DE4</t>
  </si>
  <si>
    <t>V_EF4</t>
  </si>
  <si>
    <t>V_AB5</t>
  </si>
  <si>
    <t>V_BC5</t>
  </si>
  <si>
    <t>V_CD5</t>
  </si>
  <si>
    <t>V_DE5</t>
  </si>
  <si>
    <t>V_EF5</t>
  </si>
  <si>
    <t>V_AB6</t>
  </si>
  <si>
    <t>V_BC6</t>
  </si>
  <si>
    <t>V_CD6</t>
  </si>
  <si>
    <t>V_DE6</t>
  </si>
  <si>
    <t>V_EF6</t>
  </si>
  <si>
    <t>V_AB7</t>
  </si>
  <si>
    <t>V_BC7</t>
  </si>
  <si>
    <t>V_CD7</t>
  </si>
  <si>
    <t>V_DE7</t>
  </si>
  <si>
    <t>V_EF7</t>
  </si>
  <si>
    <t>V_AB8</t>
  </si>
  <si>
    <t>V_BC8</t>
  </si>
  <si>
    <t>V_CD8</t>
  </si>
  <si>
    <t>V_DE8</t>
  </si>
  <si>
    <t>V_EF8</t>
  </si>
  <si>
    <t>V_AB9</t>
  </si>
  <si>
    <t>V_BC9</t>
  </si>
  <si>
    <t>V_CD9</t>
  </si>
  <si>
    <t>V_DE9</t>
  </si>
  <si>
    <t>V_EF9</t>
  </si>
  <si>
    <t>V_AB10</t>
  </si>
  <si>
    <t>V_BC10</t>
  </si>
  <si>
    <t>V_CD10</t>
  </si>
  <si>
    <t>V_DE10</t>
  </si>
  <si>
    <t>V_EF10</t>
  </si>
  <si>
    <t>V_AB11</t>
  </si>
  <si>
    <t>V_BC11</t>
  </si>
  <si>
    <t>V_CD11</t>
  </si>
  <si>
    <t>V_DE11</t>
  </si>
  <si>
    <t>V_EF11</t>
  </si>
  <si>
    <t>V_AB12</t>
  </si>
  <si>
    <t>V_BC12</t>
  </si>
  <si>
    <t>V_CD12</t>
  </si>
  <si>
    <t>V_DE12</t>
  </si>
  <si>
    <t>V_EF12</t>
  </si>
  <si>
    <t>V_AB13</t>
  </si>
  <si>
    <t>V_BC13</t>
  </si>
  <si>
    <t>V_CD13</t>
  </si>
  <si>
    <t>V_DE13</t>
  </si>
  <si>
    <t>V_EF13</t>
  </si>
  <si>
    <t>V_AB14</t>
  </si>
  <si>
    <t>V_BC14</t>
  </si>
  <si>
    <t>V_CD14</t>
  </si>
  <si>
    <t>V_DE14</t>
  </si>
  <si>
    <t>V_EF14</t>
  </si>
  <si>
    <t>V_AB15</t>
  </si>
  <si>
    <t>V_BC15</t>
  </si>
  <si>
    <t>V_CD15</t>
  </si>
  <si>
    <t>V_DE15</t>
  </si>
  <si>
    <t>V_EF15</t>
  </si>
  <si>
    <t>V_AB16</t>
  </si>
  <si>
    <t>V_BC16</t>
  </si>
  <si>
    <t>V_CD16</t>
  </si>
  <si>
    <t>V_DE16</t>
  </si>
  <si>
    <t>V_EF16</t>
  </si>
  <si>
    <t>V_AB17</t>
  </si>
  <si>
    <t>V_BC17</t>
  </si>
  <si>
    <t>V_CD17</t>
  </si>
  <si>
    <t>V_DE17</t>
  </si>
  <si>
    <t>V_EF17</t>
  </si>
  <si>
    <t>V_AB18</t>
  </si>
  <si>
    <t>V_BC18</t>
  </si>
  <si>
    <t>V_CD18</t>
  </si>
  <si>
    <t>V_DE18</t>
  </si>
  <si>
    <t>V_EF18</t>
  </si>
  <si>
    <t>V_AB19</t>
  </si>
  <si>
    <t>V_BC19</t>
  </si>
  <si>
    <t>V_CD19</t>
  </si>
  <si>
    <t>V_DE19</t>
  </si>
  <si>
    <t>V_EF19</t>
  </si>
  <si>
    <t>V_AB20</t>
  </si>
  <si>
    <t>V_BC20</t>
  </si>
  <si>
    <t>V_CD20</t>
  </si>
  <si>
    <t>V_DE20</t>
  </si>
  <si>
    <t>V_EF20</t>
  </si>
  <si>
    <t>V_FG1</t>
  </si>
  <si>
    <t>V_FG2</t>
  </si>
  <si>
    <t>V_FG3</t>
  </si>
  <si>
    <t>V_FG4</t>
  </si>
  <si>
    <t>V_FG5</t>
  </si>
  <si>
    <t>V_FG6</t>
  </si>
  <si>
    <t>V_FG7</t>
  </si>
  <si>
    <t>V_FG8</t>
  </si>
  <si>
    <t>V_FG9</t>
  </si>
  <si>
    <t>V_FG10</t>
  </si>
  <si>
    <t>V_FG11</t>
  </si>
  <si>
    <t>V_FG12</t>
  </si>
  <si>
    <t>V_FG13</t>
  </si>
  <si>
    <t>V_FG14</t>
  </si>
  <si>
    <t>V_FG15</t>
  </si>
  <si>
    <t>V_FG16</t>
  </si>
  <si>
    <t>V_FG17</t>
  </si>
  <si>
    <t>V_FG18</t>
  </si>
  <si>
    <t>V_FG19</t>
  </si>
  <si>
    <t>V_FG20</t>
  </si>
  <si>
    <t>P_G</t>
  </si>
  <si>
    <t>Givens</t>
  </si>
  <si>
    <t>-32μ*L_sa/d_sa^2</t>
  </si>
  <si>
    <t>Delta Z</t>
  </si>
  <si>
    <t>Random?</t>
  </si>
  <si>
    <t>Used Lengths</t>
  </si>
  <si>
    <t>Manual Lengths</t>
  </si>
  <si>
    <t>Used Diameters</t>
  </si>
  <si>
    <t>Overide</t>
  </si>
  <si>
    <t>Manual Diameters</t>
  </si>
  <si>
    <t>-32μ*L/d^2</t>
  </si>
  <si>
    <t>Deviation</t>
  </si>
  <si>
    <t>Crack P</t>
  </si>
  <si>
    <t>Manual P</t>
  </si>
  <si>
    <t>Rand</t>
  </si>
  <si>
    <t>Deviations</t>
  </si>
  <si>
    <t>PSI to PA</t>
  </si>
  <si>
    <t>PSI</t>
  </si>
  <si>
    <t>PA</t>
  </si>
  <si>
    <t>ul/hr</t>
  </si>
  <si>
    <t>scaffold dia.</t>
  </si>
  <si>
    <t>scaffold vol</t>
  </si>
  <si>
    <t>scaffold len</t>
  </si>
  <si>
    <t>vol of reactor/scaffold length</t>
  </si>
  <si>
    <t>% space</t>
  </si>
  <si>
    <t>m^3/s</t>
  </si>
  <si>
    <t>&lt;- 30 gauge syringe</t>
  </si>
  <si>
    <t>sec/vol-change</t>
  </si>
  <si>
    <t>min/vol-change</t>
  </si>
  <si>
    <t>hour/vol-change</t>
  </si>
  <si>
    <t>V_dot_bioreactor</t>
  </si>
  <si>
    <t>Reactor Residence Time [min]</t>
  </si>
  <si>
    <t>Reactor Residence Time [hr]</t>
  </si>
  <si>
    <t>Residence Time In scaffold [min]</t>
  </si>
  <si>
    <t>syringe length</t>
  </si>
  <si>
    <t>Number of Reactors</t>
  </si>
  <si>
    <t>Flow Rate source</t>
  </si>
  <si>
    <t>Source Volume [ml]</t>
  </si>
  <si>
    <t>Change Interval [hr]</t>
  </si>
  <si>
    <t>Flow Rate/reactor [ul/hr]</t>
  </si>
  <si>
    <t>Source vel [m/s]</t>
  </si>
  <si>
    <t>V_SA is set constant</t>
  </si>
  <si>
    <t>Num of channels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</si>
</sst>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0"/>
    <numFmt numFmtId="165" formatCode="0.0000000000"/>
    <numFmt numFmtId="166" formatCode="0.00000"/>
    <numFmt numFmtId="167" formatCode="0.0000000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b/>
      <sz val="12"/>
      <color rgb="FFFF0000"/>
      <name val="Calibri"/>
      <scheme val="minor"/>
    </font>
    <font>
      <b/>
      <u/>
      <sz val="12"/>
      <color rgb="FF000000"/>
      <name val="Calibri"/>
      <scheme val="minor"/>
    </font>
    <font>
      <b/>
      <u/>
      <sz val="12"/>
      <color theme="1"/>
      <name val="Calibri"/>
      <scheme val="minor"/>
    </font>
    <font>
      <sz val="12"/>
      <color theme="0" tint="-0.1499984740745262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7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1" fontId="0" fillId="0" borderId="0" xfId="0" applyNumberFormat="1"/>
    <xf numFmtId="0" fontId="5" fillId="0" borderId="0" xfId="0" applyFont="1"/>
    <xf numFmtId="0" fontId="0" fillId="2" borderId="0" xfId="0" applyFill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2" fillId="0" borderId="4" xfId="0" applyFont="1" applyFill="1" applyBorder="1"/>
    <xf numFmtId="0" fontId="6" fillId="0" borderId="5" xfId="0" applyFont="1" applyFill="1" applyBorder="1"/>
    <xf numFmtId="0" fontId="0" fillId="4" borderId="4" xfId="0" applyFont="1" applyFill="1" applyBorder="1"/>
    <xf numFmtId="0" fontId="0" fillId="4" borderId="3" xfId="0" applyFont="1" applyFill="1" applyBorder="1"/>
    <xf numFmtId="0" fontId="1" fillId="4" borderId="3" xfId="0" applyFont="1" applyFill="1" applyBorder="1"/>
    <xf numFmtId="0" fontId="0" fillId="3" borderId="4" xfId="0" applyFont="1" applyFill="1" applyBorder="1"/>
    <xf numFmtId="0" fontId="0" fillId="3" borderId="3" xfId="0" applyFont="1" applyFill="1" applyBorder="1"/>
    <xf numFmtId="0" fontId="1" fillId="3" borderId="3" xfId="0" applyFont="1" applyFill="1" applyBorder="1"/>
    <xf numFmtId="0" fontId="0" fillId="0" borderId="3" xfId="0" applyBorder="1"/>
    <xf numFmtId="0" fontId="6" fillId="0" borderId="3" xfId="0" applyFont="1" applyFill="1" applyBorder="1"/>
    <xf numFmtId="0" fontId="1" fillId="3" borderId="5" xfId="0" applyFont="1" applyFill="1" applyBorder="1"/>
    <xf numFmtId="0" fontId="0" fillId="0" borderId="3" xfId="0" applyFill="1" applyBorder="1"/>
    <xf numFmtId="0" fontId="0" fillId="0" borderId="3" xfId="0" applyFont="1" applyFill="1" applyBorder="1"/>
    <xf numFmtId="0" fontId="5" fillId="0" borderId="1" xfId="0" applyFont="1" applyBorder="1"/>
    <xf numFmtId="0" fontId="8" fillId="0" borderId="3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0" fillId="0" borderId="0" xfId="0" applyFill="1" applyBorder="1"/>
    <xf numFmtId="0" fontId="9" fillId="0" borderId="0" xfId="0" applyFont="1"/>
    <xf numFmtId="164" fontId="0" fillId="0" borderId="0" xfId="0" applyNumberFormat="1"/>
    <xf numFmtId="0" fontId="0" fillId="0" borderId="10" xfId="0" applyBorder="1"/>
    <xf numFmtId="0" fontId="0" fillId="0" borderId="10" xfId="0" quotePrefix="1" applyBorder="1"/>
    <xf numFmtId="0" fontId="0" fillId="0" borderId="6" xfId="0" quotePrefix="1" applyBorder="1"/>
    <xf numFmtId="164" fontId="0" fillId="0" borderId="2" xfId="0" applyNumberFormat="1" applyBorder="1"/>
    <xf numFmtId="0" fontId="0" fillId="0" borderId="5" xfId="0" applyBorder="1"/>
    <xf numFmtId="0" fontId="0" fillId="0" borderId="11" xfId="0" applyBorder="1"/>
    <xf numFmtId="0" fontId="0" fillId="0" borderId="4" xfId="0" applyBorder="1"/>
    <xf numFmtId="0" fontId="0" fillId="2" borderId="0" xfId="0" applyFill="1" applyBorder="1"/>
    <xf numFmtId="0" fontId="0" fillId="0" borderId="6" xfId="0" applyBorder="1"/>
    <xf numFmtId="0" fontId="0" fillId="2" borderId="2" xfId="0" applyFill="1" applyBorder="1"/>
    <xf numFmtId="165" fontId="0" fillId="0" borderId="0" xfId="0" applyNumberFormat="1"/>
    <xf numFmtId="166" fontId="0" fillId="0" borderId="0" xfId="0" applyNumberFormat="1"/>
    <xf numFmtId="0" fontId="0" fillId="0" borderId="2" xfId="0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7" fontId="0" fillId="2" borderId="0" xfId="0" applyNumberFormat="1" applyFill="1" applyBorder="1"/>
    <xf numFmtId="167" fontId="0" fillId="0" borderId="0" xfId="0" applyNumberFormat="1" applyBorder="1"/>
    <xf numFmtId="0" fontId="0" fillId="0" borderId="0" xfId="0" applyNumberFormat="1" applyBorder="1"/>
  </cellXfs>
  <cellStyles count="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81"/>
  <sheetViews>
    <sheetView tabSelected="1" workbookViewId="0">
      <selection activeCell="B20" sqref="B20"/>
    </sheetView>
  </sheetViews>
  <sheetFormatPr baseColWidth="10" defaultRowHeight="15" x14ac:dyDescent="0"/>
  <cols>
    <col min="1" max="1" width="14.1640625" bestFit="1" customWidth="1"/>
    <col min="2" max="2" width="16.33203125" customWidth="1"/>
    <col min="4" max="4" width="12.1640625" bestFit="1" customWidth="1"/>
    <col min="7" max="7" width="10.83203125" style="7"/>
    <col min="8" max="8" width="16.6640625" bestFit="1" customWidth="1"/>
    <col min="9" max="9" width="12.83203125" bestFit="1" customWidth="1"/>
    <col min="11" max="12" width="12.1640625" bestFit="1" customWidth="1"/>
    <col min="14" max="14" width="12.1640625" bestFit="1" customWidth="1"/>
    <col min="15" max="15" width="14.1640625" customWidth="1"/>
    <col min="16" max="16" width="21.6640625" bestFit="1" customWidth="1"/>
    <col min="17" max="17" width="12.1640625" bestFit="1" customWidth="1"/>
    <col min="20" max="20" width="12.1640625" bestFit="1" customWidth="1"/>
  </cols>
  <sheetData>
    <row r="1" spans="1:17" s="8" customFormat="1">
      <c r="A1" s="43" t="s">
        <v>472</v>
      </c>
      <c r="B1" s="43"/>
      <c r="C1" s="43"/>
      <c r="D1" s="43"/>
      <c r="E1" s="43"/>
      <c r="F1" s="43"/>
      <c r="G1" s="44"/>
      <c r="H1" s="45" t="s">
        <v>494</v>
      </c>
      <c r="I1" s="46"/>
      <c r="J1" s="47"/>
      <c r="L1" s="42"/>
      <c r="M1" s="42"/>
      <c r="N1" s="42"/>
    </row>
    <row r="2" spans="1:17">
      <c r="A2" t="s">
        <v>4</v>
      </c>
      <c r="B2">
        <v>7.9799999999999999E-4</v>
      </c>
      <c r="C2" t="s">
        <v>5</v>
      </c>
      <c r="H2" s="30" t="s">
        <v>495</v>
      </c>
      <c r="I2" s="7">
        <f>B2*32</f>
        <v>2.5536E-2</v>
      </c>
      <c r="J2" s="17"/>
    </row>
    <row r="3" spans="1:17">
      <c r="A3" t="s">
        <v>9</v>
      </c>
      <c r="B3">
        <v>1000</v>
      </c>
      <c r="C3" t="s">
        <v>10</v>
      </c>
      <c r="H3" s="30" t="s">
        <v>496</v>
      </c>
      <c r="I3" s="7">
        <f>B9*$B$3/2</f>
        <v>148.89575735984496</v>
      </c>
      <c r="J3" s="17"/>
    </row>
    <row r="4" spans="1:17">
      <c r="A4" t="s">
        <v>17</v>
      </c>
      <c r="B4">
        <v>9.81</v>
      </c>
      <c r="C4" t="s">
        <v>18</v>
      </c>
      <c r="H4" s="30" t="s">
        <v>497</v>
      </c>
      <c r="I4" s="7">
        <f t="shared" ref="I4:I8" si="0">B10*$B$3/2</f>
        <v>500</v>
      </c>
      <c r="J4" s="17"/>
      <c r="M4" t="s">
        <v>3</v>
      </c>
      <c r="N4" t="s">
        <v>657</v>
      </c>
    </row>
    <row r="5" spans="1:17">
      <c r="A5" s="1" t="s">
        <v>473</v>
      </c>
      <c r="B5" s="2">
        <f>PI()*0.0192^2</f>
        <v>1.1581167158193411E-3</v>
      </c>
      <c r="C5" s="1" t="s">
        <v>0</v>
      </c>
      <c r="D5" t="s">
        <v>1</v>
      </c>
      <c r="E5">
        <v>1.7950849</v>
      </c>
      <c r="F5" t="s">
        <v>2</v>
      </c>
      <c r="H5" s="30" t="s">
        <v>498</v>
      </c>
      <c r="I5" s="7">
        <f t="shared" si="0"/>
        <v>483.21136368279321</v>
      </c>
      <c r="J5" s="17"/>
      <c r="M5">
        <v>104015.61374</v>
      </c>
      <c r="N5">
        <f>(M5-B7)*0.000145037738</f>
        <v>0.95638083719051936</v>
      </c>
    </row>
    <row r="6" spans="1:17">
      <c r="A6" s="1" t="s">
        <v>20</v>
      </c>
      <c r="B6" s="2">
        <v>293.58</v>
      </c>
      <c r="C6" s="1" t="s">
        <v>391</v>
      </c>
      <c r="D6" t="s">
        <v>1</v>
      </c>
      <c r="E6">
        <v>66</v>
      </c>
      <c r="F6" t="s">
        <v>19</v>
      </c>
      <c r="H6" s="30" t="s">
        <v>499</v>
      </c>
      <c r="I6" s="7">
        <f t="shared" si="0"/>
        <v>500</v>
      </c>
      <c r="J6" s="17"/>
    </row>
    <row r="7" spans="1:17">
      <c r="A7" t="s">
        <v>11</v>
      </c>
      <c r="B7">
        <v>97421.6</v>
      </c>
      <c r="C7" t="s">
        <v>3</v>
      </c>
      <c r="H7" s="30" t="s">
        <v>500</v>
      </c>
      <c r="I7" s="7">
        <f t="shared" si="0"/>
        <v>0</v>
      </c>
      <c r="J7" s="17"/>
      <c r="P7" t="s">
        <v>675</v>
      </c>
      <c r="Q7">
        <v>20</v>
      </c>
    </row>
    <row r="8" spans="1:17">
      <c r="H8" s="30" t="s">
        <v>501</v>
      </c>
      <c r="I8" s="7">
        <f t="shared" si="0"/>
        <v>500</v>
      </c>
      <c r="J8" s="17"/>
      <c r="P8" t="s">
        <v>679</v>
      </c>
      <c r="Q8">
        <v>125</v>
      </c>
    </row>
    <row r="9" spans="1:17">
      <c r="A9" t="s">
        <v>21</v>
      </c>
      <c r="B9">
        <f>(1-(B25/B26)^2)^2</f>
        <v>0.29779151471968995</v>
      </c>
      <c r="H9" s="30" t="s">
        <v>502</v>
      </c>
      <c r="I9" s="7">
        <f>B3*B4</f>
        <v>9810</v>
      </c>
      <c r="J9" s="17"/>
      <c r="N9" t="s">
        <v>674</v>
      </c>
      <c r="P9" t="s">
        <v>676</v>
      </c>
      <c r="Q9">
        <f>Q7*Q8</f>
        <v>2500</v>
      </c>
    </row>
    <row r="10" spans="1:17">
      <c r="A10" t="s">
        <v>7</v>
      </c>
      <c r="B10">
        <v>1</v>
      </c>
      <c r="H10" s="30"/>
      <c r="I10" s="7"/>
      <c r="J10" s="17"/>
      <c r="N10">
        <v>0.107</v>
      </c>
      <c r="P10" t="s">
        <v>677</v>
      </c>
      <c r="Q10">
        <v>60</v>
      </c>
    </row>
    <row r="11" spans="1:17">
      <c r="A11" t="s">
        <v>8</v>
      </c>
      <c r="B11">
        <f>(1-(B28/B29)^2)^2</f>
        <v>0.96642272736558643</v>
      </c>
      <c r="H11" s="31" t="s">
        <v>503</v>
      </c>
      <c r="I11" s="7">
        <f>-I2*B17/(B25)^2</f>
        <v>-22.304131365184734</v>
      </c>
      <c r="J11" s="17"/>
      <c r="P11" t="s">
        <v>678</v>
      </c>
      <c r="Q11">
        <f>Q10/(Q9/1000)</f>
        <v>24</v>
      </c>
    </row>
    <row r="12" spans="1:17">
      <c r="A12" t="s">
        <v>474</v>
      </c>
      <c r="B12">
        <v>1</v>
      </c>
      <c r="D12" t="s">
        <v>493</v>
      </c>
      <c r="H12" s="31" t="s">
        <v>504</v>
      </c>
      <c r="I12" s="7">
        <f>-I2*B18/(B26)^2</f>
        <v>-8090.9649947299904</v>
      </c>
      <c r="J12" s="17"/>
      <c r="N12" t="s">
        <v>670</v>
      </c>
      <c r="O12" t="s">
        <v>519</v>
      </c>
      <c r="P12" t="s">
        <v>680</v>
      </c>
      <c r="Q12" s="3">
        <f>Q9/10^9/60^2/(PI()*(B24/2)^2)</f>
        <v>1.2402953166523691E-6</v>
      </c>
    </row>
    <row r="13" spans="1:17">
      <c r="A13" t="s">
        <v>6</v>
      </c>
      <c r="B13" s="5">
        <v>0</v>
      </c>
      <c r="H13" s="31" t="s">
        <v>505</v>
      </c>
      <c r="I13" s="7">
        <f>-I2*B19/(B27)^2</f>
        <v>-408576</v>
      </c>
      <c r="J13" s="17"/>
      <c r="N13">
        <f>20*(B29/2)^2*PI()</f>
        <v>2.3379732528015242E-3</v>
      </c>
      <c r="O13" s="40">
        <f>B32*N13/N14</f>
        <v>5.1790754514872854E-6</v>
      </c>
      <c r="P13" t="s">
        <v>678</v>
      </c>
      <c r="Q13" s="41">
        <f>N10/Q12/60^2</f>
        <v>23.963826858948615</v>
      </c>
    </row>
    <row r="14" spans="1:17">
      <c r="A14" t="s">
        <v>390</v>
      </c>
      <c r="B14" s="5">
        <v>1</v>
      </c>
      <c r="H14" s="31" t="s">
        <v>506</v>
      </c>
      <c r="I14" s="7">
        <f>-I2*B20/(B28)^2</f>
        <v>-72818.684952569907</v>
      </c>
      <c r="J14" s="17"/>
      <c r="N14">
        <f>(B24/2)^2*PI()</f>
        <v>5.5990249670440702E-4</v>
      </c>
    </row>
    <row r="15" spans="1:17">
      <c r="A15" s="35"/>
      <c r="B15" s="6"/>
      <c r="C15" s="6"/>
      <c r="D15" s="6"/>
      <c r="E15" s="6"/>
      <c r="F15" s="6" t="s">
        <v>651</v>
      </c>
      <c r="G15" s="36" t="s">
        <v>644</v>
      </c>
      <c r="H15" s="31" t="s">
        <v>507</v>
      </c>
      <c r="I15" s="7">
        <f>-I2*B21/(B29)^2</f>
        <v>-12.009674818597151</v>
      </c>
      <c r="J15" s="17"/>
      <c r="O15">
        <f>O13*N14*60^2*100^3</f>
        <v>10.439198193269647</v>
      </c>
    </row>
    <row r="16" spans="1:17">
      <c r="A16" s="30" t="s">
        <v>475</v>
      </c>
      <c r="B16" s="37">
        <v>0.05</v>
      </c>
      <c r="C16" s="7" t="s">
        <v>13</v>
      </c>
      <c r="D16" s="7" t="s">
        <v>509</v>
      </c>
      <c r="E16" s="7"/>
      <c r="F16">
        <v>0.05</v>
      </c>
      <c r="G16" s="17">
        <v>0</v>
      </c>
      <c r="H16" s="31" t="s">
        <v>508</v>
      </c>
      <c r="I16" s="7">
        <f>-I2*B22/(B30)^2</f>
        <v>-30398.115196230392</v>
      </c>
      <c r="J16" s="17"/>
      <c r="M16" s="3"/>
    </row>
    <row r="17" spans="1:15">
      <c r="A17" s="30" t="s">
        <v>476</v>
      </c>
      <c r="B17" s="37">
        <v>1E-3</v>
      </c>
      <c r="C17" s="7" t="s">
        <v>13</v>
      </c>
      <c r="D17" s="7"/>
      <c r="E17" s="7"/>
      <c r="F17" s="7"/>
      <c r="G17" s="17">
        <v>0</v>
      </c>
      <c r="H17" s="32" t="s">
        <v>642</v>
      </c>
      <c r="I17" s="33">
        <f>-I2*B16/(B24^2)</f>
        <v>-1.7910196524007909</v>
      </c>
      <c r="J17" s="34"/>
      <c r="O17">
        <f>N10/O13/60^2</f>
        <v>5.7389050421512646</v>
      </c>
    </row>
    <row r="18" spans="1:15">
      <c r="A18" s="30" t="s">
        <v>477</v>
      </c>
      <c r="B18" s="37">
        <f>(7.3+0.685)*0.1</f>
        <v>0.79849999999999999</v>
      </c>
      <c r="C18" s="7" t="s">
        <v>13</v>
      </c>
      <c r="D18" s="7" t="s">
        <v>14</v>
      </c>
      <c r="E18" s="7"/>
      <c r="F18" s="7"/>
      <c r="G18" s="17">
        <v>0</v>
      </c>
    </row>
    <row r="19" spans="1:15">
      <c r="A19" s="30" t="s">
        <v>478</v>
      </c>
      <c r="B19" s="37">
        <v>0.04</v>
      </c>
      <c r="C19" s="7" t="s">
        <v>13</v>
      </c>
      <c r="D19" s="7" t="s">
        <v>492</v>
      </c>
      <c r="E19" s="7">
        <v>1</v>
      </c>
      <c r="F19" s="7">
        <v>1.2699999999999999E-2</v>
      </c>
      <c r="G19" s="17">
        <v>0</v>
      </c>
      <c r="K19" t="s">
        <v>682</v>
      </c>
      <c r="L19">
        <v>20</v>
      </c>
    </row>
    <row r="20" spans="1:15">
      <c r="A20" s="30" t="s">
        <v>479</v>
      </c>
      <c r="B20" s="37">
        <f>(7.3+0.685)*0.9</f>
        <v>7.1864999999999997</v>
      </c>
      <c r="C20" s="7" t="s">
        <v>13</v>
      </c>
      <c r="D20" s="7" t="s">
        <v>15</v>
      </c>
      <c r="E20" s="7"/>
      <c r="F20" s="7"/>
      <c r="G20" s="17">
        <v>0</v>
      </c>
      <c r="K20" t="s">
        <v>659</v>
      </c>
      <c r="L20">
        <v>125</v>
      </c>
      <c r="N20">
        <f>1/100^3</f>
        <v>9.9999999999999995E-7</v>
      </c>
    </row>
    <row r="21" spans="1:15">
      <c r="A21" s="30" t="s">
        <v>480</v>
      </c>
      <c r="B21" s="7">
        <v>7.0000000000000007E-2</v>
      </c>
      <c r="C21" s="7" t="s">
        <v>13</v>
      </c>
      <c r="D21" s="7"/>
      <c r="E21" s="7"/>
      <c r="F21" s="7"/>
      <c r="G21" s="17">
        <v>0</v>
      </c>
      <c r="K21" t="s">
        <v>665</v>
      </c>
      <c r="L21">
        <f>L20/60^2/10^9</f>
        <v>3.4722222222222221E-11</v>
      </c>
      <c r="M21" s="3"/>
      <c r="N21">
        <f>1/10^9</f>
        <v>1.0000000000000001E-9</v>
      </c>
    </row>
    <row r="22" spans="1:15">
      <c r="A22" s="38" t="s">
        <v>481</v>
      </c>
      <c r="B22" s="39">
        <v>3</v>
      </c>
      <c r="C22" s="8" t="s">
        <v>13</v>
      </c>
      <c r="D22" s="8" t="s">
        <v>492</v>
      </c>
      <c r="E22" s="8"/>
      <c r="F22" s="8"/>
      <c r="G22" s="34">
        <v>0</v>
      </c>
    </row>
    <row r="23" spans="1:15">
      <c r="A23" s="35"/>
      <c r="B23" s="6"/>
      <c r="C23" s="6"/>
      <c r="D23" s="6"/>
      <c r="E23" s="6"/>
      <c r="F23" s="6" t="s">
        <v>651</v>
      </c>
      <c r="G23" s="36" t="s">
        <v>644</v>
      </c>
      <c r="K23" t="s">
        <v>660</v>
      </c>
      <c r="L23">
        <v>6.0000000000000001E-3</v>
      </c>
      <c r="M23" t="s">
        <v>673</v>
      </c>
    </row>
    <row r="24" spans="1:15">
      <c r="A24" s="30" t="s">
        <v>482</v>
      </c>
      <c r="B24" s="50">
        <v>2.6700000000000002E-2</v>
      </c>
      <c r="C24" s="7" t="s">
        <v>13</v>
      </c>
      <c r="D24" s="7"/>
      <c r="E24" s="7"/>
      <c r="F24" s="7">
        <v>0.1</v>
      </c>
      <c r="G24" s="17">
        <v>0</v>
      </c>
      <c r="K24" t="s">
        <v>662</v>
      </c>
      <c r="L24">
        <v>1.2E-2</v>
      </c>
      <c r="M24">
        <f>L24/B32/60</f>
        <v>161.25191905086922</v>
      </c>
      <c r="N24">
        <f>M24/60</f>
        <v>2.6875319841811538</v>
      </c>
    </row>
    <row r="25" spans="1:15">
      <c r="A25" s="30" t="s">
        <v>483</v>
      </c>
      <c r="B25" s="50">
        <v>1.07E-3</v>
      </c>
      <c r="C25" s="7" t="s">
        <v>13</v>
      </c>
      <c r="D25" s="7"/>
      <c r="E25" s="7"/>
      <c r="F25" s="7"/>
      <c r="G25" s="17">
        <v>1</v>
      </c>
      <c r="K25" t="s">
        <v>661</v>
      </c>
      <c r="L25">
        <f>PI()*(L23/2)^2*L24</f>
        <v>3.3929200658769765E-7</v>
      </c>
      <c r="M25" t="s">
        <v>667</v>
      </c>
      <c r="N25" t="s">
        <v>668</v>
      </c>
      <c r="O25" t="s">
        <v>669</v>
      </c>
    </row>
    <row r="26" spans="1:15">
      <c r="A26" s="30" t="s">
        <v>484</v>
      </c>
      <c r="B26" s="51">
        <v>1.5874999999999999E-3</v>
      </c>
      <c r="C26" s="7" t="s">
        <v>13</v>
      </c>
      <c r="D26" s="7"/>
      <c r="E26" s="7"/>
      <c r="F26" s="7"/>
      <c r="G26" s="17">
        <v>0</v>
      </c>
      <c r="M26">
        <f>L25/L21</f>
        <v>9771.6097897256932</v>
      </c>
      <c r="N26">
        <f>M26/60</f>
        <v>162.86016316209489</v>
      </c>
      <c r="O26">
        <f>N26/60</f>
        <v>2.7143360527015816</v>
      </c>
    </row>
    <row r="27" spans="1:15">
      <c r="A27" s="30" t="s">
        <v>485</v>
      </c>
      <c r="B27" s="51">
        <v>5.0000000000000002E-5</v>
      </c>
      <c r="C27" s="7" t="s">
        <v>13</v>
      </c>
      <c r="D27" s="7" t="s">
        <v>666</v>
      </c>
      <c r="E27" s="7"/>
      <c r="F27" s="7"/>
      <c r="G27" s="17">
        <v>0</v>
      </c>
      <c r="H27" s="3"/>
      <c r="I27" s="48" t="s">
        <v>663</v>
      </c>
      <c r="J27" s="48"/>
      <c r="K27" s="48"/>
      <c r="L27">
        <f>PI()*(B29/2)^2*L24</f>
        <v>1.4027839516809146E-6</v>
      </c>
    </row>
    <row r="28" spans="1:15">
      <c r="A28" s="30" t="s">
        <v>486</v>
      </c>
      <c r="B28" s="51">
        <v>1.5874999999999999E-3</v>
      </c>
      <c r="C28" s="7" t="s">
        <v>13</v>
      </c>
      <c r="D28" s="7"/>
      <c r="E28" s="7"/>
      <c r="F28" s="7"/>
      <c r="G28" s="17">
        <v>0</v>
      </c>
      <c r="K28" t="s">
        <v>664</v>
      </c>
      <c r="L28">
        <f>L25/L27*100</f>
        <v>24.187046492878256</v>
      </c>
    </row>
    <row r="29" spans="1:15">
      <c r="A29" s="30" t="s">
        <v>487</v>
      </c>
      <c r="B29" s="7">
        <v>1.2200000000000001E-2</v>
      </c>
      <c r="C29" s="7" t="s">
        <v>13</v>
      </c>
      <c r="D29" s="7"/>
      <c r="E29" s="7"/>
      <c r="F29" s="7"/>
      <c r="G29" s="17">
        <v>0</v>
      </c>
    </row>
    <row r="30" spans="1:15">
      <c r="A30" s="38" t="s">
        <v>488</v>
      </c>
      <c r="B30" s="8">
        <v>1.5874999999999999E-3</v>
      </c>
      <c r="C30" s="8" t="s">
        <v>13</v>
      </c>
      <c r="D30" s="8"/>
      <c r="E30" s="8"/>
      <c r="F30" s="8"/>
      <c r="G30" s="34">
        <v>0</v>
      </c>
      <c r="M30" t="s">
        <v>671</v>
      </c>
      <c r="N30" t="s">
        <v>672</v>
      </c>
    </row>
    <row r="31" spans="1:15">
      <c r="M31">
        <f>B21/B32/60</f>
        <v>940.63619446340397</v>
      </c>
      <c r="N31">
        <f>M31/60</f>
        <v>15.677269907723399</v>
      </c>
    </row>
    <row r="32" spans="1:15">
      <c r="A32" t="s">
        <v>431</v>
      </c>
      <c r="B32" s="29">
        <f>L19*L20/60^2/10^9/(PI()*(B24/2)^2)</f>
        <v>1.2402953166523689E-6</v>
      </c>
      <c r="C32" t="s">
        <v>16</v>
      </c>
      <c r="D32">
        <f>L21/(PI()*(B29/2)^2)</f>
        <v>2.9702839568943406E-7</v>
      </c>
    </row>
    <row r="34" spans="1:10">
      <c r="A34" t="s">
        <v>489</v>
      </c>
      <c r="B34">
        <v>0</v>
      </c>
      <c r="C34" t="s">
        <v>13</v>
      </c>
      <c r="D34" t="s">
        <v>490</v>
      </c>
      <c r="H34">
        <v>10</v>
      </c>
      <c r="I34">
        <f ca="1">1+RAND()*F16*IF(RAND()&gt;0.5,1,-1)</f>
        <v>0.97001962417764165</v>
      </c>
    </row>
    <row r="35" spans="1:10">
      <c r="A35" t="s">
        <v>510</v>
      </c>
      <c r="B35">
        <v>0</v>
      </c>
      <c r="C35" t="s">
        <v>13</v>
      </c>
      <c r="I35">
        <f ca="1">ROUND(RAND(),0)</f>
        <v>1</v>
      </c>
    </row>
    <row r="36" spans="1:10">
      <c r="A36" t="s">
        <v>511</v>
      </c>
      <c r="B36">
        <v>0</v>
      </c>
      <c r="C36" t="s">
        <v>13</v>
      </c>
    </row>
    <row r="37" spans="1:10">
      <c r="A37" t="s">
        <v>512</v>
      </c>
      <c r="B37">
        <v>0</v>
      </c>
      <c r="C37" t="s">
        <v>13</v>
      </c>
    </row>
    <row r="38" spans="1:10">
      <c r="A38" t="s">
        <v>513</v>
      </c>
      <c r="B38">
        <v>0</v>
      </c>
      <c r="C38" t="s">
        <v>13</v>
      </c>
    </row>
    <row r="39" spans="1:10">
      <c r="A39" t="s">
        <v>514</v>
      </c>
      <c r="B39">
        <v>0</v>
      </c>
      <c r="C39" t="s">
        <v>13</v>
      </c>
      <c r="H39" t="s">
        <v>656</v>
      </c>
      <c r="I39">
        <v>6894.7572899999996</v>
      </c>
    </row>
    <row r="40" spans="1:10">
      <c r="A40" t="s">
        <v>515</v>
      </c>
      <c r="B40">
        <v>0</v>
      </c>
      <c r="C40" t="s">
        <v>13</v>
      </c>
      <c r="H40" t="s">
        <v>657</v>
      </c>
      <c r="I40">
        <v>0</v>
      </c>
    </row>
    <row r="41" spans="1:10">
      <c r="A41" t="s">
        <v>516</v>
      </c>
      <c r="B41">
        <v>0</v>
      </c>
      <c r="C41" t="s">
        <v>13</v>
      </c>
      <c r="H41" t="s">
        <v>658</v>
      </c>
      <c r="I41">
        <f>I39*I40</f>
        <v>0</v>
      </c>
    </row>
    <row r="42" spans="1:10">
      <c r="A42" t="s">
        <v>517</v>
      </c>
      <c r="B42">
        <f>SUM(B35:B41)</f>
        <v>0</v>
      </c>
      <c r="C42" t="s">
        <v>13</v>
      </c>
      <c r="D42" t="s">
        <v>518</v>
      </c>
      <c r="I42" t="s">
        <v>655</v>
      </c>
      <c r="J42" t="s">
        <v>654</v>
      </c>
    </row>
    <row r="43" spans="1:10">
      <c r="I43">
        <v>0.03</v>
      </c>
      <c r="J43">
        <v>0</v>
      </c>
    </row>
    <row r="44" spans="1:10">
      <c r="E44" s="7"/>
      <c r="F44" s="7"/>
      <c r="H44" s="7"/>
    </row>
    <row r="45" spans="1:10">
      <c r="E45" s="7"/>
      <c r="F45" s="7"/>
      <c r="H45" s="7"/>
    </row>
    <row r="46" spans="1:10">
      <c r="E46" s="7"/>
      <c r="F46" s="7"/>
      <c r="H46" s="7"/>
    </row>
    <row r="47" spans="1:10">
      <c r="E47" s="7"/>
      <c r="F47" s="7"/>
      <c r="H47" s="7"/>
    </row>
    <row r="48" spans="1:10">
      <c r="E48" s="7"/>
      <c r="F48" s="7"/>
      <c r="H48" s="7"/>
    </row>
    <row r="49" spans="1:122">
      <c r="A49" s="7"/>
      <c r="B49" s="7" t="s">
        <v>519</v>
      </c>
      <c r="C49" s="7" t="s">
        <v>520</v>
      </c>
      <c r="D49" s="7" t="s">
        <v>521</v>
      </c>
      <c r="E49" s="7" t="s">
        <v>522</v>
      </c>
      <c r="F49" s="7" t="s">
        <v>523</v>
      </c>
      <c r="G49" s="7" t="s">
        <v>524</v>
      </c>
      <c r="H49" s="27" t="s">
        <v>620</v>
      </c>
      <c r="I49" s="7" t="s">
        <v>525</v>
      </c>
      <c r="J49" t="s">
        <v>526</v>
      </c>
      <c r="K49" s="7" t="s">
        <v>527</v>
      </c>
      <c r="L49" s="7" t="s">
        <v>528</v>
      </c>
      <c r="M49" s="7" t="s">
        <v>529</v>
      </c>
      <c r="N49" s="27" t="s">
        <v>621</v>
      </c>
      <c r="O49" s="7" t="s">
        <v>530</v>
      </c>
      <c r="P49" s="7" t="s">
        <v>531</v>
      </c>
      <c r="Q49" s="7" t="s">
        <v>532</v>
      </c>
      <c r="R49" s="7" t="s">
        <v>533</v>
      </c>
      <c r="S49" s="7" t="s">
        <v>534</v>
      </c>
      <c r="T49" s="27" t="s">
        <v>622</v>
      </c>
      <c r="U49" s="7" t="s">
        <v>535</v>
      </c>
      <c r="V49" s="7" t="s">
        <v>536</v>
      </c>
      <c r="W49" s="7" t="s">
        <v>537</v>
      </c>
      <c r="X49" s="7" t="s">
        <v>538</v>
      </c>
      <c r="Y49" s="7" t="s">
        <v>539</v>
      </c>
      <c r="Z49" s="27" t="s">
        <v>623</v>
      </c>
      <c r="AA49" s="7" t="s">
        <v>540</v>
      </c>
      <c r="AB49" s="7" t="s">
        <v>541</v>
      </c>
      <c r="AC49" s="7" t="s">
        <v>542</v>
      </c>
      <c r="AD49" s="7" t="s">
        <v>543</v>
      </c>
      <c r="AE49" s="7" t="s">
        <v>544</v>
      </c>
      <c r="AF49" s="27" t="s">
        <v>624</v>
      </c>
      <c r="AG49" s="7" t="s">
        <v>545</v>
      </c>
      <c r="AH49" s="7" t="s">
        <v>546</v>
      </c>
      <c r="AI49" s="7" t="s">
        <v>547</v>
      </c>
      <c r="AJ49" s="7" t="s">
        <v>548</v>
      </c>
      <c r="AK49" s="7" t="s">
        <v>549</v>
      </c>
      <c r="AL49" s="27" t="s">
        <v>625</v>
      </c>
      <c r="AM49" s="7" t="s">
        <v>550</v>
      </c>
      <c r="AN49" s="7" t="s">
        <v>551</v>
      </c>
      <c r="AO49" s="7" t="s">
        <v>552</v>
      </c>
      <c r="AP49" s="7" t="s">
        <v>553</v>
      </c>
      <c r="AQ49" s="7" t="s">
        <v>554</v>
      </c>
      <c r="AR49" s="27" t="s">
        <v>626</v>
      </c>
      <c r="AS49" s="7" t="s">
        <v>555</v>
      </c>
      <c r="AT49" s="7" t="s">
        <v>556</v>
      </c>
      <c r="AU49" s="7" t="s">
        <v>557</v>
      </c>
      <c r="AV49" s="7" t="s">
        <v>558</v>
      </c>
      <c r="AW49" s="7" t="s">
        <v>559</v>
      </c>
      <c r="AX49" s="27" t="s">
        <v>627</v>
      </c>
      <c r="AY49" s="7" t="s">
        <v>560</v>
      </c>
      <c r="AZ49" s="7" t="s">
        <v>561</v>
      </c>
      <c r="BA49" s="7" t="s">
        <v>562</v>
      </c>
      <c r="BB49" s="7" t="s">
        <v>563</v>
      </c>
      <c r="BC49" s="7" t="s">
        <v>564</v>
      </c>
      <c r="BD49" s="27" t="s">
        <v>628</v>
      </c>
      <c r="BE49" s="7" t="s">
        <v>565</v>
      </c>
      <c r="BF49" s="7" t="s">
        <v>566</v>
      </c>
      <c r="BG49" s="7" t="s">
        <v>567</v>
      </c>
      <c r="BH49" s="7" t="s">
        <v>568</v>
      </c>
      <c r="BI49" s="7" t="s">
        <v>569</v>
      </c>
      <c r="BJ49" s="27" t="s">
        <v>629</v>
      </c>
      <c r="BK49" s="7" t="s">
        <v>570</v>
      </c>
      <c r="BL49" s="7" t="s">
        <v>571</v>
      </c>
      <c r="BM49" s="7" t="s">
        <v>572</v>
      </c>
      <c r="BN49" s="7" t="s">
        <v>573</v>
      </c>
      <c r="BO49" s="7" t="s">
        <v>574</v>
      </c>
      <c r="BP49" s="27" t="s">
        <v>630</v>
      </c>
      <c r="BQ49" s="7" t="s">
        <v>575</v>
      </c>
      <c r="BR49" s="7" t="s">
        <v>576</v>
      </c>
      <c r="BS49" s="7" t="s">
        <v>577</v>
      </c>
      <c r="BT49" s="7" t="s">
        <v>578</v>
      </c>
      <c r="BU49" s="7" t="s">
        <v>579</v>
      </c>
      <c r="BV49" s="27" t="s">
        <v>631</v>
      </c>
      <c r="BW49" s="7" t="s">
        <v>580</v>
      </c>
      <c r="BX49" s="7" t="s">
        <v>581</v>
      </c>
      <c r="BY49" s="7" t="s">
        <v>582</v>
      </c>
      <c r="BZ49" s="7" t="s">
        <v>583</v>
      </c>
      <c r="CA49" s="7" t="s">
        <v>584</v>
      </c>
      <c r="CB49" s="27" t="s">
        <v>632</v>
      </c>
      <c r="CC49" s="7" t="s">
        <v>585</v>
      </c>
      <c r="CD49" s="7" t="s">
        <v>586</v>
      </c>
      <c r="CE49" s="7" t="s">
        <v>587</v>
      </c>
      <c r="CF49" s="7" t="s">
        <v>588</v>
      </c>
      <c r="CG49" s="7" t="s">
        <v>589</v>
      </c>
      <c r="CH49" s="27" t="s">
        <v>633</v>
      </c>
      <c r="CI49" s="7" t="s">
        <v>590</v>
      </c>
      <c r="CJ49" s="7" t="s">
        <v>591</v>
      </c>
      <c r="CK49" s="7" t="s">
        <v>592</v>
      </c>
      <c r="CL49" s="7" t="s">
        <v>593</v>
      </c>
      <c r="CM49" s="7" t="s">
        <v>594</v>
      </c>
      <c r="CN49" s="27" t="s">
        <v>634</v>
      </c>
      <c r="CO49" s="7" t="s">
        <v>595</v>
      </c>
      <c r="CP49" s="7" t="s">
        <v>596</v>
      </c>
      <c r="CQ49" s="7" t="s">
        <v>597</v>
      </c>
      <c r="CR49" s="7" t="s">
        <v>598</v>
      </c>
      <c r="CS49" s="7" t="s">
        <v>599</v>
      </c>
      <c r="CT49" s="27" t="s">
        <v>635</v>
      </c>
      <c r="CU49" s="7" t="s">
        <v>600</v>
      </c>
      <c r="CV49" s="7" t="s">
        <v>601</v>
      </c>
      <c r="CW49" s="7" t="s">
        <v>602</v>
      </c>
      <c r="CX49" s="7" t="s">
        <v>603</v>
      </c>
      <c r="CY49" s="7" t="s">
        <v>604</v>
      </c>
      <c r="CZ49" s="27" t="s">
        <v>636</v>
      </c>
      <c r="DA49" s="7" t="s">
        <v>605</v>
      </c>
      <c r="DB49" s="7" t="s">
        <v>606</v>
      </c>
      <c r="DC49" s="7" t="s">
        <v>607</v>
      </c>
      <c r="DD49" s="7" t="s">
        <v>608</v>
      </c>
      <c r="DE49" s="7" t="s">
        <v>609</v>
      </c>
      <c r="DF49" s="27" t="s">
        <v>637</v>
      </c>
      <c r="DG49" s="7" t="s">
        <v>610</v>
      </c>
      <c r="DH49" s="7" t="s">
        <v>611</v>
      </c>
      <c r="DI49" s="7" t="s">
        <v>612</v>
      </c>
      <c r="DJ49" s="7" t="s">
        <v>613</v>
      </c>
      <c r="DK49" s="7" t="s">
        <v>614</v>
      </c>
      <c r="DL49" s="27" t="s">
        <v>638</v>
      </c>
      <c r="DM49" s="7" t="s">
        <v>615</v>
      </c>
      <c r="DN49" s="7" t="s">
        <v>616</v>
      </c>
      <c r="DO49" s="7" t="s">
        <v>617</v>
      </c>
      <c r="DP49" s="7" t="s">
        <v>618</v>
      </c>
      <c r="DQ49" s="7" t="s">
        <v>619</v>
      </c>
      <c r="DR49" s="27" t="s">
        <v>639</v>
      </c>
    </row>
    <row r="50" spans="1:122">
      <c r="A50" s="7" t="s">
        <v>647</v>
      </c>
      <c r="B50" s="7">
        <f ca="1">((1+RAND()*$F$24*(RANDBETWEEN(0,1)*2-1))*$G$24+($G$24=0))*($B$24*(B54=0)+B55*B54)</f>
        <v>2.6700000000000002E-2</v>
      </c>
      <c r="C50" s="7">
        <f ca="1">((1+RAND()*$F$24*(RANDBETWEEN(0,1)*2-1))*$G$25+($G$25=0))*($B$25*(C54=0)+C55*C54)</f>
        <v>1.0132931837016947E-3</v>
      </c>
      <c r="D50" s="7">
        <f ca="1">((1+RAND()*$F$24*(RANDBETWEEN(0,1)*2-1))*$G$26+($G$26=0))*($B$26*(D54=0)+D55*D54)</f>
        <v>1.5874999999999999E-3</v>
      </c>
      <c r="E50" s="7">
        <f ca="1">((1+RAND()*$F$24*(RANDBETWEEN(0,1)*2-1))*$G$27+($G$27=0))*($B$27*(E54=0)+E55*E54)</f>
        <v>5.0000000000000002E-5</v>
      </c>
      <c r="F50" s="7">
        <f ca="1">((1+RAND()*$F$24*(RANDBETWEEN(0,1)*2-1))*$G$28+($G$28=0))*($B$28*(F54=0)+F55*F54)</f>
        <v>1.5874999999999999E-3</v>
      </c>
      <c r="G50" s="7">
        <f ca="1">((1+RAND()*$F$24*(RANDBETWEEN(0,1)*2-1))*$G$29+($G$29=0))*($B$29*(G54=0)+G55*G54)</f>
        <v>1.2200000000000001E-2</v>
      </c>
      <c r="H50" s="7">
        <f ca="1">((1+RAND()*$F$24*(RANDBETWEEN(0,1)*2-1))*$G$30+($G$30=0))*($B$30*(H54=0)+H55*H54)</f>
        <v>1.5874999999999999E-3</v>
      </c>
      <c r="I50" s="7">
        <f t="shared" ref="I50" ca="1" si="1">((1+RAND()*$F$24*(RANDBETWEEN(0,1)*2-1))*$G$25+($G$25=0))*($B$25*(I54=0)+I55*I54)</f>
        <v>1.04547238076808E-3</v>
      </c>
      <c r="J50" s="7">
        <f t="shared" ref="J50" ca="1" si="2">((1+RAND()*$F$24*(RANDBETWEEN(0,1)*2-1))*$G$26+($G$26=0))*($B$26*(J54=0)+J55*J54)</f>
        <v>1.5874999999999999E-3</v>
      </c>
      <c r="K50" s="7">
        <f t="shared" ref="K50" ca="1" si="3">((1+RAND()*$F$24*(RANDBETWEEN(0,1)*2-1))*$G$27+($G$27=0))*($B$27*(K54=0)+K55*K54)</f>
        <v>5.0000000000000002E-5</v>
      </c>
      <c r="L50" s="7">
        <f t="shared" ref="L50" ca="1" si="4">((1+RAND()*$F$24*(RANDBETWEEN(0,1)*2-1))*$G$28+($G$28=0))*($B$28*(L54=0)+L55*L54)</f>
        <v>1.5874999999999999E-3</v>
      </c>
      <c r="M50" s="7">
        <f t="shared" ref="M50" ca="1" si="5">((1+RAND()*$F$24*(RANDBETWEEN(0,1)*2-1))*$G$29+($G$29=0))*($B$29*(M54=0)+M55*M54)</f>
        <v>1.2200000000000001E-2</v>
      </c>
      <c r="N50" s="7">
        <f t="shared" ref="N50" ca="1" si="6">((1+RAND()*$F$24*(RANDBETWEEN(0,1)*2-1))*$G$30+($G$30=0))*($B$30*(N54=0)+N55*N54)</f>
        <v>1.5874999999999999E-3</v>
      </c>
      <c r="O50" s="7">
        <f t="shared" ref="O50" ca="1" si="7">((1+RAND()*$F$24*(RANDBETWEEN(0,1)*2-1))*$G$25+($G$25=0))*($B$25*(O54=0)+O55*O54)</f>
        <v>1.14697084130545E-3</v>
      </c>
      <c r="P50" s="7">
        <f t="shared" ref="P50" ca="1" si="8">((1+RAND()*$F$24*(RANDBETWEEN(0,1)*2-1))*$G$26+($G$26=0))*($B$26*(P54=0)+P55*P54)</f>
        <v>1.5874999999999999E-3</v>
      </c>
      <c r="Q50" s="7">
        <f t="shared" ref="Q50" ca="1" si="9">((1+RAND()*$F$24*(RANDBETWEEN(0,1)*2-1))*$G$27+($G$27=0))*($B$27*(Q54=0)+Q55*Q54)</f>
        <v>5.0000000000000002E-5</v>
      </c>
      <c r="R50" s="7">
        <f t="shared" ref="R50" ca="1" si="10">((1+RAND()*$F$24*(RANDBETWEEN(0,1)*2-1))*$G$28+($G$28=0))*($B$28*(R54=0)+R55*R54)</f>
        <v>1.5874999999999999E-3</v>
      </c>
      <c r="S50" s="7">
        <f t="shared" ref="S50" ca="1" si="11">((1+RAND()*$F$24*(RANDBETWEEN(0,1)*2-1))*$G$29+($G$29=0))*($B$29*(S54=0)+S55*S54)</f>
        <v>1.2200000000000001E-2</v>
      </c>
      <c r="T50" s="7">
        <f t="shared" ref="T50" ca="1" si="12">((1+RAND()*$F$24*(RANDBETWEEN(0,1)*2-1))*$G$30+($G$30=0))*($B$30*(T54=0)+T55*T54)</f>
        <v>1.5874999999999999E-3</v>
      </c>
      <c r="U50" s="7">
        <f t="shared" ref="U50" ca="1" si="13">((1+RAND()*$F$24*(RANDBETWEEN(0,1)*2-1))*$G$25+($G$25=0))*($B$25*(U54=0)+U55*U54)</f>
        <v>1.0053008831992312E-3</v>
      </c>
      <c r="V50" s="7">
        <f t="shared" ref="V50" ca="1" si="14">((1+RAND()*$F$24*(RANDBETWEEN(0,1)*2-1))*$G$26+($G$26=0))*($B$26*(V54=0)+V55*V54)</f>
        <v>1.5874999999999999E-3</v>
      </c>
      <c r="W50" s="7">
        <f t="shared" ref="W50" ca="1" si="15">((1+RAND()*$F$24*(RANDBETWEEN(0,1)*2-1))*$G$27+($G$27=0))*($B$27*(W54=0)+W55*W54)</f>
        <v>5.0000000000000002E-5</v>
      </c>
      <c r="X50" s="7">
        <f t="shared" ref="X50" ca="1" si="16">((1+RAND()*$F$24*(RANDBETWEEN(0,1)*2-1))*$G$28+($G$28=0))*($B$28*(X54=0)+X55*X54)</f>
        <v>1.5874999999999999E-3</v>
      </c>
      <c r="Y50" s="7">
        <f t="shared" ref="Y50" ca="1" si="17">((1+RAND()*$F$24*(RANDBETWEEN(0,1)*2-1))*$G$29+($G$29=0))*($B$29*(Y54=0)+Y55*Y54)</f>
        <v>1.2200000000000001E-2</v>
      </c>
      <c r="Z50" s="7">
        <f t="shared" ref="Z50" ca="1" si="18">((1+RAND()*$F$24*(RANDBETWEEN(0,1)*2-1))*$G$30+($G$30=0))*($B$30*(Z54=0)+Z55*Z54)</f>
        <v>1.5874999999999999E-3</v>
      </c>
      <c r="AA50" s="7">
        <f t="shared" ref="AA50" ca="1" si="19">((1+RAND()*$F$24*(RANDBETWEEN(0,1)*2-1))*$G$25+($G$25=0))*($B$25*(AA54=0)+AA55*AA54)</f>
        <v>1.1390437858409337E-3</v>
      </c>
      <c r="AB50" s="7">
        <f t="shared" ref="AB50" ca="1" si="20">((1+RAND()*$F$24*(RANDBETWEEN(0,1)*2-1))*$G$26+($G$26=0))*($B$26*(AB54=0)+AB55*AB54)</f>
        <v>1.5874999999999999E-3</v>
      </c>
      <c r="AC50" s="7">
        <f t="shared" ref="AC50" ca="1" si="21">((1+RAND()*$F$24*(RANDBETWEEN(0,1)*2-1))*$G$27+($G$27=0))*($B$27*(AC54=0)+AC55*AC54)</f>
        <v>5.0000000000000002E-5</v>
      </c>
      <c r="AD50" s="7">
        <f t="shared" ref="AD50" ca="1" si="22">((1+RAND()*$F$24*(RANDBETWEEN(0,1)*2-1))*$G$28+($G$28=0))*($B$28*(AD54=0)+AD55*AD54)</f>
        <v>1.5874999999999999E-3</v>
      </c>
      <c r="AE50" s="7">
        <f t="shared" ref="AE50" ca="1" si="23">((1+RAND()*$F$24*(RANDBETWEEN(0,1)*2-1))*$G$29+($G$29=0))*($B$29*(AE54=0)+AE55*AE54)</f>
        <v>1.2200000000000001E-2</v>
      </c>
      <c r="AF50" s="7">
        <f t="shared" ref="AF50" ca="1" si="24">((1+RAND()*$F$24*(RANDBETWEEN(0,1)*2-1))*$G$30+($G$30=0))*($B$30*(AF54=0)+AF55*AF54)</f>
        <v>1.5874999999999999E-3</v>
      </c>
      <c r="AG50" s="7">
        <f t="shared" ref="AG50" ca="1" si="25">((1+RAND()*$F$24*(RANDBETWEEN(0,1)*2-1))*$G$25+($G$25=0))*($B$25*(AG54=0)+AG55*AG54)</f>
        <v>1.1363563447508215E-3</v>
      </c>
      <c r="AH50" s="7">
        <f t="shared" ref="AH50" ca="1" si="26">((1+RAND()*$F$24*(RANDBETWEEN(0,1)*2-1))*$G$26+($G$26=0))*($B$26*(AH54=0)+AH55*AH54)</f>
        <v>1.5874999999999999E-3</v>
      </c>
      <c r="AI50" s="7">
        <f t="shared" ref="AI50" ca="1" si="27">((1+RAND()*$F$24*(RANDBETWEEN(0,1)*2-1))*$G$27+($G$27=0))*($B$27*(AI54=0)+AI55*AI54)</f>
        <v>5.0000000000000002E-5</v>
      </c>
      <c r="AJ50" s="7">
        <f t="shared" ref="AJ50" ca="1" si="28">((1+RAND()*$F$24*(RANDBETWEEN(0,1)*2-1))*$G$28+($G$28=0))*($B$28*(AJ54=0)+AJ55*AJ54)</f>
        <v>1.5874999999999999E-3</v>
      </c>
      <c r="AK50" s="7">
        <f t="shared" ref="AK50" ca="1" si="29">((1+RAND()*$F$24*(RANDBETWEEN(0,1)*2-1))*$G$29+($G$29=0))*($B$29*(AK54=0)+AK55*AK54)</f>
        <v>1.2200000000000001E-2</v>
      </c>
      <c r="AL50" s="7">
        <f t="shared" ref="AL50" ca="1" si="30">((1+RAND()*$F$24*(RANDBETWEEN(0,1)*2-1))*$G$30+($G$30=0))*($B$30*(AL54=0)+AL55*AL54)</f>
        <v>1.5874999999999999E-3</v>
      </c>
      <c r="AM50" s="7">
        <f t="shared" ref="AM50" ca="1" si="31">((1+RAND()*$F$24*(RANDBETWEEN(0,1)*2-1))*$G$25+($G$25=0))*($B$25*(AM54=0)+AM55*AM54)</f>
        <v>1.0721964361281471E-3</v>
      </c>
      <c r="AN50" s="7">
        <f t="shared" ref="AN50" ca="1" si="32">((1+RAND()*$F$24*(RANDBETWEEN(0,1)*2-1))*$G$26+($G$26=0))*($B$26*(AN54=0)+AN55*AN54)</f>
        <v>1.5874999999999999E-3</v>
      </c>
      <c r="AO50" s="7">
        <f t="shared" ref="AO50" ca="1" si="33">((1+RAND()*$F$24*(RANDBETWEEN(0,1)*2-1))*$G$27+($G$27=0))*($B$27*(AO54=0)+AO55*AO54)</f>
        <v>5.0000000000000002E-5</v>
      </c>
      <c r="AP50" s="7">
        <f t="shared" ref="AP50" ca="1" si="34">((1+RAND()*$F$24*(RANDBETWEEN(0,1)*2-1))*$G$28+($G$28=0))*($B$28*(AP54=0)+AP55*AP54)</f>
        <v>1.5874999999999999E-3</v>
      </c>
      <c r="AQ50" s="7">
        <f t="shared" ref="AQ50" ca="1" si="35">((1+RAND()*$F$24*(RANDBETWEEN(0,1)*2-1))*$G$29+($G$29=0))*($B$29*(AQ54=0)+AQ55*AQ54)</f>
        <v>1.2200000000000001E-2</v>
      </c>
      <c r="AR50" s="7">
        <f t="shared" ref="AR50" ca="1" si="36">((1+RAND()*$F$24*(RANDBETWEEN(0,1)*2-1))*$G$30+($G$30=0))*($B$30*(AR54=0)+AR55*AR54)</f>
        <v>1.5874999999999999E-3</v>
      </c>
      <c r="AS50" s="7">
        <f t="shared" ref="AS50" ca="1" si="37">((1+RAND()*$F$24*(RANDBETWEEN(0,1)*2-1))*$G$25+($G$25=0))*($B$25*(AS54=0)+AS55*AS54)</f>
        <v>1.1587075773091596E-3</v>
      </c>
      <c r="AT50" s="7">
        <f t="shared" ref="AT50" ca="1" si="38">((1+RAND()*$F$24*(RANDBETWEEN(0,1)*2-1))*$G$26+($G$26=0))*($B$26*(AT54=0)+AT55*AT54)</f>
        <v>1.5874999999999999E-3</v>
      </c>
      <c r="AU50" s="7">
        <f t="shared" ref="AU50" ca="1" si="39">((1+RAND()*$F$24*(RANDBETWEEN(0,1)*2-1))*$G$27+($G$27=0))*($B$27*(AU54=0)+AU55*AU54)</f>
        <v>5.0000000000000002E-5</v>
      </c>
      <c r="AV50" s="7">
        <f t="shared" ref="AV50" ca="1" si="40">((1+RAND()*$F$24*(RANDBETWEEN(0,1)*2-1))*$G$28+($G$28=0))*($B$28*(AV54=0)+AV55*AV54)</f>
        <v>1.5874999999999999E-3</v>
      </c>
      <c r="AW50" s="7">
        <f t="shared" ref="AW50" ca="1" si="41">((1+RAND()*$F$24*(RANDBETWEEN(0,1)*2-1))*$G$29+($G$29=0))*($B$29*(AW54=0)+AW55*AW54)</f>
        <v>1.2200000000000001E-2</v>
      </c>
      <c r="AX50" s="7">
        <f t="shared" ref="AX50" ca="1" si="42">((1+RAND()*$F$24*(RANDBETWEEN(0,1)*2-1))*$G$30+($G$30=0))*($B$30*(AX54=0)+AX55*AX54)</f>
        <v>1.5874999999999999E-3</v>
      </c>
      <c r="AY50" s="7">
        <f t="shared" ref="AY50" ca="1" si="43">((1+RAND()*$F$24*(RANDBETWEEN(0,1)*2-1))*$G$25+($G$25=0))*($B$25*(AY54=0)+AY55*AY54)</f>
        <v>1.1230612666113054E-3</v>
      </c>
      <c r="AZ50" s="7">
        <f t="shared" ref="AZ50" ca="1" si="44">((1+RAND()*$F$24*(RANDBETWEEN(0,1)*2-1))*$G$26+($G$26=0))*($B$26*(AZ54=0)+AZ55*AZ54)</f>
        <v>1.5874999999999999E-3</v>
      </c>
      <c r="BA50" s="7">
        <f t="shared" ref="BA50" ca="1" si="45">((1+RAND()*$F$24*(RANDBETWEEN(0,1)*2-1))*$G$27+($G$27=0))*($B$27*(BA54=0)+BA55*BA54)</f>
        <v>5.0000000000000002E-5</v>
      </c>
      <c r="BB50" s="7">
        <f t="shared" ref="BB50" ca="1" si="46">((1+RAND()*$F$24*(RANDBETWEEN(0,1)*2-1))*$G$28+($G$28=0))*($B$28*(BB54=0)+BB55*BB54)</f>
        <v>1.5874999999999999E-3</v>
      </c>
      <c r="BC50" s="7">
        <f t="shared" ref="BC50" ca="1" si="47">((1+RAND()*$F$24*(RANDBETWEEN(0,1)*2-1))*$G$29+($G$29=0))*($B$29*(BC54=0)+BC55*BC54)</f>
        <v>1.2200000000000001E-2</v>
      </c>
      <c r="BD50" s="7">
        <f t="shared" ref="BD50" ca="1" si="48">((1+RAND()*$F$24*(RANDBETWEEN(0,1)*2-1))*$G$30+($G$30=0))*($B$30*(BD54=0)+BD55*BD54)</f>
        <v>1.5874999999999999E-3</v>
      </c>
      <c r="BE50" s="7">
        <f t="shared" ref="BE50" ca="1" si="49">((1+RAND()*$F$24*(RANDBETWEEN(0,1)*2-1))*$G$25+($G$25=0))*($B$25*(BE54=0)+BE55*BE54)</f>
        <v>1.0783551780947306E-3</v>
      </c>
      <c r="BF50" s="7">
        <f t="shared" ref="BF50" ca="1" si="50">((1+RAND()*$F$24*(RANDBETWEEN(0,1)*2-1))*$G$26+($G$26=0))*($B$26*(BF54=0)+BF55*BF54)</f>
        <v>1.5874999999999999E-3</v>
      </c>
      <c r="BG50" s="7">
        <f t="shared" ref="BG50" ca="1" si="51">((1+RAND()*$F$24*(RANDBETWEEN(0,1)*2-1))*$G$27+($G$27=0))*($B$27*(BG54=0)+BG55*BG54)</f>
        <v>5.0000000000000002E-5</v>
      </c>
      <c r="BH50" s="7">
        <f t="shared" ref="BH50" ca="1" si="52">((1+RAND()*$F$24*(RANDBETWEEN(0,1)*2-1))*$G$28+($G$28=0))*($B$28*(BH54=0)+BH55*BH54)</f>
        <v>1.5874999999999999E-3</v>
      </c>
      <c r="BI50" s="7">
        <f t="shared" ref="BI50" ca="1" si="53">((1+RAND()*$F$24*(RANDBETWEEN(0,1)*2-1))*$G$29+($G$29=0))*($B$29*(BI54=0)+BI55*BI54)</f>
        <v>1.2200000000000001E-2</v>
      </c>
      <c r="BJ50" s="7">
        <f t="shared" ref="BJ50" ca="1" si="54">((1+RAND()*$F$24*(RANDBETWEEN(0,1)*2-1))*$G$30+($G$30=0))*($B$30*(BJ54=0)+BJ55*BJ54)</f>
        <v>1.5874999999999999E-3</v>
      </c>
      <c r="BK50" s="7">
        <f t="shared" ref="BK50" ca="1" si="55">((1+RAND()*$F$24*(RANDBETWEEN(0,1)*2-1))*$G$25+($G$25=0))*($B$25*(BK54=0)+BK55*BK54)</f>
        <v>1.0921251904780548E-3</v>
      </c>
      <c r="BL50" s="7">
        <f t="shared" ref="BL50" ca="1" si="56">((1+RAND()*$F$24*(RANDBETWEEN(0,1)*2-1))*$G$26+($G$26=0))*($B$26*(BL54=0)+BL55*BL54)</f>
        <v>1.5874999999999999E-3</v>
      </c>
      <c r="BM50" s="7">
        <f t="shared" ref="BM50" ca="1" si="57">((1+RAND()*$F$24*(RANDBETWEEN(0,1)*2-1))*$G$27+($G$27=0))*($B$27*(BM54=0)+BM55*BM54)</f>
        <v>5.0000000000000002E-5</v>
      </c>
      <c r="BN50" s="7">
        <f t="shared" ref="BN50" ca="1" si="58">((1+RAND()*$F$24*(RANDBETWEEN(0,1)*2-1))*$G$28+($G$28=0))*($B$28*(BN54=0)+BN55*BN54)</f>
        <v>1.5874999999999999E-3</v>
      </c>
      <c r="BO50" s="7">
        <f t="shared" ref="BO50" ca="1" si="59">((1+RAND()*$F$24*(RANDBETWEEN(0,1)*2-1))*$G$29+($G$29=0))*($B$29*(BO54=0)+BO55*BO54)</f>
        <v>1.2200000000000001E-2</v>
      </c>
      <c r="BP50" s="7">
        <f t="shared" ref="BP50" ca="1" si="60">((1+RAND()*$F$24*(RANDBETWEEN(0,1)*2-1))*$G$30+($G$30=0))*($B$30*(BP54=0)+BP55*BP54)</f>
        <v>1.5874999999999999E-3</v>
      </c>
      <c r="BQ50" s="7">
        <f t="shared" ref="BQ50" ca="1" si="61">((1+RAND()*$F$24*(RANDBETWEEN(0,1)*2-1))*$G$25+($G$25=0))*($B$25*(BQ54=0)+BQ55*BQ54)</f>
        <v>1.0860134686701977E-3</v>
      </c>
      <c r="BR50" s="7">
        <f t="shared" ref="BR50" ca="1" si="62">((1+RAND()*$F$24*(RANDBETWEEN(0,1)*2-1))*$G$26+($G$26=0))*($B$26*(BR54=0)+BR55*BR54)</f>
        <v>1.5874999999999999E-3</v>
      </c>
      <c r="BS50" s="7">
        <f t="shared" ref="BS50" ca="1" si="63">((1+RAND()*$F$24*(RANDBETWEEN(0,1)*2-1))*$G$27+($G$27=0))*($B$27*(BS54=0)+BS55*BS54)</f>
        <v>5.0000000000000002E-5</v>
      </c>
      <c r="BT50" s="7">
        <f t="shared" ref="BT50" ca="1" si="64">((1+RAND()*$F$24*(RANDBETWEEN(0,1)*2-1))*$G$28+($G$28=0))*($B$28*(BT54=0)+BT55*BT54)</f>
        <v>1.5874999999999999E-3</v>
      </c>
      <c r="BU50" s="7">
        <f t="shared" ref="BU50" ca="1" si="65">((1+RAND()*$F$24*(RANDBETWEEN(0,1)*2-1))*$G$29+($G$29=0))*($B$29*(BU54=0)+BU55*BU54)</f>
        <v>1.2200000000000001E-2</v>
      </c>
      <c r="BV50" s="7">
        <f t="shared" ref="BV50" ca="1" si="66">((1+RAND()*$F$24*(RANDBETWEEN(0,1)*2-1))*$G$30+($G$30=0))*($B$30*(BV54=0)+BV55*BV54)</f>
        <v>1.5874999999999999E-3</v>
      </c>
      <c r="BW50" s="7">
        <f t="shared" ref="BW50" ca="1" si="67">((1+RAND()*$F$24*(RANDBETWEEN(0,1)*2-1))*$G$25+($G$25=0))*($B$25*(BW54=0)+BW55*BW54)</f>
        <v>9.7340355605420991E-4</v>
      </c>
      <c r="BX50" s="7">
        <f t="shared" ref="BX50" ca="1" si="68">((1+RAND()*$F$24*(RANDBETWEEN(0,1)*2-1))*$G$26+($G$26=0))*($B$26*(BX54=0)+BX55*BX54)</f>
        <v>1.5874999999999999E-3</v>
      </c>
      <c r="BY50" s="7">
        <f t="shared" ref="BY50" ca="1" si="69">((1+RAND()*$F$24*(RANDBETWEEN(0,1)*2-1))*$G$27+($G$27=0))*($B$27*(BY54=0)+BY55*BY54)</f>
        <v>5.0000000000000002E-5</v>
      </c>
      <c r="BZ50" s="7">
        <f t="shared" ref="BZ50" ca="1" si="70">((1+RAND()*$F$24*(RANDBETWEEN(0,1)*2-1))*$G$28+($G$28=0))*($B$28*(BZ54=0)+BZ55*BZ54)</f>
        <v>1.5874999999999999E-3</v>
      </c>
      <c r="CA50" s="7">
        <f t="shared" ref="CA50" ca="1" si="71">((1+RAND()*$F$24*(RANDBETWEEN(0,1)*2-1))*$G$29+($G$29=0))*($B$29*(CA54=0)+CA55*CA54)</f>
        <v>1.2200000000000001E-2</v>
      </c>
      <c r="CB50" s="7">
        <f t="shared" ref="CB50" ca="1" si="72">((1+RAND()*$F$24*(RANDBETWEEN(0,1)*2-1))*$G$30+($G$30=0))*($B$30*(CB54=0)+CB55*CB54)</f>
        <v>1.5874999999999999E-3</v>
      </c>
      <c r="CC50" s="7">
        <f t="shared" ref="CC50" ca="1" si="73">((1+RAND()*$F$24*(RANDBETWEEN(0,1)*2-1))*$G$25+($G$25=0))*($B$25*(CC54=0)+CC55*CC54)</f>
        <v>1.0531067984056413E-3</v>
      </c>
      <c r="CD50" s="7">
        <f t="shared" ref="CD50" ca="1" si="74">((1+RAND()*$F$24*(RANDBETWEEN(0,1)*2-1))*$G$26+($G$26=0))*($B$26*(CD54=0)+CD55*CD54)</f>
        <v>1.5874999999999999E-3</v>
      </c>
      <c r="CE50" s="7">
        <f t="shared" ref="CE50" ca="1" si="75">((1+RAND()*$F$24*(RANDBETWEEN(0,1)*2-1))*$G$27+($G$27=0))*($B$27*(CE54=0)+CE55*CE54)</f>
        <v>5.0000000000000002E-5</v>
      </c>
      <c r="CF50" s="7">
        <f t="shared" ref="CF50" ca="1" si="76">((1+RAND()*$F$24*(RANDBETWEEN(0,1)*2-1))*$G$28+($G$28=0))*($B$28*(CF54=0)+CF55*CF54)</f>
        <v>1.5874999999999999E-3</v>
      </c>
      <c r="CG50" s="7">
        <f t="shared" ref="CG50" ca="1" si="77">((1+RAND()*$F$24*(RANDBETWEEN(0,1)*2-1))*$G$29+($G$29=0))*($B$29*(CG54=0)+CG55*CG54)</f>
        <v>1.2200000000000001E-2</v>
      </c>
      <c r="CH50" s="7">
        <f t="shared" ref="CH50" ca="1" si="78">((1+RAND()*$F$24*(RANDBETWEEN(0,1)*2-1))*$G$30+($G$30=0))*($B$30*(CH54=0)+CH55*CH54)</f>
        <v>1.5874999999999999E-3</v>
      </c>
      <c r="CI50" s="7">
        <f t="shared" ref="CI50" ca="1" si="79">((1+RAND()*$F$24*(RANDBETWEEN(0,1)*2-1))*$G$25+($G$25=0))*($B$25*(CI54=0)+CI55*CI54)</f>
        <v>1.1325881693374721E-3</v>
      </c>
      <c r="CJ50" s="7">
        <f t="shared" ref="CJ50" ca="1" si="80">((1+RAND()*$F$24*(RANDBETWEEN(0,1)*2-1))*$G$26+($G$26=0))*($B$26*(CJ54=0)+CJ55*CJ54)</f>
        <v>1.5874999999999999E-3</v>
      </c>
      <c r="CK50" s="7">
        <f t="shared" ref="CK50" ca="1" si="81">((1+RAND()*$F$24*(RANDBETWEEN(0,1)*2-1))*$G$27+($G$27=0))*($B$27*(CK54=0)+CK55*CK54)</f>
        <v>5.0000000000000002E-5</v>
      </c>
      <c r="CL50" s="7">
        <f t="shared" ref="CL50" ca="1" si="82">((1+RAND()*$F$24*(RANDBETWEEN(0,1)*2-1))*$G$28+($G$28=0))*($B$28*(CL54=0)+CL55*CL54)</f>
        <v>1.5874999999999999E-3</v>
      </c>
      <c r="CM50" s="7">
        <f t="shared" ref="CM50" ca="1" si="83">((1+RAND()*$F$24*(RANDBETWEEN(0,1)*2-1))*$G$29+($G$29=0))*($B$29*(CM54=0)+CM55*CM54)</f>
        <v>1.2200000000000001E-2</v>
      </c>
      <c r="CN50" s="7">
        <f t="shared" ref="CN50" ca="1" si="84">((1+RAND()*$F$24*(RANDBETWEEN(0,1)*2-1))*$G$30+($G$30=0))*($B$30*(CN54=0)+CN55*CN54)</f>
        <v>1.5874999999999999E-3</v>
      </c>
      <c r="CO50" s="7">
        <f t="shared" ref="CO50" ca="1" si="85">((1+RAND()*$F$24*(RANDBETWEEN(0,1)*2-1))*$G$25+($G$25=0))*($B$25*(CO54=0)+CO55*CO54)</f>
        <v>1.0897694899737397E-3</v>
      </c>
      <c r="CP50" s="7">
        <f t="shared" ref="CP50" ca="1" si="86">((1+RAND()*$F$24*(RANDBETWEEN(0,1)*2-1))*$G$26+($G$26=0))*($B$26*(CP54=0)+CP55*CP54)</f>
        <v>1.5874999999999999E-3</v>
      </c>
      <c r="CQ50" s="7">
        <f t="shared" ref="CQ50" ca="1" si="87">((1+RAND()*$F$24*(RANDBETWEEN(0,1)*2-1))*$G$27+($G$27=0))*($B$27*(CQ54=0)+CQ55*CQ54)</f>
        <v>5.0000000000000002E-5</v>
      </c>
      <c r="CR50" s="7">
        <f t="shared" ref="CR50" ca="1" si="88">((1+RAND()*$F$24*(RANDBETWEEN(0,1)*2-1))*$G$28+($G$28=0))*($B$28*(CR54=0)+CR55*CR54)</f>
        <v>1.5874999999999999E-3</v>
      </c>
      <c r="CS50" s="7">
        <f t="shared" ref="CS50" ca="1" si="89">((1+RAND()*$F$24*(RANDBETWEEN(0,1)*2-1))*$G$29+($G$29=0))*($B$29*(CS54=0)+CS55*CS54)</f>
        <v>1.2200000000000001E-2</v>
      </c>
      <c r="CT50" s="7">
        <f t="shared" ref="CT50" ca="1" si="90">((1+RAND()*$F$24*(RANDBETWEEN(0,1)*2-1))*$G$30+($G$30=0))*($B$30*(CT54=0)+CT55*CT54)</f>
        <v>1.5874999999999999E-3</v>
      </c>
      <c r="CU50" s="7">
        <f t="shared" ref="CU50" ca="1" si="91">((1+RAND()*$F$24*(RANDBETWEEN(0,1)*2-1))*$G$25+($G$25=0))*($B$25*(CU54=0)+CU55*CU54)</f>
        <v>1.1764177046115695E-3</v>
      </c>
      <c r="CV50" s="7">
        <f t="shared" ref="CV50" ca="1" si="92">((1+RAND()*$F$24*(RANDBETWEEN(0,1)*2-1))*$G$26+($G$26=0))*($B$26*(CV54=0)+CV55*CV54)</f>
        <v>1.5874999999999999E-3</v>
      </c>
      <c r="CW50" s="7">
        <f t="shared" ref="CW50" ca="1" si="93">((1+RAND()*$F$24*(RANDBETWEEN(0,1)*2-1))*$G$27+($G$27=0))*($B$27*(CW54=0)+CW55*CW54)</f>
        <v>5.0000000000000002E-5</v>
      </c>
      <c r="CX50" s="7">
        <f t="shared" ref="CX50" ca="1" si="94">((1+RAND()*$F$24*(RANDBETWEEN(0,1)*2-1))*$G$28+($G$28=0))*($B$28*(CX54=0)+CX55*CX54)</f>
        <v>1.5874999999999999E-3</v>
      </c>
      <c r="CY50" s="7">
        <f t="shared" ref="CY50" ca="1" si="95">((1+RAND()*$F$24*(RANDBETWEEN(0,1)*2-1))*$G$29+($G$29=0))*($B$29*(CY54=0)+CY55*CY54)</f>
        <v>1.2200000000000001E-2</v>
      </c>
      <c r="CZ50" s="7">
        <f t="shared" ref="CZ50" ca="1" si="96">((1+RAND()*$F$24*(RANDBETWEEN(0,1)*2-1))*$G$30+($G$30=0))*($B$30*(CZ54=0)+CZ55*CZ54)</f>
        <v>1.5874999999999999E-3</v>
      </c>
      <c r="DA50" s="7">
        <f t="shared" ref="DA50" ca="1" si="97">((1+RAND()*$F$24*(RANDBETWEEN(0,1)*2-1))*$G$25+($G$25=0))*($B$25*(DA54=0)+DA55*DA54)</f>
        <v>1.1111285960049319E-3</v>
      </c>
      <c r="DB50" s="7">
        <f t="shared" ref="DB50" ca="1" si="98">((1+RAND()*$F$24*(RANDBETWEEN(0,1)*2-1))*$G$26+($G$26=0))*($B$26*(DB54=0)+DB55*DB54)</f>
        <v>1.5874999999999999E-3</v>
      </c>
      <c r="DC50" s="7">
        <f t="shared" ref="DC50" ca="1" si="99">((1+RAND()*$F$24*(RANDBETWEEN(0,1)*2-1))*$G$27+($G$27=0))*($B$27*(DC54=0)+DC55*DC54)</f>
        <v>5.0000000000000002E-5</v>
      </c>
      <c r="DD50" s="7">
        <f t="shared" ref="DD50" ca="1" si="100">((1+RAND()*$F$24*(RANDBETWEEN(0,1)*2-1))*$G$28+($G$28=0))*($B$28*(DD54=0)+DD55*DD54)</f>
        <v>1.5874999999999999E-3</v>
      </c>
      <c r="DE50" s="7">
        <f t="shared" ref="DE50" ca="1" si="101">((1+RAND()*$F$24*(RANDBETWEEN(0,1)*2-1))*$G$29+($G$29=0))*($B$29*(DE54=0)+DE55*DE54)</f>
        <v>1.2200000000000001E-2</v>
      </c>
      <c r="DF50" s="7">
        <f t="shared" ref="DF50" ca="1" si="102">((1+RAND()*$F$24*(RANDBETWEEN(0,1)*2-1))*$G$30+($G$30=0))*($B$30*(DF54=0)+DF55*DF54)</f>
        <v>1.5874999999999999E-3</v>
      </c>
      <c r="DG50" s="7">
        <f t="shared" ref="DG50" ca="1" si="103">((1+RAND()*$F$24*(RANDBETWEEN(0,1)*2-1))*$G$25+($G$25=0))*($B$25*(DG54=0)+DG55*DG54)</f>
        <v>9.8920378284400872E-4</v>
      </c>
      <c r="DH50" s="7">
        <f t="shared" ref="DH50" ca="1" si="104">((1+RAND()*$F$24*(RANDBETWEEN(0,1)*2-1))*$G$26+($G$26=0))*($B$26*(DH54=0)+DH55*DH54)</f>
        <v>1.5874999999999999E-3</v>
      </c>
      <c r="DI50" s="7">
        <f t="shared" ref="DI50" ca="1" si="105">((1+RAND()*$F$24*(RANDBETWEEN(0,1)*2-1))*$G$27+($G$27=0))*($B$27*(DI54=0)+DI55*DI54)</f>
        <v>5.0000000000000002E-5</v>
      </c>
      <c r="DJ50" s="7">
        <f t="shared" ref="DJ50" ca="1" si="106">((1+RAND()*$F$24*(RANDBETWEEN(0,1)*2-1))*$G$28+($G$28=0))*($B$28*(DJ54=0)+DJ55*DJ54)</f>
        <v>1.5874999999999999E-3</v>
      </c>
      <c r="DK50" s="7">
        <f t="shared" ref="DK50" ca="1" si="107">((1+RAND()*$F$24*(RANDBETWEEN(0,1)*2-1))*$G$29+($G$29=0))*($B$29*(DK54=0)+DK55*DK54)</f>
        <v>1.2200000000000001E-2</v>
      </c>
      <c r="DL50" s="7">
        <f t="shared" ref="DL50" ca="1" si="108">((1+RAND()*$F$24*(RANDBETWEEN(0,1)*2-1))*$G$30+($G$30=0))*($B$30*(DL54=0)+DL55*DL54)</f>
        <v>1.5874999999999999E-3</v>
      </c>
      <c r="DM50" s="7">
        <f t="shared" ref="DM50" ca="1" si="109">((1+RAND()*$F$24*(RANDBETWEEN(0,1)*2-1))*$G$25+($G$25=0))*($B$25*(DM54=0)+DM55*DM54)</f>
        <v>1.0277250861664569E-3</v>
      </c>
      <c r="DN50" s="7">
        <f t="shared" ref="DN50" ca="1" si="110">((1+RAND()*$F$24*(RANDBETWEEN(0,1)*2-1))*$G$26+($G$26=0))*($B$26*(DN54=0)+DN55*DN54)</f>
        <v>1.5874999999999999E-3</v>
      </c>
      <c r="DO50" s="7">
        <f t="shared" ref="DO50" ca="1" si="111">((1+RAND()*$F$24*(RANDBETWEEN(0,1)*2-1))*$G$27+($G$27=0))*($B$27*(DO54=0)+DO55*DO54)</f>
        <v>5.0000000000000002E-5</v>
      </c>
      <c r="DP50" s="7">
        <f t="shared" ref="DP50" ca="1" si="112">((1+RAND()*$F$24*(RANDBETWEEN(0,1)*2-1))*$G$28+($G$28=0))*($B$28*(DP54=0)+DP55*DP54)</f>
        <v>1.5874999999999999E-3</v>
      </c>
      <c r="DQ50" s="7">
        <f t="shared" ref="DQ50" ca="1" si="113">((1+RAND()*$F$24*(RANDBETWEEN(0,1)*2-1))*$G$29+($G$29=0))*($B$29*(DQ54=0)+DQ55*DQ54)</f>
        <v>1.2200000000000001E-2</v>
      </c>
      <c r="DR50" s="7">
        <f t="shared" ref="DR50" ca="1" si="114">((1+RAND()*$F$24*(RANDBETWEEN(0,1)*2-1))*$G$30+($G$30=0))*($B$30*(DR54=0)+DR55*DR54)</f>
        <v>1.5874999999999999E-3</v>
      </c>
    </row>
    <row r="51" spans="1:122">
      <c r="A51" s="7" t="s">
        <v>645</v>
      </c>
      <c r="B51" s="7">
        <f ca="1">(RAND()*$G$16+($G$16=0))*($B$16*(B57=0)+B58*B57)</f>
        <v>0.05</v>
      </c>
      <c r="C51" s="7">
        <f ca="1">(RAND()*$G$17+($G$17=0))*($B$17*(C57=0)+C58*C57)</f>
        <v>1E-3</v>
      </c>
      <c r="D51" s="7">
        <f ca="1">(RAND()*$G$18+($G$18=0))*($B$18*(D57=0)+D58*D57)</f>
        <v>0.79849999999999999</v>
      </c>
      <c r="E51" s="7">
        <f ca="1">(RAND()*$G$19+($G$19=0))*($B$19*(E57=0)+E58*E57)</f>
        <v>0.04</v>
      </c>
      <c r="F51" s="7">
        <f ca="1">(RAND()*$G$20+($G$20=0))*($B$20*(F57=0)+F58*F57)</f>
        <v>7.1864999999999997</v>
      </c>
      <c r="G51" s="7">
        <f ca="1">(RAND()*$G$21+($G$21=0))*($B$21*(G57=0)+G58*G57)</f>
        <v>7.0000000000000007E-2</v>
      </c>
      <c r="H51" s="7">
        <f ca="1">(RAND()*$G$22+($G$22=0))*($B$22*(H57=0)+H58*H57)</f>
        <v>3</v>
      </c>
      <c r="I51" s="7">
        <f ca="1">(RAND()*$G$17+($G$17=0))*($B$17*(I57=0)+I58*I57)</f>
        <v>1E-3</v>
      </c>
      <c r="J51">
        <f ca="1">(RAND()*$G$18+($G$18=0))*($B$18*(J57=0)+J58*J57)</f>
        <v>0.79849999999999999</v>
      </c>
      <c r="K51" s="7">
        <f ca="1">(RAND()*$G$19+($G$19=0))*($B$19*(K57=0)+K58*K57)</f>
        <v>0.04</v>
      </c>
      <c r="L51" s="7">
        <f ca="1">(RAND()*$G$20+($G$20=0))*($B$20*(L57=0)+L58*L57)</f>
        <v>7.1864999999999997</v>
      </c>
      <c r="M51" s="7">
        <f ca="1">(RAND()*$G$21+($G$21=0))*($B$21*(M57=0)+M58*M57)</f>
        <v>7.0000000000000007E-2</v>
      </c>
      <c r="N51" s="7">
        <f ca="1">(RAND()*$G$22+($G$22=0))*($B$22*(N57=0)+N58*N57)</f>
        <v>3</v>
      </c>
      <c r="O51" s="7">
        <f ca="1">(RAND()*$G$17+($G$17=0))*($B$17*(O57=0)+O58*O57)</f>
        <v>1E-3</v>
      </c>
      <c r="P51" s="7">
        <f ca="1">(RAND()*$G$18+($G$18=0))*($B$18*(P57=0)+P58*P57)</f>
        <v>0.79849999999999999</v>
      </c>
      <c r="Q51" s="7">
        <f ca="1">(RAND()*$G$19+($G$19=0))*($B$19*(Q57=0)+Q58*Q57)</f>
        <v>0.04</v>
      </c>
      <c r="R51" s="7">
        <f ca="1">(RAND()*$G$20+($G$20=0))*($B$20*(R57=0)+R58*R57)</f>
        <v>7.1864999999999997</v>
      </c>
      <c r="S51" s="7">
        <f ca="1">(RAND()*$G$21+($G$21=0))*($B$21*(S57=0)+S58*S57)</f>
        <v>7.0000000000000007E-2</v>
      </c>
      <c r="T51" s="7">
        <f ca="1">(RAND()*$G$22+($G$22=0))*($B$22*(T57=0)+T58*T57)</f>
        <v>3</v>
      </c>
      <c r="U51" s="7">
        <f ca="1">(RAND()*$G$17+($G$17=0))*($B$17*(U57=0)+U58*U57)</f>
        <v>1E-3</v>
      </c>
      <c r="V51" s="7">
        <f ca="1">(RAND()*$G$18+($G$18=0))*($B$18*(V57=0)+V58*V57)</f>
        <v>0.79849999999999999</v>
      </c>
      <c r="W51" s="7">
        <f ca="1">(RAND()*$G$19+($G$19=0))*($B$19*(W57=0)+W58*W57)</f>
        <v>0.04</v>
      </c>
      <c r="X51" s="7">
        <f ca="1">(RAND()*$G$20+($G$20=0))*($B$20*(X57=0)+X58*X57)</f>
        <v>7.1864999999999997</v>
      </c>
      <c r="Y51" s="7">
        <f ca="1">(RAND()*$G$21+($G$21=0))*($B$21*(Y57=0)+Y58*Y57)</f>
        <v>7.0000000000000007E-2</v>
      </c>
      <c r="Z51" s="7">
        <f ca="1">(RAND()*$G$22+($G$22=0))*($B$22*(Z57=0)+Z58*Z57)</f>
        <v>3</v>
      </c>
      <c r="AA51" s="7">
        <f ca="1">(RAND()*$G$17+($G$17=0))*($B$17*(AA57=0)+AA58*AA57)</f>
        <v>1E-3</v>
      </c>
      <c r="AB51" s="7">
        <f ca="1">(RAND()*$G$18+($G$18=0))*($B$18*(AB57=0)+AB58*AB57)</f>
        <v>0.79849999999999999</v>
      </c>
      <c r="AC51" s="7">
        <f ca="1">(RAND()*$G$19+($G$19=0))*($B$19*(AC57=0)+AC58*AC57)</f>
        <v>0.04</v>
      </c>
      <c r="AD51" s="7">
        <f ca="1">(RAND()*$G$20+($G$20=0))*($B$20*(AD57=0)+AD58*AD57)</f>
        <v>7.1864999999999997</v>
      </c>
      <c r="AE51" s="7">
        <f ca="1">(RAND()*$G$21+($G$21=0))*($B$21*(AE57=0)+AE58*AE57)</f>
        <v>7.0000000000000007E-2</v>
      </c>
      <c r="AF51" s="7">
        <f ca="1">(RAND()*$G$22+($G$22=0))*($B$22*(AF57=0)+AF58*AF57)</f>
        <v>3</v>
      </c>
      <c r="AG51" s="7">
        <f ca="1">(RAND()*$G$17+($G$17=0))*($B$17*(AG57=0)+AG58*AG57)</f>
        <v>1E-3</v>
      </c>
      <c r="AH51" s="7">
        <f ca="1">(RAND()*$G$18+($G$18=0))*($B$18*(AH57=0)+AH58*AH57)</f>
        <v>0.79849999999999999</v>
      </c>
      <c r="AI51" s="7">
        <f ca="1">(RAND()*$G$19+($G$19=0))*($B$19*(AI57=0)+AI58*AI57)</f>
        <v>0.04</v>
      </c>
      <c r="AJ51" s="7">
        <f ca="1">(RAND()*$G$20+($G$20=0))*($B$20*(AJ57=0)+AJ58*AJ57)</f>
        <v>7.1864999999999997</v>
      </c>
      <c r="AK51" s="7">
        <f ca="1">(RAND()*$G$21+($G$21=0))*($B$21*(AK57=0)+AK58*AK57)</f>
        <v>7.0000000000000007E-2</v>
      </c>
      <c r="AL51" s="7">
        <f ca="1">(RAND()*$G$22+($G$22=0))*($B$22*(AL57=0)+AL58*AL57)</f>
        <v>3</v>
      </c>
      <c r="AM51" s="7">
        <f ca="1">(RAND()*$G$17+($G$17=0))*($B$17*(AM57=0)+AM58*AM57)</f>
        <v>1E-3</v>
      </c>
      <c r="AN51" s="7">
        <f ca="1">(RAND()*$G$18+($G$18=0))*($B$18*(AN57=0)+AN58*AN57)</f>
        <v>0.79849999999999999</v>
      </c>
      <c r="AO51" s="7">
        <f ca="1">(RAND()*$G$19+($G$19=0))*($B$19*(AO57=0)+AO58*AO57)</f>
        <v>0.04</v>
      </c>
      <c r="AP51" s="7">
        <f ca="1">(RAND()*$G$20+($G$20=0))*($B$20*(AP57=0)+AP58*AP57)</f>
        <v>7.1864999999999997</v>
      </c>
      <c r="AQ51" s="7">
        <f ca="1">(RAND()*$G$21+($G$21=0))*($B$21*(AQ57=0)+AQ58*AQ57)</f>
        <v>7.0000000000000007E-2</v>
      </c>
      <c r="AR51" s="7">
        <f ca="1">(RAND()*$G$22+($G$22=0))*($B$22*(AR57=0)+AR58*AR57)</f>
        <v>3</v>
      </c>
      <c r="AS51" s="7">
        <f ca="1">(RAND()*$G$17+($G$17=0))*($B$17*(AS57=0)+AS58*AS57)</f>
        <v>1E-3</v>
      </c>
      <c r="AT51" s="7">
        <f ca="1">(RAND()*$G$18+($G$18=0))*($B$18*(AT57=0)+AT58*AT57)</f>
        <v>0.79849999999999999</v>
      </c>
      <c r="AU51" s="7">
        <f ca="1">(RAND()*$G$19+($G$19=0))*($B$19*(AU57=0)+AU58*AU57)</f>
        <v>0.04</v>
      </c>
      <c r="AV51" s="7">
        <f ca="1">(RAND()*$G$20+($G$20=0))*($B$20*(AV57=0)+AV58*AV57)</f>
        <v>7.1864999999999997</v>
      </c>
      <c r="AW51" s="7">
        <f ca="1">(RAND()*$G$21+($G$21=0))*($B$21*(AW57=0)+AW58*AW57)</f>
        <v>7.0000000000000007E-2</v>
      </c>
      <c r="AX51" s="7">
        <f ca="1">(RAND()*$G$22+($G$22=0))*($B$22*(AX57=0)+AX58*AX57)</f>
        <v>3</v>
      </c>
      <c r="AY51" s="7">
        <f ca="1">(RAND()*$G$17+($G$17=0))*($B$17*(AY57=0)+AY58*AY57)</f>
        <v>1E-3</v>
      </c>
      <c r="AZ51" s="7">
        <f ca="1">(RAND()*$G$18+($G$18=0))*($B$18*(AZ57=0)+AZ58*AZ57)</f>
        <v>0.79849999999999999</v>
      </c>
      <c r="BA51" s="7">
        <f ca="1">(RAND()*$G$19+($G$19=0))*($B$19*(BA57=0)+BA58*BA57)</f>
        <v>0.04</v>
      </c>
      <c r="BB51" s="7">
        <f ca="1">(RAND()*$G$20+($G$20=0))*($B$20*(BB57=0)+BB58*BB57)</f>
        <v>7.1864999999999997</v>
      </c>
      <c r="BC51" s="7">
        <f ca="1">(RAND()*$G$21+($G$21=0))*($B$21*(BC57=0)+BC58*BC57)</f>
        <v>7.0000000000000007E-2</v>
      </c>
      <c r="BD51" s="7">
        <f ca="1">(RAND()*$G$22+($G$22=0))*($B$22*(BD57=0)+BD58*BD57)</f>
        <v>3</v>
      </c>
      <c r="BE51" s="7">
        <f ca="1">(RAND()*$G$17+($G$17=0))*($B$17*(BE57=0)+BE58*BE57)</f>
        <v>1E-3</v>
      </c>
      <c r="BF51" s="7">
        <f ca="1">(RAND()*$G$18+($G$18=0))*($B$18*(BF57=0)+BF58*BF57)</f>
        <v>0.79849999999999999</v>
      </c>
      <c r="BG51" s="7">
        <f ca="1">(RAND()*$G$19+($G$19=0))*($B$19*(BG57=0)+BG58*BG57)</f>
        <v>0.04</v>
      </c>
      <c r="BH51" s="7">
        <f ca="1">(RAND()*$G$20+($G$20=0))*($B$20*(BH57=0)+BH58*BH57)</f>
        <v>7.1864999999999997</v>
      </c>
      <c r="BI51" s="7">
        <f ca="1">(RAND()*$G$21+($G$21=0))*($B$21*(BI57=0)+BI58*BI57)</f>
        <v>7.0000000000000007E-2</v>
      </c>
      <c r="BJ51" s="7">
        <f ca="1">(RAND()*$G$22+($G$22=0))*($B$22*(BJ57=0)+BJ58*BJ57)</f>
        <v>3</v>
      </c>
      <c r="BK51" s="7">
        <f ca="1">(RAND()*$G$17+($G$17=0))*($B$17*(BK57=0)+BK58*BK57)</f>
        <v>1E-3</v>
      </c>
      <c r="BL51" s="7">
        <f ca="1">(RAND()*$G$18+($G$18=0))*($B$18*(BL57=0)+BL58*BL57)</f>
        <v>0.79849999999999999</v>
      </c>
      <c r="BM51" s="7">
        <f ca="1">(RAND()*$G$19+($G$19=0))*($B$19*(BM57=0)+BM58*BM57)</f>
        <v>0.04</v>
      </c>
      <c r="BN51" s="7">
        <f ca="1">(RAND()*$G$20+($G$20=0))*($B$20*(BN57=0)+BN58*BN57)</f>
        <v>7.1864999999999997</v>
      </c>
      <c r="BO51" s="7">
        <f ca="1">(RAND()*$G$21+($G$21=0))*($B$21*(BO57=0)+BO58*BO57)</f>
        <v>7.0000000000000007E-2</v>
      </c>
      <c r="BP51" s="7">
        <f ca="1">(RAND()*$G$22+($G$22=0))*($B$22*(BP57=0)+BP58*BP57)</f>
        <v>3</v>
      </c>
      <c r="BQ51" s="7">
        <f ca="1">(RAND()*$G$17+($G$17=0))*($B$17*(BQ57=0)+BQ58*BQ57)</f>
        <v>1E-3</v>
      </c>
      <c r="BR51" s="7">
        <f ca="1">(RAND()*$G$18+($G$18=0))*($B$18*(BR57=0)+BR58*BR57)</f>
        <v>0.79849999999999999</v>
      </c>
      <c r="BS51" s="7">
        <f ca="1">(RAND()*$G$19+($G$19=0))*($B$19*(BS57=0)+BS58*BS57)</f>
        <v>0.04</v>
      </c>
      <c r="BT51" s="7">
        <f ca="1">(RAND()*$G$20+($G$20=0))*($B$20*(BT57=0)+BT58*BT57)</f>
        <v>7.1864999999999997</v>
      </c>
      <c r="BU51" s="7">
        <f ca="1">(RAND()*$G$21+($G$21=0))*($B$21*(BU57=0)+BU58*BU57)</f>
        <v>7.0000000000000007E-2</v>
      </c>
      <c r="BV51" s="7">
        <f ca="1">(RAND()*$G$22+($G$22=0))*($B$22*(BV57=0)+BV58*BV57)</f>
        <v>3</v>
      </c>
      <c r="BW51" s="7">
        <f ca="1">(RAND()*$G$17+($G$17=0))*($B$17*(BW57=0)+BW58*BW57)</f>
        <v>1E-3</v>
      </c>
      <c r="BX51" s="7">
        <f ca="1">(RAND()*$G$18+($G$18=0))*($B$18*(BX57=0)+BX58*BX57)</f>
        <v>0.79849999999999999</v>
      </c>
      <c r="BY51" s="7">
        <f ca="1">(RAND()*$G$19+($G$19=0))*($B$19*(BY57=0)+BY58*BY57)</f>
        <v>0.04</v>
      </c>
      <c r="BZ51" s="7">
        <f ca="1">(RAND()*$G$20+($G$20=0))*($B$20*(BZ57=0)+BZ58*BZ57)</f>
        <v>7.1864999999999997</v>
      </c>
      <c r="CA51" s="7">
        <f ca="1">(RAND()*$G$21+($G$21=0))*($B$21*(CA57=0)+CA58*CA57)</f>
        <v>7.0000000000000007E-2</v>
      </c>
      <c r="CB51" s="7">
        <f ca="1">(RAND()*$G$22+($G$22=0))*($B$22*(CB57=0)+CB58*CB57)</f>
        <v>3</v>
      </c>
      <c r="CC51" s="7">
        <f ca="1">(RAND()*$G$17+($G$17=0))*($B$17*(CC57=0)+CC58*CC57)</f>
        <v>1E-3</v>
      </c>
      <c r="CD51" s="7">
        <f ca="1">(RAND()*$G$18+($G$18=0))*($B$18*(CD57=0)+CD58*CD57)</f>
        <v>0.79849999999999999</v>
      </c>
      <c r="CE51" s="7">
        <f ca="1">(RAND()*$G$19+($G$19=0))*($B$19*(CE57=0)+CE58*CE57)</f>
        <v>0.04</v>
      </c>
      <c r="CF51" s="7">
        <f ca="1">(RAND()*$G$20+($G$20=0))*($B$20*(CF57=0)+CF58*CF57)</f>
        <v>7.1864999999999997</v>
      </c>
      <c r="CG51" s="7">
        <f ca="1">(RAND()*$G$21+($G$21=0))*($B$21*(CG57=0)+CG58*CG57)</f>
        <v>7.0000000000000007E-2</v>
      </c>
      <c r="CH51" s="7">
        <f ca="1">(RAND()*$G$22+($G$22=0))*($B$22*(CH57=0)+CH58*CH57)</f>
        <v>3</v>
      </c>
      <c r="CI51" s="7">
        <f ca="1">(RAND()*$G$17+($G$17=0))*($B$17*(CI57=0)+CI58*CI57)</f>
        <v>1E-3</v>
      </c>
      <c r="CJ51" s="7">
        <f ca="1">(RAND()*$G$18+($G$18=0))*($B$18*(CJ57=0)+CJ58*CJ57)</f>
        <v>0.79849999999999999</v>
      </c>
      <c r="CK51" s="7">
        <f ca="1">(RAND()*$G$19+($G$19=0))*($B$19*(CK57=0)+CK58*CK57)</f>
        <v>0.04</v>
      </c>
      <c r="CL51" s="7">
        <f ca="1">(RAND()*$G$20+($G$20=0))*($B$20*(CL57=0)+CL58*CL57)</f>
        <v>7.1864999999999997</v>
      </c>
      <c r="CM51" s="7">
        <f ca="1">(RAND()*$G$21+($G$21=0))*($B$21*(CM57=0)+CM58*CM57)</f>
        <v>7.0000000000000007E-2</v>
      </c>
      <c r="CN51" s="7">
        <f ca="1">(RAND()*$G$22+($G$22=0))*($B$22*(CN57=0)+CN58*CN57)</f>
        <v>3</v>
      </c>
      <c r="CO51" s="7">
        <f ca="1">(RAND()*$G$17+($G$17=0))*($B$17*(CO57=0)+CO58*CO57)</f>
        <v>1E-3</v>
      </c>
      <c r="CP51" s="7">
        <f ca="1">(RAND()*$G$18+($G$18=0))*($B$18*(CP57=0)+CP58*CP57)</f>
        <v>0.79849999999999999</v>
      </c>
      <c r="CQ51" s="7">
        <f ca="1">(RAND()*$G$19+($G$19=0))*($B$19*(CQ57=0)+CQ58*CQ57)</f>
        <v>0.04</v>
      </c>
      <c r="CR51" s="7">
        <f ca="1">(RAND()*$G$20+($G$20=0))*($B$20*(CR57=0)+CR58*CR57)</f>
        <v>7.1864999999999997</v>
      </c>
      <c r="CS51" s="7">
        <f ca="1">(RAND()*$G$21+($G$21=0))*($B$21*(CS57=0)+CS58*CS57)</f>
        <v>7.0000000000000007E-2</v>
      </c>
      <c r="CT51" s="7">
        <f ca="1">(RAND()*$G$22+($G$22=0))*($B$22*(CT57=0)+CT58*CT57)</f>
        <v>3</v>
      </c>
      <c r="CU51" s="7">
        <f ca="1">(RAND()*$G$17+($G$17=0))*($B$17*(CU57=0)+CU58*CU57)</f>
        <v>1E-3</v>
      </c>
      <c r="CV51" s="7">
        <f ca="1">(RAND()*$G$18+($G$18=0))*($B$18*(CV57=0)+CV58*CV57)</f>
        <v>0.79849999999999999</v>
      </c>
      <c r="CW51" s="7">
        <f ca="1">(RAND()*$G$19+($G$19=0))*($B$19*(CW57=0)+CW58*CW57)</f>
        <v>0.04</v>
      </c>
      <c r="CX51" s="7">
        <f ca="1">(RAND()*$G$20+($G$20=0))*($B$20*(CX57=0)+CX58*CX57)</f>
        <v>7.1864999999999997</v>
      </c>
      <c r="CY51" s="7">
        <f ca="1">(RAND()*$G$21+($G$21=0))*($B$21*(CY57=0)+CY58*CY57)</f>
        <v>7.0000000000000007E-2</v>
      </c>
      <c r="CZ51" s="7">
        <f ca="1">(RAND()*$G$22+($G$22=0))*($B$22*(CZ57=0)+CZ58*CZ57)</f>
        <v>3</v>
      </c>
      <c r="DA51" s="7">
        <f ca="1">(RAND()*$G$17+($G$17=0))*($B$17*(DA57=0)+DA58*DA57)</f>
        <v>1E-3</v>
      </c>
      <c r="DB51" s="7">
        <f ca="1">(RAND()*$G$18+($G$18=0))*($B$18*(DB57=0)+DB58*DB57)</f>
        <v>0.79849999999999999</v>
      </c>
      <c r="DC51" s="7">
        <f ca="1">(RAND()*$G$19+($G$19=0))*($B$19*(DC57=0)+DC58*DC57)</f>
        <v>0.04</v>
      </c>
      <c r="DD51" s="7">
        <f ca="1">(RAND()*$G$20+($G$20=0))*($B$20*(DD57=0)+DD58*DD57)</f>
        <v>7.1864999999999997</v>
      </c>
      <c r="DE51" s="7">
        <f ca="1">(RAND()*$G$21+($G$21=0))*($B$21*(DE57=0)+DE58*DE57)</f>
        <v>7.0000000000000007E-2</v>
      </c>
      <c r="DF51" s="7">
        <f ca="1">(RAND()*$G$22+($G$22=0))*($B$22*(DF57=0)+DF58*DF57)</f>
        <v>3</v>
      </c>
      <c r="DG51" s="7">
        <f ca="1">(RAND()*$G$17+($G$17=0))*($B$17*(DG57=0)+DG58*DG57)</f>
        <v>1E-3</v>
      </c>
      <c r="DH51" s="7">
        <f ca="1">(RAND()*$G$18+($G$18=0))*($B$18*(DH57=0)+DH58*DH57)</f>
        <v>0.79849999999999999</v>
      </c>
      <c r="DI51" s="7">
        <f ca="1">(RAND()*$G$19+($G$19=0))*($B$19*(DI57=0)+DI58*DI57)</f>
        <v>0.04</v>
      </c>
      <c r="DJ51" s="7">
        <f ca="1">(RAND()*$G$20+($G$20=0))*($B$20*(DJ57=0)+DJ58*DJ57)</f>
        <v>7.1864999999999997</v>
      </c>
      <c r="DK51" s="7">
        <f ca="1">(RAND()*$G$21+($G$21=0))*($B$21*(DK57=0)+DK58*DK57)</f>
        <v>7.0000000000000007E-2</v>
      </c>
      <c r="DL51" s="7">
        <f ca="1">(RAND()*$G$22+($G$22=0))*($B$22*(DL57=0)+DL58*DL57)</f>
        <v>3</v>
      </c>
      <c r="DM51" s="7">
        <f ca="1">(RAND()*$G$17+($G$17=0))*($B$17*(DM57=0)+DM58*DM57)</f>
        <v>1E-3</v>
      </c>
      <c r="DN51" s="7">
        <f ca="1">(RAND()*$G$18+($G$18=0))*($B$18*(DN57=0)+DN58*DN57)</f>
        <v>0.79849999999999999</v>
      </c>
      <c r="DO51" s="7">
        <f ca="1">(RAND()*$G$19+($G$19=0))*($B$19*(DO57=0)+DO58*DO57)</f>
        <v>0.04</v>
      </c>
      <c r="DP51" s="7">
        <f ca="1">(RAND()*$G$20+($G$20=0))*($B$20*(DP57=0)+DP58*DP57)</f>
        <v>7.1864999999999997</v>
      </c>
      <c r="DQ51" s="7">
        <f ca="1">(RAND()*$G$21+($G$21=0))*($B$21*(DQ57=0)+DQ58*DQ57)</f>
        <v>7.0000000000000007E-2</v>
      </c>
      <c r="DR51" s="7">
        <f ca="1">(RAND()*$G$22+($G$22=0))*($B$22*(DR57=0)+DR58*DR57)</f>
        <v>3</v>
      </c>
    </row>
    <row r="52" spans="1:122">
      <c r="A52" s="31" t="s">
        <v>650</v>
      </c>
      <c r="B52" s="7">
        <f ca="1">-$I$2*B51/(B50^2)</f>
        <v>-1.7910196524007909</v>
      </c>
      <c r="C52" s="7">
        <f t="shared" ref="C52:H52" ca="1" si="115">-$I$2*C51/(C50^2)</f>
        <v>-24.870391810437251</v>
      </c>
      <c r="D52" s="7">
        <f t="shared" ca="1" si="115"/>
        <v>-8090.9649947299904</v>
      </c>
      <c r="E52" s="7">
        <f t="shared" ca="1" si="115"/>
        <v>-408576</v>
      </c>
      <c r="F52" s="7">
        <f t="shared" ca="1" si="115"/>
        <v>-72818.684952569907</v>
      </c>
      <c r="G52" s="7">
        <f t="shared" ca="1" si="115"/>
        <v>-12.009674818597151</v>
      </c>
      <c r="H52" s="7">
        <f t="shared" ca="1" si="115"/>
        <v>-30398.115196230392</v>
      </c>
      <c r="I52" s="7">
        <f t="shared" ref="I52" ca="1" si="116">-$I$2*I51/(I50^2)</f>
        <v>-23.362953328125098</v>
      </c>
      <c r="J52" s="7">
        <f t="shared" ref="J52" ca="1" si="117">-$I$2*J51/(J50^2)</f>
        <v>-8090.9649947299904</v>
      </c>
      <c r="K52" s="7">
        <f t="shared" ref="K52" ca="1" si="118">-$I$2*K51/(K50^2)</f>
        <v>-408576</v>
      </c>
      <c r="L52" s="7">
        <f t="shared" ref="L52" ca="1" si="119">-$I$2*L51/(L50^2)</f>
        <v>-72818.684952569907</v>
      </c>
      <c r="M52" s="7">
        <f t="shared" ref="M52" ca="1" si="120">-$I$2*M51/(M50^2)</f>
        <v>-12.009674818597151</v>
      </c>
      <c r="N52" s="7">
        <f t="shared" ref="N52" ca="1" si="121">-$I$2*N51/(N50^2)</f>
        <v>-30398.115196230392</v>
      </c>
      <c r="O52" s="7">
        <f t="shared" ref="O52" ca="1" si="122">-$I$2*O51/(O50^2)</f>
        <v>-19.411009187973061</v>
      </c>
      <c r="P52" s="7">
        <f t="shared" ref="P52" ca="1" si="123">-$I$2*P51/(P50^2)</f>
        <v>-8090.9649947299904</v>
      </c>
      <c r="Q52" s="7">
        <f t="shared" ref="Q52" ca="1" si="124">-$I$2*Q51/(Q50^2)</f>
        <v>-408576</v>
      </c>
      <c r="R52" s="7">
        <f t="shared" ref="R52" ca="1" si="125">-$I$2*R51/(R50^2)</f>
        <v>-72818.684952569907</v>
      </c>
      <c r="S52" s="7">
        <f t="shared" ref="S52" ca="1" si="126">-$I$2*S51/(S50^2)</f>
        <v>-12.009674818597151</v>
      </c>
      <c r="T52" s="7">
        <f t="shared" ref="T52" ca="1" si="127">-$I$2*T51/(T50^2)</f>
        <v>-30398.115196230392</v>
      </c>
      <c r="U52" s="7">
        <f t="shared" ref="U52" ca="1" si="128">-$I$2*U51/(U50^2)</f>
        <v>-25.267410814905617</v>
      </c>
      <c r="V52" s="7">
        <f t="shared" ref="V52" ca="1" si="129">-$I$2*V51/(V50^2)</f>
        <v>-8090.9649947299904</v>
      </c>
      <c r="W52" s="7">
        <f t="shared" ref="W52" ca="1" si="130">-$I$2*W51/(W50^2)</f>
        <v>-408576</v>
      </c>
      <c r="X52" s="7">
        <f t="shared" ref="X52" ca="1" si="131">-$I$2*X51/(X50^2)</f>
        <v>-72818.684952569907</v>
      </c>
      <c r="Y52" s="7">
        <f t="shared" ref="Y52" ca="1" si="132">-$I$2*Y51/(Y50^2)</f>
        <v>-12.009674818597151</v>
      </c>
      <c r="Z52" s="7">
        <f t="shared" ref="Z52" ca="1" si="133">-$I$2*Z51/(Z50^2)</f>
        <v>-30398.115196230392</v>
      </c>
      <c r="AA52" s="7">
        <f t="shared" ref="AA52" ca="1" si="134">-$I$2*AA51/(AA50^2)</f>
        <v>-19.682127079817054</v>
      </c>
      <c r="AB52" s="7">
        <f t="shared" ref="AB52" ca="1" si="135">-$I$2*AB51/(AB50^2)</f>
        <v>-8090.9649947299904</v>
      </c>
      <c r="AC52" s="7">
        <f t="shared" ref="AC52" ca="1" si="136">-$I$2*AC51/(AC50^2)</f>
        <v>-408576</v>
      </c>
      <c r="AD52" s="7">
        <f t="shared" ref="AD52" ca="1" si="137">-$I$2*AD51/(AD50^2)</f>
        <v>-72818.684952569907</v>
      </c>
      <c r="AE52" s="7">
        <f t="shared" ref="AE52" ca="1" si="138">-$I$2*AE51/(AE50^2)</f>
        <v>-12.009674818597151</v>
      </c>
      <c r="AF52" s="7">
        <f t="shared" ref="AF52" ca="1" si="139">-$I$2*AF51/(AF50^2)</f>
        <v>-30398.115196230392</v>
      </c>
      <c r="AG52" s="7">
        <f t="shared" ref="AG52" ca="1" si="140">-$I$2*AG51/(AG50^2)</f>
        <v>-19.775332180741152</v>
      </c>
      <c r="AH52" s="7">
        <f t="shared" ref="AH52" ca="1" si="141">-$I$2*AH51/(AH50^2)</f>
        <v>-8090.9649947299904</v>
      </c>
      <c r="AI52" s="7">
        <f t="shared" ref="AI52" ca="1" si="142">-$I$2*AI51/(AI50^2)</f>
        <v>-408576</v>
      </c>
      <c r="AJ52" s="7">
        <f t="shared" ref="AJ52" ca="1" si="143">-$I$2*AJ51/(AJ50^2)</f>
        <v>-72818.684952569907</v>
      </c>
      <c r="AK52" s="7">
        <f t="shared" ref="AK52" ca="1" si="144">-$I$2*AK51/(AK50^2)</f>
        <v>-12.009674818597151</v>
      </c>
      <c r="AL52" s="7">
        <f t="shared" ref="AL52" ca="1" si="145">-$I$2*AL51/(AL50^2)</f>
        <v>-30398.115196230392</v>
      </c>
      <c r="AM52" s="7">
        <f t="shared" ref="AM52" ca="1" si="146">-$I$2*AM51/(AM50^2)</f>
        <v>-22.212843202423976</v>
      </c>
      <c r="AN52" s="7">
        <f t="shared" ref="AN52" ca="1" si="147">-$I$2*AN51/(AN50^2)</f>
        <v>-8090.9649947299904</v>
      </c>
      <c r="AO52" s="7">
        <f t="shared" ref="AO52" ca="1" si="148">-$I$2*AO51/(AO50^2)</f>
        <v>-408576</v>
      </c>
      <c r="AP52" s="7">
        <f t="shared" ref="AP52" ca="1" si="149">-$I$2*AP51/(AP50^2)</f>
        <v>-72818.684952569907</v>
      </c>
      <c r="AQ52" s="7">
        <f t="shared" ref="AQ52" ca="1" si="150">-$I$2*AQ51/(AQ50^2)</f>
        <v>-12.009674818597151</v>
      </c>
      <c r="AR52" s="7">
        <f t="shared" ref="AR52" ca="1" si="151">-$I$2*AR51/(AR50^2)</f>
        <v>-30398.115196230392</v>
      </c>
      <c r="AS52" s="7">
        <f t="shared" ref="AS52" ca="1" si="152">-$I$2*AS51/(AS50^2)</f>
        <v>-19.019766267842776</v>
      </c>
      <c r="AT52" s="7">
        <f t="shared" ref="AT52" ca="1" si="153">-$I$2*AT51/(AT50^2)</f>
        <v>-8090.9649947299904</v>
      </c>
      <c r="AU52" s="7">
        <f t="shared" ref="AU52" ca="1" si="154">-$I$2*AU51/(AU50^2)</f>
        <v>-408576</v>
      </c>
      <c r="AV52" s="7">
        <f t="shared" ref="AV52" ca="1" si="155">-$I$2*AV51/(AV50^2)</f>
        <v>-72818.684952569907</v>
      </c>
      <c r="AW52" s="7">
        <f t="shared" ref="AW52" ca="1" si="156">-$I$2*AW51/(AW50^2)</f>
        <v>-12.009674818597151</v>
      </c>
      <c r="AX52" s="7">
        <f t="shared" ref="AX52" ca="1" si="157">-$I$2*AX51/(AX50^2)</f>
        <v>-30398.115196230392</v>
      </c>
      <c r="AY52" s="7">
        <f t="shared" ref="AY52" ca="1" si="158">-$I$2*AY51/(AY50^2)</f>
        <v>-20.246314162794071</v>
      </c>
      <c r="AZ52" s="7">
        <f t="shared" ref="AZ52" ca="1" si="159">-$I$2*AZ51/(AZ50^2)</f>
        <v>-8090.9649947299904</v>
      </c>
      <c r="BA52" s="7">
        <f t="shared" ref="BA52" ca="1" si="160">-$I$2*BA51/(BA50^2)</f>
        <v>-408576</v>
      </c>
      <c r="BB52" s="7">
        <f t="shared" ref="BB52" ca="1" si="161">-$I$2*BB51/(BB50^2)</f>
        <v>-72818.684952569907</v>
      </c>
      <c r="BC52" s="7">
        <f t="shared" ref="BC52" ca="1" si="162">-$I$2*BC51/(BC50^2)</f>
        <v>-12.009674818597151</v>
      </c>
      <c r="BD52" s="7">
        <f t="shared" ref="BD52" ca="1" si="163">-$I$2*BD51/(BD50^2)</f>
        <v>-30398.115196230392</v>
      </c>
      <c r="BE52" s="7">
        <f t="shared" ref="BE52" ca="1" si="164">-$I$2*BE51/(BE50^2)</f>
        <v>-21.959842123116314</v>
      </c>
      <c r="BF52" s="7">
        <f t="shared" ref="BF52" ca="1" si="165">-$I$2*BF51/(BF50^2)</f>
        <v>-8090.9649947299904</v>
      </c>
      <c r="BG52" s="7">
        <f t="shared" ref="BG52" ca="1" si="166">-$I$2*BG51/(BG50^2)</f>
        <v>-408576</v>
      </c>
      <c r="BH52" s="7">
        <f t="shared" ref="BH52" ca="1" si="167">-$I$2*BH51/(BH50^2)</f>
        <v>-72818.684952569907</v>
      </c>
      <c r="BI52" s="7">
        <f t="shared" ref="BI52" ca="1" si="168">-$I$2*BI51/(BI50^2)</f>
        <v>-12.009674818597151</v>
      </c>
      <c r="BJ52" s="7">
        <f t="shared" ref="BJ52" ca="1" si="169">-$I$2*BJ51/(BJ50^2)</f>
        <v>-30398.115196230392</v>
      </c>
      <c r="BK52" s="7">
        <f t="shared" ref="BK52" ca="1" si="170">-$I$2*BK51/(BK50^2)</f>
        <v>-21.409573743403005</v>
      </c>
      <c r="BL52" s="7">
        <f t="shared" ref="BL52" ca="1" si="171">-$I$2*BL51/(BL50^2)</f>
        <v>-8090.9649947299904</v>
      </c>
      <c r="BM52" s="7">
        <f t="shared" ref="BM52" ca="1" si="172">-$I$2*BM51/(BM50^2)</f>
        <v>-408576</v>
      </c>
      <c r="BN52" s="7">
        <f t="shared" ref="BN52" ca="1" si="173">-$I$2*BN51/(BN50^2)</f>
        <v>-72818.684952569907</v>
      </c>
      <c r="BO52" s="7">
        <f t="shared" ref="BO52" ca="1" si="174">-$I$2*BO51/(BO50^2)</f>
        <v>-12.009674818597151</v>
      </c>
      <c r="BP52" s="7">
        <f t="shared" ref="BP52" ca="1" si="175">-$I$2*BP51/(BP50^2)</f>
        <v>-30398.115196230392</v>
      </c>
      <c r="BQ52" s="7">
        <f t="shared" ref="BQ52" ca="1" si="176">-$I$2*BQ51/(BQ50^2)</f>
        <v>-21.651223687566361</v>
      </c>
      <c r="BR52" s="7">
        <f t="shared" ref="BR52" ca="1" si="177">-$I$2*BR51/(BR50^2)</f>
        <v>-8090.9649947299904</v>
      </c>
      <c r="BS52" s="7">
        <f t="shared" ref="BS52" ca="1" si="178">-$I$2*BS51/(BS50^2)</f>
        <v>-408576</v>
      </c>
      <c r="BT52" s="7">
        <f t="shared" ref="BT52" ca="1" si="179">-$I$2*BT51/(BT50^2)</f>
        <v>-72818.684952569907</v>
      </c>
      <c r="BU52" s="7">
        <f t="shared" ref="BU52" ca="1" si="180">-$I$2*BU51/(BU50^2)</f>
        <v>-12.009674818597151</v>
      </c>
      <c r="BV52" s="7">
        <f t="shared" ref="BV52" ca="1" si="181">-$I$2*BV51/(BV50^2)</f>
        <v>-30398.115196230392</v>
      </c>
      <c r="BW52" s="7">
        <f t="shared" ref="BW52" ca="1" si="182">-$I$2*BW51/(BW50^2)</f>
        <v>-26.950511532861164</v>
      </c>
      <c r="BX52" s="7">
        <f t="shared" ref="BX52" ca="1" si="183">-$I$2*BX51/(BX50^2)</f>
        <v>-8090.9649947299904</v>
      </c>
      <c r="BY52" s="7">
        <f t="shared" ref="BY52" ca="1" si="184">-$I$2*BY51/(BY50^2)</f>
        <v>-408576</v>
      </c>
      <c r="BZ52" s="7">
        <f t="shared" ref="BZ52" ca="1" si="185">-$I$2*BZ51/(BZ50^2)</f>
        <v>-72818.684952569907</v>
      </c>
      <c r="CA52" s="7">
        <f t="shared" ref="CA52" ca="1" si="186">-$I$2*CA51/(CA50^2)</f>
        <v>-12.009674818597151</v>
      </c>
      <c r="CB52" s="7">
        <f t="shared" ref="CB52" ca="1" si="187">-$I$2*CB51/(CB50^2)</f>
        <v>-30398.115196230392</v>
      </c>
      <c r="CC52" s="7">
        <f t="shared" ref="CC52" ca="1" si="188">-$I$2*CC51/(CC50^2)</f>
        <v>-23.025445241807134</v>
      </c>
      <c r="CD52" s="7">
        <f t="shared" ref="CD52" ca="1" si="189">-$I$2*CD51/(CD50^2)</f>
        <v>-8090.9649947299904</v>
      </c>
      <c r="CE52" s="7">
        <f t="shared" ref="CE52" ca="1" si="190">-$I$2*CE51/(CE50^2)</f>
        <v>-408576</v>
      </c>
      <c r="CF52" s="7">
        <f t="shared" ref="CF52" ca="1" si="191">-$I$2*CF51/(CF50^2)</f>
        <v>-72818.684952569907</v>
      </c>
      <c r="CG52" s="7">
        <f t="shared" ref="CG52" ca="1" si="192">-$I$2*CG51/(CG50^2)</f>
        <v>-12.009674818597151</v>
      </c>
      <c r="CH52" s="7">
        <f t="shared" ref="CH52" ca="1" si="193">-$I$2*CH51/(CH50^2)</f>
        <v>-30398.115196230392</v>
      </c>
      <c r="CI52" s="7">
        <f t="shared" ref="CI52" ca="1" si="194">-$I$2*CI51/(CI50^2)</f>
        <v>-19.907138044916</v>
      </c>
      <c r="CJ52" s="7">
        <f t="shared" ref="CJ52" ca="1" si="195">-$I$2*CJ51/(CJ50^2)</f>
        <v>-8090.9649947299904</v>
      </c>
      <c r="CK52" s="7">
        <f t="shared" ref="CK52" ca="1" si="196">-$I$2*CK51/(CK50^2)</f>
        <v>-408576</v>
      </c>
      <c r="CL52" s="7">
        <f t="shared" ref="CL52" ca="1" si="197">-$I$2*CL51/(CL50^2)</f>
        <v>-72818.684952569907</v>
      </c>
      <c r="CM52" s="7">
        <f t="shared" ref="CM52" ca="1" si="198">-$I$2*CM51/(CM50^2)</f>
        <v>-12.009674818597151</v>
      </c>
      <c r="CN52" s="7">
        <f t="shared" ref="CN52" ca="1" si="199">-$I$2*CN51/(CN50^2)</f>
        <v>-30398.115196230392</v>
      </c>
      <c r="CO52" s="7">
        <f t="shared" ref="CO52" ca="1" si="200">-$I$2*CO51/(CO50^2)</f>
        <v>-21.502233806014971</v>
      </c>
      <c r="CP52" s="7">
        <f t="shared" ref="CP52" ca="1" si="201">-$I$2*CP51/(CP50^2)</f>
        <v>-8090.9649947299904</v>
      </c>
      <c r="CQ52" s="7">
        <f t="shared" ref="CQ52" ca="1" si="202">-$I$2*CQ51/(CQ50^2)</f>
        <v>-408576</v>
      </c>
      <c r="CR52" s="7">
        <f t="shared" ref="CR52" ca="1" si="203">-$I$2*CR51/(CR50^2)</f>
        <v>-72818.684952569907</v>
      </c>
      <c r="CS52" s="7">
        <f t="shared" ref="CS52" ca="1" si="204">-$I$2*CS51/(CS50^2)</f>
        <v>-12.009674818597151</v>
      </c>
      <c r="CT52" s="7">
        <f t="shared" ref="CT52" ca="1" si="205">-$I$2*CT51/(CT50^2)</f>
        <v>-30398.115196230392</v>
      </c>
      <c r="CU52" s="7">
        <f t="shared" ref="CU52" ca="1" si="206">-$I$2*CU51/(CU50^2)</f>
        <v>-18.451418785127039</v>
      </c>
      <c r="CV52" s="7">
        <f t="shared" ref="CV52" ca="1" si="207">-$I$2*CV51/(CV50^2)</f>
        <v>-8090.9649947299904</v>
      </c>
      <c r="CW52" s="7">
        <f t="shared" ref="CW52" ca="1" si="208">-$I$2*CW51/(CW50^2)</f>
        <v>-408576</v>
      </c>
      <c r="CX52" s="7">
        <f t="shared" ref="CX52" ca="1" si="209">-$I$2*CX51/(CX50^2)</f>
        <v>-72818.684952569907</v>
      </c>
      <c r="CY52" s="7">
        <f t="shared" ref="CY52" ca="1" si="210">-$I$2*CY51/(CY50^2)</f>
        <v>-12.009674818597151</v>
      </c>
      <c r="CZ52" s="7">
        <f t="shared" ref="CZ52" ca="1" si="211">-$I$2*CZ51/(CZ50^2)</f>
        <v>-30398.115196230392</v>
      </c>
      <c r="DA52" s="7">
        <f t="shared" ref="DA52" ca="1" si="212">-$I$2*DA51/(DA50^2)</f>
        <v>-20.68350902675154</v>
      </c>
      <c r="DB52" s="7">
        <f t="shared" ref="DB52" ca="1" si="213">-$I$2*DB51/(DB50^2)</f>
        <v>-8090.9649947299904</v>
      </c>
      <c r="DC52" s="7">
        <f t="shared" ref="DC52" ca="1" si="214">-$I$2*DC51/(DC50^2)</f>
        <v>-408576</v>
      </c>
      <c r="DD52" s="7">
        <f t="shared" ref="DD52" ca="1" si="215">-$I$2*DD51/(DD50^2)</f>
        <v>-72818.684952569907</v>
      </c>
      <c r="DE52" s="7">
        <f t="shared" ref="DE52" ca="1" si="216">-$I$2*DE51/(DE50^2)</f>
        <v>-12.009674818597151</v>
      </c>
      <c r="DF52" s="7">
        <f t="shared" ref="DF52" ca="1" si="217">-$I$2*DF51/(DF50^2)</f>
        <v>-30398.115196230392</v>
      </c>
      <c r="DG52" s="7">
        <f t="shared" ref="DG52" ca="1" si="218">-$I$2*DG51/(DG50^2)</f>
        <v>-26.096443995473098</v>
      </c>
      <c r="DH52" s="7">
        <f t="shared" ref="DH52" ca="1" si="219">-$I$2*DH51/(DH50^2)</f>
        <v>-8090.9649947299904</v>
      </c>
      <c r="DI52" s="7">
        <f t="shared" ref="DI52" ca="1" si="220">-$I$2*DI51/(DI50^2)</f>
        <v>-408576</v>
      </c>
      <c r="DJ52" s="7">
        <f t="shared" ref="DJ52" ca="1" si="221">-$I$2*DJ51/(DJ50^2)</f>
        <v>-72818.684952569907</v>
      </c>
      <c r="DK52" s="7">
        <f t="shared" ref="DK52" ca="1" si="222">-$I$2*DK51/(DK50^2)</f>
        <v>-12.009674818597151</v>
      </c>
      <c r="DL52" s="7">
        <f t="shared" ref="DL52" ca="1" si="223">-$I$2*DL51/(DL50^2)</f>
        <v>-30398.115196230392</v>
      </c>
      <c r="DM52" s="7">
        <f t="shared" ref="DM52" ca="1" si="224">-$I$2*DM51/(DM50^2)</f>
        <v>-24.17680761317207</v>
      </c>
      <c r="DN52" s="7">
        <f t="shared" ref="DN52" ca="1" si="225">-$I$2*DN51/(DN50^2)</f>
        <v>-8090.9649947299904</v>
      </c>
      <c r="DO52" s="7">
        <f t="shared" ref="DO52" ca="1" si="226">-$I$2*DO51/(DO50^2)</f>
        <v>-408576</v>
      </c>
      <c r="DP52" s="7">
        <f t="shared" ref="DP52" ca="1" si="227">-$I$2*DP51/(DP50^2)</f>
        <v>-72818.684952569907</v>
      </c>
      <c r="DQ52" s="7">
        <f t="shared" ref="DQ52" ca="1" si="228">-$I$2*DQ51/(DQ50^2)</f>
        <v>-12.009674818597151</v>
      </c>
      <c r="DR52" s="7">
        <f t="shared" ref="DR52" ca="1" si="229">-$I$2*DR51/(DR50^2)</f>
        <v>-30398.115196230392</v>
      </c>
    </row>
    <row r="53" spans="1:122">
      <c r="A53" s="7"/>
      <c r="B53" s="7"/>
      <c r="C53" s="7"/>
      <c r="D53" s="7"/>
      <c r="E53" s="7"/>
      <c r="F53" s="7"/>
      <c r="H53" s="27"/>
      <c r="I53" s="7"/>
      <c r="K53" s="7"/>
      <c r="L53" s="7"/>
      <c r="M53" s="7"/>
      <c r="N53" s="27"/>
      <c r="O53" s="7"/>
      <c r="P53" s="7"/>
      <c r="Q53" s="7"/>
      <c r="R53" s="7"/>
      <c r="S53" s="7"/>
      <c r="T53" s="27"/>
      <c r="U53" s="7"/>
      <c r="V53" s="7"/>
      <c r="W53" s="7"/>
      <c r="X53" s="7"/>
      <c r="Y53" s="7"/>
      <c r="Z53" s="27"/>
      <c r="AA53" s="7"/>
      <c r="AB53" s="7"/>
      <c r="AC53" s="7"/>
      <c r="AD53" s="7"/>
      <c r="AE53" s="7"/>
      <c r="AF53" s="27"/>
      <c r="AG53" s="7"/>
      <c r="AH53" s="7"/>
      <c r="AI53" s="7"/>
      <c r="AJ53" s="7"/>
      <c r="AK53" s="7"/>
      <c r="AL53" s="27"/>
      <c r="AM53" s="7"/>
      <c r="AN53" s="7"/>
      <c r="AO53" s="7"/>
      <c r="AP53" s="7"/>
      <c r="AQ53" s="7"/>
      <c r="AR53" s="27"/>
      <c r="AS53" s="7"/>
      <c r="AT53" s="7"/>
      <c r="AU53" s="7"/>
      <c r="AV53" s="7"/>
      <c r="AW53" s="7"/>
      <c r="AX53" s="27"/>
      <c r="AY53" s="7"/>
      <c r="AZ53" s="7"/>
      <c r="BA53" s="7"/>
      <c r="BB53" s="7"/>
      <c r="BC53" s="7"/>
      <c r="BD53" s="27"/>
      <c r="BE53" s="7"/>
      <c r="BF53" s="7"/>
      <c r="BG53" s="7"/>
      <c r="BH53" s="7"/>
      <c r="BI53" s="7"/>
      <c r="BJ53" s="27"/>
      <c r="BK53" s="7"/>
      <c r="BL53" s="7"/>
      <c r="BM53" s="7"/>
      <c r="BN53" s="7"/>
      <c r="BO53" s="7"/>
      <c r="BP53" s="27"/>
      <c r="BQ53" s="7"/>
      <c r="BR53" s="7"/>
      <c r="BS53" s="7"/>
      <c r="BT53" s="7"/>
      <c r="BU53" s="7"/>
      <c r="BV53" s="27"/>
      <c r="BW53" s="7"/>
      <c r="BX53" s="7"/>
      <c r="BY53" s="7"/>
      <c r="BZ53" s="7"/>
      <c r="CA53" s="7"/>
      <c r="CB53" s="27"/>
      <c r="CC53" s="7"/>
      <c r="CD53" s="7"/>
      <c r="CE53" s="7"/>
      <c r="CF53" s="7"/>
      <c r="CG53" s="7"/>
      <c r="CH53" s="27"/>
      <c r="CI53" s="7"/>
      <c r="CJ53" s="7"/>
      <c r="CK53" s="7"/>
      <c r="CL53" s="7"/>
      <c r="CM53" s="7"/>
      <c r="CN53" s="27"/>
      <c r="CO53" s="7"/>
      <c r="CP53" s="7"/>
      <c r="CQ53" s="7"/>
      <c r="CR53" s="7"/>
      <c r="CS53" s="7"/>
      <c r="CT53" s="27"/>
      <c r="CU53" s="7"/>
      <c r="CV53" s="7"/>
      <c r="CW53" s="7"/>
      <c r="CX53" s="7"/>
      <c r="CY53" s="7"/>
      <c r="CZ53" s="27"/>
      <c r="DA53" s="7"/>
      <c r="DB53" s="7"/>
      <c r="DC53" s="7"/>
      <c r="DD53" s="7"/>
      <c r="DE53" s="7"/>
      <c r="DF53" s="27"/>
      <c r="DG53" s="7"/>
      <c r="DH53" s="7"/>
      <c r="DI53" s="7"/>
      <c r="DJ53" s="7"/>
      <c r="DK53" s="7"/>
      <c r="DL53" s="27"/>
      <c r="DM53" s="7"/>
      <c r="DN53" s="7"/>
      <c r="DO53" s="7"/>
      <c r="DP53" s="7"/>
      <c r="DQ53" s="7"/>
      <c r="DR53" s="27"/>
    </row>
    <row r="54" spans="1:122">
      <c r="A54" s="7" t="s">
        <v>648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7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0</v>
      </c>
      <c r="BR54" s="7">
        <v>0</v>
      </c>
      <c r="BS54" s="7">
        <v>0</v>
      </c>
      <c r="BT54" s="7">
        <v>0</v>
      </c>
      <c r="BU54" s="7">
        <v>0</v>
      </c>
      <c r="BV54" s="7">
        <v>0</v>
      </c>
      <c r="BW54" s="7">
        <v>0</v>
      </c>
      <c r="BX54" s="7">
        <v>0</v>
      </c>
      <c r="BY54" s="7">
        <v>0</v>
      </c>
      <c r="BZ54" s="7">
        <v>0</v>
      </c>
      <c r="CA54" s="7">
        <v>0</v>
      </c>
      <c r="CB54" s="7">
        <v>0</v>
      </c>
      <c r="CC54" s="7">
        <v>0</v>
      </c>
      <c r="CD54" s="7">
        <v>0</v>
      </c>
      <c r="CE54" s="7">
        <v>0</v>
      </c>
      <c r="CF54" s="7">
        <v>0</v>
      </c>
      <c r="CG54" s="7">
        <v>0</v>
      </c>
      <c r="CH54" s="7">
        <v>0</v>
      </c>
      <c r="CI54" s="7">
        <v>0</v>
      </c>
      <c r="CJ54" s="7">
        <v>0</v>
      </c>
      <c r="CK54" s="7">
        <v>0</v>
      </c>
      <c r="CL54" s="7">
        <v>0</v>
      </c>
      <c r="CM54" s="7">
        <v>0</v>
      </c>
      <c r="CN54" s="7">
        <v>0</v>
      </c>
      <c r="CO54" s="7">
        <v>0</v>
      </c>
      <c r="CP54" s="7">
        <v>0</v>
      </c>
      <c r="CQ54" s="7">
        <v>0</v>
      </c>
      <c r="CR54" s="7">
        <v>0</v>
      </c>
      <c r="CS54" s="7">
        <v>0</v>
      </c>
      <c r="CT54" s="7">
        <v>0</v>
      </c>
      <c r="CU54" s="7">
        <v>0</v>
      </c>
      <c r="CV54" s="7">
        <v>0</v>
      </c>
      <c r="CW54" s="7">
        <v>0</v>
      </c>
      <c r="CX54" s="7">
        <v>0</v>
      </c>
      <c r="CY54" s="7">
        <v>0</v>
      </c>
      <c r="CZ54" s="7">
        <v>0</v>
      </c>
      <c r="DA54" s="7">
        <v>0</v>
      </c>
      <c r="DB54" s="7">
        <v>0</v>
      </c>
      <c r="DC54" s="7">
        <v>0</v>
      </c>
      <c r="DD54" s="7">
        <v>0</v>
      </c>
      <c r="DE54" s="7">
        <v>0</v>
      </c>
      <c r="DF54" s="7">
        <v>0</v>
      </c>
      <c r="DG54" s="7">
        <v>0</v>
      </c>
      <c r="DH54" s="7">
        <v>0</v>
      </c>
      <c r="DI54" s="7">
        <v>0</v>
      </c>
      <c r="DJ54" s="7">
        <v>0</v>
      </c>
      <c r="DK54" s="7">
        <v>0</v>
      </c>
      <c r="DL54" s="7">
        <v>0</v>
      </c>
      <c r="DM54" s="7">
        <v>0</v>
      </c>
      <c r="DN54" s="7">
        <v>0</v>
      </c>
      <c r="DO54" s="7">
        <v>0</v>
      </c>
      <c r="DP54" s="7">
        <v>0</v>
      </c>
      <c r="DQ54" s="7">
        <v>0</v>
      </c>
      <c r="DR54" s="7">
        <v>0</v>
      </c>
    </row>
    <row r="55" spans="1:122">
      <c r="A55" s="7" t="s">
        <v>649</v>
      </c>
      <c r="B55" s="7">
        <v>1.9300000000000001E-2</v>
      </c>
      <c r="C55" s="7">
        <v>5.0000000000000001E-4</v>
      </c>
      <c r="D55" s="7">
        <v>1.5874999999999999E-3</v>
      </c>
      <c r="E55" s="7">
        <v>1E-4</v>
      </c>
      <c r="F55" s="7">
        <v>1.5875000000000001E-4</v>
      </c>
      <c r="G55" s="7">
        <v>8.9999999999999993E-3</v>
      </c>
      <c r="H55" s="7">
        <v>1.5875000000000001E-4</v>
      </c>
      <c r="I55" s="7">
        <v>5.0000000000000001E-4</v>
      </c>
      <c r="J55">
        <v>1.5874999999999999E-3</v>
      </c>
      <c r="K55" s="7">
        <v>1E-4</v>
      </c>
      <c r="L55" s="7">
        <v>1.5875000000000001E-4</v>
      </c>
      <c r="M55" s="7">
        <v>8.9999999999999993E-3</v>
      </c>
      <c r="N55" s="7">
        <v>1.5875000000000001E-4</v>
      </c>
      <c r="O55" s="7">
        <v>5.0000000000000001E-4</v>
      </c>
      <c r="P55" s="7">
        <v>1.5874999999999999E-3</v>
      </c>
      <c r="Q55" s="7">
        <v>1E-4</v>
      </c>
      <c r="R55" s="7">
        <v>1.5875000000000001E-4</v>
      </c>
      <c r="S55" s="7">
        <v>8.9999999999999993E-3</v>
      </c>
      <c r="T55" s="7">
        <v>1.5875000000000001E-4</v>
      </c>
      <c r="U55" s="7">
        <v>5.0000000000000001E-4</v>
      </c>
      <c r="V55" s="7">
        <v>1.5874999999999999E-3</v>
      </c>
      <c r="W55" s="7">
        <v>1E-4</v>
      </c>
      <c r="X55" s="7">
        <v>1.5875000000000001E-4</v>
      </c>
      <c r="Y55" s="7">
        <v>8.9999999999999993E-3</v>
      </c>
      <c r="Z55" s="7">
        <v>1.5875000000000001E-4</v>
      </c>
      <c r="AA55" s="7">
        <v>5.0000000000000001E-4</v>
      </c>
      <c r="AB55" s="7">
        <v>1.5874999999999999E-3</v>
      </c>
      <c r="AC55" s="7">
        <v>1E-4</v>
      </c>
      <c r="AD55" s="7">
        <v>1.5875000000000001E-4</v>
      </c>
      <c r="AE55" s="7">
        <v>8.9999999999999993E-3</v>
      </c>
      <c r="AF55" s="7">
        <v>1.5875000000000001E-4</v>
      </c>
      <c r="AG55" s="7">
        <v>5.0000000000000001E-4</v>
      </c>
      <c r="AH55" s="7">
        <v>1.5874999999999999E-3</v>
      </c>
      <c r="AI55" s="7">
        <v>1E-4</v>
      </c>
      <c r="AJ55" s="7">
        <v>1.5875000000000001E-4</v>
      </c>
      <c r="AK55" s="7">
        <v>8.9999999999999993E-3</v>
      </c>
      <c r="AL55" s="7">
        <v>1.5875000000000001E-4</v>
      </c>
      <c r="AM55" s="7">
        <v>5.0000000000000001E-4</v>
      </c>
      <c r="AN55" s="7">
        <v>1.5874999999999999E-3</v>
      </c>
      <c r="AO55" s="7">
        <v>1E-4</v>
      </c>
      <c r="AP55" s="7">
        <v>1.5875000000000001E-4</v>
      </c>
      <c r="AQ55" s="7">
        <v>8.9999999999999993E-3</v>
      </c>
      <c r="AR55" s="7">
        <v>1.5875000000000001E-4</v>
      </c>
      <c r="AS55" s="7">
        <v>5.0000000000000001E-4</v>
      </c>
      <c r="AT55" s="7">
        <v>1.5874999999999999E-3</v>
      </c>
      <c r="AU55" s="7">
        <v>1E-4</v>
      </c>
      <c r="AV55" s="7">
        <v>1.5875000000000001E-4</v>
      </c>
      <c r="AW55" s="7">
        <v>8.9999999999999993E-3</v>
      </c>
      <c r="AX55" s="7">
        <v>1.5875000000000001E-4</v>
      </c>
      <c r="AY55" s="7">
        <v>5.0000000000000001E-4</v>
      </c>
      <c r="AZ55" s="7">
        <v>1.5874999999999999E-3</v>
      </c>
      <c r="BA55" s="7">
        <v>1E-4</v>
      </c>
      <c r="BB55" s="7">
        <v>1.5875000000000001E-4</v>
      </c>
      <c r="BC55" s="7">
        <v>8.9999999999999993E-3</v>
      </c>
      <c r="BD55" s="7">
        <v>1.5875000000000001E-4</v>
      </c>
      <c r="BE55" s="7">
        <v>5.0000000000000001E-4</v>
      </c>
      <c r="BF55" s="7">
        <v>1.5874999999999999E-3</v>
      </c>
      <c r="BG55" s="7">
        <v>1E-4</v>
      </c>
      <c r="BH55" s="7">
        <v>1.5875000000000001E-4</v>
      </c>
      <c r="BI55" s="7">
        <v>8.9999999999999993E-3</v>
      </c>
      <c r="BJ55" s="7">
        <v>1.5875000000000001E-4</v>
      </c>
      <c r="BK55" s="7">
        <v>5.0000000000000001E-4</v>
      </c>
      <c r="BL55" s="7">
        <v>1.5874999999999999E-3</v>
      </c>
      <c r="BM55" s="7">
        <v>1E-4</v>
      </c>
      <c r="BN55" s="7">
        <v>1.5875000000000001E-4</v>
      </c>
      <c r="BO55" s="7">
        <v>8.9999999999999993E-3</v>
      </c>
      <c r="BP55" s="7">
        <v>1.5875000000000001E-4</v>
      </c>
      <c r="BQ55" s="7">
        <v>5.0000000000000001E-4</v>
      </c>
      <c r="BR55" s="7">
        <v>1.5874999999999999E-3</v>
      </c>
      <c r="BS55" s="7">
        <v>1E-4</v>
      </c>
      <c r="BT55" s="7">
        <v>1.5875000000000001E-4</v>
      </c>
      <c r="BU55" s="7">
        <v>8.9999999999999993E-3</v>
      </c>
      <c r="BV55" s="7">
        <v>1.5875000000000001E-4</v>
      </c>
      <c r="BW55" s="7">
        <v>5.0000000000000001E-4</v>
      </c>
      <c r="BX55" s="7">
        <v>1.5874999999999999E-3</v>
      </c>
      <c r="BY55" s="7">
        <v>1E-4</v>
      </c>
      <c r="BZ55" s="7">
        <v>1.5875000000000001E-4</v>
      </c>
      <c r="CA55" s="7">
        <v>8.9999999999999993E-3</v>
      </c>
      <c r="CB55" s="7">
        <v>1.5875000000000001E-4</v>
      </c>
      <c r="CC55" s="7">
        <v>5.0000000000000001E-4</v>
      </c>
      <c r="CD55" s="7">
        <v>1.5874999999999999E-3</v>
      </c>
      <c r="CE55" s="7">
        <v>1E-4</v>
      </c>
      <c r="CF55" s="7">
        <v>1.5875000000000001E-4</v>
      </c>
      <c r="CG55" s="7">
        <v>8.9999999999999993E-3</v>
      </c>
      <c r="CH55" s="7">
        <v>1.5875000000000001E-4</v>
      </c>
      <c r="CI55" s="7">
        <v>5.0000000000000001E-4</v>
      </c>
      <c r="CJ55" s="7">
        <v>1.5874999999999999E-3</v>
      </c>
      <c r="CK55" s="7">
        <v>1E-4</v>
      </c>
      <c r="CL55" s="7">
        <v>1.5875000000000001E-4</v>
      </c>
      <c r="CM55" s="7">
        <v>8.9999999999999993E-3</v>
      </c>
      <c r="CN55" s="7">
        <v>1.5875000000000001E-4</v>
      </c>
      <c r="CO55" s="7">
        <v>5.0000000000000001E-4</v>
      </c>
      <c r="CP55" s="7">
        <v>1.5874999999999999E-3</v>
      </c>
      <c r="CQ55" s="7">
        <v>1E-4</v>
      </c>
      <c r="CR55" s="7">
        <v>1.5875000000000001E-4</v>
      </c>
      <c r="CS55" s="7">
        <v>8.9999999999999993E-3</v>
      </c>
      <c r="CT55" s="7">
        <v>1.5875000000000001E-4</v>
      </c>
      <c r="CU55" s="7">
        <v>5.0000000000000001E-4</v>
      </c>
      <c r="CV55" s="7">
        <v>1.5874999999999999E-3</v>
      </c>
      <c r="CW55" s="7">
        <v>1E-4</v>
      </c>
      <c r="CX55" s="7">
        <v>1.5875000000000001E-4</v>
      </c>
      <c r="CY55" s="7">
        <v>8.9999999999999993E-3</v>
      </c>
      <c r="CZ55" s="7">
        <v>1.5875000000000001E-4</v>
      </c>
      <c r="DA55" s="7">
        <v>5.0000000000000001E-4</v>
      </c>
      <c r="DB55" s="7">
        <v>1.5874999999999999E-3</v>
      </c>
      <c r="DC55" s="7">
        <v>1E-4</v>
      </c>
      <c r="DD55" s="7">
        <v>1.5875000000000001E-4</v>
      </c>
      <c r="DE55" s="7">
        <v>8.9999999999999993E-3</v>
      </c>
      <c r="DF55" s="7">
        <v>1.5875000000000001E-4</v>
      </c>
      <c r="DG55" s="7">
        <v>5.0000000000000001E-4</v>
      </c>
      <c r="DH55" s="7">
        <v>1.5874999999999999E-3</v>
      </c>
      <c r="DI55" s="7">
        <v>1E-4</v>
      </c>
      <c r="DJ55" s="7">
        <v>1.5875000000000001E-4</v>
      </c>
      <c r="DK55" s="7">
        <v>8.9999999999999993E-3</v>
      </c>
      <c r="DL55" s="7">
        <v>1.5875000000000001E-4</v>
      </c>
      <c r="DM55" s="7">
        <v>5.0000000000000001E-4</v>
      </c>
      <c r="DN55" s="7">
        <v>1.5874999999999999E-3</v>
      </c>
      <c r="DO55" s="7">
        <v>1E-4</v>
      </c>
      <c r="DP55" s="7">
        <v>1.5875000000000001E-4</v>
      </c>
      <c r="DQ55" s="7">
        <v>8.9999999999999993E-3</v>
      </c>
      <c r="DR55" s="7">
        <v>1.5875000000000001E-4</v>
      </c>
    </row>
    <row r="56" spans="1:122">
      <c r="A56" s="7"/>
      <c r="B56" s="7"/>
      <c r="C56" s="7"/>
      <c r="D56" s="7"/>
      <c r="E56" s="7"/>
      <c r="F56" s="7"/>
      <c r="H56" s="7"/>
      <c r="I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</row>
    <row r="57" spans="1:122">
      <c r="A57" s="7" t="s">
        <v>648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7">
        <v>0</v>
      </c>
      <c r="AR57" s="7">
        <v>0</v>
      </c>
      <c r="AS57" s="7">
        <v>0</v>
      </c>
      <c r="AT57" s="7">
        <v>0</v>
      </c>
      <c r="AU57" s="7">
        <v>0</v>
      </c>
      <c r="AV57" s="7">
        <v>0</v>
      </c>
      <c r="AW57" s="7">
        <v>0</v>
      </c>
      <c r="AX57" s="7">
        <v>0</v>
      </c>
      <c r="AY57" s="7">
        <v>0</v>
      </c>
      <c r="AZ57" s="7">
        <v>0</v>
      </c>
      <c r="BA57" s="7">
        <v>0</v>
      </c>
      <c r="BB57" s="7">
        <v>0</v>
      </c>
      <c r="BC57" s="7">
        <v>0</v>
      </c>
      <c r="BD57" s="7">
        <v>0</v>
      </c>
      <c r="BE57" s="7">
        <v>0</v>
      </c>
      <c r="BF57" s="7">
        <v>0</v>
      </c>
      <c r="BG57" s="7">
        <v>0</v>
      </c>
      <c r="BH57" s="7">
        <v>0</v>
      </c>
      <c r="BI57" s="7">
        <v>0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0</v>
      </c>
      <c r="BP57" s="7">
        <v>0</v>
      </c>
      <c r="BQ57" s="7">
        <v>0</v>
      </c>
      <c r="BR57" s="7">
        <v>0</v>
      </c>
      <c r="BS57" s="7">
        <v>0</v>
      </c>
      <c r="BT57" s="7">
        <v>0</v>
      </c>
      <c r="BU57" s="7">
        <v>0</v>
      </c>
      <c r="BV57" s="7">
        <v>0</v>
      </c>
      <c r="BW57" s="7">
        <v>0</v>
      </c>
      <c r="BX57" s="7">
        <v>0</v>
      </c>
      <c r="BY57" s="7">
        <v>0</v>
      </c>
      <c r="BZ57" s="7">
        <v>0</v>
      </c>
      <c r="CA57" s="7">
        <v>0</v>
      </c>
      <c r="CB57" s="7">
        <v>0</v>
      </c>
      <c r="CC57" s="7">
        <v>0</v>
      </c>
      <c r="CD57" s="7">
        <v>0</v>
      </c>
      <c r="CE57" s="7">
        <v>0</v>
      </c>
      <c r="CF57" s="7">
        <v>0</v>
      </c>
      <c r="CG57" s="7">
        <v>0</v>
      </c>
      <c r="CH57" s="7">
        <v>0</v>
      </c>
      <c r="CI57" s="7">
        <v>0</v>
      </c>
      <c r="CJ57" s="7">
        <v>0</v>
      </c>
      <c r="CK57" s="7">
        <v>0</v>
      </c>
      <c r="CL57" s="7">
        <v>0</v>
      </c>
      <c r="CM57" s="7">
        <v>0</v>
      </c>
      <c r="CN57" s="7">
        <v>0</v>
      </c>
      <c r="CO57" s="7">
        <v>0</v>
      </c>
      <c r="CP57" s="7">
        <v>0</v>
      </c>
      <c r="CQ57" s="7">
        <v>0</v>
      </c>
      <c r="CR57" s="7">
        <v>0</v>
      </c>
      <c r="CS57" s="7">
        <v>0</v>
      </c>
      <c r="CT57" s="7">
        <v>0</v>
      </c>
      <c r="CU57" s="7">
        <v>0</v>
      </c>
      <c r="CV57" s="7">
        <v>0</v>
      </c>
      <c r="CW57" s="7">
        <v>0</v>
      </c>
      <c r="CX57" s="7">
        <v>0</v>
      </c>
      <c r="CY57" s="7">
        <v>0</v>
      </c>
      <c r="CZ57" s="7">
        <v>0</v>
      </c>
      <c r="DA57" s="7">
        <v>0</v>
      </c>
      <c r="DB57" s="7">
        <v>0</v>
      </c>
      <c r="DC57" s="7">
        <v>0</v>
      </c>
      <c r="DD57" s="7">
        <v>0</v>
      </c>
      <c r="DE57" s="7">
        <v>0</v>
      </c>
      <c r="DF57" s="7">
        <v>0</v>
      </c>
      <c r="DG57" s="7">
        <v>0</v>
      </c>
      <c r="DH57" s="7">
        <v>0</v>
      </c>
      <c r="DI57" s="7">
        <v>0</v>
      </c>
      <c r="DJ57" s="7">
        <v>0</v>
      </c>
      <c r="DK57" s="7">
        <v>0</v>
      </c>
      <c r="DL57" s="7">
        <v>0</v>
      </c>
      <c r="DM57" s="7">
        <v>0</v>
      </c>
      <c r="DN57" s="7">
        <v>0</v>
      </c>
      <c r="DO57" s="7">
        <v>0</v>
      </c>
      <c r="DP57" s="7">
        <v>0</v>
      </c>
      <c r="DQ57" s="7">
        <v>0</v>
      </c>
      <c r="DR57" s="7">
        <v>0</v>
      </c>
    </row>
    <row r="58" spans="1:122">
      <c r="A58" s="7" t="s">
        <v>646</v>
      </c>
      <c r="B58" s="7">
        <v>5.5E-2</v>
      </c>
      <c r="C58" s="7">
        <v>1E-3</v>
      </c>
      <c r="D58" s="7">
        <v>0.79849999999999999</v>
      </c>
      <c r="E58" s="7">
        <v>1E-3</v>
      </c>
      <c r="F58" s="7">
        <v>7.1864999999999997</v>
      </c>
      <c r="G58" s="7">
        <v>0.1</v>
      </c>
      <c r="H58" s="27">
        <v>3</v>
      </c>
      <c r="I58" s="7">
        <v>1E-3</v>
      </c>
      <c r="J58">
        <v>0.79849999999999999</v>
      </c>
      <c r="K58" s="7">
        <v>1E-3</v>
      </c>
      <c r="L58" s="7">
        <v>7.1864999999999997</v>
      </c>
      <c r="M58" s="7">
        <v>0.1</v>
      </c>
      <c r="N58" s="27">
        <v>3</v>
      </c>
      <c r="O58" s="7">
        <v>1E-3</v>
      </c>
      <c r="P58" s="7">
        <v>0.79849999999999999</v>
      </c>
      <c r="Q58" s="7">
        <v>1E-3</v>
      </c>
      <c r="R58" s="7">
        <v>7.1864999999999997</v>
      </c>
      <c r="S58" s="7">
        <v>0.1</v>
      </c>
      <c r="T58" s="27">
        <v>3</v>
      </c>
      <c r="U58" s="7">
        <v>1E-3</v>
      </c>
      <c r="V58" s="7">
        <v>0.79849999999999999</v>
      </c>
      <c r="W58" s="7">
        <v>1E-3</v>
      </c>
      <c r="X58" s="7">
        <v>7.1864999999999997</v>
      </c>
      <c r="Y58" s="7">
        <v>0.1</v>
      </c>
      <c r="Z58" s="27">
        <v>3</v>
      </c>
      <c r="AA58" s="7">
        <v>1E-3</v>
      </c>
      <c r="AB58" s="7">
        <v>0.79849999999999999</v>
      </c>
      <c r="AC58" s="7">
        <v>1E-3</v>
      </c>
      <c r="AD58" s="7">
        <v>7.1864999999999997</v>
      </c>
      <c r="AE58" s="7">
        <v>0.1</v>
      </c>
      <c r="AF58" s="27">
        <v>3</v>
      </c>
      <c r="AG58" s="7">
        <v>1E-3</v>
      </c>
      <c r="AH58" s="7">
        <v>0.79849999999999999</v>
      </c>
      <c r="AI58" s="7">
        <v>1E-3</v>
      </c>
      <c r="AJ58" s="7">
        <v>7.1864999999999997</v>
      </c>
      <c r="AK58" s="7">
        <v>0.1</v>
      </c>
      <c r="AL58" s="27">
        <v>3</v>
      </c>
      <c r="AM58" s="7">
        <v>1E-3</v>
      </c>
      <c r="AN58" s="7">
        <v>0.79849999999999999</v>
      </c>
      <c r="AO58" s="7">
        <v>1E-3</v>
      </c>
      <c r="AP58" s="7">
        <v>7.1864999999999997</v>
      </c>
      <c r="AQ58" s="7">
        <v>0.1</v>
      </c>
      <c r="AR58" s="27">
        <v>3</v>
      </c>
      <c r="AS58" s="7">
        <v>1E-3</v>
      </c>
      <c r="AT58" s="7">
        <v>0.79849999999999999</v>
      </c>
      <c r="AU58" s="7">
        <v>1E-3</v>
      </c>
      <c r="AV58" s="7">
        <v>7.1864999999999997</v>
      </c>
      <c r="AW58" s="7">
        <v>0.1</v>
      </c>
      <c r="AX58" s="27">
        <v>3</v>
      </c>
      <c r="AY58" s="7">
        <v>1E-3</v>
      </c>
      <c r="AZ58" s="7">
        <v>0.79849999999999999</v>
      </c>
      <c r="BA58" s="7">
        <v>1E-3</v>
      </c>
      <c r="BB58" s="7">
        <v>7.1864999999999997</v>
      </c>
      <c r="BC58" s="7">
        <v>0.1</v>
      </c>
      <c r="BD58" s="27">
        <v>3</v>
      </c>
      <c r="BE58" s="7">
        <v>1E-3</v>
      </c>
      <c r="BF58" s="7">
        <v>0.79849999999999999</v>
      </c>
      <c r="BG58" s="7">
        <v>1E-3</v>
      </c>
      <c r="BH58" s="7">
        <v>7.1864999999999997</v>
      </c>
      <c r="BI58" s="7">
        <v>0.1</v>
      </c>
      <c r="BJ58" s="27">
        <v>3</v>
      </c>
      <c r="BK58" s="7">
        <v>1E-3</v>
      </c>
      <c r="BL58" s="7">
        <v>0.79849999999999999</v>
      </c>
      <c r="BM58" s="7">
        <v>1E-3</v>
      </c>
      <c r="BN58" s="7">
        <v>7.1864999999999997</v>
      </c>
      <c r="BO58" s="7">
        <v>0.1</v>
      </c>
      <c r="BP58" s="27">
        <v>3</v>
      </c>
      <c r="BQ58" s="7">
        <v>1E-3</v>
      </c>
      <c r="BR58" s="7">
        <v>0.79849999999999999</v>
      </c>
      <c r="BS58" s="7">
        <v>1E-3</v>
      </c>
      <c r="BT58" s="7">
        <v>7.1864999999999997</v>
      </c>
      <c r="BU58" s="7">
        <v>0.1</v>
      </c>
      <c r="BV58" s="27">
        <v>3</v>
      </c>
      <c r="BW58" s="7">
        <v>1E-3</v>
      </c>
      <c r="BX58" s="7">
        <v>0.79849999999999999</v>
      </c>
      <c r="BY58" s="7">
        <v>1E-3</v>
      </c>
      <c r="BZ58" s="7">
        <v>7.1864999999999997</v>
      </c>
      <c r="CA58" s="7">
        <v>0.1</v>
      </c>
      <c r="CB58" s="27">
        <v>3</v>
      </c>
      <c r="CC58" s="7">
        <v>1E-3</v>
      </c>
      <c r="CD58" s="7">
        <v>0.79849999999999999</v>
      </c>
      <c r="CE58" s="7">
        <v>1E-3</v>
      </c>
      <c r="CF58" s="7">
        <v>7.1864999999999997</v>
      </c>
      <c r="CG58" s="7">
        <v>0.1</v>
      </c>
      <c r="CH58" s="27">
        <v>3</v>
      </c>
      <c r="CI58" s="7">
        <v>1E-3</v>
      </c>
      <c r="CJ58" s="7">
        <v>0.79849999999999999</v>
      </c>
      <c r="CK58" s="7">
        <v>1E-3</v>
      </c>
      <c r="CL58" s="7">
        <v>7.1864999999999997</v>
      </c>
      <c r="CM58" s="7">
        <v>0.1</v>
      </c>
      <c r="CN58" s="27">
        <v>3</v>
      </c>
      <c r="CO58" s="7">
        <v>1E-3</v>
      </c>
      <c r="CP58" s="7">
        <v>0.79849999999999999</v>
      </c>
      <c r="CQ58" s="7">
        <v>1E-3</v>
      </c>
      <c r="CR58" s="7">
        <v>7.1864999999999997</v>
      </c>
      <c r="CS58" s="7">
        <v>0.1</v>
      </c>
      <c r="CT58" s="27">
        <v>3</v>
      </c>
      <c r="CU58" s="7">
        <v>1E-3</v>
      </c>
      <c r="CV58" s="7">
        <v>0.79849999999999999</v>
      </c>
      <c r="CW58" s="7">
        <v>1E-3</v>
      </c>
      <c r="CX58" s="7">
        <v>7.1864999999999997</v>
      </c>
      <c r="CY58" s="7">
        <v>0.1</v>
      </c>
      <c r="CZ58" s="27">
        <v>3</v>
      </c>
      <c r="DA58" s="7">
        <v>1E-3</v>
      </c>
      <c r="DB58" s="7">
        <v>0.79849999999999999</v>
      </c>
      <c r="DC58" s="7">
        <v>1E-3</v>
      </c>
      <c r="DD58" s="7">
        <v>7.1864999999999997</v>
      </c>
      <c r="DE58" s="7">
        <v>0.1</v>
      </c>
      <c r="DF58" s="27">
        <v>3</v>
      </c>
      <c r="DG58" s="7">
        <v>1E-3</v>
      </c>
      <c r="DH58" s="7">
        <v>0.79849999999999999</v>
      </c>
      <c r="DI58" s="7">
        <v>1E-3</v>
      </c>
      <c r="DJ58" s="7">
        <v>7.1864999999999997</v>
      </c>
      <c r="DK58" s="7">
        <v>0.1</v>
      </c>
      <c r="DL58" s="27">
        <v>3</v>
      </c>
      <c r="DM58" s="7">
        <v>1E-3</v>
      </c>
      <c r="DN58" s="7">
        <v>0.79849999999999999</v>
      </c>
      <c r="DO58" s="7">
        <v>1E-3</v>
      </c>
      <c r="DP58" s="7">
        <v>7.1864999999999997</v>
      </c>
      <c r="DQ58" s="7">
        <v>0.1</v>
      </c>
      <c r="DR58" s="27">
        <v>3</v>
      </c>
    </row>
    <row r="60" spans="1:122">
      <c r="D60" t="s">
        <v>643</v>
      </c>
      <c r="F60" t="s">
        <v>652</v>
      </c>
      <c r="G60" s="7" t="s">
        <v>653</v>
      </c>
    </row>
    <row r="61" spans="1:122">
      <c r="B61" t="str">
        <f t="shared" ref="B61:B124" si="230">INDEX($B$49:$DR$49,1,ROW(A61)-ROW($A$61)+1)</f>
        <v>V_SA</v>
      </c>
      <c r="C61" t="s">
        <v>519</v>
      </c>
      <c r="D61">
        <v>0</v>
      </c>
    </row>
    <row r="62" spans="1:122">
      <c r="B62" t="str">
        <f t="shared" si="230"/>
        <v>V_AB1</v>
      </c>
      <c r="C62" t="s">
        <v>520</v>
      </c>
      <c r="D62">
        <v>0</v>
      </c>
    </row>
    <row r="63" spans="1:122">
      <c r="B63" t="str">
        <f t="shared" si="230"/>
        <v>V_BC1</v>
      </c>
      <c r="C63" t="s">
        <v>521</v>
      </c>
      <c r="D63">
        <v>0</v>
      </c>
    </row>
    <row r="64" spans="1:122">
      <c r="B64" t="str">
        <f t="shared" si="230"/>
        <v>V_CD1</v>
      </c>
      <c r="C64" t="s">
        <v>522</v>
      </c>
      <c r="D64">
        <v>0</v>
      </c>
      <c r="F64">
        <f ca="1">((1+RAND()*$I$43*(RANDBETWEEN(0,1)*2-1))*$J$43+($J$43=0))*($I$41*(H64=0)+G64*H64)</f>
        <v>0</v>
      </c>
      <c r="G64" s="7">
        <v>13800</v>
      </c>
      <c r="H64">
        <v>0</v>
      </c>
    </row>
    <row r="65" spans="2:8">
      <c r="B65" t="str">
        <f t="shared" si="230"/>
        <v>V_DE1</v>
      </c>
      <c r="C65" t="s">
        <v>523</v>
      </c>
      <c r="D65">
        <v>0</v>
      </c>
    </row>
    <row r="66" spans="2:8">
      <c r="B66" t="str">
        <f t="shared" si="230"/>
        <v>V_EF1</v>
      </c>
      <c r="C66" t="s">
        <v>524</v>
      </c>
      <c r="D66">
        <v>0</v>
      </c>
    </row>
    <row r="67" spans="2:8">
      <c r="B67" t="str">
        <f t="shared" si="230"/>
        <v>V_FG1</v>
      </c>
      <c r="C67" t="s">
        <v>620</v>
      </c>
      <c r="D67">
        <v>-0.05</v>
      </c>
    </row>
    <row r="68" spans="2:8">
      <c r="B68" t="str">
        <f t="shared" si="230"/>
        <v>V_AB2</v>
      </c>
      <c r="C68" t="s">
        <v>525</v>
      </c>
      <c r="D68">
        <v>0</v>
      </c>
    </row>
    <row r="69" spans="2:8">
      <c r="B69" t="str">
        <f t="shared" si="230"/>
        <v>V_BC2</v>
      </c>
      <c r="C69" t="s">
        <v>526</v>
      </c>
      <c r="D69">
        <v>0</v>
      </c>
    </row>
    <row r="70" spans="2:8">
      <c r="B70" t="str">
        <f t="shared" si="230"/>
        <v>V_CD2</v>
      </c>
      <c r="C70" t="s">
        <v>527</v>
      </c>
      <c r="D70">
        <v>0</v>
      </c>
      <c r="F70">
        <f t="shared" ref="F70" ca="1" si="231">((1+RAND()*$I$43*(RANDBETWEEN(0,1)*2-1))*$J$43+($J$43=0))*($I$41*(H70=0)+G70*H70)</f>
        <v>0</v>
      </c>
      <c r="G70" s="7">
        <v>1400</v>
      </c>
      <c r="H70">
        <v>0</v>
      </c>
    </row>
    <row r="71" spans="2:8">
      <c r="B71" t="str">
        <f t="shared" si="230"/>
        <v>V_DE2</v>
      </c>
      <c r="C71" t="s">
        <v>528</v>
      </c>
      <c r="D71">
        <v>0</v>
      </c>
    </row>
    <row r="72" spans="2:8">
      <c r="B72" t="str">
        <f t="shared" si="230"/>
        <v>V_EF2</v>
      </c>
      <c r="C72" t="s">
        <v>529</v>
      </c>
      <c r="D72">
        <v>0</v>
      </c>
    </row>
    <row r="73" spans="2:8">
      <c r="B73" t="str">
        <f t="shared" si="230"/>
        <v>V_FG2</v>
      </c>
      <c r="C73" t="s">
        <v>621</v>
      </c>
      <c r="D73">
        <v>0</v>
      </c>
    </row>
    <row r="74" spans="2:8">
      <c r="B74" t="str">
        <f t="shared" si="230"/>
        <v>V_AB3</v>
      </c>
      <c r="C74" t="s">
        <v>530</v>
      </c>
      <c r="D74">
        <v>0</v>
      </c>
    </row>
    <row r="75" spans="2:8">
      <c r="B75" t="str">
        <f t="shared" si="230"/>
        <v>V_BC3</v>
      </c>
      <c r="C75" t="s">
        <v>531</v>
      </c>
      <c r="D75">
        <v>0</v>
      </c>
    </row>
    <row r="76" spans="2:8">
      <c r="B76" t="str">
        <f t="shared" si="230"/>
        <v>V_CD3</v>
      </c>
      <c r="C76" t="s">
        <v>532</v>
      </c>
      <c r="D76">
        <v>0</v>
      </c>
      <c r="F76">
        <f t="shared" ref="F76" ca="1" si="232">((1+RAND()*$I$43*(RANDBETWEEN(0,1)*2-1))*$J$43+($J$43=0))*($I$41*(H76=0)+G76*H76)</f>
        <v>0</v>
      </c>
      <c r="G76" s="7">
        <v>13800</v>
      </c>
      <c r="H76">
        <v>0</v>
      </c>
    </row>
    <row r="77" spans="2:8">
      <c r="B77" t="str">
        <f t="shared" si="230"/>
        <v>V_DE3</v>
      </c>
      <c r="C77" t="s">
        <v>533</v>
      </c>
      <c r="D77">
        <v>0</v>
      </c>
    </row>
    <row r="78" spans="2:8">
      <c r="B78" t="str">
        <f t="shared" si="230"/>
        <v>V_EF3</v>
      </c>
      <c r="C78" t="s">
        <v>534</v>
      </c>
      <c r="D78">
        <v>0</v>
      </c>
    </row>
    <row r="79" spans="2:8">
      <c r="B79" t="str">
        <f t="shared" si="230"/>
        <v>V_FG3</v>
      </c>
      <c r="C79" t="s">
        <v>622</v>
      </c>
      <c r="D79">
        <v>0</v>
      </c>
    </row>
    <row r="80" spans="2:8">
      <c r="B80" t="str">
        <f t="shared" si="230"/>
        <v>V_AB4</v>
      </c>
      <c r="C80" t="s">
        <v>535</v>
      </c>
      <c r="D80">
        <v>0</v>
      </c>
    </row>
    <row r="81" spans="2:8">
      <c r="B81" t="str">
        <f t="shared" si="230"/>
        <v>V_BC4</v>
      </c>
      <c r="C81" t="s">
        <v>536</v>
      </c>
      <c r="D81">
        <v>0</v>
      </c>
    </row>
    <row r="82" spans="2:8">
      <c r="B82" t="str">
        <f t="shared" si="230"/>
        <v>V_CD4</v>
      </c>
      <c r="C82" t="s">
        <v>537</v>
      </c>
      <c r="D82">
        <v>0</v>
      </c>
      <c r="F82">
        <f t="shared" ref="F82" ca="1" si="233">((1+RAND()*$I$43*(RANDBETWEEN(0,1)*2-1))*$J$43+($J$43=0))*($I$41*(H82=0)+G82*H82)</f>
        <v>0</v>
      </c>
      <c r="G82" s="7">
        <v>13800</v>
      </c>
      <c r="H82">
        <v>0</v>
      </c>
    </row>
    <row r="83" spans="2:8">
      <c r="B83" t="str">
        <f t="shared" si="230"/>
        <v>V_DE4</v>
      </c>
      <c r="C83" t="s">
        <v>538</v>
      </c>
      <c r="D83">
        <v>0</v>
      </c>
    </row>
    <row r="84" spans="2:8">
      <c r="B84" t="str">
        <f t="shared" si="230"/>
        <v>V_EF4</v>
      </c>
      <c r="C84" t="s">
        <v>539</v>
      </c>
      <c r="D84">
        <v>0</v>
      </c>
    </row>
    <row r="85" spans="2:8">
      <c r="B85" t="str">
        <f t="shared" si="230"/>
        <v>V_FG4</v>
      </c>
      <c r="C85" t="s">
        <v>623</v>
      </c>
      <c r="D85">
        <v>0</v>
      </c>
    </row>
    <row r="86" spans="2:8">
      <c r="B86" t="str">
        <f t="shared" si="230"/>
        <v>V_AB5</v>
      </c>
      <c r="C86" t="s">
        <v>540</v>
      </c>
      <c r="D86">
        <v>0</v>
      </c>
    </row>
    <row r="87" spans="2:8">
      <c r="B87" t="str">
        <f t="shared" si="230"/>
        <v>V_BC5</v>
      </c>
      <c r="C87" t="s">
        <v>541</v>
      </c>
      <c r="D87">
        <v>0</v>
      </c>
    </row>
    <row r="88" spans="2:8">
      <c r="B88" t="str">
        <f t="shared" si="230"/>
        <v>V_CD5</v>
      </c>
      <c r="C88" t="s">
        <v>542</v>
      </c>
      <c r="D88">
        <v>0</v>
      </c>
      <c r="F88">
        <f t="shared" ref="F88" ca="1" si="234">((1+RAND()*$I$43*(RANDBETWEEN(0,1)*2-1))*$J$43+($J$43=0))*($I$41*(H88=0)+G88*H88)</f>
        <v>0</v>
      </c>
      <c r="G88" s="7">
        <v>13800</v>
      </c>
      <c r="H88">
        <v>0</v>
      </c>
    </row>
    <row r="89" spans="2:8">
      <c r="B89" t="str">
        <f t="shared" si="230"/>
        <v>V_DE5</v>
      </c>
      <c r="C89" t="s">
        <v>543</v>
      </c>
      <c r="D89">
        <v>0</v>
      </c>
    </row>
    <row r="90" spans="2:8">
      <c r="B90" t="str">
        <f t="shared" si="230"/>
        <v>V_EF5</v>
      </c>
      <c r="C90" t="s">
        <v>544</v>
      </c>
      <c r="D90">
        <v>0</v>
      </c>
    </row>
    <row r="91" spans="2:8">
      <c r="B91" t="str">
        <f t="shared" si="230"/>
        <v>V_FG5</v>
      </c>
      <c r="C91" t="s">
        <v>624</v>
      </c>
      <c r="D91">
        <v>0</v>
      </c>
    </row>
    <row r="92" spans="2:8">
      <c r="B92" t="str">
        <f t="shared" si="230"/>
        <v>V_AB6</v>
      </c>
      <c r="C92" t="s">
        <v>545</v>
      </c>
      <c r="D92">
        <v>0</v>
      </c>
    </row>
    <row r="93" spans="2:8">
      <c r="B93" t="str">
        <f t="shared" si="230"/>
        <v>V_BC6</v>
      </c>
      <c r="C93" t="s">
        <v>546</v>
      </c>
      <c r="D93">
        <v>0</v>
      </c>
    </row>
    <row r="94" spans="2:8">
      <c r="B94" t="str">
        <f t="shared" si="230"/>
        <v>V_CD6</v>
      </c>
      <c r="C94" t="s">
        <v>547</v>
      </c>
      <c r="D94">
        <v>0</v>
      </c>
      <c r="F94">
        <f t="shared" ref="F94" ca="1" si="235">((1+RAND()*$I$43*(RANDBETWEEN(0,1)*2-1))*$J$43+($J$43=0))*($I$41*(H94=0)+G94*H94)</f>
        <v>0</v>
      </c>
      <c r="G94" s="7">
        <v>13800</v>
      </c>
      <c r="H94">
        <v>0</v>
      </c>
    </row>
    <row r="95" spans="2:8">
      <c r="B95" t="str">
        <f t="shared" si="230"/>
        <v>V_DE6</v>
      </c>
      <c r="C95" t="s">
        <v>548</v>
      </c>
      <c r="D95">
        <v>0</v>
      </c>
    </row>
    <row r="96" spans="2:8">
      <c r="B96" t="str">
        <f t="shared" si="230"/>
        <v>V_EF6</v>
      </c>
      <c r="C96" t="s">
        <v>549</v>
      </c>
      <c r="D96">
        <v>0</v>
      </c>
    </row>
    <row r="97" spans="2:8">
      <c r="B97" t="str">
        <f t="shared" si="230"/>
        <v>V_FG6</v>
      </c>
      <c r="C97" t="s">
        <v>625</v>
      </c>
      <c r="D97">
        <v>0</v>
      </c>
    </row>
    <row r="98" spans="2:8">
      <c r="B98" t="str">
        <f t="shared" si="230"/>
        <v>V_AB7</v>
      </c>
      <c r="C98" t="s">
        <v>550</v>
      </c>
      <c r="D98">
        <v>0</v>
      </c>
    </row>
    <row r="99" spans="2:8">
      <c r="B99" t="str">
        <f t="shared" si="230"/>
        <v>V_BC7</v>
      </c>
      <c r="C99" t="s">
        <v>551</v>
      </c>
      <c r="D99">
        <v>0</v>
      </c>
    </row>
    <row r="100" spans="2:8">
      <c r="B100" t="str">
        <f t="shared" si="230"/>
        <v>V_CD7</v>
      </c>
      <c r="C100" t="s">
        <v>552</v>
      </c>
      <c r="D100">
        <v>0</v>
      </c>
      <c r="F100">
        <f t="shared" ref="F100" ca="1" si="236">((1+RAND()*$I$43*(RANDBETWEEN(0,1)*2-1))*$J$43+($J$43=0))*($I$41*(H100=0)+G100*H100)</f>
        <v>0</v>
      </c>
      <c r="G100" s="7">
        <v>13800</v>
      </c>
      <c r="H100">
        <v>0</v>
      </c>
    </row>
    <row r="101" spans="2:8">
      <c r="B101" t="str">
        <f t="shared" si="230"/>
        <v>V_DE7</v>
      </c>
      <c r="C101" t="s">
        <v>553</v>
      </c>
      <c r="D101">
        <v>0</v>
      </c>
    </row>
    <row r="102" spans="2:8">
      <c r="B102" t="str">
        <f t="shared" si="230"/>
        <v>V_EF7</v>
      </c>
      <c r="C102" t="s">
        <v>554</v>
      </c>
      <c r="D102">
        <v>0</v>
      </c>
    </row>
    <row r="103" spans="2:8">
      <c r="B103" t="str">
        <f t="shared" si="230"/>
        <v>V_FG7</v>
      </c>
      <c r="C103" t="s">
        <v>626</v>
      </c>
      <c r="D103">
        <v>0</v>
      </c>
    </row>
    <row r="104" spans="2:8">
      <c r="B104" t="str">
        <f t="shared" si="230"/>
        <v>V_AB8</v>
      </c>
      <c r="C104" t="s">
        <v>555</v>
      </c>
      <c r="D104">
        <v>0</v>
      </c>
    </row>
    <row r="105" spans="2:8">
      <c r="B105" t="str">
        <f t="shared" si="230"/>
        <v>V_BC8</v>
      </c>
      <c r="C105" t="s">
        <v>556</v>
      </c>
      <c r="D105">
        <v>0</v>
      </c>
    </row>
    <row r="106" spans="2:8">
      <c r="B106" t="str">
        <f t="shared" si="230"/>
        <v>V_CD8</v>
      </c>
      <c r="C106" t="s">
        <v>557</v>
      </c>
      <c r="D106">
        <v>0</v>
      </c>
      <c r="F106">
        <f t="shared" ref="F106" ca="1" si="237">((1+RAND()*$I$43*(RANDBETWEEN(0,1)*2-1))*$J$43+($J$43=0))*($I$41*(H106=0)+G106*H106)</f>
        <v>0</v>
      </c>
      <c r="G106" s="7">
        <v>13800</v>
      </c>
      <c r="H106">
        <v>0</v>
      </c>
    </row>
    <row r="107" spans="2:8">
      <c r="B107" t="str">
        <f t="shared" si="230"/>
        <v>V_DE8</v>
      </c>
      <c r="C107" t="s">
        <v>558</v>
      </c>
      <c r="D107">
        <v>0</v>
      </c>
    </row>
    <row r="108" spans="2:8">
      <c r="B108" t="str">
        <f t="shared" si="230"/>
        <v>V_EF8</v>
      </c>
      <c r="C108" t="s">
        <v>559</v>
      </c>
      <c r="D108">
        <v>0</v>
      </c>
    </row>
    <row r="109" spans="2:8">
      <c r="B109" t="str">
        <f t="shared" si="230"/>
        <v>V_FG8</v>
      </c>
      <c r="C109" t="s">
        <v>627</v>
      </c>
      <c r="D109">
        <v>0</v>
      </c>
    </row>
    <row r="110" spans="2:8">
      <c r="B110" t="str">
        <f t="shared" si="230"/>
        <v>V_AB9</v>
      </c>
      <c r="C110" t="s">
        <v>560</v>
      </c>
      <c r="D110">
        <v>0</v>
      </c>
    </row>
    <row r="111" spans="2:8">
      <c r="B111" t="str">
        <f t="shared" si="230"/>
        <v>V_BC9</v>
      </c>
      <c r="C111" t="s">
        <v>561</v>
      </c>
      <c r="D111">
        <v>0</v>
      </c>
    </row>
    <row r="112" spans="2:8">
      <c r="B112" t="str">
        <f t="shared" si="230"/>
        <v>V_CD9</v>
      </c>
      <c r="C112" t="s">
        <v>562</v>
      </c>
      <c r="D112">
        <v>0</v>
      </c>
      <c r="F112">
        <f t="shared" ref="F112" ca="1" si="238">((1+RAND()*$I$43*(RANDBETWEEN(0,1)*2-1))*$J$43+($J$43=0))*($I$41*(H112=0)+G112*H112)</f>
        <v>0</v>
      </c>
      <c r="G112" s="7">
        <v>13800</v>
      </c>
      <c r="H112">
        <v>0</v>
      </c>
    </row>
    <row r="113" spans="2:8">
      <c r="B113" t="str">
        <f t="shared" si="230"/>
        <v>V_DE9</v>
      </c>
      <c r="C113" t="s">
        <v>563</v>
      </c>
      <c r="D113">
        <v>0</v>
      </c>
    </row>
    <row r="114" spans="2:8">
      <c r="B114" t="str">
        <f t="shared" si="230"/>
        <v>V_EF9</v>
      </c>
      <c r="C114" t="s">
        <v>564</v>
      </c>
      <c r="D114">
        <v>0</v>
      </c>
    </row>
    <row r="115" spans="2:8">
      <c r="B115" t="str">
        <f t="shared" si="230"/>
        <v>V_FG9</v>
      </c>
      <c r="C115" t="s">
        <v>628</v>
      </c>
      <c r="D115">
        <v>0</v>
      </c>
    </row>
    <row r="116" spans="2:8">
      <c r="B116" t="str">
        <f t="shared" si="230"/>
        <v>V_AB10</v>
      </c>
      <c r="C116" t="s">
        <v>565</v>
      </c>
      <c r="D116">
        <v>0</v>
      </c>
    </row>
    <row r="117" spans="2:8">
      <c r="B117" t="str">
        <f t="shared" si="230"/>
        <v>V_BC10</v>
      </c>
      <c r="C117" t="s">
        <v>566</v>
      </c>
      <c r="D117">
        <v>0</v>
      </c>
    </row>
    <row r="118" spans="2:8">
      <c r="B118" t="str">
        <f t="shared" si="230"/>
        <v>V_CD10</v>
      </c>
      <c r="C118" t="s">
        <v>567</v>
      </c>
      <c r="D118">
        <v>0</v>
      </c>
      <c r="F118">
        <f t="shared" ref="F118" ca="1" si="239">((1+RAND()*$I$43*(RANDBETWEEN(0,1)*2-1))*$J$43+($J$43=0))*($I$41*(H118=0)+G118*H118)</f>
        <v>0</v>
      </c>
      <c r="G118" s="7">
        <v>13800</v>
      </c>
      <c r="H118">
        <v>0</v>
      </c>
    </row>
    <row r="119" spans="2:8">
      <c r="B119" t="str">
        <f t="shared" si="230"/>
        <v>V_DE10</v>
      </c>
      <c r="C119" t="s">
        <v>568</v>
      </c>
      <c r="D119">
        <v>0</v>
      </c>
    </row>
    <row r="120" spans="2:8">
      <c r="B120" t="str">
        <f t="shared" si="230"/>
        <v>V_EF10</v>
      </c>
      <c r="C120" t="s">
        <v>569</v>
      </c>
      <c r="D120">
        <v>0</v>
      </c>
    </row>
    <row r="121" spans="2:8">
      <c r="B121" t="str">
        <f t="shared" si="230"/>
        <v>V_FG10</v>
      </c>
      <c r="C121" t="s">
        <v>629</v>
      </c>
      <c r="D121">
        <v>0</v>
      </c>
    </row>
    <row r="122" spans="2:8">
      <c r="B122" t="str">
        <f t="shared" si="230"/>
        <v>V_AB11</v>
      </c>
      <c r="C122" t="s">
        <v>570</v>
      </c>
      <c r="D122">
        <v>0</v>
      </c>
    </row>
    <row r="123" spans="2:8">
      <c r="B123" t="str">
        <f t="shared" si="230"/>
        <v>V_BC11</v>
      </c>
      <c r="C123" t="s">
        <v>571</v>
      </c>
      <c r="D123">
        <v>0</v>
      </c>
    </row>
    <row r="124" spans="2:8">
      <c r="B124" t="str">
        <f t="shared" si="230"/>
        <v>V_CD11</v>
      </c>
      <c r="C124" t="s">
        <v>572</v>
      </c>
      <c r="D124">
        <v>0</v>
      </c>
      <c r="F124">
        <f t="shared" ref="F124" ca="1" si="240">((1+RAND()*$I$43*(RANDBETWEEN(0,1)*2-1))*$J$43+($J$43=0))*($I$41*(H124=0)+G124*H124)</f>
        <v>0</v>
      </c>
      <c r="G124" s="7">
        <v>13800</v>
      </c>
      <c r="H124">
        <v>0</v>
      </c>
    </row>
    <row r="125" spans="2:8">
      <c r="B125" t="str">
        <f t="shared" ref="B125:B180" si="241">INDEX($B$49:$DR$49,1,ROW(A125)-ROW($A$61)+1)</f>
        <v>V_DE11</v>
      </c>
      <c r="C125" t="s">
        <v>573</v>
      </c>
      <c r="D125">
        <v>0</v>
      </c>
    </row>
    <row r="126" spans="2:8">
      <c r="B126" t="str">
        <f t="shared" si="241"/>
        <v>V_EF11</v>
      </c>
      <c r="C126" t="s">
        <v>574</v>
      </c>
      <c r="D126">
        <v>0</v>
      </c>
    </row>
    <row r="127" spans="2:8">
      <c r="B127" t="str">
        <f t="shared" si="241"/>
        <v>V_FG11</v>
      </c>
      <c r="C127" t="s">
        <v>630</v>
      </c>
      <c r="D127">
        <v>0</v>
      </c>
    </row>
    <row r="128" spans="2:8">
      <c r="B128" t="str">
        <f t="shared" si="241"/>
        <v>V_AB12</v>
      </c>
      <c r="C128" t="s">
        <v>575</v>
      </c>
      <c r="D128">
        <v>0</v>
      </c>
    </row>
    <row r="129" spans="2:8">
      <c r="B129" t="str">
        <f t="shared" si="241"/>
        <v>V_BC12</v>
      </c>
      <c r="C129" t="s">
        <v>576</v>
      </c>
      <c r="D129">
        <v>0</v>
      </c>
    </row>
    <row r="130" spans="2:8">
      <c r="B130" t="str">
        <f t="shared" si="241"/>
        <v>V_CD12</v>
      </c>
      <c r="C130" t="s">
        <v>577</v>
      </c>
      <c r="D130">
        <v>0</v>
      </c>
      <c r="F130">
        <f t="shared" ref="F130" ca="1" si="242">((1+RAND()*$I$43*(RANDBETWEEN(0,1)*2-1))*$J$43+($J$43=0))*($I$41*(H130=0)+G130*H130)</f>
        <v>0</v>
      </c>
      <c r="G130" s="7">
        <v>13800</v>
      </c>
      <c r="H130">
        <v>0</v>
      </c>
    </row>
    <row r="131" spans="2:8">
      <c r="B131" t="str">
        <f t="shared" si="241"/>
        <v>V_DE12</v>
      </c>
      <c r="C131" t="s">
        <v>578</v>
      </c>
      <c r="D131">
        <v>0</v>
      </c>
    </row>
    <row r="132" spans="2:8">
      <c r="B132" t="str">
        <f t="shared" si="241"/>
        <v>V_EF12</v>
      </c>
      <c r="C132" t="s">
        <v>579</v>
      </c>
      <c r="D132">
        <v>0</v>
      </c>
    </row>
    <row r="133" spans="2:8">
      <c r="B133" t="str">
        <f t="shared" si="241"/>
        <v>V_FG12</v>
      </c>
      <c r="C133" t="s">
        <v>631</v>
      </c>
      <c r="D133">
        <v>0</v>
      </c>
    </row>
    <row r="134" spans="2:8">
      <c r="B134" t="str">
        <f t="shared" si="241"/>
        <v>V_AB13</v>
      </c>
      <c r="C134" t="s">
        <v>580</v>
      </c>
      <c r="D134">
        <v>0</v>
      </c>
    </row>
    <row r="135" spans="2:8">
      <c r="B135" t="str">
        <f t="shared" si="241"/>
        <v>V_BC13</v>
      </c>
      <c r="C135" t="s">
        <v>581</v>
      </c>
      <c r="D135">
        <v>0</v>
      </c>
    </row>
    <row r="136" spans="2:8">
      <c r="B136" t="str">
        <f t="shared" si="241"/>
        <v>V_CD13</v>
      </c>
      <c r="C136" t="s">
        <v>582</v>
      </c>
      <c r="D136">
        <v>0</v>
      </c>
      <c r="F136">
        <f t="shared" ref="F136" ca="1" si="243">((1+RAND()*$I$43*(RANDBETWEEN(0,1)*2-1))*$J$43+($J$43=0))*($I$41*(H136=0)+G136*H136)</f>
        <v>0</v>
      </c>
      <c r="G136" s="7">
        <v>13800</v>
      </c>
      <c r="H136">
        <v>0</v>
      </c>
    </row>
    <row r="137" spans="2:8">
      <c r="B137" t="str">
        <f t="shared" si="241"/>
        <v>V_DE13</v>
      </c>
      <c r="C137" t="s">
        <v>583</v>
      </c>
      <c r="D137">
        <v>0</v>
      </c>
    </row>
    <row r="138" spans="2:8">
      <c r="B138" t="str">
        <f t="shared" si="241"/>
        <v>V_EF13</v>
      </c>
      <c r="C138" t="s">
        <v>584</v>
      </c>
      <c r="D138">
        <v>0</v>
      </c>
    </row>
    <row r="139" spans="2:8">
      <c r="B139" t="str">
        <f t="shared" si="241"/>
        <v>V_FG13</v>
      </c>
      <c r="C139" t="s">
        <v>632</v>
      </c>
      <c r="D139">
        <v>0</v>
      </c>
    </row>
    <row r="140" spans="2:8">
      <c r="B140" t="str">
        <f t="shared" si="241"/>
        <v>V_AB14</v>
      </c>
      <c r="C140" t="s">
        <v>585</v>
      </c>
      <c r="D140">
        <v>0</v>
      </c>
    </row>
    <row r="141" spans="2:8">
      <c r="B141" t="str">
        <f t="shared" si="241"/>
        <v>V_BC14</v>
      </c>
      <c r="C141" t="s">
        <v>586</v>
      </c>
      <c r="D141">
        <v>0</v>
      </c>
    </row>
    <row r="142" spans="2:8">
      <c r="B142" t="str">
        <f t="shared" si="241"/>
        <v>V_CD14</v>
      </c>
      <c r="C142" t="s">
        <v>587</v>
      </c>
      <c r="D142">
        <v>0</v>
      </c>
      <c r="F142">
        <f t="shared" ref="F142" ca="1" si="244">((1+RAND()*$I$43*(RANDBETWEEN(0,1)*2-1))*$J$43+($J$43=0))*($I$41*(H142=0)+G142*H142)</f>
        <v>0</v>
      </c>
      <c r="G142" s="7">
        <v>13800</v>
      </c>
      <c r="H142">
        <v>0</v>
      </c>
    </row>
    <row r="143" spans="2:8">
      <c r="B143" t="str">
        <f t="shared" si="241"/>
        <v>V_DE14</v>
      </c>
      <c r="C143" t="s">
        <v>588</v>
      </c>
      <c r="D143">
        <v>0</v>
      </c>
    </row>
    <row r="144" spans="2:8">
      <c r="B144" t="str">
        <f t="shared" si="241"/>
        <v>V_EF14</v>
      </c>
      <c r="C144" t="s">
        <v>589</v>
      </c>
      <c r="D144">
        <v>0</v>
      </c>
    </row>
    <row r="145" spans="2:8">
      <c r="B145" t="str">
        <f t="shared" si="241"/>
        <v>V_FG14</v>
      </c>
      <c r="C145" t="s">
        <v>633</v>
      </c>
      <c r="D145">
        <v>0</v>
      </c>
    </row>
    <row r="146" spans="2:8">
      <c r="B146" t="str">
        <f t="shared" si="241"/>
        <v>V_AB15</v>
      </c>
      <c r="C146" t="s">
        <v>590</v>
      </c>
      <c r="D146">
        <v>0</v>
      </c>
    </row>
    <row r="147" spans="2:8">
      <c r="B147" t="str">
        <f t="shared" si="241"/>
        <v>V_BC15</v>
      </c>
      <c r="C147" t="s">
        <v>591</v>
      </c>
      <c r="D147">
        <v>0</v>
      </c>
    </row>
    <row r="148" spans="2:8">
      <c r="B148" t="str">
        <f t="shared" si="241"/>
        <v>V_CD15</v>
      </c>
      <c r="C148" t="s">
        <v>592</v>
      </c>
      <c r="D148">
        <v>0</v>
      </c>
      <c r="F148">
        <f t="shared" ref="F148" ca="1" si="245">((1+RAND()*$I$43*(RANDBETWEEN(0,1)*2-1))*$J$43+($J$43=0))*($I$41*(H148=0)+G148*H148)</f>
        <v>0</v>
      </c>
      <c r="G148" s="7">
        <v>13800</v>
      </c>
      <c r="H148">
        <v>0</v>
      </c>
    </row>
    <row r="149" spans="2:8">
      <c r="B149" t="str">
        <f t="shared" si="241"/>
        <v>V_DE15</v>
      </c>
      <c r="C149" t="s">
        <v>593</v>
      </c>
      <c r="D149">
        <v>0</v>
      </c>
    </row>
    <row r="150" spans="2:8">
      <c r="B150" t="str">
        <f t="shared" si="241"/>
        <v>V_EF15</v>
      </c>
      <c r="C150" t="s">
        <v>594</v>
      </c>
      <c r="D150">
        <v>0</v>
      </c>
    </row>
    <row r="151" spans="2:8">
      <c r="B151" t="str">
        <f t="shared" si="241"/>
        <v>V_FG15</v>
      </c>
      <c r="C151" t="s">
        <v>634</v>
      </c>
      <c r="D151">
        <v>0</v>
      </c>
    </row>
    <row r="152" spans="2:8">
      <c r="B152" t="str">
        <f t="shared" si="241"/>
        <v>V_AB16</v>
      </c>
      <c r="C152" t="s">
        <v>595</v>
      </c>
      <c r="D152">
        <v>0</v>
      </c>
    </row>
    <row r="153" spans="2:8">
      <c r="B153" t="str">
        <f t="shared" si="241"/>
        <v>V_BC16</v>
      </c>
      <c r="C153" t="s">
        <v>596</v>
      </c>
      <c r="D153">
        <v>0</v>
      </c>
    </row>
    <row r="154" spans="2:8">
      <c r="B154" t="str">
        <f t="shared" si="241"/>
        <v>V_CD16</v>
      </c>
      <c r="C154" t="s">
        <v>597</v>
      </c>
      <c r="D154">
        <v>0</v>
      </c>
      <c r="F154">
        <f t="shared" ref="F154" ca="1" si="246">((1+RAND()*$I$43*(RANDBETWEEN(0,1)*2-1))*$J$43+($J$43=0))*($I$41*(H154=0)+G154*H154)</f>
        <v>0</v>
      </c>
      <c r="G154" s="7">
        <v>13800</v>
      </c>
      <c r="H154">
        <v>0</v>
      </c>
    </row>
    <row r="155" spans="2:8">
      <c r="B155" t="str">
        <f t="shared" si="241"/>
        <v>V_DE16</v>
      </c>
      <c r="C155" t="s">
        <v>598</v>
      </c>
      <c r="D155">
        <v>0</v>
      </c>
    </row>
    <row r="156" spans="2:8">
      <c r="B156" t="str">
        <f t="shared" si="241"/>
        <v>V_EF16</v>
      </c>
      <c r="C156" t="s">
        <v>599</v>
      </c>
      <c r="D156">
        <v>0</v>
      </c>
    </row>
    <row r="157" spans="2:8">
      <c r="B157" t="str">
        <f t="shared" si="241"/>
        <v>V_FG16</v>
      </c>
      <c r="C157" t="s">
        <v>635</v>
      </c>
      <c r="D157">
        <v>0</v>
      </c>
    </row>
    <row r="158" spans="2:8">
      <c r="B158" t="str">
        <f t="shared" si="241"/>
        <v>V_AB17</v>
      </c>
      <c r="C158" t="s">
        <v>600</v>
      </c>
      <c r="D158">
        <v>0</v>
      </c>
    </row>
    <row r="159" spans="2:8">
      <c r="B159" t="str">
        <f t="shared" si="241"/>
        <v>V_BC17</v>
      </c>
      <c r="C159" t="s">
        <v>601</v>
      </c>
      <c r="D159">
        <v>0</v>
      </c>
    </row>
    <row r="160" spans="2:8">
      <c r="B160" t="str">
        <f t="shared" si="241"/>
        <v>V_CD17</v>
      </c>
      <c r="C160" t="s">
        <v>602</v>
      </c>
      <c r="D160">
        <v>0</v>
      </c>
      <c r="F160">
        <f t="shared" ref="F160" ca="1" si="247">((1+RAND()*$I$43*(RANDBETWEEN(0,1)*2-1))*$J$43+($J$43=0))*($I$41*(H160=0)+G160*H160)</f>
        <v>0</v>
      </c>
      <c r="G160" s="7">
        <v>13800</v>
      </c>
      <c r="H160">
        <v>0</v>
      </c>
    </row>
    <row r="161" spans="2:8">
      <c r="B161" t="str">
        <f t="shared" si="241"/>
        <v>V_DE17</v>
      </c>
      <c r="C161" t="s">
        <v>603</v>
      </c>
      <c r="D161">
        <v>0</v>
      </c>
    </row>
    <row r="162" spans="2:8">
      <c r="B162" t="str">
        <f t="shared" si="241"/>
        <v>V_EF17</v>
      </c>
      <c r="C162" t="s">
        <v>604</v>
      </c>
      <c r="D162">
        <v>0</v>
      </c>
    </row>
    <row r="163" spans="2:8">
      <c r="B163" t="str">
        <f t="shared" si="241"/>
        <v>V_FG17</v>
      </c>
      <c r="C163" t="s">
        <v>636</v>
      </c>
      <c r="D163">
        <v>0</v>
      </c>
    </row>
    <row r="164" spans="2:8">
      <c r="B164" t="str">
        <f t="shared" si="241"/>
        <v>V_AB18</v>
      </c>
      <c r="C164" t="s">
        <v>605</v>
      </c>
      <c r="D164">
        <v>0</v>
      </c>
    </row>
    <row r="165" spans="2:8">
      <c r="B165" t="str">
        <f t="shared" si="241"/>
        <v>V_BC18</v>
      </c>
      <c r="C165" t="s">
        <v>606</v>
      </c>
      <c r="D165">
        <v>0</v>
      </c>
    </row>
    <row r="166" spans="2:8">
      <c r="B166" t="str">
        <f t="shared" si="241"/>
        <v>V_CD18</v>
      </c>
      <c r="C166" t="s">
        <v>607</v>
      </c>
      <c r="D166">
        <v>0</v>
      </c>
      <c r="F166">
        <f t="shared" ref="F166" ca="1" si="248">((1+RAND()*$I$43*(RANDBETWEEN(0,1)*2-1))*$J$43+($J$43=0))*($I$41*(H166=0)+G166*H166)</f>
        <v>0</v>
      </c>
      <c r="G166" s="7">
        <v>13800</v>
      </c>
      <c r="H166">
        <v>0</v>
      </c>
    </row>
    <row r="167" spans="2:8">
      <c r="B167" t="str">
        <f t="shared" si="241"/>
        <v>V_DE18</v>
      </c>
      <c r="C167" t="s">
        <v>608</v>
      </c>
      <c r="D167">
        <v>0</v>
      </c>
    </row>
    <row r="168" spans="2:8">
      <c r="B168" t="str">
        <f t="shared" si="241"/>
        <v>V_EF18</v>
      </c>
      <c r="C168" t="s">
        <v>609</v>
      </c>
      <c r="D168">
        <v>0</v>
      </c>
    </row>
    <row r="169" spans="2:8">
      <c r="B169" t="str">
        <f t="shared" si="241"/>
        <v>V_FG18</v>
      </c>
      <c r="C169" t="s">
        <v>637</v>
      </c>
      <c r="D169">
        <v>0</v>
      </c>
    </row>
    <row r="170" spans="2:8">
      <c r="B170" t="str">
        <f t="shared" si="241"/>
        <v>V_AB19</v>
      </c>
      <c r="C170" t="s">
        <v>610</v>
      </c>
      <c r="D170">
        <v>0</v>
      </c>
    </row>
    <row r="171" spans="2:8">
      <c r="B171" t="str">
        <f t="shared" si="241"/>
        <v>V_BC19</v>
      </c>
      <c r="C171" t="s">
        <v>611</v>
      </c>
      <c r="D171">
        <v>0</v>
      </c>
    </row>
    <row r="172" spans="2:8">
      <c r="B172" t="str">
        <f t="shared" si="241"/>
        <v>V_CD19</v>
      </c>
      <c r="C172" t="s">
        <v>612</v>
      </c>
      <c r="D172">
        <v>0</v>
      </c>
      <c r="F172">
        <f t="shared" ref="F172" ca="1" si="249">((1+RAND()*$I$43*(RANDBETWEEN(0,1)*2-1))*$J$43+($J$43=0))*($I$41*(H172=0)+G172*H172)</f>
        <v>0</v>
      </c>
      <c r="G172" s="7">
        <v>13800</v>
      </c>
      <c r="H172">
        <v>0</v>
      </c>
    </row>
    <row r="173" spans="2:8">
      <c r="B173" t="str">
        <f t="shared" si="241"/>
        <v>V_DE19</v>
      </c>
      <c r="C173" t="s">
        <v>613</v>
      </c>
      <c r="D173">
        <v>0</v>
      </c>
    </row>
    <row r="174" spans="2:8">
      <c r="B174" t="str">
        <f t="shared" si="241"/>
        <v>V_EF19</v>
      </c>
      <c r="C174" t="s">
        <v>614</v>
      </c>
      <c r="D174">
        <v>0</v>
      </c>
    </row>
    <row r="175" spans="2:8">
      <c r="B175" t="str">
        <f t="shared" si="241"/>
        <v>V_FG19</v>
      </c>
      <c r="C175" t="s">
        <v>638</v>
      </c>
      <c r="D175">
        <v>0</v>
      </c>
    </row>
    <row r="176" spans="2:8">
      <c r="B176" t="str">
        <f t="shared" si="241"/>
        <v>V_AB20</v>
      </c>
      <c r="C176" t="s">
        <v>615</v>
      </c>
      <c r="D176">
        <v>0</v>
      </c>
    </row>
    <row r="177" spans="2:8">
      <c r="B177" t="str">
        <f t="shared" si="241"/>
        <v>V_BC20</v>
      </c>
      <c r="C177" t="s">
        <v>616</v>
      </c>
      <c r="D177">
        <v>0</v>
      </c>
    </row>
    <row r="178" spans="2:8">
      <c r="B178" t="str">
        <f t="shared" si="241"/>
        <v>V_CD20</v>
      </c>
      <c r="C178" t="s">
        <v>617</v>
      </c>
      <c r="D178">
        <v>0</v>
      </c>
      <c r="F178">
        <f t="shared" ref="F178" ca="1" si="250">((1+RAND()*$I$43*(RANDBETWEEN(0,1)*2-1))*$J$43+($J$43=0))*($I$41*(H178=0)+G178*H178)</f>
        <v>0</v>
      </c>
      <c r="G178" s="7">
        <v>13800</v>
      </c>
      <c r="H178">
        <v>0</v>
      </c>
    </row>
    <row r="179" spans="2:8">
      <c r="B179" t="str">
        <f t="shared" si="241"/>
        <v>V_DE20</v>
      </c>
      <c r="C179" t="s">
        <v>618</v>
      </c>
      <c r="D179">
        <v>0</v>
      </c>
    </row>
    <row r="180" spans="2:8">
      <c r="B180" t="str">
        <f t="shared" si="241"/>
        <v>V_EF20</v>
      </c>
      <c r="C180" t="s">
        <v>619</v>
      </c>
      <c r="D180">
        <v>0</v>
      </c>
    </row>
    <row r="181" spans="2:8">
      <c r="B181" t="str">
        <f>INDEX($B$49:$DR$49,1,ROW(A181)-ROW($A$61)+1)</f>
        <v>V_FG20</v>
      </c>
      <c r="C181" t="s">
        <v>639</v>
      </c>
      <c r="D181">
        <v>0</v>
      </c>
    </row>
  </sheetData>
  <mergeCells count="4">
    <mergeCell ref="L1:N1"/>
    <mergeCell ref="A1:G1"/>
    <mergeCell ref="H1:J1"/>
    <mergeCell ref="I27:K2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Q370"/>
  <sheetViews>
    <sheetView workbookViewId="0">
      <selection activeCell="CZ4" sqref="CZ4"/>
    </sheetView>
  </sheetViews>
  <sheetFormatPr baseColWidth="10" defaultRowHeight="15" x14ac:dyDescent="0"/>
  <cols>
    <col min="1" max="1" width="10.83203125" style="17"/>
    <col min="104" max="104" width="11.83203125" bestFit="1" customWidth="1"/>
    <col min="105" max="105" width="12.83203125" bestFit="1" customWidth="1"/>
    <col min="106" max="106" width="11.83203125" bestFit="1" customWidth="1"/>
    <col min="107" max="107" width="12.83203125" bestFit="1" customWidth="1"/>
    <col min="109" max="109" width="12.83203125" bestFit="1" customWidth="1"/>
    <col min="110" max="110" width="11.83203125" bestFit="1" customWidth="1"/>
    <col min="223" max="223" width="12.83203125" bestFit="1" customWidth="1"/>
  </cols>
  <sheetData>
    <row r="1" spans="1:225">
      <c r="A1" s="23" t="s">
        <v>22</v>
      </c>
      <c r="HL1" s="5" t="s">
        <v>681</v>
      </c>
      <c r="HM1" s="5"/>
      <c r="HN1" s="5"/>
      <c r="HP1" s="49" t="s">
        <v>641</v>
      </c>
      <c r="HQ1" s="49"/>
    </row>
    <row r="2" spans="1:225">
      <c r="A2" s="24"/>
      <c r="B2" t="s">
        <v>12</v>
      </c>
      <c r="C2" t="s">
        <v>227</v>
      </c>
      <c r="D2" t="s">
        <v>230</v>
      </c>
      <c r="E2" t="s">
        <v>232</v>
      </c>
      <c r="F2" t="s">
        <v>233</v>
      </c>
      <c r="G2" t="s">
        <v>234</v>
      </c>
      <c r="H2" t="s">
        <v>411</v>
      </c>
      <c r="I2" t="s">
        <v>231</v>
      </c>
      <c r="J2" t="s">
        <v>235</v>
      </c>
      <c r="K2" t="s">
        <v>236</v>
      </c>
      <c r="L2" t="s">
        <v>237</v>
      </c>
      <c r="M2" t="s">
        <v>412</v>
      </c>
      <c r="N2" t="s">
        <v>238</v>
      </c>
      <c r="O2" t="s">
        <v>239</v>
      </c>
      <c r="P2" t="s">
        <v>240</v>
      </c>
      <c r="Q2" t="s">
        <v>241</v>
      </c>
      <c r="R2" t="s">
        <v>413</v>
      </c>
      <c r="S2" t="s">
        <v>242</v>
      </c>
      <c r="T2" t="s">
        <v>243</v>
      </c>
      <c r="U2" t="s">
        <v>244</v>
      </c>
      <c r="V2" t="s">
        <v>245</v>
      </c>
      <c r="W2" t="s">
        <v>414</v>
      </c>
      <c r="X2" t="s">
        <v>246</v>
      </c>
      <c r="Y2" t="s">
        <v>247</v>
      </c>
      <c r="Z2" t="s">
        <v>248</v>
      </c>
      <c r="AA2" t="s">
        <v>249</v>
      </c>
      <c r="AB2" t="s">
        <v>415</v>
      </c>
      <c r="AC2" t="s">
        <v>250</v>
      </c>
      <c r="AD2" t="s">
        <v>251</v>
      </c>
      <c r="AE2" t="s">
        <v>252</v>
      </c>
      <c r="AF2" t="s">
        <v>253</v>
      </c>
      <c r="AG2" t="s">
        <v>416</v>
      </c>
      <c r="AH2" t="s">
        <v>254</v>
      </c>
      <c r="AI2" t="s">
        <v>255</v>
      </c>
      <c r="AJ2" t="s">
        <v>256</v>
      </c>
      <c r="AK2" t="s">
        <v>257</v>
      </c>
      <c r="AL2" t="s">
        <v>417</v>
      </c>
      <c r="AM2" t="s">
        <v>258</v>
      </c>
      <c r="AN2" t="s">
        <v>259</v>
      </c>
      <c r="AO2" t="s">
        <v>260</v>
      </c>
      <c r="AP2" t="s">
        <v>261</v>
      </c>
      <c r="AQ2" t="s">
        <v>418</v>
      </c>
      <c r="AR2" t="s">
        <v>262</v>
      </c>
      <c r="AS2" t="s">
        <v>263</v>
      </c>
      <c r="AT2" t="s">
        <v>264</v>
      </c>
      <c r="AU2" t="s">
        <v>265</v>
      </c>
      <c r="AV2" t="s">
        <v>419</v>
      </c>
      <c r="AW2" t="s">
        <v>266</v>
      </c>
      <c r="AX2" t="s">
        <v>267</v>
      </c>
      <c r="AY2" t="s">
        <v>268</v>
      </c>
      <c r="AZ2" t="s">
        <v>269</v>
      </c>
      <c r="BA2" t="s">
        <v>420</v>
      </c>
      <c r="BB2" t="s">
        <v>270</v>
      </c>
      <c r="BC2" t="s">
        <v>271</v>
      </c>
      <c r="BD2" t="s">
        <v>272</v>
      </c>
      <c r="BE2" t="s">
        <v>273</v>
      </c>
      <c r="BF2" t="s">
        <v>421</v>
      </c>
      <c r="BG2" t="s">
        <v>274</v>
      </c>
      <c r="BH2" t="s">
        <v>275</v>
      </c>
      <c r="BI2" t="s">
        <v>276</v>
      </c>
      <c r="BJ2" t="s">
        <v>277</v>
      </c>
      <c r="BK2" t="s">
        <v>422</v>
      </c>
      <c r="BL2" t="s">
        <v>278</v>
      </c>
      <c r="BM2" t="s">
        <v>279</v>
      </c>
      <c r="BN2" t="s">
        <v>280</v>
      </c>
      <c r="BO2" t="s">
        <v>281</v>
      </c>
      <c r="BP2" t="s">
        <v>423</v>
      </c>
      <c r="BQ2" t="s">
        <v>282</v>
      </c>
      <c r="BR2" t="s">
        <v>283</v>
      </c>
      <c r="BS2" t="s">
        <v>284</v>
      </c>
      <c r="BT2" t="s">
        <v>285</v>
      </c>
      <c r="BU2" t="s">
        <v>424</v>
      </c>
      <c r="BV2" t="s">
        <v>286</v>
      </c>
      <c r="BW2" t="s">
        <v>287</v>
      </c>
      <c r="BX2" t="s">
        <v>288</v>
      </c>
      <c r="BY2" t="s">
        <v>289</v>
      </c>
      <c r="BZ2" t="s">
        <v>425</v>
      </c>
      <c r="CA2" t="s">
        <v>290</v>
      </c>
      <c r="CB2" t="s">
        <v>291</v>
      </c>
      <c r="CC2" t="s">
        <v>292</v>
      </c>
      <c r="CD2" t="s">
        <v>293</v>
      </c>
      <c r="CE2" t="s">
        <v>426</v>
      </c>
      <c r="CF2" t="s">
        <v>294</v>
      </c>
      <c r="CG2" t="s">
        <v>295</v>
      </c>
      <c r="CH2" t="s">
        <v>296</v>
      </c>
      <c r="CI2" t="s">
        <v>297</v>
      </c>
      <c r="CJ2" t="s">
        <v>427</v>
      </c>
      <c r="CK2" t="s">
        <v>298</v>
      </c>
      <c r="CL2" t="s">
        <v>299</v>
      </c>
      <c r="CM2" t="s">
        <v>300</v>
      </c>
      <c r="CN2" t="s">
        <v>301</v>
      </c>
      <c r="CO2" t="s">
        <v>428</v>
      </c>
      <c r="CP2" t="s">
        <v>302</v>
      </c>
      <c r="CQ2" t="s">
        <v>303</v>
      </c>
      <c r="CR2" t="s">
        <v>304</v>
      </c>
      <c r="CS2" t="s">
        <v>305</v>
      </c>
      <c r="CT2" t="s">
        <v>429</v>
      </c>
      <c r="CU2" t="s">
        <v>306</v>
      </c>
      <c r="CV2" t="s">
        <v>307</v>
      </c>
      <c r="CW2" t="s">
        <v>308</v>
      </c>
      <c r="CX2" t="s">
        <v>309</v>
      </c>
      <c r="CY2" t="s">
        <v>430</v>
      </c>
      <c r="CZ2" t="s">
        <v>520</v>
      </c>
      <c r="DA2" t="s">
        <v>521</v>
      </c>
      <c r="DB2" t="s">
        <v>522</v>
      </c>
      <c r="DC2" t="s">
        <v>523</v>
      </c>
      <c r="DD2" t="s">
        <v>524</v>
      </c>
      <c r="DE2" t="s">
        <v>620</v>
      </c>
      <c r="DF2" t="s">
        <v>525</v>
      </c>
      <c r="DG2" t="s">
        <v>526</v>
      </c>
      <c r="DH2" t="s">
        <v>527</v>
      </c>
      <c r="DI2" t="s">
        <v>528</v>
      </c>
      <c r="DJ2" t="s">
        <v>529</v>
      </c>
      <c r="DK2" t="s">
        <v>621</v>
      </c>
      <c r="DL2" t="s">
        <v>530</v>
      </c>
      <c r="DM2" t="s">
        <v>531</v>
      </c>
      <c r="DN2" t="s">
        <v>532</v>
      </c>
      <c r="DO2" t="s">
        <v>533</v>
      </c>
      <c r="DP2" t="s">
        <v>534</v>
      </c>
      <c r="DQ2" t="s">
        <v>622</v>
      </c>
      <c r="DR2" t="s">
        <v>535</v>
      </c>
      <c r="DS2" t="s">
        <v>536</v>
      </c>
      <c r="DT2" t="s">
        <v>537</v>
      </c>
      <c r="DU2" t="s">
        <v>538</v>
      </c>
      <c r="DV2" t="s">
        <v>539</v>
      </c>
      <c r="DW2" t="s">
        <v>623</v>
      </c>
      <c r="DX2" t="s">
        <v>540</v>
      </c>
      <c r="DY2" t="s">
        <v>541</v>
      </c>
      <c r="DZ2" t="s">
        <v>542</v>
      </c>
      <c r="EA2" t="s">
        <v>543</v>
      </c>
      <c r="EB2" t="s">
        <v>544</v>
      </c>
      <c r="EC2" t="s">
        <v>624</v>
      </c>
      <c r="ED2" t="s">
        <v>545</v>
      </c>
      <c r="EE2" t="s">
        <v>546</v>
      </c>
      <c r="EF2" t="s">
        <v>547</v>
      </c>
      <c r="EG2" t="s">
        <v>548</v>
      </c>
      <c r="EH2" t="s">
        <v>549</v>
      </c>
      <c r="EI2" t="s">
        <v>625</v>
      </c>
      <c r="EJ2" t="s">
        <v>550</v>
      </c>
      <c r="EK2" t="s">
        <v>551</v>
      </c>
      <c r="EL2" t="s">
        <v>552</v>
      </c>
      <c r="EM2" t="s">
        <v>553</v>
      </c>
      <c r="EN2" t="s">
        <v>554</v>
      </c>
      <c r="EO2" t="s">
        <v>626</v>
      </c>
      <c r="EP2" t="s">
        <v>555</v>
      </c>
      <c r="EQ2" t="s">
        <v>556</v>
      </c>
      <c r="ER2" t="s">
        <v>557</v>
      </c>
      <c r="ES2" t="s">
        <v>558</v>
      </c>
      <c r="ET2" t="s">
        <v>559</v>
      </c>
      <c r="EU2" t="s">
        <v>627</v>
      </c>
      <c r="EV2" t="s">
        <v>560</v>
      </c>
      <c r="EW2" t="s">
        <v>561</v>
      </c>
      <c r="EX2" t="s">
        <v>562</v>
      </c>
      <c r="EY2" t="s">
        <v>563</v>
      </c>
      <c r="EZ2" t="s">
        <v>564</v>
      </c>
      <c r="FA2" t="s">
        <v>628</v>
      </c>
      <c r="FB2" t="s">
        <v>565</v>
      </c>
      <c r="FC2" t="s">
        <v>566</v>
      </c>
      <c r="FD2" t="s">
        <v>567</v>
      </c>
      <c r="FE2" t="s">
        <v>568</v>
      </c>
      <c r="FF2" t="s">
        <v>569</v>
      </c>
      <c r="FG2" t="s">
        <v>629</v>
      </c>
      <c r="FH2" t="s">
        <v>570</v>
      </c>
      <c r="FI2" t="s">
        <v>571</v>
      </c>
      <c r="FJ2" t="s">
        <v>572</v>
      </c>
      <c r="FK2" t="s">
        <v>573</v>
      </c>
      <c r="FL2" t="s">
        <v>574</v>
      </c>
      <c r="FM2" t="s">
        <v>630</v>
      </c>
      <c r="FN2" t="s">
        <v>575</v>
      </c>
      <c r="FO2" t="s">
        <v>576</v>
      </c>
      <c r="FP2" t="s">
        <v>577</v>
      </c>
      <c r="FQ2" t="s">
        <v>578</v>
      </c>
      <c r="FR2" t="s">
        <v>579</v>
      </c>
      <c r="FS2" t="s">
        <v>631</v>
      </c>
      <c r="FT2" t="s">
        <v>580</v>
      </c>
      <c r="FU2" t="s">
        <v>581</v>
      </c>
      <c r="FV2" t="s">
        <v>582</v>
      </c>
      <c r="FW2" t="s">
        <v>583</v>
      </c>
      <c r="FX2" t="s">
        <v>584</v>
      </c>
      <c r="FY2" t="s">
        <v>632</v>
      </c>
      <c r="FZ2" t="s">
        <v>585</v>
      </c>
      <c r="GA2" t="s">
        <v>586</v>
      </c>
      <c r="GB2" t="s">
        <v>587</v>
      </c>
      <c r="GC2" t="s">
        <v>588</v>
      </c>
      <c r="GD2" t="s">
        <v>589</v>
      </c>
      <c r="GE2" t="s">
        <v>633</v>
      </c>
      <c r="GF2" t="s">
        <v>590</v>
      </c>
      <c r="GG2" t="s">
        <v>591</v>
      </c>
      <c r="GH2" t="s">
        <v>592</v>
      </c>
      <c r="GI2" t="s">
        <v>593</v>
      </c>
      <c r="GJ2" t="s">
        <v>594</v>
      </c>
      <c r="GK2" t="s">
        <v>634</v>
      </c>
      <c r="GL2" t="s">
        <v>595</v>
      </c>
      <c r="GM2" t="s">
        <v>596</v>
      </c>
      <c r="GN2" t="s">
        <v>597</v>
      </c>
      <c r="GO2" t="s">
        <v>598</v>
      </c>
      <c r="GP2" t="s">
        <v>599</v>
      </c>
      <c r="GQ2" t="s">
        <v>635</v>
      </c>
      <c r="GR2" t="s">
        <v>600</v>
      </c>
      <c r="GS2" t="s">
        <v>601</v>
      </c>
      <c r="GT2" t="s">
        <v>602</v>
      </c>
      <c r="GU2" t="s">
        <v>603</v>
      </c>
      <c r="GV2" t="s">
        <v>604</v>
      </c>
      <c r="GW2" t="s">
        <v>636</v>
      </c>
      <c r="GX2" t="s">
        <v>605</v>
      </c>
      <c r="GY2" t="s">
        <v>606</v>
      </c>
      <c r="GZ2" t="s">
        <v>607</v>
      </c>
      <c r="HA2" t="s">
        <v>608</v>
      </c>
      <c r="HB2" t="s">
        <v>609</v>
      </c>
      <c r="HC2" t="s">
        <v>637</v>
      </c>
      <c r="HD2" t="s">
        <v>610</v>
      </c>
      <c r="HE2" t="s">
        <v>611</v>
      </c>
      <c r="HF2" t="s">
        <v>612</v>
      </c>
      <c r="HG2" t="s">
        <v>613</v>
      </c>
      <c r="HH2" t="s">
        <v>614</v>
      </c>
      <c r="HI2" t="s">
        <v>638</v>
      </c>
      <c r="HJ2" t="s">
        <v>615</v>
      </c>
      <c r="HK2" t="s">
        <v>616</v>
      </c>
      <c r="HL2" t="s">
        <v>617</v>
      </c>
      <c r="HM2" t="s">
        <v>618</v>
      </c>
      <c r="HN2" t="s">
        <v>619</v>
      </c>
      <c r="HO2" t="s">
        <v>639</v>
      </c>
      <c r="HP2" s="28" t="s">
        <v>519</v>
      </c>
      <c r="HQ2" s="28" t="s">
        <v>640</v>
      </c>
    </row>
    <row r="3" spans="1:225" s="6" customFormat="1">
      <c r="A3" s="9" t="s">
        <v>23</v>
      </c>
      <c r="B3" s="6">
        <v>1</v>
      </c>
      <c r="C3" s="6">
        <v>-1</v>
      </c>
    </row>
    <row r="4" spans="1:225">
      <c r="A4" s="18" t="s">
        <v>24</v>
      </c>
      <c r="CZ4">
        <f ca="1">-(Sheet1!C50^2)</f>
        <v>-1.0267630761363164E-6</v>
      </c>
      <c r="DF4">
        <f ca="1">-(Sheet1!I50^2)</f>
        <v>-1.0930124989488772E-6</v>
      </c>
      <c r="DL4">
        <f ca="1">-(Sheet1!O50^2)</f>
        <v>-1.3155421108049316E-6</v>
      </c>
      <c r="DR4">
        <f ca="1">-(Sheet1!U50^2)</f>
        <v>-1.0106298657611543E-6</v>
      </c>
      <c r="DX4">
        <f ca="1">-(Sheet1!AA50^2)</f>
        <v>-1.2974207460628468E-6</v>
      </c>
      <c r="ED4">
        <f ca="1">-(Sheet1!AG50^2)</f>
        <v>-1.2913057422554479E-6</v>
      </c>
      <c r="EJ4">
        <f ca="1">-(Sheet1!AM50^2)</f>
        <v>-1.1496051976459E-6</v>
      </c>
      <c r="EP4">
        <f ca="1">-(Sheet1!AS50^2)</f>
        <v>-1.342603249713662E-6</v>
      </c>
      <c r="EV4">
        <f ca="1">-(Sheet1!AY50^2)</f>
        <v>-1.2612666085625894E-6</v>
      </c>
      <c r="FB4">
        <f ca="1">-(Sheet1!BE50^2)</f>
        <v>-1.1628498901237181E-6</v>
      </c>
      <c r="FH4">
        <f ca="1">-(Sheet1!BK50^2)</f>
        <v>-1.1927374316767274E-6</v>
      </c>
      <c r="FN4">
        <f ca="1">-(Sheet1!BQ50^2)</f>
        <v>-1.1794252541330746E-6</v>
      </c>
      <c r="FT4">
        <f ca="1">-(Sheet1!BW50^2)</f>
        <v>-9.4751448293898139E-7</v>
      </c>
      <c r="FZ4">
        <f ca="1">-(Sheet1!CC50^2)</f>
        <v>-1.1090339288481802E-6</v>
      </c>
      <c r="GF4">
        <f ca="1">-(Sheet1!CI50^2)</f>
        <v>-1.2827559613232064E-6</v>
      </c>
      <c r="GL4">
        <f ca="1">-(Sheet1!CO50^2)</f>
        <v>-1.1875975412776247E-6</v>
      </c>
      <c r="GR4">
        <f ca="1">-(Sheet1!CU50^2)</f>
        <v>-1.3839586157235541E-6</v>
      </c>
      <c r="GX4">
        <f ca="1">-(Sheet1!DA50^2)</f>
        <v>-1.2346067568598911E-6</v>
      </c>
      <c r="HD4">
        <f ca="1">-(Sheet1!DG50^2)</f>
        <v>-9.7852412399289666E-7</v>
      </c>
      <c r="HJ4">
        <f ca="1">-(Sheet1!DM50^2)</f>
        <v>-1.0562188527358513E-6</v>
      </c>
    </row>
    <row r="5" spans="1:225" s="6" customFormat="1">
      <c r="A5" s="11" t="s">
        <v>25</v>
      </c>
      <c r="C5" s="6">
        <v>1</v>
      </c>
      <c r="D5" s="6">
        <v>-1</v>
      </c>
      <c r="CZ5" s="6">
        <f ca="1">Sheet1!C$52</f>
        <v>-24.870391810437251</v>
      </c>
    </row>
    <row r="6" spans="1:225">
      <c r="A6" s="12" t="s">
        <v>26</v>
      </c>
      <c r="D6">
        <v>1</v>
      </c>
      <c r="E6">
        <v>-1</v>
      </c>
      <c r="DA6">
        <f ca="1">Sheet1!D$52</f>
        <v>-8090.9649947299904</v>
      </c>
    </row>
    <row r="7" spans="1:225">
      <c r="A7" s="12" t="s">
        <v>27</v>
      </c>
      <c r="E7">
        <v>1</v>
      </c>
      <c r="F7">
        <v>-1</v>
      </c>
      <c r="DB7">
        <f ca="1">Sheet1!E$52</f>
        <v>-408576</v>
      </c>
    </row>
    <row r="8" spans="1:225">
      <c r="A8" s="12" t="s">
        <v>28</v>
      </c>
      <c r="F8">
        <v>1</v>
      </c>
      <c r="G8">
        <v>-1</v>
      </c>
      <c r="DC8">
        <f ca="1">Sheet1!F$52</f>
        <v>-72818.684952569907</v>
      </c>
    </row>
    <row r="9" spans="1:225">
      <c r="A9" s="12" t="s">
        <v>29</v>
      </c>
      <c r="G9">
        <v>1</v>
      </c>
      <c r="H9">
        <v>-1</v>
      </c>
      <c r="DD9">
        <f ca="1">Sheet1!G$52</f>
        <v>-12.009674818597151</v>
      </c>
    </row>
    <row r="10" spans="1:225">
      <c r="A10" s="12" t="s">
        <v>30</v>
      </c>
      <c r="H10">
        <v>1</v>
      </c>
      <c r="DE10">
        <f ca="1">Sheet1!H$52</f>
        <v>-30398.115196230392</v>
      </c>
    </row>
    <row r="11" spans="1:225">
      <c r="A11" s="13" t="s">
        <v>31</v>
      </c>
      <c r="CZ11">
        <f ca="1">(Sheet1!C$50^2)</f>
        <v>1.0267630761363164E-6</v>
      </c>
      <c r="DA11">
        <f ca="1">-(Sheet1!D$50^2)</f>
        <v>-2.5201562499999999E-6</v>
      </c>
    </row>
    <row r="12" spans="1:225">
      <c r="A12" s="13" t="s">
        <v>32</v>
      </c>
      <c r="DA12">
        <f ca="1">-DA11</f>
        <v>2.5201562499999999E-6</v>
      </c>
      <c r="DB12">
        <f ca="1">-(Sheet1!E$50^2)</f>
        <v>-2.5000000000000001E-9</v>
      </c>
    </row>
    <row r="13" spans="1:225">
      <c r="A13" s="13" t="s">
        <v>33</v>
      </c>
      <c r="DB13">
        <f ca="1">-DB12</f>
        <v>2.5000000000000001E-9</v>
      </c>
      <c r="DC13">
        <f ca="1">-(Sheet1!F$50^2)</f>
        <v>-2.5201562499999999E-6</v>
      </c>
    </row>
    <row r="14" spans="1:225">
      <c r="A14" s="13" t="s">
        <v>34</v>
      </c>
      <c r="DC14">
        <f ca="1">-DC13</f>
        <v>2.5201562499999999E-6</v>
      </c>
      <c r="DD14">
        <f ca="1">-(Sheet1!G$50^2)</f>
        <v>-1.4884000000000002E-4</v>
      </c>
    </row>
    <row r="15" spans="1:225">
      <c r="A15" s="13" t="s">
        <v>35</v>
      </c>
      <c r="DD15">
        <f ca="1">-DD14</f>
        <v>1.4884000000000002E-4</v>
      </c>
      <c r="DE15">
        <f ca="1">-(Sheet1!H$50^2)</f>
        <v>-2.5201562499999999E-6</v>
      </c>
    </row>
    <row r="16" spans="1:225" s="6" customFormat="1">
      <c r="A16" s="14" t="s">
        <v>36</v>
      </c>
      <c r="C16" s="6">
        <v>1</v>
      </c>
      <c r="I16" s="6">
        <v>-1</v>
      </c>
      <c r="DF16" s="6">
        <f ca="1">Sheet1!I$52</f>
        <v>-23.362953328125098</v>
      </c>
    </row>
    <row r="17" spans="1:121">
      <c r="A17" s="15" t="s">
        <v>37</v>
      </c>
      <c r="I17">
        <v>1</v>
      </c>
      <c r="J17">
        <v>-1</v>
      </c>
      <c r="DG17">
        <f ca="1">Sheet1!J$52</f>
        <v>-8090.9649947299904</v>
      </c>
    </row>
    <row r="18" spans="1:121">
      <c r="A18" s="15" t="s">
        <v>38</v>
      </c>
      <c r="J18">
        <v>1</v>
      </c>
      <c r="K18">
        <v>-1</v>
      </c>
      <c r="DH18">
        <f ca="1">Sheet1!K$52</f>
        <v>-408576</v>
      </c>
    </row>
    <row r="19" spans="1:121">
      <c r="A19" s="15" t="s">
        <v>39</v>
      </c>
      <c r="K19">
        <v>1</v>
      </c>
      <c r="L19">
        <v>-1</v>
      </c>
      <c r="DI19">
        <f ca="1">Sheet1!L$52</f>
        <v>-72818.684952569907</v>
      </c>
    </row>
    <row r="20" spans="1:121">
      <c r="A20" s="15" t="s">
        <v>40</v>
      </c>
      <c r="L20">
        <v>1</v>
      </c>
      <c r="M20">
        <v>-1</v>
      </c>
      <c r="DJ20">
        <f ca="1">Sheet1!M$52</f>
        <v>-12.009674818597151</v>
      </c>
    </row>
    <row r="21" spans="1:121">
      <c r="A21" s="15" t="s">
        <v>41</v>
      </c>
      <c r="M21">
        <v>1</v>
      </c>
      <c r="DK21">
        <f ca="1">Sheet1!N$52</f>
        <v>-30398.115196230392</v>
      </c>
    </row>
    <row r="22" spans="1:121">
      <c r="A22" s="16" t="s">
        <v>42</v>
      </c>
      <c r="DF22">
        <f ca="1">(Sheet1!I$50^2)</f>
        <v>1.0930124989488772E-6</v>
      </c>
      <c r="DG22">
        <f ca="1">-(Sheet1!J$50^2)</f>
        <v>-2.5201562499999999E-6</v>
      </c>
    </row>
    <row r="23" spans="1:121">
      <c r="A23" s="16" t="s">
        <v>43</v>
      </c>
      <c r="DG23">
        <f ca="1">-DG22</f>
        <v>2.5201562499999999E-6</v>
      </c>
      <c r="DH23">
        <f ca="1">-(Sheet1!K$50^2)</f>
        <v>-2.5000000000000001E-9</v>
      </c>
    </row>
    <row r="24" spans="1:121">
      <c r="A24" s="16" t="s">
        <v>44</v>
      </c>
      <c r="DH24">
        <f ca="1">-DH23</f>
        <v>2.5000000000000001E-9</v>
      </c>
      <c r="DI24">
        <f ca="1">-(Sheet1!L$50^2)</f>
        <v>-2.5201562499999999E-6</v>
      </c>
    </row>
    <row r="25" spans="1:121">
      <c r="A25" s="16" t="s">
        <v>45</v>
      </c>
      <c r="DI25">
        <f ca="1">-DI24</f>
        <v>2.5201562499999999E-6</v>
      </c>
      <c r="DJ25">
        <f ca="1">-(Sheet1!M$50^2)</f>
        <v>-1.4884000000000002E-4</v>
      </c>
    </row>
    <row r="26" spans="1:121">
      <c r="A26" s="16" t="s">
        <v>46</v>
      </c>
      <c r="DJ26">
        <f ca="1">-DJ25</f>
        <v>1.4884000000000002E-4</v>
      </c>
      <c r="DK26">
        <f ca="1">-(Sheet1!N$50^2)</f>
        <v>-2.5201562499999999E-6</v>
      </c>
    </row>
    <row r="27" spans="1:121" s="6" customFormat="1">
      <c r="A27" s="11" t="s">
        <v>47</v>
      </c>
      <c r="C27" s="6">
        <v>1</v>
      </c>
      <c r="N27" s="6">
        <v>-1</v>
      </c>
      <c r="DL27" s="6">
        <f ca="1">Sheet1!O$52</f>
        <v>-19.411009187973061</v>
      </c>
    </row>
    <row r="28" spans="1:121">
      <c r="A28" s="12" t="s">
        <v>48</v>
      </c>
      <c r="N28">
        <v>1</v>
      </c>
      <c r="O28">
        <v>-1</v>
      </c>
      <c r="DM28">
        <f ca="1">Sheet1!P$52</f>
        <v>-8090.9649947299904</v>
      </c>
    </row>
    <row r="29" spans="1:121">
      <c r="A29" s="12" t="s">
        <v>49</v>
      </c>
      <c r="O29">
        <v>1</v>
      </c>
      <c r="P29">
        <v>-1</v>
      </c>
      <c r="DN29">
        <f ca="1">Sheet1!Q$52</f>
        <v>-408576</v>
      </c>
    </row>
    <row r="30" spans="1:121">
      <c r="A30" s="12" t="s">
        <v>50</v>
      </c>
      <c r="P30">
        <v>1</v>
      </c>
      <c r="Q30">
        <v>-1</v>
      </c>
      <c r="DO30">
        <f ca="1">Sheet1!R$52</f>
        <v>-72818.684952569907</v>
      </c>
    </row>
    <row r="31" spans="1:121">
      <c r="A31" s="12" t="s">
        <v>51</v>
      </c>
      <c r="Q31">
        <v>1</v>
      </c>
      <c r="R31">
        <v>-1</v>
      </c>
      <c r="DP31">
        <f ca="1">Sheet1!S$52</f>
        <v>-12.009674818597151</v>
      </c>
    </row>
    <row r="32" spans="1:121">
      <c r="A32" s="12" t="s">
        <v>52</v>
      </c>
      <c r="R32">
        <v>1</v>
      </c>
      <c r="DQ32">
        <f ca="1">Sheet1!T$52</f>
        <v>-30398.115196230392</v>
      </c>
    </row>
    <row r="33" spans="1:127">
      <c r="A33" s="13" t="s">
        <v>53</v>
      </c>
      <c r="H33" s="4"/>
      <c r="I33" s="4"/>
      <c r="J33" s="4"/>
      <c r="K33" s="4"/>
      <c r="L33" s="4"/>
      <c r="DL33">
        <f ca="1">(Sheet1!O$50^2)</f>
        <v>1.3155421108049316E-6</v>
      </c>
      <c r="DM33">
        <f ca="1">-(Sheet1!P$50^2)</f>
        <v>-2.5201562499999999E-6</v>
      </c>
    </row>
    <row r="34" spans="1:127">
      <c r="A34" s="13" t="s">
        <v>54</v>
      </c>
      <c r="H34" s="4"/>
      <c r="I34" s="4"/>
      <c r="J34" s="4"/>
      <c r="K34" s="4"/>
      <c r="L34" s="4"/>
      <c r="DM34">
        <f ca="1">-DM33</f>
        <v>2.5201562499999999E-6</v>
      </c>
      <c r="DN34">
        <f ca="1">-(Sheet1!Q$50^2)</f>
        <v>-2.5000000000000001E-9</v>
      </c>
    </row>
    <row r="35" spans="1:127">
      <c r="A35" s="13" t="s">
        <v>55</v>
      </c>
      <c r="H35" s="4"/>
      <c r="I35" s="4"/>
      <c r="J35" s="4"/>
      <c r="K35" s="4"/>
      <c r="L35" s="4"/>
      <c r="DN35">
        <f ca="1">-DN34</f>
        <v>2.5000000000000001E-9</v>
      </c>
      <c r="DO35">
        <f ca="1">-(Sheet1!R$50^2)</f>
        <v>-2.5201562499999999E-6</v>
      </c>
    </row>
    <row r="36" spans="1:127">
      <c r="A36" s="13" t="s">
        <v>56</v>
      </c>
      <c r="H36" s="4"/>
      <c r="I36" s="4"/>
      <c r="J36" s="4"/>
      <c r="K36" s="4"/>
      <c r="L36" s="4"/>
      <c r="DO36">
        <f ca="1">-DO35</f>
        <v>2.5201562499999999E-6</v>
      </c>
      <c r="DP36">
        <f ca="1">-(Sheet1!S$50^2)</f>
        <v>-1.4884000000000002E-4</v>
      </c>
    </row>
    <row r="37" spans="1:127">
      <c r="A37" s="13" t="s">
        <v>57</v>
      </c>
      <c r="H37" s="4"/>
      <c r="I37" s="4"/>
      <c r="J37" s="4"/>
      <c r="K37" s="4"/>
      <c r="L37" s="4"/>
      <c r="DP37">
        <f ca="1">-DP36</f>
        <v>1.4884000000000002E-4</v>
      </c>
      <c r="DQ37">
        <f ca="1">-(Sheet1!T$50^2)</f>
        <v>-2.5201562499999999E-6</v>
      </c>
    </row>
    <row r="38" spans="1:127" s="6" customFormat="1">
      <c r="A38" s="14" t="s">
        <v>58</v>
      </c>
      <c r="C38" s="6">
        <v>1</v>
      </c>
      <c r="S38" s="6">
        <v>-1</v>
      </c>
      <c r="DR38" s="6">
        <f ca="1">Sheet1!U$52</f>
        <v>-25.267410814905617</v>
      </c>
    </row>
    <row r="39" spans="1:127">
      <c r="A39" s="15" t="s">
        <v>59</v>
      </c>
      <c r="S39">
        <v>1</v>
      </c>
      <c r="T39">
        <v>-1</v>
      </c>
      <c r="DS39">
        <f ca="1">Sheet1!V$52</f>
        <v>-8090.9649947299904</v>
      </c>
    </row>
    <row r="40" spans="1:127">
      <c r="A40" s="15" t="s">
        <v>60</v>
      </c>
      <c r="T40">
        <v>1</v>
      </c>
      <c r="U40">
        <v>-1</v>
      </c>
      <c r="DT40">
        <f ca="1">Sheet1!W$52</f>
        <v>-408576</v>
      </c>
    </row>
    <row r="41" spans="1:127">
      <c r="A41" s="15" t="s">
        <v>61</v>
      </c>
      <c r="U41">
        <v>1</v>
      </c>
      <c r="V41">
        <v>-1</v>
      </c>
      <c r="DU41">
        <f ca="1">Sheet1!X$52</f>
        <v>-72818.684952569907</v>
      </c>
    </row>
    <row r="42" spans="1:127">
      <c r="A42" s="15" t="s">
        <v>62</v>
      </c>
      <c r="M42" s="4"/>
      <c r="N42" s="4"/>
      <c r="O42" s="4"/>
      <c r="P42" s="4"/>
      <c r="Q42" s="4"/>
      <c r="V42">
        <v>1</v>
      </c>
      <c r="W42">
        <v>-1</v>
      </c>
      <c r="DV42">
        <f ca="1">Sheet1!Y$52</f>
        <v>-12.009674818597151</v>
      </c>
    </row>
    <row r="43" spans="1:127">
      <c r="A43" s="15" t="s">
        <v>63</v>
      </c>
      <c r="M43" s="4"/>
      <c r="N43" s="4"/>
      <c r="O43" s="4"/>
      <c r="P43" s="4"/>
      <c r="Q43" s="4"/>
      <c r="W43">
        <v>1</v>
      </c>
      <c r="DW43">
        <f ca="1">Sheet1!Z$52</f>
        <v>-30398.115196230392</v>
      </c>
    </row>
    <row r="44" spans="1:127">
      <c r="A44" s="16" t="s">
        <v>64</v>
      </c>
      <c r="M44" s="4"/>
      <c r="N44" s="4"/>
      <c r="O44" s="4"/>
      <c r="P44" s="4"/>
      <c r="Q44" s="4"/>
      <c r="DR44">
        <f ca="1">(Sheet1!U$50^2)</f>
        <v>1.0106298657611543E-6</v>
      </c>
      <c r="DS44">
        <f ca="1">-(Sheet1!V$50^2)</f>
        <v>-2.5201562499999999E-6</v>
      </c>
    </row>
    <row r="45" spans="1:127">
      <c r="A45" s="16" t="s">
        <v>65</v>
      </c>
      <c r="M45" s="4"/>
      <c r="N45" s="4"/>
      <c r="O45" s="4"/>
      <c r="P45" s="4"/>
      <c r="Q45" s="4"/>
      <c r="DS45">
        <f ca="1">-DS44</f>
        <v>2.5201562499999999E-6</v>
      </c>
      <c r="DT45">
        <f ca="1">-(Sheet1!W$50^2)</f>
        <v>-2.5000000000000001E-9</v>
      </c>
    </row>
    <row r="46" spans="1:127">
      <c r="A46" s="16" t="s">
        <v>66</v>
      </c>
      <c r="M46" s="4"/>
      <c r="N46" s="4"/>
      <c r="O46" s="4"/>
      <c r="P46" s="4"/>
      <c r="Q46" s="4"/>
      <c r="DT46">
        <f ca="1">-DT45</f>
        <v>2.5000000000000001E-9</v>
      </c>
      <c r="DU46">
        <f ca="1">-(Sheet1!X$50^2)</f>
        <v>-2.5201562499999999E-6</v>
      </c>
    </row>
    <row r="47" spans="1:127">
      <c r="A47" s="16" t="s">
        <v>67</v>
      </c>
      <c r="DU47">
        <f ca="1">-DU46</f>
        <v>2.5201562499999999E-6</v>
      </c>
      <c r="DV47">
        <f ca="1">-(Sheet1!Y$50^2)</f>
        <v>-1.4884000000000002E-4</v>
      </c>
    </row>
    <row r="48" spans="1:127">
      <c r="A48" s="16" t="s">
        <v>68</v>
      </c>
      <c r="DV48">
        <f ca="1">-DV47</f>
        <v>1.4884000000000002E-4</v>
      </c>
      <c r="DW48">
        <f ca="1">-(Sheet1!Z$50^2)</f>
        <v>-2.5201562499999999E-6</v>
      </c>
    </row>
    <row r="49" spans="1:138" s="6" customFormat="1">
      <c r="A49" s="11" t="s">
        <v>69</v>
      </c>
      <c r="C49" s="6">
        <v>1</v>
      </c>
      <c r="X49" s="6">
        <v>-1</v>
      </c>
      <c r="DX49" s="6">
        <f ca="1">Sheet1!AA$52</f>
        <v>-19.682127079817054</v>
      </c>
    </row>
    <row r="50" spans="1:138">
      <c r="A50" s="12" t="s">
        <v>70</v>
      </c>
      <c r="X50">
        <v>1</v>
      </c>
      <c r="Y50">
        <v>-1</v>
      </c>
      <c r="DY50">
        <f ca="1">Sheet1!AB$52</f>
        <v>-8090.9649947299904</v>
      </c>
    </row>
    <row r="51" spans="1:138">
      <c r="A51" s="12" t="s">
        <v>71</v>
      </c>
      <c r="R51" s="4"/>
      <c r="S51" s="4"/>
      <c r="T51" s="4"/>
      <c r="U51" s="4"/>
      <c r="V51" s="4"/>
      <c r="Y51">
        <v>1</v>
      </c>
      <c r="Z51">
        <v>-1</v>
      </c>
      <c r="DZ51">
        <f ca="1">Sheet1!AC$52</f>
        <v>-408576</v>
      </c>
    </row>
    <row r="52" spans="1:138">
      <c r="A52" s="12" t="s">
        <v>72</v>
      </c>
      <c r="R52" s="4"/>
      <c r="S52" s="4"/>
      <c r="T52" s="4"/>
      <c r="U52" s="4"/>
      <c r="V52" s="4"/>
      <c r="Z52">
        <v>1</v>
      </c>
      <c r="AA52">
        <v>-1</v>
      </c>
      <c r="EA52">
        <f ca="1">Sheet1!AD$52</f>
        <v>-72818.684952569907</v>
      </c>
    </row>
    <row r="53" spans="1:138">
      <c r="A53" s="12" t="s">
        <v>73</v>
      </c>
      <c r="R53" s="4"/>
      <c r="S53" s="4"/>
      <c r="T53" s="4"/>
      <c r="U53" s="4"/>
      <c r="V53" s="4"/>
      <c r="AA53">
        <v>1</v>
      </c>
      <c r="AB53">
        <v>-1</v>
      </c>
      <c r="EB53">
        <f ca="1">Sheet1!AE$52</f>
        <v>-12.009674818597151</v>
      </c>
    </row>
    <row r="54" spans="1:138">
      <c r="A54" s="12" t="s">
        <v>74</v>
      </c>
      <c r="R54" s="4"/>
      <c r="S54" s="4"/>
      <c r="T54" s="4"/>
      <c r="U54" s="4"/>
      <c r="V54" s="4"/>
      <c r="AB54">
        <v>1</v>
      </c>
      <c r="EC54">
        <f ca="1">Sheet1!AF$52</f>
        <v>-30398.115196230392</v>
      </c>
    </row>
    <row r="55" spans="1:138">
      <c r="A55" s="13" t="s">
        <v>75</v>
      </c>
      <c r="R55" s="4"/>
      <c r="S55" s="4"/>
      <c r="T55" s="4"/>
      <c r="U55" s="4"/>
      <c r="V55" s="4"/>
      <c r="DX55">
        <f ca="1">(Sheet1!AA$50^2)</f>
        <v>1.2974207460628468E-6</v>
      </c>
      <c r="DY55">
        <f ca="1">-(Sheet1!AB$50^2)</f>
        <v>-2.5201562499999999E-6</v>
      </c>
    </row>
    <row r="56" spans="1:138">
      <c r="A56" s="13" t="s">
        <v>76</v>
      </c>
      <c r="DY56">
        <f ca="1">-DY55</f>
        <v>2.5201562499999999E-6</v>
      </c>
      <c r="DZ56">
        <f ca="1">-(Sheet1!AC$50^2)</f>
        <v>-2.5000000000000001E-9</v>
      </c>
    </row>
    <row r="57" spans="1:138">
      <c r="A57" s="13" t="s">
        <v>77</v>
      </c>
      <c r="DZ57">
        <f ca="1">-DZ56</f>
        <v>2.5000000000000001E-9</v>
      </c>
      <c r="EA57">
        <f ca="1">-(Sheet1!AD$50^2)</f>
        <v>-2.5201562499999999E-6</v>
      </c>
    </row>
    <row r="58" spans="1:138">
      <c r="A58" s="13" t="s">
        <v>78</v>
      </c>
      <c r="EA58">
        <f ca="1">-EA57</f>
        <v>2.5201562499999999E-6</v>
      </c>
      <c r="EB58">
        <f ca="1">-(Sheet1!AE$50^2)</f>
        <v>-1.4884000000000002E-4</v>
      </c>
    </row>
    <row r="59" spans="1:138">
      <c r="A59" s="13" t="s">
        <v>79</v>
      </c>
      <c r="EB59">
        <f ca="1">-EB58</f>
        <v>1.4884000000000002E-4</v>
      </c>
      <c r="EC59">
        <f ca="1">-(Sheet1!AF$50^2)</f>
        <v>-2.5201562499999999E-6</v>
      </c>
    </row>
    <row r="60" spans="1:138" s="6" customFormat="1">
      <c r="A60" s="14" t="s">
        <v>80</v>
      </c>
      <c r="C60" s="6">
        <v>1</v>
      </c>
      <c r="W60" s="22"/>
      <c r="X60" s="22"/>
      <c r="Y60" s="22"/>
      <c r="Z60" s="22"/>
      <c r="AA60" s="22"/>
      <c r="AC60" s="6">
        <v>-1</v>
      </c>
      <c r="ED60" s="6">
        <f ca="1">Sheet1!AG$52</f>
        <v>-19.775332180741152</v>
      </c>
    </row>
    <row r="61" spans="1:138">
      <c r="A61" s="15" t="s">
        <v>81</v>
      </c>
      <c r="W61" s="4"/>
      <c r="X61" s="4"/>
      <c r="Y61" s="4"/>
      <c r="Z61" s="4"/>
      <c r="AA61" s="4"/>
      <c r="AC61">
        <v>1</v>
      </c>
      <c r="AD61">
        <v>-1</v>
      </c>
      <c r="EE61">
        <f ca="1">Sheet1!AH$52</f>
        <v>-8090.9649947299904</v>
      </c>
    </row>
    <row r="62" spans="1:138">
      <c r="A62" s="15" t="s">
        <v>82</v>
      </c>
      <c r="W62" s="4"/>
      <c r="X62" s="4"/>
      <c r="Y62" s="4"/>
      <c r="Z62" s="4"/>
      <c r="AA62" s="4"/>
      <c r="AD62">
        <v>1</v>
      </c>
      <c r="AE62">
        <v>-1</v>
      </c>
      <c r="EF62">
        <f ca="1">Sheet1!AI$52</f>
        <v>-408576</v>
      </c>
    </row>
    <row r="63" spans="1:138">
      <c r="A63" s="15" t="s">
        <v>83</v>
      </c>
      <c r="W63" s="4"/>
      <c r="X63" s="4"/>
      <c r="Y63" s="4"/>
      <c r="Z63" s="4"/>
      <c r="AA63" s="4"/>
      <c r="AE63">
        <v>1</v>
      </c>
      <c r="AF63">
        <v>-1</v>
      </c>
      <c r="EG63">
        <f ca="1">Sheet1!AJ$52</f>
        <v>-72818.684952569907</v>
      </c>
    </row>
    <row r="64" spans="1:138">
      <c r="A64" s="15" t="s">
        <v>84</v>
      </c>
      <c r="W64" s="4"/>
      <c r="X64" s="4"/>
      <c r="Y64" s="4"/>
      <c r="Z64" s="4"/>
      <c r="AA64" s="4"/>
      <c r="AF64">
        <v>1</v>
      </c>
      <c r="AG64">
        <v>-1</v>
      </c>
      <c r="EH64">
        <f ca="1">Sheet1!AK$52</f>
        <v>-12.009674818597151</v>
      </c>
    </row>
    <row r="65" spans="1:145">
      <c r="A65" s="15" t="s">
        <v>85</v>
      </c>
      <c r="AG65">
        <v>1</v>
      </c>
      <c r="EI65">
        <f ca="1">Sheet1!AL$52</f>
        <v>-30398.115196230392</v>
      </c>
    </row>
    <row r="66" spans="1:145">
      <c r="A66" s="16" t="s">
        <v>86</v>
      </c>
      <c r="ED66">
        <f ca="1">(Sheet1!AG$50^2)</f>
        <v>1.2913057422554479E-6</v>
      </c>
      <c r="EE66">
        <f ca="1">-(Sheet1!AH$50^2)</f>
        <v>-2.5201562499999999E-6</v>
      </c>
    </row>
    <row r="67" spans="1:145">
      <c r="A67" s="16" t="s">
        <v>87</v>
      </c>
      <c r="EE67">
        <f ca="1">-EE66</f>
        <v>2.5201562499999999E-6</v>
      </c>
      <c r="EF67">
        <f ca="1">-(Sheet1!AI$50^2)</f>
        <v>-2.5000000000000001E-9</v>
      </c>
    </row>
    <row r="68" spans="1:145">
      <c r="A68" s="16" t="s">
        <v>88</v>
      </c>
      <c r="EF68">
        <f ca="1">-EF67</f>
        <v>2.5000000000000001E-9</v>
      </c>
      <c r="EG68">
        <f ca="1">-(Sheet1!AJ$50^2)</f>
        <v>-2.5201562499999999E-6</v>
      </c>
    </row>
    <row r="69" spans="1:145">
      <c r="A69" s="16" t="s">
        <v>89</v>
      </c>
      <c r="AA69" s="4"/>
      <c r="AB69" s="4"/>
      <c r="AC69" s="4"/>
      <c r="AD69" s="4"/>
      <c r="AE69" s="4"/>
      <c r="AF69" s="4"/>
      <c r="EG69">
        <f ca="1">-EG68</f>
        <v>2.5201562499999999E-6</v>
      </c>
      <c r="EH69">
        <f ca="1">-(Sheet1!AK$50^2)</f>
        <v>-1.4884000000000002E-4</v>
      </c>
    </row>
    <row r="70" spans="1:145">
      <c r="A70" s="16" t="s">
        <v>90</v>
      </c>
      <c r="AA70" s="4"/>
      <c r="AB70" s="4"/>
      <c r="AC70" s="4"/>
      <c r="AD70" s="4"/>
      <c r="AE70" s="4"/>
      <c r="AF70" s="4"/>
      <c r="EH70">
        <f ca="1">-EH69</f>
        <v>1.4884000000000002E-4</v>
      </c>
      <c r="EI70">
        <f ca="1">-(Sheet1!AL$50^2)</f>
        <v>-2.5201562499999999E-6</v>
      </c>
    </row>
    <row r="71" spans="1:145" s="6" customFormat="1">
      <c r="A71" s="11" t="s">
        <v>91</v>
      </c>
      <c r="C71" s="6">
        <v>1</v>
      </c>
      <c r="AA71" s="22"/>
      <c r="AB71" s="22"/>
      <c r="AC71" s="22"/>
      <c r="AD71" s="22"/>
      <c r="AE71" s="22"/>
      <c r="AF71" s="22"/>
      <c r="AH71" s="6">
        <v>-1</v>
      </c>
      <c r="EJ71" s="6">
        <f ca="1">Sheet1!AM$52</f>
        <v>-22.212843202423976</v>
      </c>
    </row>
    <row r="72" spans="1:145">
      <c r="A72" s="12" t="s">
        <v>92</v>
      </c>
      <c r="AA72" s="4"/>
      <c r="AB72" s="4"/>
      <c r="AC72" s="4"/>
      <c r="AD72" s="4"/>
      <c r="AE72" s="4"/>
      <c r="AF72" s="4"/>
      <c r="AH72">
        <v>1</v>
      </c>
      <c r="AI72">
        <v>-1</v>
      </c>
      <c r="EK72">
        <f ca="1">Sheet1!AN$52</f>
        <v>-8090.9649947299904</v>
      </c>
    </row>
    <row r="73" spans="1:145">
      <c r="A73" s="12" t="s">
        <v>93</v>
      </c>
      <c r="AA73" s="4"/>
      <c r="AB73" s="4"/>
      <c r="AC73" s="4"/>
      <c r="AD73" s="4"/>
      <c r="AE73" s="4"/>
      <c r="AF73" s="4"/>
      <c r="AI73">
        <v>1</v>
      </c>
      <c r="AJ73">
        <v>-1</v>
      </c>
      <c r="EL73">
        <f ca="1">Sheet1!AO$52</f>
        <v>-408576</v>
      </c>
    </row>
    <row r="74" spans="1:145">
      <c r="A74" s="12" t="s">
        <v>94</v>
      </c>
      <c r="AJ74">
        <v>1</v>
      </c>
      <c r="AK74">
        <v>-1</v>
      </c>
      <c r="EM74">
        <f ca="1">Sheet1!AP$52</f>
        <v>-72818.684952569907</v>
      </c>
    </row>
    <row r="75" spans="1:145">
      <c r="A75" s="12" t="s">
        <v>95</v>
      </c>
      <c r="AK75">
        <v>1</v>
      </c>
      <c r="AL75">
        <v>-1</v>
      </c>
      <c r="EN75">
        <f ca="1">Sheet1!AQ$52</f>
        <v>-12.009674818597151</v>
      </c>
    </row>
    <row r="76" spans="1:145">
      <c r="A76" s="12" t="s">
        <v>96</v>
      </c>
      <c r="AL76">
        <v>1</v>
      </c>
      <c r="EO76">
        <f ca="1">Sheet1!AR$52</f>
        <v>-30398.115196230392</v>
      </c>
    </row>
    <row r="77" spans="1:145">
      <c r="A77" s="13" t="s">
        <v>97</v>
      </c>
      <c r="EJ77">
        <f ca="1">(Sheet1!AM$50^2)</f>
        <v>1.1496051976459E-6</v>
      </c>
      <c r="EK77">
        <f ca="1">-(Sheet1!AN$50^2)</f>
        <v>-2.5201562499999999E-6</v>
      </c>
    </row>
    <row r="78" spans="1:145">
      <c r="A78" s="13" t="s">
        <v>98</v>
      </c>
      <c r="AG78" s="4"/>
      <c r="AH78" s="4"/>
      <c r="AI78" s="4"/>
      <c r="AJ78" s="4"/>
      <c r="AK78" s="4"/>
      <c r="EK78">
        <f ca="1">-EK77</f>
        <v>2.5201562499999999E-6</v>
      </c>
      <c r="EL78">
        <f ca="1">-(Sheet1!AO$50^2)</f>
        <v>-2.5000000000000001E-9</v>
      </c>
    </row>
    <row r="79" spans="1:145">
      <c r="A79" s="13" t="s">
        <v>99</v>
      </c>
      <c r="AG79" s="4"/>
      <c r="AH79" s="4"/>
      <c r="AI79" s="4"/>
      <c r="AJ79" s="4"/>
      <c r="AK79" s="4"/>
      <c r="EL79">
        <f ca="1">-EL78</f>
        <v>2.5000000000000001E-9</v>
      </c>
      <c r="EM79">
        <f ca="1">-(Sheet1!AP$50^2)</f>
        <v>-2.5201562499999999E-6</v>
      </c>
    </row>
    <row r="80" spans="1:145">
      <c r="A80" s="13" t="s">
        <v>100</v>
      </c>
      <c r="AG80" s="4"/>
      <c r="AH80" s="4"/>
      <c r="AI80" s="4"/>
      <c r="AJ80" s="4"/>
      <c r="AK80" s="4"/>
      <c r="EM80">
        <f ca="1">-EM79</f>
        <v>2.5201562499999999E-6</v>
      </c>
      <c r="EN80">
        <f ca="1">-(Sheet1!AQ$50^2)</f>
        <v>-1.4884000000000002E-4</v>
      </c>
    </row>
    <row r="81" spans="1:155">
      <c r="A81" s="13" t="s">
        <v>101</v>
      </c>
      <c r="AG81" s="4"/>
      <c r="AH81" s="4"/>
      <c r="AI81" s="4"/>
      <c r="AJ81" s="4"/>
      <c r="AK81" s="4"/>
      <c r="EN81">
        <f ca="1">-EN80</f>
        <v>1.4884000000000002E-4</v>
      </c>
      <c r="EO81">
        <f ca="1">-(Sheet1!AR$50^2)</f>
        <v>-2.5201562499999999E-6</v>
      </c>
    </row>
    <row r="82" spans="1:155" s="6" customFormat="1">
      <c r="A82" s="14" t="s">
        <v>102</v>
      </c>
      <c r="C82" s="6">
        <v>1</v>
      </c>
      <c r="AG82" s="22"/>
      <c r="AH82" s="22"/>
      <c r="AI82" s="22"/>
      <c r="AJ82" s="22"/>
      <c r="AK82" s="22"/>
      <c r="AM82" s="6">
        <v>-1</v>
      </c>
      <c r="EP82" s="6">
        <f ca="1">Sheet1!AS$52</f>
        <v>-19.019766267842776</v>
      </c>
    </row>
    <row r="83" spans="1:155">
      <c r="A83" s="15" t="s">
        <v>103</v>
      </c>
      <c r="AM83">
        <v>1</v>
      </c>
      <c r="AN83">
        <v>-1</v>
      </c>
      <c r="EQ83">
        <f ca="1">Sheet1!AT$52</f>
        <v>-8090.9649947299904</v>
      </c>
    </row>
    <row r="84" spans="1:155">
      <c r="A84" s="15" t="s">
        <v>104</v>
      </c>
      <c r="AN84">
        <v>1</v>
      </c>
      <c r="AO84">
        <v>-1</v>
      </c>
      <c r="ER84">
        <f ca="1">Sheet1!AU$52</f>
        <v>-408576</v>
      </c>
    </row>
    <row r="85" spans="1:155">
      <c r="A85" s="15" t="s">
        <v>105</v>
      </c>
      <c r="AO85">
        <v>1</v>
      </c>
      <c r="AP85">
        <v>-1</v>
      </c>
      <c r="ES85">
        <f ca="1">Sheet1!AV$52</f>
        <v>-72818.684952569907</v>
      </c>
    </row>
    <row r="86" spans="1:155">
      <c r="A86" s="15" t="s">
        <v>106</v>
      </c>
      <c r="AP86">
        <v>1</v>
      </c>
      <c r="AQ86">
        <v>-1</v>
      </c>
      <c r="ET86">
        <f ca="1">Sheet1!AW$52</f>
        <v>-12.009674818597151</v>
      </c>
    </row>
    <row r="87" spans="1:155">
      <c r="A87" s="15" t="s">
        <v>107</v>
      </c>
      <c r="AL87" s="4"/>
      <c r="AQ87">
        <v>1</v>
      </c>
      <c r="EU87">
        <f ca="1">Sheet1!AX$52</f>
        <v>-30398.115196230392</v>
      </c>
    </row>
    <row r="88" spans="1:155">
      <c r="A88" s="16" t="s">
        <v>108</v>
      </c>
      <c r="AL88" s="4"/>
      <c r="AM88" s="4"/>
      <c r="AN88" s="4"/>
      <c r="AO88" s="4"/>
      <c r="AP88" s="4"/>
      <c r="EP88">
        <f ca="1">(Sheet1!AS$50^2)</f>
        <v>1.342603249713662E-6</v>
      </c>
      <c r="EQ88">
        <f ca="1">-(Sheet1!AT$50^2)</f>
        <v>-2.5201562499999999E-6</v>
      </c>
    </row>
    <row r="89" spans="1:155">
      <c r="A89" s="16" t="s">
        <v>109</v>
      </c>
      <c r="AL89" s="4"/>
      <c r="AM89" s="4"/>
      <c r="AN89" s="4"/>
      <c r="AO89" s="4"/>
      <c r="AP89" s="4"/>
      <c r="EQ89">
        <f ca="1">-EQ88</f>
        <v>2.5201562499999999E-6</v>
      </c>
      <c r="ER89">
        <f ca="1">-(Sheet1!AU$50^2)</f>
        <v>-2.5000000000000001E-9</v>
      </c>
    </row>
    <row r="90" spans="1:155">
      <c r="A90" s="16" t="s">
        <v>110</v>
      </c>
      <c r="AL90" s="4"/>
      <c r="AM90" s="4"/>
      <c r="AN90" s="4"/>
      <c r="AO90" s="4"/>
      <c r="AP90" s="4"/>
      <c r="ER90">
        <f ca="1">-ER89</f>
        <v>2.5000000000000001E-9</v>
      </c>
      <c r="ES90">
        <f ca="1">-(Sheet1!AV$50^2)</f>
        <v>-2.5201562499999999E-6</v>
      </c>
    </row>
    <row r="91" spans="1:155">
      <c r="A91" s="16" t="s">
        <v>111</v>
      </c>
      <c r="AL91" s="4"/>
      <c r="AM91" s="4"/>
      <c r="AN91" s="4"/>
      <c r="AO91" s="4"/>
      <c r="AP91" s="4"/>
      <c r="ES91">
        <f ca="1">-ES90</f>
        <v>2.5201562499999999E-6</v>
      </c>
      <c r="ET91">
        <f ca="1">-(Sheet1!AW$50^2)</f>
        <v>-1.4884000000000002E-4</v>
      </c>
    </row>
    <row r="92" spans="1:155">
      <c r="A92" s="16" t="s">
        <v>112</v>
      </c>
      <c r="ET92">
        <f ca="1">-ET91</f>
        <v>1.4884000000000002E-4</v>
      </c>
      <c r="EU92">
        <f ca="1">-(Sheet1!AX$50^2)</f>
        <v>-2.5201562499999999E-6</v>
      </c>
    </row>
    <row r="93" spans="1:155" s="6" customFormat="1">
      <c r="A93" s="11" t="s">
        <v>113</v>
      </c>
      <c r="C93" s="6">
        <v>1</v>
      </c>
      <c r="AR93" s="6">
        <v>-1</v>
      </c>
      <c r="EV93" s="6">
        <f ca="1">Sheet1!AY$52</f>
        <v>-20.246314162794071</v>
      </c>
    </row>
    <row r="94" spans="1:155">
      <c r="A94" s="12" t="s">
        <v>114</v>
      </c>
      <c r="AR94">
        <v>1</v>
      </c>
      <c r="AS94">
        <v>-1</v>
      </c>
      <c r="EW94">
        <f ca="1">Sheet1!AZ$52</f>
        <v>-8090.9649947299904</v>
      </c>
    </row>
    <row r="95" spans="1:155">
      <c r="A95" s="12" t="s">
        <v>115</v>
      </c>
      <c r="AS95">
        <v>1</v>
      </c>
      <c r="AT95">
        <v>-1</v>
      </c>
      <c r="EX95">
        <f ca="1">Sheet1!BA$52</f>
        <v>-408576</v>
      </c>
    </row>
    <row r="96" spans="1:155">
      <c r="A96" s="12" t="s">
        <v>116</v>
      </c>
      <c r="AQ96" s="4"/>
      <c r="AT96">
        <v>1</v>
      </c>
      <c r="AU96">
        <v>-1</v>
      </c>
      <c r="EY96">
        <f ca="1">Sheet1!BB$52</f>
        <v>-72818.684952569907</v>
      </c>
    </row>
    <row r="97" spans="1:163">
      <c r="A97" s="12" t="s">
        <v>117</v>
      </c>
      <c r="AQ97" s="4"/>
      <c r="AU97">
        <v>1</v>
      </c>
      <c r="AV97">
        <v>-1</v>
      </c>
      <c r="EZ97">
        <f ca="1">Sheet1!BC$52</f>
        <v>-12.009674818597151</v>
      </c>
    </row>
    <row r="98" spans="1:163">
      <c r="A98" s="12" t="s">
        <v>118</v>
      </c>
      <c r="AQ98" s="4"/>
      <c r="AV98">
        <v>1</v>
      </c>
      <c r="FA98">
        <f ca="1">Sheet1!BD$52</f>
        <v>-30398.115196230392</v>
      </c>
    </row>
    <row r="99" spans="1:163">
      <c r="A99" s="13" t="s">
        <v>119</v>
      </c>
      <c r="AQ99" s="4"/>
      <c r="AR99" s="4"/>
      <c r="AS99" s="4"/>
      <c r="AT99" s="4"/>
      <c r="AU99" s="4"/>
      <c r="EV99">
        <f ca="1">(Sheet1!AY$50^2)</f>
        <v>1.2612666085625894E-6</v>
      </c>
      <c r="EW99">
        <f ca="1">-(Sheet1!AZ$50^2)</f>
        <v>-2.5201562499999999E-6</v>
      </c>
    </row>
    <row r="100" spans="1:163">
      <c r="A100" s="13" t="s">
        <v>120</v>
      </c>
      <c r="AQ100" s="4"/>
      <c r="AR100" s="4"/>
      <c r="AS100" s="4"/>
      <c r="AT100" s="4"/>
      <c r="AU100" s="4"/>
      <c r="EW100">
        <f ca="1">-EW99</f>
        <v>2.5201562499999999E-6</v>
      </c>
      <c r="EX100">
        <f ca="1">-(Sheet1!BA$50^2)</f>
        <v>-2.5000000000000001E-9</v>
      </c>
    </row>
    <row r="101" spans="1:163">
      <c r="A101" s="13" t="s">
        <v>121</v>
      </c>
      <c r="EX101">
        <f ca="1">-EX100</f>
        <v>2.5000000000000001E-9</v>
      </c>
      <c r="EY101">
        <f ca="1">-(Sheet1!BB$50^2)</f>
        <v>-2.5201562499999999E-6</v>
      </c>
    </row>
    <row r="102" spans="1:163">
      <c r="A102" s="13" t="s">
        <v>122</v>
      </c>
      <c r="EY102">
        <f ca="1">-EY101</f>
        <v>2.5201562499999999E-6</v>
      </c>
      <c r="EZ102">
        <f ca="1">-(Sheet1!BC$50^2)</f>
        <v>-1.4884000000000002E-4</v>
      </c>
    </row>
    <row r="103" spans="1:163">
      <c r="A103" s="13" t="s">
        <v>123</v>
      </c>
      <c r="EZ103">
        <f ca="1">-EZ102</f>
        <v>1.4884000000000002E-4</v>
      </c>
      <c r="FA103">
        <f ca="1">-(Sheet1!BD$50^2)</f>
        <v>-2.5201562499999999E-6</v>
      </c>
    </row>
    <row r="104" spans="1:163" s="6" customFormat="1">
      <c r="A104" s="14" t="s">
        <v>124</v>
      </c>
      <c r="C104" s="6">
        <v>1</v>
      </c>
      <c r="AW104" s="6">
        <v>-1</v>
      </c>
      <c r="FB104" s="6">
        <f ca="1">Sheet1!BE$52</f>
        <v>-21.959842123116314</v>
      </c>
    </row>
    <row r="105" spans="1:163">
      <c r="A105" s="15" t="s">
        <v>125</v>
      </c>
      <c r="AV105" s="4"/>
      <c r="AW105">
        <v>1</v>
      </c>
      <c r="AX105">
        <v>-1</v>
      </c>
      <c r="FC105">
        <f ca="1">Sheet1!BF$52</f>
        <v>-8090.9649947299904</v>
      </c>
    </row>
    <row r="106" spans="1:163">
      <c r="A106" s="15" t="s">
        <v>126</v>
      </c>
      <c r="AV106" s="4"/>
      <c r="AX106">
        <v>1</v>
      </c>
      <c r="AY106">
        <v>-1</v>
      </c>
      <c r="FD106">
        <f ca="1">Sheet1!BG$52</f>
        <v>-408576</v>
      </c>
    </row>
    <row r="107" spans="1:163">
      <c r="A107" s="15" t="s">
        <v>127</v>
      </c>
      <c r="AV107" s="4"/>
      <c r="AY107">
        <v>1</v>
      </c>
      <c r="AZ107">
        <v>-1</v>
      </c>
      <c r="FE107">
        <f ca="1">Sheet1!BH$52</f>
        <v>-72818.684952569907</v>
      </c>
    </row>
    <row r="108" spans="1:163">
      <c r="A108" s="15" t="s">
        <v>128</v>
      </c>
      <c r="AV108" s="4"/>
      <c r="AZ108">
        <v>1</v>
      </c>
      <c r="BA108">
        <v>-1</v>
      </c>
      <c r="FF108">
        <f ca="1">Sheet1!BI$52</f>
        <v>-12.009674818597151</v>
      </c>
    </row>
    <row r="109" spans="1:163">
      <c r="A109" s="15" t="s">
        <v>129</v>
      </c>
      <c r="AV109" s="4"/>
      <c r="BA109">
        <v>1</v>
      </c>
      <c r="FG109">
        <f ca="1">Sheet1!BJ$52</f>
        <v>-30398.115196230392</v>
      </c>
    </row>
    <row r="110" spans="1:163">
      <c r="A110" s="16" t="s">
        <v>130</v>
      </c>
      <c r="FB110">
        <f ca="1">(Sheet1!BE$50^2)</f>
        <v>1.1628498901237181E-6</v>
      </c>
      <c r="FC110">
        <f ca="1">-(Sheet1!BF$50^2)</f>
        <v>-2.5201562499999999E-6</v>
      </c>
    </row>
    <row r="111" spans="1:163">
      <c r="A111" s="16" t="s">
        <v>131</v>
      </c>
      <c r="FC111">
        <f ca="1">-FC110</f>
        <v>2.5201562499999999E-6</v>
      </c>
      <c r="FD111">
        <f ca="1">-(Sheet1!BG$50^2)</f>
        <v>-2.5000000000000001E-9</v>
      </c>
    </row>
    <row r="112" spans="1:163">
      <c r="A112" s="16" t="s">
        <v>132</v>
      </c>
      <c r="FD112">
        <f ca="1">-FD111</f>
        <v>2.5000000000000001E-9</v>
      </c>
      <c r="FE112">
        <f ca="1">-(Sheet1!BH$50^2)</f>
        <v>-2.5201562499999999E-6</v>
      </c>
    </row>
    <row r="113" spans="1:172">
      <c r="A113" s="16" t="s">
        <v>133</v>
      </c>
      <c r="FE113">
        <f ca="1">-FE112</f>
        <v>2.5201562499999999E-6</v>
      </c>
      <c r="FF113">
        <f ca="1">-(Sheet1!BI$50^2)</f>
        <v>-1.4884000000000002E-4</v>
      </c>
    </row>
    <row r="114" spans="1:172">
      <c r="A114" s="16" t="s">
        <v>134</v>
      </c>
      <c r="BA114" s="4"/>
      <c r="BB114" s="4"/>
      <c r="BC114" s="4"/>
      <c r="BD114" s="4"/>
      <c r="BE114" s="4"/>
      <c r="FF114">
        <f ca="1">-FF113</f>
        <v>1.4884000000000002E-4</v>
      </c>
      <c r="FG114">
        <f ca="1">-(Sheet1!BJ$50^2)</f>
        <v>-2.5201562499999999E-6</v>
      </c>
    </row>
    <row r="115" spans="1:172" s="6" customFormat="1">
      <c r="A115" s="11" t="s">
        <v>135</v>
      </c>
      <c r="C115" s="6">
        <v>1</v>
      </c>
      <c r="BA115" s="22"/>
      <c r="BB115" s="6">
        <v>-1</v>
      </c>
      <c r="FH115" s="6">
        <f ca="1">Sheet1!BK$52</f>
        <v>-21.409573743403005</v>
      </c>
    </row>
    <row r="116" spans="1:172">
      <c r="A116" s="12" t="s">
        <v>136</v>
      </c>
      <c r="BA116" s="4"/>
      <c r="BB116">
        <v>1</v>
      </c>
      <c r="BC116">
        <v>-1</v>
      </c>
      <c r="FI116">
        <f ca="1">Sheet1!BL$52</f>
        <v>-8090.9649947299904</v>
      </c>
    </row>
    <row r="117" spans="1:172">
      <c r="A117" s="12" t="s">
        <v>137</v>
      </c>
      <c r="BA117" s="4"/>
      <c r="BC117">
        <v>1</v>
      </c>
      <c r="BD117">
        <v>-1</v>
      </c>
      <c r="FJ117">
        <f ca="1">Sheet1!BM$52</f>
        <v>-408576</v>
      </c>
    </row>
    <row r="118" spans="1:172">
      <c r="A118" s="12" t="s">
        <v>138</v>
      </c>
      <c r="BA118" s="4"/>
      <c r="BD118">
        <v>1</v>
      </c>
      <c r="BE118">
        <v>-1</v>
      </c>
      <c r="FK118">
        <f ca="1">Sheet1!BN$52</f>
        <v>-72818.684952569907</v>
      </c>
    </row>
    <row r="119" spans="1:172">
      <c r="A119" s="12" t="s">
        <v>139</v>
      </c>
      <c r="BE119">
        <v>1</v>
      </c>
      <c r="BF119">
        <v>-1</v>
      </c>
      <c r="FL119">
        <f ca="1">Sheet1!BO$52</f>
        <v>-12.009674818597151</v>
      </c>
    </row>
    <row r="120" spans="1:172">
      <c r="A120" s="12" t="s">
        <v>140</v>
      </c>
      <c r="BF120">
        <v>1</v>
      </c>
      <c r="FM120">
        <f ca="1">Sheet1!BP$52</f>
        <v>-30398.115196230392</v>
      </c>
    </row>
    <row r="121" spans="1:172">
      <c r="A121" s="13" t="s">
        <v>141</v>
      </c>
      <c r="FH121">
        <f ca="1">(Sheet1!BK$50^2)</f>
        <v>1.1927374316767274E-6</v>
      </c>
      <c r="FI121">
        <f ca="1">-(Sheet1!BL$50^2)</f>
        <v>-2.5201562499999999E-6</v>
      </c>
    </row>
    <row r="122" spans="1:172">
      <c r="A122" s="13" t="s">
        <v>142</v>
      </c>
      <c r="FI122">
        <f ca="1">-FI121</f>
        <v>2.5201562499999999E-6</v>
      </c>
      <c r="FJ122">
        <f ca="1">-(Sheet1!BM$50^2)</f>
        <v>-2.5000000000000001E-9</v>
      </c>
    </row>
    <row r="123" spans="1:172">
      <c r="A123" s="13" t="s">
        <v>143</v>
      </c>
      <c r="BE123" s="4"/>
      <c r="BF123" s="4"/>
      <c r="BG123" s="4"/>
      <c r="BH123" s="4"/>
      <c r="BI123" s="4"/>
      <c r="BJ123" s="4"/>
      <c r="FJ123">
        <f ca="1">-FJ122</f>
        <v>2.5000000000000001E-9</v>
      </c>
      <c r="FK123">
        <f ca="1">-(Sheet1!BN$50^2)</f>
        <v>-2.5201562499999999E-6</v>
      </c>
    </row>
    <row r="124" spans="1:172">
      <c r="A124" s="13" t="s">
        <v>144</v>
      </c>
      <c r="BE124" s="4"/>
      <c r="BF124" s="4"/>
      <c r="BG124" s="4"/>
      <c r="BH124" s="4"/>
      <c r="BI124" s="4"/>
      <c r="BJ124" s="4"/>
      <c r="FK124">
        <f ca="1">-FK123</f>
        <v>2.5201562499999999E-6</v>
      </c>
      <c r="FL124">
        <f ca="1">-(Sheet1!BO$50^2)</f>
        <v>-1.4884000000000002E-4</v>
      </c>
    </row>
    <row r="125" spans="1:172">
      <c r="A125" s="13" t="s">
        <v>145</v>
      </c>
      <c r="BE125" s="4"/>
      <c r="BF125" s="4"/>
      <c r="BG125" s="4"/>
      <c r="BH125" s="4"/>
      <c r="BI125" s="4"/>
      <c r="BJ125" s="4"/>
      <c r="FL125">
        <f ca="1">-FL124</f>
        <v>1.4884000000000002E-4</v>
      </c>
      <c r="FM125">
        <f ca="1">-(Sheet1!BP$50^2)</f>
        <v>-2.5201562499999999E-6</v>
      </c>
    </row>
    <row r="126" spans="1:172" s="6" customFormat="1">
      <c r="A126" s="14" t="s">
        <v>146</v>
      </c>
      <c r="C126" s="6">
        <v>1</v>
      </c>
      <c r="BE126" s="22"/>
      <c r="BF126" s="22"/>
      <c r="BG126" s="6">
        <v>-1</v>
      </c>
      <c r="FN126" s="6">
        <f ca="1">Sheet1!BQ$52</f>
        <v>-21.651223687566361</v>
      </c>
    </row>
    <row r="127" spans="1:172">
      <c r="A127" s="15" t="s">
        <v>147</v>
      </c>
      <c r="BE127" s="4"/>
      <c r="BF127" s="4"/>
      <c r="BG127">
        <v>1</v>
      </c>
      <c r="BH127">
        <v>-1</v>
      </c>
      <c r="FO127">
        <f ca="1">Sheet1!BR$52</f>
        <v>-8090.9649947299904</v>
      </c>
    </row>
    <row r="128" spans="1:172">
      <c r="A128" s="15" t="s">
        <v>148</v>
      </c>
      <c r="BH128">
        <v>1</v>
      </c>
      <c r="BI128">
        <v>-1</v>
      </c>
      <c r="FP128">
        <f ca="1">Sheet1!BS$52</f>
        <v>-408576</v>
      </c>
    </row>
    <row r="129" spans="1:181">
      <c r="A129" s="15" t="s">
        <v>149</v>
      </c>
      <c r="BI129">
        <v>1</v>
      </c>
      <c r="BJ129">
        <v>-1</v>
      </c>
      <c r="FQ129">
        <f ca="1">Sheet1!BT$52</f>
        <v>-72818.684952569907</v>
      </c>
    </row>
    <row r="130" spans="1:181">
      <c r="A130" s="15" t="s">
        <v>150</v>
      </c>
      <c r="BJ130">
        <v>1</v>
      </c>
      <c r="BK130">
        <v>-1</v>
      </c>
      <c r="FR130">
        <f ca="1">Sheet1!BU$52</f>
        <v>-12.009674818597151</v>
      </c>
    </row>
    <row r="131" spans="1:181">
      <c r="A131" s="15" t="s">
        <v>151</v>
      </c>
      <c r="BK131">
        <v>1</v>
      </c>
      <c r="FS131">
        <f ca="1">Sheet1!BV$52</f>
        <v>-30398.115196230392</v>
      </c>
    </row>
    <row r="132" spans="1:181">
      <c r="A132" s="16" t="s">
        <v>152</v>
      </c>
      <c r="BK132" s="4"/>
      <c r="BL132" s="4"/>
      <c r="BM132" s="4"/>
      <c r="BN132" s="4"/>
      <c r="BO132" s="4"/>
      <c r="FN132">
        <f ca="1">(Sheet1!BQ$50^2)</f>
        <v>1.1794252541330746E-6</v>
      </c>
      <c r="FO132">
        <f ca="1">-(Sheet1!BR$50^2)</f>
        <v>-2.5201562499999999E-6</v>
      </c>
    </row>
    <row r="133" spans="1:181">
      <c r="A133" s="16" t="s">
        <v>153</v>
      </c>
      <c r="BK133" s="4"/>
      <c r="BL133" s="4"/>
      <c r="BM133" s="4"/>
      <c r="BN133" s="4"/>
      <c r="BO133" s="4"/>
      <c r="FO133">
        <f ca="1">-FO132</f>
        <v>2.5201562499999999E-6</v>
      </c>
      <c r="FP133">
        <f ca="1">-(Sheet1!BS$50^2)</f>
        <v>-2.5000000000000001E-9</v>
      </c>
    </row>
    <row r="134" spans="1:181">
      <c r="A134" s="16" t="s">
        <v>154</v>
      </c>
      <c r="BK134" s="4"/>
      <c r="BL134" s="4"/>
      <c r="BM134" s="4"/>
      <c r="BN134" s="4"/>
      <c r="BO134" s="4"/>
      <c r="FP134">
        <f ca="1">-FP133</f>
        <v>2.5000000000000001E-9</v>
      </c>
      <c r="FQ134">
        <f ca="1">-(Sheet1!BT$50^2)</f>
        <v>-2.5201562499999999E-6</v>
      </c>
    </row>
    <row r="135" spans="1:181">
      <c r="A135" s="16" t="s">
        <v>155</v>
      </c>
      <c r="BK135" s="4"/>
      <c r="BL135" s="4"/>
      <c r="BM135" s="4"/>
      <c r="BN135" s="4"/>
      <c r="BO135" s="4"/>
      <c r="FQ135">
        <f ca="1">-FQ134</f>
        <v>2.5201562499999999E-6</v>
      </c>
      <c r="FR135">
        <f ca="1">-(Sheet1!BU$50^2)</f>
        <v>-1.4884000000000002E-4</v>
      </c>
    </row>
    <row r="136" spans="1:181">
      <c r="A136" s="16" t="s">
        <v>156</v>
      </c>
      <c r="BK136" s="4"/>
      <c r="BL136" s="4"/>
      <c r="BM136" s="4"/>
      <c r="BN136" s="4"/>
      <c r="BO136" s="4"/>
      <c r="FR136">
        <f ca="1">-FR135</f>
        <v>1.4884000000000002E-4</v>
      </c>
      <c r="FS136">
        <f ca="1">-(Sheet1!BV$50^2)</f>
        <v>-2.5201562499999999E-6</v>
      </c>
    </row>
    <row r="137" spans="1:181" s="6" customFormat="1">
      <c r="A137" s="11" t="s">
        <v>157</v>
      </c>
      <c r="C137" s="6">
        <v>1</v>
      </c>
      <c r="BL137" s="6">
        <v>-1</v>
      </c>
      <c r="FT137" s="6">
        <f ca="1">Sheet1!BW$52</f>
        <v>-26.950511532861164</v>
      </c>
    </row>
    <row r="138" spans="1:181">
      <c r="A138" s="12" t="s">
        <v>158</v>
      </c>
      <c r="BL138">
        <v>1</v>
      </c>
      <c r="BM138">
        <v>-1</v>
      </c>
      <c r="FU138">
        <f ca="1">Sheet1!BX$52</f>
        <v>-8090.9649947299904</v>
      </c>
    </row>
    <row r="139" spans="1:181">
      <c r="A139" s="12" t="s">
        <v>159</v>
      </c>
      <c r="BM139">
        <v>1</v>
      </c>
      <c r="BN139">
        <v>-1</v>
      </c>
      <c r="FV139">
        <f ca="1">Sheet1!BY$52</f>
        <v>-408576</v>
      </c>
    </row>
    <row r="140" spans="1:181">
      <c r="A140" s="12" t="s">
        <v>160</v>
      </c>
      <c r="BN140">
        <v>1</v>
      </c>
      <c r="BO140">
        <v>-1</v>
      </c>
      <c r="FW140">
        <f ca="1">Sheet1!BZ$52</f>
        <v>-72818.684952569907</v>
      </c>
    </row>
    <row r="141" spans="1:181">
      <c r="A141" s="12" t="s">
        <v>161</v>
      </c>
      <c r="BO141">
        <v>1</v>
      </c>
      <c r="BP141">
        <v>-1</v>
      </c>
      <c r="BQ141" s="4"/>
      <c r="BR141" s="4"/>
      <c r="BS141" s="4"/>
      <c r="BT141" s="4"/>
      <c r="FX141">
        <f ca="1">Sheet1!CA$52</f>
        <v>-12.009674818597151</v>
      </c>
    </row>
    <row r="142" spans="1:181">
      <c r="A142" s="12" t="s">
        <v>162</v>
      </c>
      <c r="BP142">
        <v>1</v>
      </c>
      <c r="BQ142" s="4"/>
      <c r="BR142" s="4"/>
      <c r="BS142" s="4"/>
      <c r="BT142" s="4"/>
      <c r="FY142">
        <f ca="1">Sheet1!CB$52</f>
        <v>-30398.115196230392</v>
      </c>
    </row>
    <row r="143" spans="1:181">
      <c r="A143" s="13" t="s">
        <v>163</v>
      </c>
      <c r="BP143" s="4"/>
      <c r="BQ143" s="4"/>
      <c r="BR143" s="4"/>
      <c r="BS143" s="4"/>
      <c r="BT143" s="4"/>
      <c r="FT143">
        <f ca="1">(Sheet1!BW$50^2)</f>
        <v>9.4751448293898139E-7</v>
      </c>
      <c r="FU143">
        <f ca="1">-(Sheet1!BX$50^2)</f>
        <v>-2.5201562499999999E-6</v>
      </c>
    </row>
    <row r="144" spans="1:181">
      <c r="A144" s="13" t="s">
        <v>164</v>
      </c>
      <c r="BP144" s="4"/>
      <c r="BQ144" s="4"/>
      <c r="BR144" s="4"/>
      <c r="BS144" s="4"/>
      <c r="BT144" s="4"/>
      <c r="FU144">
        <f ca="1">-FU143</f>
        <v>2.5201562499999999E-6</v>
      </c>
      <c r="FV144">
        <f ca="1">-(Sheet1!BY$50^2)</f>
        <v>-2.5000000000000001E-9</v>
      </c>
    </row>
    <row r="145" spans="1:189">
      <c r="A145" s="13" t="s">
        <v>165</v>
      </c>
      <c r="BP145" s="4"/>
      <c r="BQ145" s="4"/>
      <c r="BR145" s="4"/>
      <c r="BS145" s="4"/>
      <c r="BT145" s="4"/>
      <c r="FV145">
        <f ca="1">-FV144</f>
        <v>2.5000000000000001E-9</v>
      </c>
      <c r="FW145">
        <f ca="1">-(Sheet1!BZ$50^2)</f>
        <v>-2.5201562499999999E-6</v>
      </c>
    </row>
    <row r="146" spans="1:189">
      <c r="A146" s="13" t="s">
        <v>166</v>
      </c>
      <c r="FW146">
        <f ca="1">-FW145</f>
        <v>2.5201562499999999E-6</v>
      </c>
      <c r="FX146">
        <f ca="1">-(Sheet1!CA$50^2)</f>
        <v>-1.4884000000000002E-4</v>
      </c>
    </row>
    <row r="147" spans="1:189">
      <c r="A147" s="13" t="s">
        <v>167</v>
      </c>
      <c r="FX147">
        <f ca="1">-FX146</f>
        <v>1.4884000000000002E-4</v>
      </c>
      <c r="FY147">
        <f ca="1">-(Sheet1!CB$50^2)</f>
        <v>-2.5201562499999999E-6</v>
      </c>
    </row>
    <row r="148" spans="1:189" s="6" customFormat="1">
      <c r="A148" s="14" t="s">
        <v>168</v>
      </c>
      <c r="C148" s="6">
        <v>1</v>
      </c>
      <c r="BQ148" s="6">
        <v>-1</v>
      </c>
      <c r="FZ148" s="6">
        <f ca="1">Sheet1!CC$52</f>
        <v>-23.025445241807134</v>
      </c>
    </row>
    <row r="149" spans="1:189">
      <c r="A149" s="15" t="s">
        <v>169</v>
      </c>
      <c r="BQ149">
        <v>1</v>
      </c>
      <c r="BR149">
        <v>-1</v>
      </c>
      <c r="GA149">
        <f ca="1">Sheet1!CD$52</f>
        <v>-8090.9649947299904</v>
      </c>
    </row>
    <row r="150" spans="1:189">
      <c r="A150" s="15" t="s">
        <v>170</v>
      </c>
      <c r="BR150">
        <v>1</v>
      </c>
      <c r="BS150">
        <v>-1</v>
      </c>
      <c r="BV150" s="4"/>
      <c r="BW150" s="4"/>
      <c r="BX150" s="4"/>
      <c r="BY150" s="4"/>
      <c r="GB150">
        <f ca="1">Sheet1!CE$52</f>
        <v>-408576</v>
      </c>
    </row>
    <row r="151" spans="1:189">
      <c r="A151" s="15" t="s">
        <v>171</v>
      </c>
      <c r="BS151">
        <v>1</v>
      </c>
      <c r="BT151">
        <v>-1</v>
      </c>
      <c r="BV151" s="4"/>
      <c r="BW151" s="4"/>
      <c r="BX151" s="4"/>
      <c r="BY151" s="4"/>
      <c r="GC151">
        <f ca="1">Sheet1!CF$52</f>
        <v>-72818.684952569907</v>
      </c>
    </row>
    <row r="152" spans="1:189">
      <c r="A152" s="15" t="s">
        <v>172</v>
      </c>
      <c r="BT152">
        <v>1</v>
      </c>
      <c r="BU152">
        <v>-1</v>
      </c>
      <c r="BV152" s="4"/>
      <c r="BW152" s="4"/>
      <c r="BX152" s="4"/>
      <c r="BY152" s="4"/>
      <c r="GD152">
        <f ca="1">Sheet1!CG$52</f>
        <v>-12.009674818597151</v>
      </c>
    </row>
    <row r="153" spans="1:189">
      <c r="A153" s="15" t="s">
        <v>173</v>
      </c>
      <c r="BU153">
        <v>1</v>
      </c>
      <c r="BV153" s="4"/>
      <c r="BW153" s="4"/>
      <c r="BX153" s="4"/>
      <c r="BY153" s="4"/>
      <c r="GE153">
        <f ca="1">Sheet1!CH$52</f>
        <v>-30398.115196230392</v>
      </c>
    </row>
    <row r="154" spans="1:189">
      <c r="A154" s="16" t="s">
        <v>174</v>
      </c>
      <c r="BU154" s="4"/>
      <c r="BV154" s="4"/>
      <c r="BW154" s="4"/>
      <c r="BX154" s="4"/>
      <c r="BY154" s="4"/>
      <c r="FZ154">
        <f ca="1">(Sheet1!CC$50^2)</f>
        <v>1.1090339288481802E-6</v>
      </c>
      <c r="GA154">
        <f ca="1">-(Sheet1!CD$50^2)</f>
        <v>-2.5201562499999999E-6</v>
      </c>
    </row>
    <row r="155" spans="1:189">
      <c r="A155" s="16" t="s">
        <v>175</v>
      </c>
      <c r="GA155">
        <f ca="1">-GA154</f>
        <v>2.5201562499999999E-6</v>
      </c>
      <c r="GB155">
        <f ca="1">-(Sheet1!CE$50^2)</f>
        <v>-2.5000000000000001E-9</v>
      </c>
    </row>
    <row r="156" spans="1:189">
      <c r="A156" s="16" t="s">
        <v>176</v>
      </c>
      <c r="GB156">
        <f ca="1">-GB155</f>
        <v>2.5000000000000001E-9</v>
      </c>
      <c r="GC156">
        <f ca="1">-(Sheet1!CF$50^2)</f>
        <v>-2.5201562499999999E-6</v>
      </c>
    </row>
    <row r="157" spans="1:189">
      <c r="A157" s="16" t="s">
        <v>177</v>
      </c>
      <c r="GC157">
        <f ca="1">-GC156</f>
        <v>2.5201562499999999E-6</v>
      </c>
      <c r="GD157">
        <f ca="1">-(Sheet1!CG$50^2)</f>
        <v>-1.4884000000000002E-4</v>
      </c>
    </row>
    <row r="158" spans="1:189">
      <c r="A158" s="16" t="s">
        <v>178</v>
      </c>
      <c r="GD158">
        <f ca="1">-GD157</f>
        <v>1.4884000000000002E-4</v>
      </c>
      <c r="GE158">
        <f ca="1">-(Sheet1!CH$50^2)</f>
        <v>-2.5201562499999999E-6</v>
      </c>
    </row>
    <row r="159" spans="1:189" s="6" customFormat="1">
      <c r="A159" s="11" t="s">
        <v>179</v>
      </c>
      <c r="C159" s="6">
        <v>1</v>
      </c>
      <c r="BV159" s="6">
        <v>-1</v>
      </c>
      <c r="CA159" s="22"/>
      <c r="CB159" s="22"/>
      <c r="CC159" s="22"/>
      <c r="CD159" s="22"/>
      <c r="GF159" s="6">
        <f ca="1">Sheet1!CI$52</f>
        <v>-19.907138044916</v>
      </c>
    </row>
    <row r="160" spans="1:189">
      <c r="A160" s="12" t="s">
        <v>180</v>
      </c>
      <c r="BV160">
        <v>1</v>
      </c>
      <c r="BW160">
        <v>-1</v>
      </c>
      <c r="CA160" s="4"/>
      <c r="CB160" s="4"/>
      <c r="CC160" s="4"/>
      <c r="CD160" s="4"/>
      <c r="GG160">
        <f ca="1">Sheet1!CJ$52</f>
        <v>-8090.9649947299904</v>
      </c>
    </row>
    <row r="161" spans="1:199">
      <c r="A161" s="12" t="s">
        <v>181</v>
      </c>
      <c r="BW161">
        <v>1</v>
      </c>
      <c r="BX161">
        <v>-1</v>
      </c>
      <c r="CA161" s="4"/>
      <c r="CB161" s="4"/>
      <c r="CC161" s="4"/>
      <c r="CD161" s="4"/>
      <c r="GH161">
        <f ca="1">Sheet1!CK$52</f>
        <v>-408576</v>
      </c>
    </row>
    <row r="162" spans="1:199">
      <c r="A162" s="12" t="s">
        <v>182</v>
      </c>
      <c r="BX162">
        <v>1</v>
      </c>
      <c r="BY162">
        <v>-1</v>
      </c>
      <c r="CA162" s="4"/>
      <c r="CB162" s="4"/>
      <c r="CC162" s="4"/>
      <c r="CD162" s="4"/>
      <c r="GI162">
        <f ca="1">Sheet1!CL$52</f>
        <v>-72818.684952569907</v>
      </c>
    </row>
    <row r="163" spans="1:199">
      <c r="A163" s="12" t="s">
        <v>183</v>
      </c>
      <c r="BY163">
        <v>1</v>
      </c>
      <c r="BZ163">
        <v>-1</v>
      </c>
      <c r="CA163" s="4"/>
      <c r="CB163" s="4"/>
      <c r="CC163" s="4"/>
      <c r="CD163" s="4"/>
      <c r="GJ163">
        <f ca="1">Sheet1!CM$52</f>
        <v>-12.009674818597151</v>
      </c>
    </row>
    <row r="164" spans="1:199">
      <c r="A164" s="12" t="s">
        <v>184</v>
      </c>
      <c r="BZ164">
        <v>1</v>
      </c>
      <c r="GK164">
        <f ca="1">Sheet1!CN$52</f>
        <v>-30398.115196230392</v>
      </c>
    </row>
    <row r="165" spans="1:199">
      <c r="A165" s="13" t="s">
        <v>185</v>
      </c>
      <c r="GF165">
        <f ca="1">(Sheet1!CI$50^2)</f>
        <v>1.2827559613232064E-6</v>
      </c>
      <c r="GG165">
        <f ca="1">-(Sheet1!CJ$50^2)</f>
        <v>-2.5201562499999999E-6</v>
      </c>
    </row>
    <row r="166" spans="1:199">
      <c r="A166" s="13" t="s">
        <v>186</v>
      </c>
      <c r="GG166">
        <f ca="1">-GG165</f>
        <v>2.5201562499999999E-6</v>
      </c>
      <c r="GH166">
        <f ca="1">-(Sheet1!CK$50^2)</f>
        <v>-2.5000000000000001E-9</v>
      </c>
    </row>
    <row r="167" spans="1:199">
      <c r="A167" s="13" t="s">
        <v>187</v>
      </c>
      <c r="GH167">
        <f ca="1">-GH166</f>
        <v>2.5000000000000001E-9</v>
      </c>
      <c r="GI167">
        <f ca="1">-(Sheet1!CL$50^2)</f>
        <v>-2.5201562499999999E-6</v>
      </c>
    </row>
    <row r="168" spans="1:199">
      <c r="A168" s="13" t="s">
        <v>188</v>
      </c>
      <c r="CE168" s="4"/>
      <c r="CF168" s="4"/>
      <c r="CG168" s="4"/>
      <c r="CH168" s="4"/>
      <c r="CI168" s="4"/>
      <c r="GI168">
        <f ca="1">-GI167</f>
        <v>2.5201562499999999E-6</v>
      </c>
      <c r="GJ168">
        <f ca="1">-(Sheet1!CM$50^2)</f>
        <v>-1.4884000000000002E-4</v>
      </c>
    </row>
    <row r="169" spans="1:199">
      <c r="A169" s="13" t="s">
        <v>189</v>
      </c>
      <c r="CE169" s="4"/>
      <c r="CF169" s="4"/>
      <c r="CG169" s="4"/>
      <c r="CH169" s="4"/>
      <c r="CI169" s="4"/>
      <c r="GJ169">
        <f ca="1">-GJ168</f>
        <v>1.4884000000000002E-4</v>
      </c>
      <c r="GK169">
        <f ca="1">-(Sheet1!CN$50^2)</f>
        <v>-2.5201562499999999E-6</v>
      </c>
    </row>
    <row r="170" spans="1:199" s="6" customFormat="1">
      <c r="A170" s="14" t="s">
        <v>190</v>
      </c>
      <c r="C170" s="6">
        <v>1</v>
      </c>
      <c r="CA170" s="6">
        <v>-1</v>
      </c>
      <c r="CF170" s="22"/>
      <c r="CG170" s="22"/>
      <c r="CH170" s="22"/>
      <c r="CI170" s="22"/>
      <c r="GL170" s="6">
        <f ca="1">Sheet1!CO$52</f>
        <v>-21.502233806014971</v>
      </c>
    </row>
    <row r="171" spans="1:199">
      <c r="A171" s="15" t="s">
        <v>191</v>
      </c>
      <c r="CA171">
        <v>1</v>
      </c>
      <c r="CB171">
        <v>-1</v>
      </c>
      <c r="CF171" s="4"/>
      <c r="CG171" s="4"/>
      <c r="CH171" s="4"/>
      <c r="CI171" s="4"/>
      <c r="GM171">
        <f ca="1">Sheet1!CP$52</f>
        <v>-8090.9649947299904</v>
      </c>
    </row>
    <row r="172" spans="1:199">
      <c r="A172" s="15" t="s">
        <v>192</v>
      </c>
      <c r="CB172">
        <v>1</v>
      </c>
      <c r="CC172">
        <v>-1</v>
      </c>
      <c r="CF172" s="4"/>
      <c r="CG172" s="4"/>
      <c r="CH172" s="4"/>
      <c r="CI172" s="4"/>
      <c r="GN172">
        <f ca="1">Sheet1!CQ$52</f>
        <v>-408576</v>
      </c>
    </row>
    <row r="173" spans="1:199">
      <c r="A173" s="15" t="s">
        <v>193</v>
      </c>
      <c r="CC173">
        <v>1</v>
      </c>
      <c r="CD173">
        <v>-1</v>
      </c>
      <c r="GO173">
        <f ca="1">Sheet1!CR$52</f>
        <v>-72818.684952569907</v>
      </c>
    </row>
    <row r="174" spans="1:199">
      <c r="A174" s="15" t="s">
        <v>194</v>
      </c>
      <c r="CD174">
        <v>1</v>
      </c>
      <c r="CE174">
        <v>-1</v>
      </c>
      <c r="GP174">
        <f ca="1">Sheet1!CS$52</f>
        <v>-12.009674818597151</v>
      </c>
    </row>
    <row r="175" spans="1:199">
      <c r="A175" s="15" t="s">
        <v>195</v>
      </c>
      <c r="CE175">
        <v>1</v>
      </c>
      <c r="GQ175">
        <f ca="1">Sheet1!CT$52</f>
        <v>-30398.115196230392</v>
      </c>
    </row>
    <row r="176" spans="1:199">
      <c r="A176" s="16" t="s">
        <v>196</v>
      </c>
      <c r="GL176">
        <f ca="1">(Sheet1!CO$50^2)</f>
        <v>1.1875975412776247E-6</v>
      </c>
      <c r="GM176">
        <f ca="1">-(Sheet1!CP$50^2)</f>
        <v>-2.5201562499999999E-6</v>
      </c>
    </row>
    <row r="177" spans="1:206">
      <c r="A177" s="16" t="s">
        <v>197</v>
      </c>
      <c r="CJ177" s="4"/>
      <c r="CK177" s="4"/>
      <c r="CL177" s="4"/>
      <c r="CM177" s="4"/>
      <c r="CN177" s="4"/>
      <c r="GM177">
        <f ca="1">-GM176</f>
        <v>2.5201562499999999E-6</v>
      </c>
      <c r="GN177">
        <f ca="1">-(Sheet1!CQ$50^2)</f>
        <v>-2.5000000000000001E-9</v>
      </c>
    </row>
    <row r="178" spans="1:206">
      <c r="A178" s="16" t="s">
        <v>198</v>
      </c>
      <c r="CJ178" s="4"/>
      <c r="CK178" s="4"/>
      <c r="CL178" s="4"/>
      <c r="CM178" s="4"/>
      <c r="CN178" s="4"/>
      <c r="GN178">
        <f ca="1">-GN177</f>
        <v>2.5000000000000001E-9</v>
      </c>
      <c r="GO178">
        <f ca="1">-(Sheet1!CR$50^2)</f>
        <v>-2.5201562499999999E-6</v>
      </c>
    </row>
    <row r="179" spans="1:206">
      <c r="A179" s="16" t="s">
        <v>199</v>
      </c>
      <c r="CJ179" s="4"/>
      <c r="CK179" s="4"/>
      <c r="CL179" s="4"/>
      <c r="CM179" s="4"/>
      <c r="CN179" s="4"/>
      <c r="GO179">
        <f ca="1">-GO178</f>
        <v>2.5201562499999999E-6</v>
      </c>
      <c r="GP179">
        <f ca="1">-(Sheet1!CS$50^2)</f>
        <v>-1.4884000000000002E-4</v>
      </c>
    </row>
    <row r="180" spans="1:206">
      <c r="A180" s="16" t="s">
        <v>200</v>
      </c>
      <c r="CJ180" s="4"/>
      <c r="CK180" s="4"/>
      <c r="CL180" s="4"/>
      <c r="CM180" s="4"/>
      <c r="CN180" s="4"/>
      <c r="GP180">
        <f ca="1">-GP179</f>
        <v>1.4884000000000002E-4</v>
      </c>
      <c r="GQ180">
        <f ca="1">-(Sheet1!CT$50^2)</f>
        <v>-2.5201562499999999E-6</v>
      </c>
    </row>
    <row r="181" spans="1:206" s="6" customFormat="1">
      <c r="A181" s="11" t="s">
        <v>201</v>
      </c>
      <c r="C181" s="6">
        <v>1</v>
      </c>
      <c r="CF181" s="6">
        <v>-1</v>
      </c>
      <c r="CK181" s="22"/>
      <c r="CL181" s="22"/>
      <c r="CM181" s="22"/>
      <c r="CN181" s="22"/>
      <c r="GR181" s="6">
        <f ca="1">Sheet1!CU$52</f>
        <v>-18.451418785127039</v>
      </c>
    </row>
    <row r="182" spans="1:206">
      <c r="A182" s="12" t="s">
        <v>202</v>
      </c>
      <c r="CF182">
        <v>1</v>
      </c>
      <c r="CG182">
        <v>-1</v>
      </c>
      <c r="GS182">
        <f ca="1">Sheet1!CV$52</f>
        <v>-8090.9649947299904</v>
      </c>
    </row>
    <row r="183" spans="1:206">
      <c r="A183" s="12" t="s">
        <v>203</v>
      </c>
      <c r="CG183">
        <v>1</v>
      </c>
      <c r="CH183">
        <v>-1</v>
      </c>
      <c r="GT183">
        <f ca="1">Sheet1!CW$52</f>
        <v>-408576</v>
      </c>
    </row>
    <row r="184" spans="1:206">
      <c r="A184" s="12" t="s">
        <v>204</v>
      </c>
      <c r="CH184">
        <v>1</v>
      </c>
      <c r="CI184">
        <v>-1</v>
      </c>
      <c r="GU184">
        <f ca="1">Sheet1!CX$52</f>
        <v>-72818.684952569907</v>
      </c>
    </row>
    <row r="185" spans="1:206">
      <c r="A185" s="12" t="s">
        <v>205</v>
      </c>
      <c r="CI185">
        <v>1</v>
      </c>
      <c r="CJ185">
        <v>-1</v>
      </c>
      <c r="GV185">
        <f ca="1">Sheet1!CY$52</f>
        <v>-12.009674818597151</v>
      </c>
    </row>
    <row r="186" spans="1:206">
      <c r="A186" s="12" t="s">
        <v>206</v>
      </c>
      <c r="CJ186">
        <v>1</v>
      </c>
      <c r="CO186" s="4"/>
      <c r="CP186" s="4"/>
      <c r="CQ186" s="4"/>
      <c r="CR186" s="4"/>
      <c r="CS186" s="4"/>
      <c r="GW186">
        <f ca="1">Sheet1!CZ$52</f>
        <v>-30398.115196230392</v>
      </c>
    </row>
    <row r="187" spans="1:206">
      <c r="A187" s="13" t="s">
        <v>207</v>
      </c>
      <c r="CO187" s="4"/>
      <c r="CP187" s="4"/>
      <c r="CQ187" s="4"/>
      <c r="CR187" s="4"/>
      <c r="CS187" s="4"/>
      <c r="GR187">
        <f ca="1">(Sheet1!CU$50^2)</f>
        <v>1.3839586157235541E-6</v>
      </c>
      <c r="GS187">
        <f ca="1">-(Sheet1!CV$50^2)</f>
        <v>-2.5201562499999999E-6</v>
      </c>
    </row>
    <row r="188" spans="1:206">
      <c r="A188" s="13" t="s">
        <v>208</v>
      </c>
      <c r="CO188" s="4"/>
      <c r="CP188" s="4"/>
      <c r="CQ188" s="4"/>
      <c r="CR188" s="4"/>
      <c r="CS188" s="4"/>
      <c r="GS188">
        <f ca="1">-GS187</f>
        <v>2.5201562499999999E-6</v>
      </c>
      <c r="GT188">
        <f ca="1">-(Sheet1!CW$50^2)</f>
        <v>-2.5000000000000001E-9</v>
      </c>
    </row>
    <row r="189" spans="1:206">
      <c r="A189" s="13" t="s">
        <v>209</v>
      </c>
      <c r="CO189" s="4"/>
      <c r="CP189" s="4"/>
      <c r="CQ189" s="4"/>
      <c r="CR189" s="4"/>
      <c r="CS189" s="4"/>
      <c r="GT189">
        <f ca="1">-GT188</f>
        <v>2.5000000000000001E-9</v>
      </c>
      <c r="GU189">
        <f ca="1">-(Sheet1!CX$50^2)</f>
        <v>-2.5201562499999999E-6</v>
      </c>
    </row>
    <row r="190" spans="1:206">
      <c r="A190" s="13" t="s">
        <v>210</v>
      </c>
      <c r="CO190" s="4"/>
      <c r="CP190" s="4"/>
      <c r="CQ190" s="4"/>
      <c r="CR190" s="4"/>
      <c r="CS190" s="4"/>
      <c r="GU190">
        <f ca="1">-GU189</f>
        <v>2.5201562499999999E-6</v>
      </c>
      <c r="GV190">
        <f ca="1">-(Sheet1!CY$50^2)</f>
        <v>-1.4884000000000002E-4</v>
      </c>
    </row>
    <row r="191" spans="1:206">
      <c r="A191" s="13" t="s">
        <v>211</v>
      </c>
      <c r="GV191">
        <f ca="1">-GV190</f>
        <v>1.4884000000000002E-4</v>
      </c>
      <c r="GW191">
        <f ca="1">-(Sheet1!CZ$50^2)</f>
        <v>-2.5201562499999999E-6</v>
      </c>
    </row>
    <row r="192" spans="1:206" s="6" customFormat="1">
      <c r="A192" s="14" t="s">
        <v>212</v>
      </c>
      <c r="C192" s="6">
        <v>1</v>
      </c>
      <c r="CK192" s="6">
        <v>-1</v>
      </c>
      <c r="GX192" s="6">
        <f ca="1">Sheet1!DA$52</f>
        <v>-20.68350902675154</v>
      </c>
    </row>
    <row r="193" spans="1:217">
      <c r="A193" s="15" t="s">
        <v>213</v>
      </c>
      <c r="CK193">
        <v>1</v>
      </c>
      <c r="CL193">
        <v>-1</v>
      </c>
      <c r="GY193">
        <f ca="1">Sheet1!DB$52</f>
        <v>-8090.9649947299904</v>
      </c>
    </row>
    <row r="194" spans="1:217">
      <c r="A194" s="15" t="s">
        <v>214</v>
      </c>
      <c r="CL194">
        <v>1</v>
      </c>
      <c r="CM194">
        <v>-1</v>
      </c>
      <c r="GZ194">
        <f ca="1">Sheet1!DC$52</f>
        <v>-408576</v>
      </c>
    </row>
    <row r="195" spans="1:217">
      <c r="A195" s="15" t="s">
        <v>215</v>
      </c>
      <c r="CM195">
        <v>1</v>
      </c>
      <c r="CN195">
        <v>-1</v>
      </c>
      <c r="CT195" s="4"/>
      <c r="CU195" s="4"/>
      <c r="CV195" s="4"/>
      <c r="CW195" s="4"/>
      <c r="CX195" s="4"/>
      <c r="HA195">
        <f ca="1">Sheet1!DD$52</f>
        <v>-72818.684952569907</v>
      </c>
    </row>
    <row r="196" spans="1:217">
      <c r="A196" s="15" t="s">
        <v>216</v>
      </c>
      <c r="CN196">
        <v>1</v>
      </c>
      <c r="CO196">
        <v>-1</v>
      </c>
      <c r="CT196" s="4"/>
      <c r="CU196" s="4"/>
      <c r="CV196" s="4"/>
      <c r="CW196" s="4"/>
      <c r="CX196" s="4"/>
      <c r="HB196">
        <f ca="1">Sheet1!DE$52</f>
        <v>-12.009674818597151</v>
      </c>
    </row>
    <row r="197" spans="1:217">
      <c r="A197" s="15" t="s">
        <v>217</v>
      </c>
      <c r="CO197">
        <v>1</v>
      </c>
      <c r="CT197" s="4"/>
      <c r="CU197" s="4"/>
      <c r="CV197" s="4"/>
      <c r="CW197" s="4"/>
      <c r="CX197" s="4"/>
      <c r="HC197">
        <f ca="1">Sheet1!DF$52</f>
        <v>-30398.115196230392</v>
      </c>
    </row>
    <row r="198" spans="1:217">
      <c r="A198" s="16" t="s">
        <v>218</v>
      </c>
      <c r="CT198" s="4"/>
      <c r="CU198" s="4"/>
      <c r="CV198" s="4"/>
      <c r="CW198" s="4"/>
      <c r="CX198" s="4"/>
      <c r="GX198">
        <f ca="1">(Sheet1!DA$50^2)</f>
        <v>1.2346067568598911E-6</v>
      </c>
      <c r="GY198">
        <f ca="1">-(Sheet1!DB$50^2)</f>
        <v>-2.5201562499999999E-6</v>
      </c>
    </row>
    <row r="199" spans="1:217">
      <c r="A199" s="16" t="s">
        <v>219</v>
      </c>
      <c r="CT199" s="4"/>
      <c r="CU199" s="4"/>
      <c r="CV199" s="4"/>
      <c r="CW199" s="4"/>
      <c r="CX199" s="4"/>
      <c r="GY199">
        <f ca="1">-GY198</f>
        <v>2.5201562499999999E-6</v>
      </c>
      <c r="GZ199">
        <f ca="1">-(Sheet1!DC$50^2)</f>
        <v>-2.5000000000000001E-9</v>
      </c>
    </row>
    <row r="200" spans="1:217">
      <c r="A200" s="16" t="s">
        <v>220</v>
      </c>
      <c r="GZ200">
        <f ca="1">-GZ199</f>
        <v>2.5000000000000001E-9</v>
      </c>
      <c r="HA200">
        <f ca="1">-(Sheet1!DD$50^2)</f>
        <v>-2.5201562499999999E-6</v>
      </c>
    </row>
    <row r="201" spans="1:217">
      <c r="A201" s="16" t="s">
        <v>221</v>
      </c>
      <c r="HA201">
        <f ca="1">-HA200</f>
        <v>2.5201562499999999E-6</v>
      </c>
      <c r="HB201">
        <f ca="1">-(Sheet1!DE$50^2)</f>
        <v>-1.4884000000000002E-4</v>
      </c>
    </row>
    <row r="202" spans="1:217">
      <c r="A202" s="16" t="s">
        <v>222</v>
      </c>
      <c r="HB202">
        <f ca="1">-HB201</f>
        <v>1.4884000000000002E-4</v>
      </c>
      <c r="HC202">
        <f ca="1">-(Sheet1!DF$50^2)</f>
        <v>-2.5201562499999999E-6</v>
      </c>
    </row>
    <row r="203" spans="1:217" s="6" customFormat="1">
      <c r="A203" s="11" t="s">
        <v>223</v>
      </c>
      <c r="C203" s="6">
        <v>1</v>
      </c>
      <c r="CP203" s="6">
        <v>-1</v>
      </c>
      <c r="HD203" s="6">
        <f ca="1">Sheet1!DG$52</f>
        <v>-26.096443995473098</v>
      </c>
    </row>
    <row r="204" spans="1:217">
      <c r="A204" s="12" t="s">
        <v>224</v>
      </c>
      <c r="CP204">
        <v>1</v>
      </c>
      <c r="CQ204">
        <v>-1</v>
      </c>
      <c r="HE204">
        <f ca="1">Sheet1!DH$52</f>
        <v>-8090.9649947299904</v>
      </c>
    </row>
    <row r="205" spans="1:217">
      <c r="A205" s="12" t="s">
        <v>225</v>
      </c>
      <c r="CQ205">
        <v>1</v>
      </c>
      <c r="CR205">
        <v>-1</v>
      </c>
      <c r="HF205">
        <f ca="1">Sheet1!DI$52</f>
        <v>-408576</v>
      </c>
    </row>
    <row r="206" spans="1:217">
      <c r="A206" s="12" t="s">
        <v>226</v>
      </c>
      <c r="CR206">
        <v>1</v>
      </c>
      <c r="CS206">
        <v>-1</v>
      </c>
      <c r="HG206">
        <f ca="1">Sheet1!DJ$52</f>
        <v>-72818.684952569907</v>
      </c>
    </row>
    <row r="207" spans="1:217">
      <c r="A207" s="12" t="s">
        <v>393</v>
      </c>
      <c r="CS207">
        <v>1</v>
      </c>
      <c r="CT207">
        <v>-1</v>
      </c>
      <c r="HH207">
        <f ca="1">Sheet1!DK$52</f>
        <v>-12.009674818597151</v>
      </c>
    </row>
    <row r="208" spans="1:217">
      <c r="A208" s="12" t="s">
        <v>394</v>
      </c>
      <c r="CT208">
        <v>1</v>
      </c>
      <c r="HI208">
        <f ca="1">Sheet1!DL$52</f>
        <v>-30398.115196230392</v>
      </c>
    </row>
    <row r="209" spans="1:223">
      <c r="A209" s="13" t="s">
        <v>395</v>
      </c>
      <c r="HD209">
        <f ca="1">(Sheet1!DG$50^2)</f>
        <v>9.7852412399289666E-7</v>
      </c>
      <c r="HE209">
        <f ca="1">-(Sheet1!DH$50^2)</f>
        <v>-2.5201562499999999E-6</v>
      </c>
    </row>
    <row r="210" spans="1:223">
      <c r="A210" s="13" t="s">
        <v>396</v>
      </c>
      <c r="HE210">
        <f ca="1">-HE209</f>
        <v>2.5201562499999999E-6</v>
      </c>
      <c r="HF210">
        <f ca="1">-(Sheet1!DI$50^2)</f>
        <v>-2.5000000000000001E-9</v>
      </c>
    </row>
    <row r="211" spans="1:223">
      <c r="A211" s="13" t="s">
        <v>397</v>
      </c>
      <c r="HF211">
        <f ca="1">-HF210</f>
        <v>2.5000000000000001E-9</v>
      </c>
      <c r="HG211">
        <f ca="1">-(Sheet1!DJ$50^2)</f>
        <v>-2.5201562499999999E-6</v>
      </c>
    </row>
    <row r="212" spans="1:223">
      <c r="A212" s="13" t="s">
        <v>398</v>
      </c>
      <c r="HG212">
        <f ca="1">-HG211</f>
        <v>2.5201562499999999E-6</v>
      </c>
      <c r="HH212">
        <f ca="1">-(Sheet1!DK$50^2)</f>
        <v>-1.4884000000000002E-4</v>
      </c>
    </row>
    <row r="213" spans="1:223">
      <c r="A213" s="13" t="s">
        <v>399</v>
      </c>
      <c r="HH213">
        <f ca="1">-HH212</f>
        <v>1.4884000000000002E-4</v>
      </c>
      <c r="HI213">
        <f ca="1">-(Sheet1!DL$50^2)</f>
        <v>-2.5201562499999999E-6</v>
      </c>
    </row>
    <row r="214" spans="1:223" s="6" customFormat="1">
      <c r="A214" s="14" t="s">
        <v>400</v>
      </c>
      <c r="C214" s="6">
        <v>1</v>
      </c>
      <c r="CU214" s="6">
        <v>-1</v>
      </c>
      <c r="HJ214" s="6">
        <f ca="1">Sheet1!DM$52</f>
        <v>-24.17680761317207</v>
      </c>
      <c r="HO214" s="22"/>
    </row>
    <row r="215" spans="1:223">
      <c r="A215" s="15" t="s">
        <v>401</v>
      </c>
      <c r="CU215">
        <v>1</v>
      </c>
      <c r="CV215">
        <v>-1</v>
      </c>
      <c r="HJ215" s="7"/>
      <c r="HK215" s="7">
        <f ca="1">Sheet1!DN$52</f>
        <v>-8090.9649947299904</v>
      </c>
      <c r="HL215" s="7"/>
      <c r="HM215" s="7"/>
      <c r="HN215" s="7"/>
      <c r="HO215" s="4"/>
    </row>
    <row r="216" spans="1:223">
      <c r="A216" s="15" t="s">
        <v>402</v>
      </c>
      <c r="CV216">
        <v>1</v>
      </c>
      <c r="CW216">
        <v>-1</v>
      </c>
      <c r="HJ216" s="7"/>
      <c r="HK216" s="7"/>
      <c r="HL216" s="7">
        <f ca="1">Sheet1!DO$52</f>
        <v>-408576</v>
      </c>
      <c r="HM216" s="7"/>
      <c r="HN216" s="7"/>
      <c r="HO216" s="4"/>
    </row>
    <row r="217" spans="1:223">
      <c r="A217" s="15" t="s">
        <v>403</v>
      </c>
      <c r="CW217">
        <v>1</v>
      </c>
      <c r="CX217">
        <v>-1</v>
      </c>
      <c r="HJ217" s="7"/>
      <c r="HK217" s="7"/>
      <c r="HL217" s="7"/>
      <c r="HM217" s="7">
        <f ca="1">Sheet1!DP$52</f>
        <v>-72818.684952569907</v>
      </c>
      <c r="HN217" s="7"/>
      <c r="HO217" s="4"/>
    </row>
    <row r="218" spans="1:223">
      <c r="A218" s="15" t="s">
        <v>404</v>
      </c>
      <c r="CX218">
        <v>1</v>
      </c>
      <c r="CY218">
        <v>-1</v>
      </c>
      <c r="HJ218" s="7"/>
      <c r="HK218" s="7"/>
      <c r="HL218" s="7"/>
      <c r="HM218" s="7"/>
      <c r="HN218">
        <f ca="1">Sheet1!DQ$52</f>
        <v>-12.009674818597151</v>
      </c>
      <c r="HO218" s="4"/>
    </row>
    <row r="219" spans="1:223">
      <c r="A219" s="15" t="s">
        <v>405</v>
      </c>
      <c r="CY219">
        <v>1</v>
      </c>
      <c r="HJ219" s="7"/>
      <c r="HK219" s="7"/>
      <c r="HL219" s="7"/>
      <c r="HM219" s="7"/>
      <c r="HN219" s="7"/>
      <c r="HO219" s="4">
        <f ca="1">Sheet1!DR$52</f>
        <v>-30398.115196230392</v>
      </c>
    </row>
    <row r="220" spans="1:223">
      <c r="A220" s="16" t="s">
        <v>406</v>
      </c>
      <c r="HJ220" s="7">
        <f ca="1">(Sheet1!DM$50^2)</f>
        <v>1.0562188527358513E-6</v>
      </c>
      <c r="HK220" s="7">
        <f ca="1">-(Sheet1!DN$50^2)</f>
        <v>-2.5201562499999999E-6</v>
      </c>
      <c r="HL220" s="7"/>
      <c r="HM220" s="7"/>
      <c r="HN220" s="7"/>
    </row>
    <row r="221" spans="1:223">
      <c r="A221" s="16" t="s">
        <v>407</v>
      </c>
      <c r="HJ221" s="7"/>
      <c r="HK221" s="7">
        <f ca="1">-HK220</f>
        <v>2.5201562499999999E-6</v>
      </c>
      <c r="HL221" s="7">
        <f ca="1">-(Sheet1!DO$50^2)</f>
        <v>-2.5000000000000001E-9</v>
      </c>
      <c r="HM221" s="7"/>
      <c r="HN221" s="7"/>
    </row>
    <row r="222" spans="1:223">
      <c r="A222" s="16" t="s">
        <v>408</v>
      </c>
      <c r="HJ222" s="7"/>
      <c r="HK222" s="7"/>
      <c r="HL222" s="7">
        <f ca="1">-HL221</f>
        <v>2.5000000000000001E-9</v>
      </c>
      <c r="HM222" s="7">
        <f ca="1">-(Sheet1!DP$50^2)</f>
        <v>-2.5201562499999999E-6</v>
      </c>
      <c r="HN222" s="7"/>
    </row>
    <row r="223" spans="1:223">
      <c r="A223" s="16" t="s">
        <v>409</v>
      </c>
      <c r="HJ223" s="7"/>
      <c r="HK223" s="7"/>
      <c r="HL223" s="7"/>
      <c r="HM223" s="7">
        <f ca="1">-HM222</f>
        <v>2.5201562499999999E-6</v>
      </c>
      <c r="HN223">
        <f ca="1">-(Sheet1!DQ$50^2)</f>
        <v>-1.4884000000000002E-4</v>
      </c>
    </row>
    <row r="224" spans="1:223" s="8" customFormat="1">
      <c r="A224" s="19" t="s">
        <v>410</v>
      </c>
      <c r="HN224">
        <f ca="1">-HN223</f>
        <v>1.4884000000000002E-4</v>
      </c>
      <c r="HO224" s="8">
        <f ca="1">-(Sheet1!$DR$50^2)</f>
        <v>-2.5201562499999999E-6</v>
      </c>
    </row>
    <row r="225" spans="1:1">
      <c r="A225" s="21"/>
    </row>
    <row r="226" spans="1:1">
      <c r="A226" s="21"/>
    </row>
    <row r="227" spans="1:1">
      <c r="A227" s="21"/>
    </row>
    <row r="228" spans="1:1">
      <c r="A228" s="20"/>
    </row>
    <row r="229" spans="1:1">
      <c r="A229" s="20"/>
    </row>
    <row r="230" spans="1:1">
      <c r="A230" s="20"/>
    </row>
    <row r="231" spans="1:1">
      <c r="A231" s="20"/>
    </row>
    <row r="232" spans="1:1">
      <c r="A232" s="20"/>
    </row>
    <row r="233" spans="1:1">
      <c r="A233" s="20"/>
    </row>
    <row r="234" spans="1:1">
      <c r="A234" s="20"/>
    </row>
    <row r="235" spans="1:1">
      <c r="A235" s="20"/>
    </row>
    <row r="236" spans="1:1">
      <c r="A236" s="20"/>
    </row>
    <row r="237" spans="1:1">
      <c r="A237" s="20"/>
    </row>
    <row r="238" spans="1:1">
      <c r="A238" s="20"/>
    </row>
    <row r="239" spans="1:1">
      <c r="A239" s="20"/>
    </row>
    <row r="240" spans="1:1">
      <c r="A240" s="20"/>
    </row>
    <row r="241" spans="1:1">
      <c r="A241" s="20"/>
    </row>
    <row r="242" spans="1:1">
      <c r="A242" s="20"/>
    </row>
    <row r="243" spans="1:1">
      <c r="A243" s="20"/>
    </row>
    <row r="244" spans="1:1">
      <c r="A244" s="20"/>
    </row>
    <row r="245" spans="1:1">
      <c r="A245" s="20"/>
    </row>
    <row r="246" spans="1:1">
      <c r="A246" s="20"/>
    </row>
    <row r="247" spans="1:1">
      <c r="A247" s="20"/>
    </row>
    <row r="248" spans="1:1">
      <c r="A248" s="20"/>
    </row>
    <row r="249" spans="1:1">
      <c r="A249" s="20"/>
    </row>
    <row r="250" spans="1:1">
      <c r="A250" s="20"/>
    </row>
    <row r="251" spans="1:1">
      <c r="A251" s="20"/>
    </row>
    <row r="252" spans="1:1">
      <c r="A252" s="20"/>
    </row>
    <row r="253" spans="1:1">
      <c r="A253" s="20"/>
    </row>
    <row r="254" spans="1:1">
      <c r="A254" s="20"/>
    </row>
    <row r="255" spans="1:1">
      <c r="A255" s="20"/>
    </row>
    <row r="256" spans="1:1">
      <c r="A256" s="20"/>
    </row>
    <row r="257" spans="1:1">
      <c r="A257" s="20"/>
    </row>
    <row r="258" spans="1:1">
      <c r="A258" s="20"/>
    </row>
    <row r="259" spans="1:1">
      <c r="A259" s="20"/>
    </row>
    <row r="260" spans="1:1">
      <c r="A260" s="20"/>
    </row>
    <row r="261" spans="1:1">
      <c r="A261" s="20"/>
    </row>
    <row r="262" spans="1:1">
      <c r="A262" s="20"/>
    </row>
    <row r="263" spans="1:1">
      <c r="A263" s="20"/>
    </row>
    <row r="264" spans="1:1">
      <c r="A264" s="20"/>
    </row>
    <row r="265" spans="1:1">
      <c r="A265" s="20"/>
    </row>
    <row r="266" spans="1:1">
      <c r="A266" s="20"/>
    </row>
    <row r="267" spans="1:1">
      <c r="A267" s="20"/>
    </row>
    <row r="268" spans="1:1">
      <c r="A268" s="20"/>
    </row>
    <row r="269" spans="1:1">
      <c r="A269" s="20"/>
    </row>
    <row r="270" spans="1:1">
      <c r="A270" s="20"/>
    </row>
    <row r="271" spans="1:1">
      <c r="A271" s="20"/>
    </row>
    <row r="272" spans="1:1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  <row r="278" spans="1:1">
      <c r="A278" s="20"/>
    </row>
    <row r="279" spans="1:1">
      <c r="A279" s="20"/>
    </row>
    <row r="280" spans="1:1">
      <c r="A280" s="20"/>
    </row>
    <row r="281" spans="1:1">
      <c r="A281" s="20"/>
    </row>
    <row r="282" spans="1:1">
      <c r="A282" s="20"/>
    </row>
    <row r="283" spans="1:1">
      <c r="A283" s="20"/>
    </row>
    <row r="284" spans="1:1">
      <c r="A284" s="20"/>
    </row>
    <row r="285" spans="1:1">
      <c r="A285" s="20"/>
    </row>
    <row r="286" spans="1:1">
      <c r="A286" s="20"/>
    </row>
    <row r="287" spans="1:1">
      <c r="A287" s="20"/>
    </row>
    <row r="288" spans="1:1">
      <c r="A288" s="20"/>
    </row>
    <row r="289" spans="1:1">
      <c r="A289" s="20"/>
    </row>
    <row r="290" spans="1:1">
      <c r="A290" s="20"/>
    </row>
    <row r="291" spans="1:1">
      <c r="A291" s="20"/>
    </row>
    <row r="292" spans="1:1">
      <c r="A292" s="20"/>
    </row>
    <row r="293" spans="1:1">
      <c r="A293" s="20"/>
    </row>
    <row r="294" spans="1:1">
      <c r="A294" s="20"/>
    </row>
    <row r="295" spans="1:1">
      <c r="A295" s="20"/>
    </row>
    <row r="296" spans="1:1">
      <c r="A296" s="20"/>
    </row>
    <row r="297" spans="1:1">
      <c r="A297" s="20"/>
    </row>
    <row r="298" spans="1:1">
      <c r="A298" s="20"/>
    </row>
    <row r="299" spans="1:1">
      <c r="A299" s="20"/>
    </row>
    <row r="300" spans="1:1">
      <c r="A300" s="20"/>
    </row>
    <row r="301" spans="1:1">
      <c r="A301" s="20"/>
    </row>
    <row r="302" spans="1:1">
      <c r="A302" s="20"/>
    </row>
    <row r="303" spans="1:1">
      <c r="A303" s="20"/>
    </row>
    <row r="304" spans="1:1">
      <c r="A304" s="20"/>
    </row>
    <row r="305" spans="1:1">
      <c r="A305" s="20"/>
    </row>
    <row r="306" spans="1:1">
      <c r="A306" s="20"/>
    </row>
    <row r="307" spans="1:1">
      <c r="A307" s="20"/>
    </row>
    <row r="308" spans="1:1">
      <c r="A308" s="20"/>
    </row>
    <row r="309" spans="1:1">
      <c r="A309" s="20"/>
    </row>
    <row r="310" spans="1:1">
      <c r="A310" s="20"/>
    </row>
    <row r="311" spans="1:1">
      <c r="A311" s="20"/>
    </row>
    <row r="312" spans="1:1">
      <c r="A312" s="20"/>
    </row>
    <row r="313" spans="1:1">
      <c r="A313" s="20"/>
    </row>
    <row r="314" spans="1:1">
      <c r="A314" s="20"/>
    </row>
    <row r="315" spans="1:1">
      <c r="A315" s="20"/>
    </row>
    <row r="316" spans="1:1">
      <c r="A316" s="20"/>
    </row>
    <row r="317" spans="1:1">
      <c r="A317" s="20"/>
    </row>
    <row r="318" spans="1:1">
      <c r="A318" s="20"/>
    </row>
    <row r="319" spans="1:1">
      <c r="A319" s="20"/>
    </row>
    <row r="320" spans="1:1">
      <c r="A320" s="20"/>
    </row>
    <row r="321" spans="1:1">
      <c r="A321" s="20"/>
    </row>
    <row r="322" spans="1:1">
      <c r="A322" s="20"/>
    </row>
    <row r="323" spans="1:1">
      <c r="A323" s="20"/>
    </row>
    <row r="324" spans="1:1">
      <c r="A324" s="20"/>
    </row>
    <row r="325" spans="1:1">
      <c r="A325" s="20"/>
    </row>
    <row r="326" spans="1:1">
      <c r="A326" s="20"/>
    </row>
    <row r="327" spans="1:1">
      <c r="A327" s="20"/>
    </row>
    <row r="328" spans="1:1">
      <c r="A328" s="20"/>
    </row>
    <row r="329" spans="1:1">
      <c r="A329" s="20"/>
    </row>
    <row r="330" spans="1:1">
      <c r="A330" s="20"/>
    </row>
    <row r="331" spans="1:1">
      <c r="A331" s="20"/>
    </row>
    <row r="332" spans="1:1">
      <c r="A332" s="20"/>
    </row>
    <row r="333" spans="1:1">
      <c r="A333" s="20"/>
    </row>
    <row r="334" spans="1:1">
      <c r="A334" s="20"/>
    </row>
    <row r="335" spans="1:1">
      <c r="A335" s="20"/>
    </row>
    <row r="336" spans="1:1">
      <c r="A336" s="20"/>
    </row>
    <row r="337" spans="1:1">
      <c r="A337" s="20"/>
    </row>
    <row r="338" spans="1:1">
      <c r="A338" s="20"/>
    </row>
    <row r="339" spans="1:1">
      <c r="A339" s="20"/>
    </row>
    <row r="340" spans="1:1">
      <c r="A340" s="20"/>
    </row>
    <row r="341" spans="1:1">
      <c r="A341" s="20"/>
    </row>
    <row r="342" spans="1:1">
      <c r="A342" s="20"/>
    </row>
    <row r="343" spans="1:1">
      <c r="A343" s="20"/>
    </row>
    <row r="344" spans="1:1">
      <c r="A344" s="20"/>
    </row>
    <row r="345" spans="1:1">
      <c r="A345" s="20"/>
    </row>
    <row r="346" spans="1:1">
      <c r="A346" s="20"/>
    </row>
    <row r="347" spans="1:1">
      <c r="A347" s="20"/>
    </row>
    <row r="348" spans="1:1">
      <c r="A348" s="20"/>
    </row>
    <row r="349" spans="1:1">
      <c r="A349" s="20"/>
    </row>
    <row r="350" spans="1:1">
      <c r="A350" s="20"/>
    </row>
    <row r="351" spans="1:1">
      <c r="A351" s="20"/>
    </row>
    <row r="352" spans="1:1">
      <c r="A352" s="20"/>
    </row>
    <row r="353" spans="1:1">
      <c r="A353" s="20"/>
    </row>
    <row r="354" spans="1:1">
      <c r="A354" s="20"/>
    </row>
    <row r="355" spans="1:1">
      <c r="A355" s="20"/>
    </row>
    <row r="356" spans="1:1">
      <c r="A356" s="20"/>
    </row>
    <row r="357" spans="1:1">
      <c r="A357" s="20"/>
    </row>
    <row r="358" spans="1:1">
      <c r="A358" s="20"/>
    </row>
    <row r="359" spans="1:1">
      <c r="A359" s="20"/>
    </row>
    <row r="360" spans="1:1">
      <c r="A360" s="20"/>
    </row>
    <row r="361" spans="1:1">
      <c r="A361" s="20"/>
    </row>
    <row r="362" spans="1:1">
      <c r="A362" s="20"/>
    </row>
    <row r="363" spans="1:1">
      <c r="A363" s="20"/>
    </row>
    <row r="364" spans="1:1">
      <c r="A364" s="20"/>
    </row>
    <row r="365" spans="1:1">
      <c r="A365" s="20"/>
    </row>
    <row r="366" spans="1:1">
      <c r="A366" s="20"/>
    </row>
    <row r="367" spans="1:1">
      <c r="A367" s="20"/>
    </row>
    <row r="368" spans="1:1">
      <c r="A368" s="20"/>
    </row>
    <row r="369" spans="1:1">
      <c r="A369" s="20"/>
    </row>
    <row r="370" spans="1:1">
      <c r="A370" s="20"/>
    </row>
  </sheetData>
  <mergeCells count="1">
    <mergeCell ref="HP1:HQ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O224"/>
  <sheetViews>
    <sheetView topLeftCell="CR1" workbookViewId="0">
      <selection activeCell="HN3" sqref="HN3"/>
    </sheetView>
  </sheetViews>
  <sheetFormatPr baseColWidth="10" defaultRowHeight="15" x14ac:dyDescent="0"/>
  <cols>
    <col min="1" max="1" width="10.83203125" style="17"/>
  </cols>
  <sheetData>
    <row r="1" spans="1:223">
      <c r="A1" s="25" t="s">
        <v>228</v>
      </c>
      <c r="HL1" s="5" t="s">
        <v>491</v>
      </c>
      <c r="HM1" s="5"/>
      <c r="HN1" s="5"/>
    </row>
    <row r="2" spans="1:223">
      <c r="A2" s="26"/>
      <c r="B2" t="s">
        <v>12</v>
      </c>
      <c r="C2" t="s">
        <v>227</v>
      </c>
      <c r="D2" t="s">
        <v>230</v>
      </c>
      <c r="E2" t="s">
        <v>232</v>
      </c>
      <c r="F2" t="s">
        <v>233</v>
      </c>
      <c r="G2" t="s">
        <v>234</v>
      </c>
      <c r="H2" t="s">
        <v>411</v>
      </c>
      <c r="I2" t="s">
        <v>231</v>
      </c>
      <c r="J2" t="s">
        <v>235</v>
      </c>
      <c r="K2" t="s">
        <v>236</v>
      </c>
      <c r="L2" t="s">
        <v>237</v>
      </c>
      <c r="M2" t="s">
        <v>412</v>
      </c>
      <c r="N2" t="s">
        <v>238</v>
      </c>
      <c r="O2" t="s">
        <v>239</v>
      </c>
      <c r="P2" t="s">
        <v>240</v>
      </c>
      <c r="Q2" t="s">
        <v>241</v>
      </c>
      <c r="R2" t="s">
        <v>413</v>
      </c>
      <c r="S2" t="s">
        <v>242</v>
      </c>
      <c r="T2" t="s">
        <v>243</v>
      </c>
      <c r="U2" t="s">
        <v>244</v>
      </c>
      <c r="V2" t="s">
        <v>245</v>
      </c>
      <c r="W2" t="s">
        <v>414</v>
      </c>
      <c r="X2" t="s">
        <v>246</v>
      </c>
      <c r="Y2" t="s">
        <v>247</v>
      </c>
      <c r="Z2" t="s">
        <v>248</v>
      </c>
      <c r="AA2" t="s">
        <v>249</v>
      </c>
      <c r="AB2" t="s">
        <v>415</v>
      </c>
      <c r="AC2" t="s">
        <v>250</v>
      </c>
      <c r="AD2" t="s">
        <v>251</v>
      </c>
      <c r="AE2" t="s">
        <v>252</v>
      </c>
      <c r="AF2" t="s">
        <v>253</v>
      </c>
      <c r="AG2" t="s">
        <v>416</v>
      </c>
      <c r="AH2" t="s">
        <v>254</v>
      </c>
      <c r="AI2" t="s">
        <v>255</v>
      </c>
      <c r="AJ2" t="s">
        <v>256</v>
      </c>
      <c r="AK2" t="s">
        <v>257</v>
      </c>
      <c r="AL2" t="s">
        <v>417</v>
      </c>
      <c r="AM2" t="s">
        <v>258</v>
      </c>
      <c r="AN2" t="s">
        <v>259</v>
      </c>
      <c r="AO2" t="s">
        <v>260</v>
      </c>
      <c r="AP2" t="s">
        <v>261</v>
      </c>
      <c r="AQ2" t="s">
        <v>418</v>
      </c>
      <c r="AR2" t="s">
        <v>262</v>
      </c>
      <c r="AS2" t="s">
        <v>263</v>
      </c>
      <c r="AT2" t="s">
        <v>264</v>
      </c>
      <c r="AU2" t="s">
        <v>265</v>
      </c>
      <c r="AV2" t="s">
        <v>419</v>
      </c>
      <c r="AW2" t="s">
        <v>266</v>
      </c>
      <c r="AX2" t="s">
        <v>267</v>
      </c>
      <c r="AY2" t="s">
        <v>268</v>
      </c>
      <c r="AZ2" t="s">
        <v>269</v>
      </c>
      <c r="BA2" t="s">
        <v>420</v>
      </c>
      <c r="BB2" t="s">
        <v>270</v>
      </c>
      <c r="BC2" t="s">
        <v>271</v>
      </c>
      <c r="BD2" t="s">
        <v>272</v>
      </c>
      <c r="BE2" t="s">
        <v>273</v>
      </c>
      <c r="BF2" t="s">
        <v>421</v>
      </c>
      <c r="BG2" t="s">
        <v>274</v>
      </c>
      <c r="BH2" t="s">
        <v>275</v>
      </c>
      <c r="BI2" t="s">
        <v>276</v>
      </c>
      <c r="BJ2" t="s">
        <v>277</v>
      </c>
      <c r="BK2" t="s">
        <v>422</v>
      </c>
      <c r="BL2" t="s">
        <v>278</v>
      </c>
      <c r="BM2" t="s">
        <v>279</v>
      </c>
      <c r="BN2" t="s">
        <v>280</v>
      </c>
      <c r="BO2" t="s">
        <v>281</v>
      </c>
      <c r="BP2" t="s">
        <v>423</v>
      </c>
      <c r="BQ2" t="s">
        <v>282</v>
      </c>
      <c r="BR2" t="s">
        <v>283</v>
      </c>
      <c r="BS2" t="s">
        <v>284</v>
      </c>
      <c r="BT2" t="s">
        <v>285</v>
      </c>
      <c r="BU2" t="s">
        <v>424</v>
      </c>
      <c r="BV2" t="s">
        <v>286</v>
      </c>
      <c r="BW2" t="s">
        <v>287</v>
      </c>
      <c r="BX2" t="s">
        <v>288</v>
      </c>
      <c r="BY2" t="s">
        <v>289</v>
      </c>
      <c r="BZ2" t="s">
        <v>425</v>
      </c>
      <c r="CA2" t="s">
        <v>290</v>
      </c>
      <c r="CB2" t="s">
        <v>291</v>
      </c>
      <c r="CC2" t="s">
        <v>292</v>
      </c>
      <c r="CD2" t="s">
        <v>293</v>
      </c>
      <c r="CE2" t="s">
        <v>426</v>
      </c>
      <c r="CF2" t="s">
        <v>294</v>
      </c>
      <c r="CG2" t="s">
        <v>295</v>
      </c>
      <c r="CH2" t="s">
        <v>296</v>
      </c>
      <c r="CI2" t="s">
        <v>297</v>
      </c>
      <c r="CJ2" t="s">
        <v>427</v>
      </c>
      <c r="CK2" t="s">
        <v>298</v>
      </c>
      <c r="CL2" t="s">
        <v>299</v>
      </c>
      <c r="CM2" t="s">
        <v>300</v>
      </c>
      <c r="CN2" t="s">
        <v>301</v>
      </c>
      <c r="CO2" t="s">
        <v>428</v>
      </c>
      <c r="CP2" t="s">
        <v>302</v>
      </c>
      <c r="CQ2" t="s">
        <v>303</v>
      </c>
      <c r="CR2" t="s">
        <v>304</v>
      </c>
      <c r="CS2" t="s">
        <v>305</v>
      </c>
      <c r="CT2" t="s">
        <v>429</v>
      </c>
      <c r="CU2" t="s">
        <v>306</v>
      </c>
      <c r="CV2" t="s">
        <v>307</v>
      </c>
      <c r="CW2" t="s">
        <v>308</v>
      </c>
      <c r="CX2" t="s">
        <v>309</v>
      </c>
      <c r="CY2" t="s">
        <v>430</v>
      </c>
      <c r="CZ2" t="s">
        <v>310</v>
      </c>
      <c r="DA2" t="s">
        <v>311</v>
      </c>
      <c r="DB2" t="s">
        <v>312</v>
      </c>
      <c r="DC2" t="s">
        <v>313</v>
      </c>
      <c r="DD2" t="s">
        <v>432</v>
      </c>
      <c r="DE2" t="s">
        <v>433</v>
      </c>
      <c r="DF2" t="s">
        <v>314</v>
      </c>
      <c r="DG2" t="s">
        <v>315</v>
      </c>
      <c r="DH2" t="s">
        <v>316</v>
      </c>
      <c r="DI2" t="s">
        <v>317</v>
      </c>
      <c r="DJ2" t="s">
        <v>434</v>
      </c>
      <c r="DK2" t="s">
        <v>435</v>
      </c>
      <c r="DL2" t="s">
        <v>318</v>
      </c>
      <c r="DM2" t="s">
        <v>319</v>
      </c>
      <c r="DN2" t="s">
        <v>320</v>
      </c>
      <c r="DO2" t="s">
        <v>321</v>
      </c>
      <c r="DP2" t="s">
        <v>436</v>
      </c>
      <c r="DQ2" t="s">
        <v>437</v>
      </c>
      <c r="DR2" t="s">
        <v>322</v>
      </c>
      <c r="DS2" t="s">
        <v>323</v>
      </c>
      <c r="DT2" t="s">
        <v>324</v>
      </c>
      <c r="DU2" t="s">
        <v>325</v>
      </c>
      <c r="DV2" t="s">
        <v>438</v>
      </c>
      <c r="DW2" t="s">
        <v>439</v>
      </c>
      <c r="DX2" t="s">
        <v>326</v>
      </c>
      <c r="DY2" t="s">
        <v>327</v>
      </c>
      <c r="DZ2" t="s">
        <v>328</v>
      </c>
      <c r="EA2" t="s">
        <v>329</v>
      </c>
      <c r="EB2" t="s">
        <v>440</v>
      </c>
      <c r="EC2" t="s">
        <v>441</v>
      </c>
      <c r="ED2" t="s">
        <v>330</v>
      </c>
      <c r="EE2" t="s">
        <v>331</v>
      </c>
      <c r="EF2" t="s">
        <v>332</v>
      </c>
      <c r="EG2" t="s">
        <v>333</v>
      </c>
      <c r="EH2" t="s">
        <v>442</v>
      </c>
      <c r="EI2" t="s">
        <v>443</v>
      </c>
      <c r="EJ2" t="s">
        <v>334</v>
      </c>
      <c r="EK2" t="s">
        <v>335</v>
      </c>
      <c r="EL2" t="s">
        <v>336</v>
      </c>
      <c r="EM2" t="s">
        <v>337</v>
      </c>
      <c r="EN2" t="s">
        <v>444</v>
      </c>
      <c r="EO2" t="s">
        <v>445</v>
      </c>
      <c r="EP2" t="s">
        <v>338</v>
      </c>
      <c r="EQ2" t="s">
        <v>339</v>
      </c>
      <c r="ER2" t="s">
        <v>340</v>
      </c>
      <c r="ES2" t="s">
        <v>341</v>
      </c>
      <c r="ET2" t="s">
        <v>446</v>
      </c>
      <c r="EU2" t="s">
        <v>447</v>
      </c>
      <c r="EV2" t="s">
        <v>342</v>
      </c>
      <c r="EW2" t="s">
        <v>343</v>
      </c>
      <c r="EX2" t="s">
        <v>344</v>
      </c>
      <c r="EY2" t="s">
        <v>345</v>
      </c>
      <c r="EZ2" t="s">
        <v>448</v>
      </c>
      <c r="FA2" t="s">
        <v>449</v>
      </c>
      <c r="FB2" t="s">
        <v>346</v>
      </c>
      <c r="FC2" t="s">
        <v>347</v>
      </c>
      <c r="FD2" t="s">
        <v>348</v>
      </c>
      <c r="FE2" t="s">
        <v>349</v>
      </c>
      <c r="FF2" t="s">
        <v>450</v>
      </c>
      <c r="FG2" t="s">
        <v>451</v>
      </c>
      <c r="FH2" t="s">
        <v>350</v>
      </c>
      <c r="FI2" t="s">
        <v>351</v>
      </c>
      <c r="FJ2" t="s">
        <v>352</v>
      </c>
      <c r="FK2" t="s">
        <v>353</v>
      </c>
      <c r="FL2" t="s">
        <v>452</v>
      </c>
      <c r="FM2" t="s">
        <v>453</v>
      </c>
      <c r="FN2" t="s">
        <v>354</v>
      </c>
      <c r="FO2" t="s">
        <v>355</v>
      </c>
      <c r="FP2" t="s">
        <v>356</v>
      </c>
      <c r="FQ2" t="s">
        <v>357</v>
      </c>
      <c r="FR2" t="s">
        <v>454</v>
      </c>
      <c r="FS2" t="s">
        <v>455</v>
      </c>
      <c r="FT2" t="s">
        <v>358</v>
      </c>
      <c r="FU2" t="s">
        <v>359</v>
      </c>
      <c r="FV2" t="s">
        <v>360</v>
      </c>
      <c r="FW2" t="s">
        <v>361</v>
      </c>
      <c r="FX2" t="s">
        <v>456</v>
      </c>
      <c r="FY2" t="s">
        <v>457</v>
      </c>
      <c r="FZ2" t="s">
        <v>362</v>
      </c>
      <c r="GA2" t="s">
        <v>363</v>
      </c>
      <c r="GB2" t="s">
        <v>364</v>
      </c>
      <c r="GC2" t="s">
        <v>365</v>
      </c>
      <c r="GD2" t="s">
        <v>458</v>
      </c>
      <c r="GE2" t="s">
        <v>459</v>
      </c>
      <c r="GF2" t="s">
        <v>366</v>
      </c>
      <c r="GG2" t="s">
        <v>367</v>
      </c>
      <c r="GH2" t="s">
        <v>368</v>
      </c>
      <c r="GI2" t="s">
        <v>369</v>
      </c>
      <c r="GJ2" t="s">
        <v>460</v>
      </c>
      <c r="GK2" t="s">
        <v>461</v>
      </c>
      <c r="GL2" t="s">
        <v>370</v>
      </c>
      <c r="GM2" t="s">
        <v>371</v>
      </c>
      <c r="GN2" t="s">
        <v>372</v>
      </c>
      <c r="GO2" t="s">
        <v>373</v>
      </c>
      <c r="GP2" t="s">
        <v>462</v>
      </c>
      <c r="GQ2" t="s">
        <v>463</v>
      </c>
      <c r="GR2" t="s">
        <v>374</v>
      </c>
      <c r="GS2" t="s">
        <v>375</v>
      </c>
      <c r="GT2" t="s">
        <v>376</v>
      </c>
      <c r="GU2" t="s">
        <v>377</v>
      </c>
      <c r="GV2" t="s">
        <v>464</v>
      </c>
      <c r="GW2" t="s">
        <v>465</v>
      </c>
      <c r="GX2" t="s">
        <v>378</v>
      </c>
      <c r="GY2" t="s">
        <v>379</v>
      </c>
      <c r="GZ2" t="s">
        <v>380</v>
      </c>
      <c r="HA2" t="s">
        <v>381</v>
      </c>
      <c r="HB2" t="s">
        <v>466</v>
      </c>
      <c r="HC2" t="s">
        <v>467</v>
      </c>
      <c r="HD2" t="s">
        <v>382</v>
      </c>
      <c r="HE2" t="s">
        <v>383</v>
      </c>
      <c r="HF2" t="s">
        <v>384</v>
      </c>
      <c r="HG2" t="s">
        <v>385</v>
      </c>
      <c r="HH2" t="s">
        <v>468</v>
      </c>
      <c r="HI2" t="s">
        <v>469</v>
      </c>
      <c r="HJ2" t="s">
        <v>386</v>
      </c>
      <c r="HK2" t="s">
        <v>387</v>
      </c>
      <c r="HL2" t="s">
        <v>388</v>
      </c>
      <c r="HM2" t="s">
        <v>389</v>
      </c>
      <c r="HN2" t="s">
        <v>470</v>
      </c>
      <c r="HO2" t="s">
        <v>471</v>
      </c>
    </row>
    <row r="3" spans="1:223" s="6" customFormat="1">
      <c r="A3" s="9" t="s">
        <v>23</v>
      </c>
      <c r="CZ3" s="6">
        <f>-Sheet1!$I$7</f>
        <v>0</v>
      </c>
      <c r="DF3" s="6">
        <f>-Sheet1!$I$7</f>
        <v>0</v>
      </c>
      <c r="DL3" s="6">
        <f>-Sheet1!$I$7</f>
        <v>0</v>
      </c>
      <c r="DR3" s="6">
        <f>-Sheet1!$I$7</f>
        <v>0</v>
      </c>
      <c r="DX3" s="6">
        <f>-Sheet1!$I$7</f>
        <v>0</v>
      </c>
      <c r="ED3" s="6">
        <f>-Sheet1!$I$7</f>
        <v>0</v>
      </c>
      <c r="EJ3" s="6">
        <f>-Sheet1!$I$7</f>
        <v>0</v>
      </c>
      <c r="EP3" s="6">
        <f>-Sheet1!$I$7</f>
        <v>0</v>
      </c>
      <c r="EV3" s="6">
        <f>-Sheet1!$I$7</f>
        <v>0</v>
      </c>
      <c r="FB3" s="6">
        <f>-Sheet1!$I$7</f>
        <v>0</v>
      </c>
      <c r="FH3" s="6">
        <f>-Sheet1!$I$7</f>
        <v>0</v>
      </c>
      <c r="FN3" s="6">
        <f>-Sheet1!$I$7</f>
        <v>0</v>
      </c>
      <c r="FT3" s="6">
        <f>-Sheet1!$I$7</f>
        <v>0</v>
      </c>
      <c r="FZ3" s="6">
        <f>-Sheet1!$I$7</f>
        <v>0</v>
      </c>
      <c r="GF3" s="6">
        <f>-Sheet1!$I$7</f>
        <v>0</v>
      </c>
      <c r="GL3" s="6">
        <f>-Sheet1!$I$7</f>
        <v>0</v>
      </c>
      <c r="GR3" s="6">
        <f>-Sheet1!$I$7</f>
        <v>0</v>
      </c>
      <c r="GX3" s="6">
        <f>-Sheet1!$I$7</f>
        <v>0</v>
      </c>
      <c r="HD3" s="6">
        <f>-Sheet1!$I$7</f>
        <v>0</v>
      </c>
      <c r="HJ3" s="6">
        <f>-Sheet1!$I$7</f>
        <v>0</v>
      </c>
    </row>
    <row r="4" spans="1:223" s="7" customFormat="1">
      <c r="A4" s="18" t="s">
        <v>24</v>
      </c>
    </row>
    <row r="5" spans="1:223" s="6" customFormat="1">
      <c r="A5" s="11" t="s">
        <v>25</v>
      </c>
      <c r="CZ5" s="6">
        <f>-Sheet1!$I$3</f>
        <v>-148.89575735984496</v>
      </c>
    </row>
    <row r="6" spans="1:223">
      <c r="A6" s="12" t="s">
        <v>26</v>
      </c>
      <c r="DB6">
        <f>-Sheet1!$I$7</f>
        <v>0</v>
      </c>
    </row>
    <row r="7" spans="1:223">
      <c r="A7" s="12" t="s">
        <v>27</v>
      </c>
      <c r="DB7">
        <f>-Sheet1!$I$4</f>
        <v>-500</v>
      </c>
    </row>
    <row r="8" spans="1:223">
      <c r="A8" s="12" t="s">
        <v>28</v>
      </c>
      <c r="DC8">
        <f>-Sheet1!$I$5</f>
        <v>-483.21136368279321</v>
      </c>
    </row>
    <row r="9" spans="1:223">
      <c r="A9" s="12" t="s">
        <v>29</v>
      </c>
      <c r="DE9">
        <f>-Sheet1!$I$7</f>
        <v>0</v>
      </c>
    </row>
    <row r="10" spans="1:223">
      <c r="A10" s="12" t="s">
        <v>30</v>
      </c>
      <c r="DE10">
        <f>-Sheet1!$I$6</f>
        <v>-500</v>
      </c>
    </row>
    <row r="11" spans="1:223">
      <c r="A11" s="13" t="s">
        <v>31</v>
      </c>
    </row>
    <row r="12" spans="1:223">
      <c r="A12" s="13" t="s">
        <v>32</v>
      </c>
    </row>
    <row r="13" spans="1:223">
      <c r="A13" s="13" t="s">
        <v>33</v>
      </c>
    </row>
    <row r="14" spans="1:223">
      <c r="A14" s="13" t="s">
        <v>34</v>
      </c>
    </row>
    <row r="15" spans="1:223">
      <c r="A15" s="13" t="s">
        <v>35</v>
      </c>
    </row>
    <row r="16" spans="1:223" s="6" customFormat="1">
      <c r="A16" s="14" t="s">
        <v>36</v>
      </c>
      <c r="DF16" s="6">
        <f>-Sheet1!$I$3</f>
        <v>-148.89575735984496</v>
      </c>
    </row>
    <row r="17" spans="1:121">
      <c r="A17" s="15" t="s">
        <v>37</v>
      </c>
      <c r="DH17">
        <f>-Sheet1!$I$7</f>
        <v>0</v>
      </c>
    </row>
    <row r="18" spans="1:121">
      <c r="A18" s="15" t="s">
        <v>38</v>
      </c>
      <c r="DH18">
        <f>-Sheet1!$I$4</f>
        <v>-500</v>
      </c>
    </row>
    <row r="19" spans="1:121">
      <c r="A19" s="15" t="s">
        <v>39</v>
      </c>
      <c r="DI19">
        <f>-Sheet1!$I$5</f>
        <v>-483.21136368279321</v>
      </c>
    </row>
    <row r="20" spans="1:121">
      <c r="A20" s="15" t="s">
        <v>40</v>
      </c>
      <c r="DK20">
        <f>-Sheet1!$I$7</f>
        <v>0</v>
      </c>
    </row>
    <row r="21" spans="1:121">
      <c r="A21" s="15" t="s">
        <v>41</v>
      </c>
      <c r="DK21">
        <f>-Sheet1!$I$6</f>
        <v>-500</v>
      </c>
    </row>
    <row r="22" spans="1:121">
      <c r="A22" s="16" t="s">
        <v>42</v>
      </c>
    </row>
    <row r="23" spans="1:121">
      <c r="A23" s="16" t="s">
        <v>43</v>
      </c>
    </row>
    <row r="24" spans="1:121">
      <c r="A24" s="16" t="s">
        <v>44</v>
      </c>
    </row>
    <row r="25" spans="1:121">
      <c r="A25" s="16" t="s">
        <v>45</v>
      </c>
    </row>
    <row r="26" spans="1:121">
      <c r="A26" s="16" t="s">
        <v>46</v>
      </c>
    </row>
    <row r="27" spans="1:121" s="6" customFormat="1">
      <c r="A27" s="11" t="s">
        <v>47</v>
      </c>
      <c r="DL27" s="6">
        <f>-Sheet1!$I$3</f>
        <v>-148.89575735984496</v>
      </c>
    </row>
    <row r="28" spans="1:121">
      <c r="A28" s="12" t="s">
        <v>48</v>
      </c>
      <c r="DN28">
        <f>-Sheet1!$I$7</f>
        <v>0</v>
      </c>
    </row>
    <row r="29" spans="1:121">
      <c r="A29" s="12" t="s">
        <v>49</v>
      </c>
      <c r="DN29">
        <f>-Sheet1!$I$4</f>
        <v>-500</v>
      </c>
    </row>
    <row r="30" spans="1:121">
      <c r="A30" s="12" t="s">
        <v>50</v>
      </c>
      <c r="DO30">
        <f>-Sheet1!$I$5</f>
        <v>-483.21136368279321</v>
      </c>
    </row>
    <row r="31" spans="1:121">
      <c r="A31" s="12" t="s">
        <v>51</v>
      </c>
      <c r="DQ31">
        <f>-Sheet1!$I$7</f>
        <v>0</v>
      </c>
    </row>
    <row r="32" spans="1:121">
      <c r="A32" s="12" t="s">
        <v>52</v>
      </c>
      <c r="DQ32">
        <f>-Sheet1!$I$6</f>
        <v>-500</v>
      </c>
    </row>
    <row r="33" spans="1:127">
      <c r="A33" s="13" t="s">
        <v>53</v>
      </c>
    </row>
    <row r="34" spans="1:127">
      <c r="A34" s="13" t="s">
        <v>54</v>
      </c>
    </row>
    <row r="35" spans="1:127">
      <c r="A35" s="13" t="s">
        <v>55</v>
      </c>
    </row>
    <row r="36" spans="1:127">
      <c r="A36" s="13" t="s">
        <v>56</v>
      </c>
    </row>
    <row r="37" spans="1:127">
      <c r="A37" s="13" t="s">
        <v>57</v>
      </c>
    </row>
    <row r="38" spans="1:127" s="6" customFormat="1">
      <c r="A38" s="14" t="s">
        <v>58</v>
      </c>
      <c r="DR38" s="6">
        <f>-Sheet1!$I$3</f>
        <v>-148.89575735984496</v>
      </c>
    </row>
    <row r="39" spans="1:127">
      <c r="A39" s="15" t="s">
        <v>59</v>
      </c>
      <c r="DT39">
        <f>-Sheet1!$I$7</f>
        <v>0</v>
      </c>
    </row>
    <row r="40" spans="1:127">
      <c r="A40" s="15" t="s">
        <v>60</v>
      </c>
      <c r="DT40">
        <f>-Sheet1!$I$4</f>
        <v>-500</v>
      </c>
    </row>
    <row r="41" spans="1:127">
      <c r="A41" s="15" t="s">
        <v>61</v>
      </c>
      <c r="DU41">
        <f>-Sheet1!$I$5</f>
        <v>-483.21136368279321</v>
      </c>
    </row>
    <row r="42" spans="1:127">
      <c r="A42" s="15" t="s">
        <v>62</v>
      </c>
      <c r="DW42">
        <f>-Sheet1!$I$7</f>
        <v>0</v>
      </c>
    </row>
    <row r="43" spans="1:127">
      <c r="A43" s="15" t="s">
        <v>63</v>
      </c>
      <c r="DW43">
        <f>-Sheet1!$I$6</f>
        <v>-500</v>
      </c>
    </row>
    <row r="44" spans="1:127">
      <c r="A44" s="16" t="s">
        <v>64</v>
      </c>
    </row>
    <row r="45" spans="1:127">
      <c r="A45" s="16" t="s">
        <v>65</v>
      </c>
    </row>
    <row r="46" spans="1:127">
      <c r="A46" s="16" t="s">
        <v>66</v>
      </c>
    </row>
    <row r="47" spans="1:127">
      <c r="A47" s="16" t="s">
        <v>67</v>
      </c>
    </row>
    <row r="48" spans="1:127">
      <c r="A48" s="16" t="s">
        <v>68</v>
      </c>
    </row>
    <row r="49" spans="1:139" s="6" customFormat="1">
      <c r="A49" s="11" t="s">
        <v>69</v>
      </c>
      <c r="DX49" s="6">
        <f>-Sheet1!$I$3</f>
        <v>-148.89575735984496</v>
      </c>
    </row>
    <row r="50" spans="1:139">
      <c r="A50" s="12" t="s">
        <v>70</v>
      </c>
      <c r="DZ50">
        <f>-Sheet1!$I$7</f>
        <v>0</v>
      </c>
    </row>
    <row r="51" spans="1:139">
      <c r="A51" s="12" t="s">
        <v>71</v>
      </c>
      <c r="DZ51">
        <f>-Sheet1!$I$4</f>
        <v>-500</v>
      </c>
    </row>
    <row r="52" spans="1:139">
      <c r="A52" s="12" t="s">
        <v>72</v>
      </c>
      <c r="EA52">
        <f>-Sheet1!$I$5</f>
        <v>-483.21136368279321</v>
      </c>
    </row>
    <row r="53" spans="1:139">
      <c r="A53" s="12" t="s">
        <v>73</v>
      </c>
      <c r="EC53">
        <f>-Sheet1!$I$7</f>
        <v>0</v>
      </c>
    </row>
    <row r="54" spans="1:139">
      <c r="A54" s="12" t="s">
        <v>74</v>
      </c>
      <c r="EC54">
        <f>-Sheet1!$I$6</f>
        <v>-500</v>
      </c>
    </row>
    <row r="55" spans="1:139">
      <c r="A55" s="13" t="s">
        <v>75</v>
      </c>
    </row>
    <row r="56" spans="1:139">
      <c r="A56" s="13" t="s">
        <v>76</v>
      </c>
    </row>
    <row r="57" spans="1:139">
      <c r="A57" s="13" t="s">
        <v>77</v>
      </c>
    </row>
    <row r="58" spans="1:139">
      <c r="A58" s="13" t="s">
        <v>78</v>
      </c>
    </row>
    <row r="59" spans="1:139">
      <c r="A59" s="13" t="s">
        <v>79</v>
      </c>
    </row>
    <row r="60" spans="1:139" s="6" customFormat="1">
      <c r="A60" s="14" t="s">
        <v>80</v>
      </c>
      <c r="ED60" s="6">
        <f>-Sheet1!$I$3</f>
        <v>-148.89575735984496</v>
      </c>
    </row>
    <row r="61" spans="1:139">
      <c r="A61" s="15" t="s">
        <v>81</v>
      </c>
      <c r="EF61">
        <f>-Sheet1!$I$7</f>
        <v>0</v>
      </c>
    </row>
    <row r="62" spans="1:139">
      <c r="A62" s="15" t="s">
        <v>82</v>
      </c>
      <c r="EF62">
        <f>-Sheet1!$I$4</f>
        <v>-500</v>
      </c>
    </row>
    <row r="63" spans="1:139">
      <c r="A63" s="15" t="s">
        <v>83</v>
      </c>
      <c r="EG63">
        <f>-Sheet1!$I$5</f>
        <v>-483.21136368279321</v>
      </c>
    </row>
    <row r="64" spans="1:139">
      <c r="A64" s="15" t="s">
        <v>84</v>
      </c>
      <c r="EI64">
        <f>-Sheet1!$I$7</f>
        <v>0</v>
      </c>
    </row>
    <row r="65" spans="1:145">
      <c r="A65" s="15" t="s">
        <v>85</v>
      </c>
      <c r="EI65">
        <f>-Sheet1!$I$6</f>
        <v>-500</v>
      </c>
    </row>
    <row r="66" spans="1:145">
      <c r="A66" s="16" t="s">
        <v>86</v>
      </c>
    </row>
    <row r="67" spans="1:145">
      <c r="A67" s="16" t="s">
        <v>87</v>
      </c>
    </row>
    <row r="68" spans="1:145">
      <c r="A68" s="16" t="s">
        <v>88</v>
      </c>
    </row>
    <row r="69" spans="1:145">
      <c r="A69" s="16" t="s">
        <v>89</v>
      </c>
    </row>
    <row r="70" spans="1:145">
      <c r="A70" s="16" t="s">
        <v>90</v>
      </c>
    </row>
    <row r="71" spans="1:145" s="6" customFormat="1">
      <c r="A71" s="11" t="s">
        <v>91</v>
      </c>
      <c r="EJ71" s="6">
        <f>-Sheet1!$I$3</f>
        <v>-148.89575735984496</v>
      </c>
    </row>
    <row r="72" spans="1:145">
      <c r="A72" s="12" t="s">
        <v>92</v>
      </c>
      <c r="EL72">
        <f>-Sheet1!$I$7</f>
        <v>0</v>
      </c>
    </row>
    <row r="73" spans="1:145">
      <c r="A73" s="12" t="s">
        <v>93</v>
      </c>
      <c r="EL73">
        <f>-Sheet1!$I$4</f>
        <v>-500</v>
      </c>
    </row>
    <row r="74" spans="1:145">
      <c r="A74" s="12" t="s">
        <v>94</v>
      </c>
      <c r="EM74">
        <f>-Sheet1!$I$5</f>
        <v>-483.21136368279321</v>
      </c>
    </row>
    <row r="75" spans="1:145">
      <c r="A75" s="12" t="s">
        <v>95</v>
      </c>
      <c r="EO75">
        <f>-Sheet1!$I$7</f>
        <v>0</v>
      </c>
    </row>
    <row r="76" spans="1:145">
      <c r="A76" s="12" t="s">
        <v>96</v>
      </c>
      <c r="EO76">
        <f>-Sheet1!$I$6</f>
        <v>-500</v>
      </c>
    </row>
    <row r="77" spans="1:145">
      <c r="A77" s="13" t="s">
        <v>97</v>
      </c>
    </row>
    <row r="78" spans="1:145">
      <c r="A78" s="13" t="s">
        <v>98</v>
      </c>
    </row>
    <row r="79" spans="1:145">
      <c r="A79" s="13" t="s">
        <v>99</v>
      </c>
    </row>
    <row r="80" spans="1:145">
      <c r="A80" s="13" t="s">
        <v>100</v>
      </c>
    </row>
    <row r="81" spans="1:155">
      <c r="A81" s="13" t="s">
        <v>101</v>
      </c>
    </row>
    <row r="82" spans="1:155" s="6" customFormat="1">
      <c r="A82" s="14" t="s">
        <v>102</v>
      </c>
      <c r="EP82" s="6">
        <f>-Sheet1!$I$3</f>
        <v>-148.89575735984496</v>
      </c>
    </row>
    <row r="83" spans="1:155">
      <c r="A83" s="15" t="s">
        <v>103</v>
      </c>
      <c r="ER83">
        <f>-Sheet1!$I$7</f>
        <v>0</v>
      </c>
    </row>
    <row r="84" spans="1:155">
      <c r="A84" s="15" t="s">
        <v>104</v>
      </c>
      <c r="ER84">
        <f>-Sheet1!$I$4</f>
        <v>-500</v>
      </c>
    </row>
    <row r="85" spans="1:155">
      <c r="A85" s="15" t="s">
        <v>105</v>
      </c>
      <c r="ES85">
        <f>-Sheet1!$I$5</f>
        <v>-483.21136368279321</v>
      </c>
    </row>
    <row r="86" spans="1:155">
      <c r="A86" s="15" t="s">
        <v>106</v>
      </c>
      <c r="EU86">
        <f>-Sheet1!$I$7</f>
        <v>0</v>
      </c>
    </row>
    <row r="87" spans="1:155">
      <c r="A87" s="15" t="s">
        <v>107</v>
      </c>
      <c r="EU87">
        <f>-Sheet1!$I$6</f>
        <v>-500</v>
      </c>
    </row>
    <row r="88" spans="1:155">
      <c r="A88" s="16" t="s">
        <v>108</v>
      </c>
    </row>
    <row r="89" spans="1:155">
      <c r="A89" s="16" t="s">
        <v>109</v>
      </c>
    </row>
    <row r="90" spans="1:155">
      <c r="A90" s="16" t="s">
        <v>110</v>
      </c>
    </row>
    <row r="91" spans="1:155">
      <c r="A91" s="16" t="s">
        <v>111</v>
      </c>
    </row>
    <row r="92" spans="1:155">
      <c r="A92" s="16" t="s">
        <v>112</v>
      </c>
    </row>
    <row r="93" spans="1:155" s="6" customFormat="1">
      <c r="A93" s="11" t="s">
        <v>113</v>
      </c>
      <c r="EV93" s="6">
        <f>-Sheet1!$I$3</f>
        <v>-148.89575735984496</v>
      </c>
    </row>
    <row r="94" spans="1:155">
      <c r="A94" s="12" t="s">
        <v>114</v>
      </c>
      <c r="EX94">
        <f>-Sheet1!$I$7</f>
        <v>0</v>
      </c>
    </row>
    <row r="95" spans="1:155">
      <c r="A95" s="12" t="s">
        <v>115</v>
      </c>
      <c r="EX95">
        <f>-Sheet1!$I$4</f>
        <v>-500</v>
      </c>
    </row>
    <row r="96" spans="1:155">
      <c r="A96" s="12" t="s">
        <v>116</v>
      </c>
      <c r="EY96">
        <f>-Sheet1!$I$5</f>
        <v>-483.21136368279321</v>
      </c>
    </row>
    <row r="97" spans="1:163">
      <c r="A97" s="12" t="s">
        <v>117</v>
      </c>
      <c r="FA97">
        <f>-Sheet1!$I$7</f>
        <v>0</v>
      </c>
    </row>
    <row r="98" spans="1:163">
      <c r="A98" s="12" t="s">
        <v>118</v>
      </c>
      <c r="FA98">
        <f>-Sheet1!$I$6</f>
        <v>-500</v>
      </c>
    </row>
    <row r="99" spans="1:163">
      <c r="A99" s="13" t="s">
        <v>119</v>
      </c>
    </row>
    <row r="100" spans="1:163">
      <c r="A100" s="13" t="s">
        <v>120</v>
      </c>
    </row>
    <row r="101" spans="1:163">
      <c r="A101" s="13" t="s">
        <v>121</v>
      </c>
    </row>
    <row r="102" spans="1:163">
      <c r="A102" s="13" t="s">
        <v>122</v>
      </c>
    </row>
    <row r="103" spans="1:163">
      <c r="A103" s="13" t="s">
        <v>123</v>
      </c>
    </row>
    <row r="104" spans="1:163" s="6" customFormat="1">
      <c r="A104" s="14" t="s">
        <v>124</v>
      </c>
      <c r="FB104" s="6">
        <f>-Sheet1!$I$3</f>
        <v>-148.89575735984496</v>
      </c>
    </row>
    <row r="105" spans="1:163">
      <c r="A105" s="15" t="s">
        <v>125</v>
      </c>
      <c r="FD105">
        <f>-Sheet1!$I$7</f>
        <v>0</v>
      </c>
    </row>
    <row r="106" spans="1:163">
      <c r="A106" s="15" t="s">
        <v>126</v>
      </c>
      <c r="FD106">
        <f>-Sheet1!$I$4</f>
        <v>-500</v>
      </c>
    </row>
    <row r="107" spans="1:163">
      <c r="A107" s="15" t="s">
        <v>127</v>
      </c>
      <c r="FE107">
        <f>-Sheet1!$I$5</f>
        <v>-483.21136368279321</v>
      </c>
    </row>
    <row r="108" spans="1:163">
      <c r="A108" s="15" t="s">
        <v>128</v>
      </c>
      <c r="FG108">
        <f>-Sheet1!$I$7</f>
        <v>0</v>
      </c>
    </row>
    <row r="109" spans="1:163">
      <c r="A109" s="15" t="s">
        <v>129</v>
      </c>
      <c r="FG109">
        <f>-Sheet1!$I$6</f>
        <v>-500</v>
      </c>
    </row>
    <row r="110" spans="1:163">
      <c r="A110" s="16" t="s">
        <v>130</v>
      </c>
    </row>
    <row r="111" spans="1:163">
      <c r="A111" s="16" t="s">
        <v>131</v>
      </c>
    </row>
    <row r="112" spans="1:163">
      <c r="A112" s="16" t="s">
        <v>132</v>
      </c>
    </row>
    <row r="113" spans="1:172">
      <c r="A113" s="16" t="s">
        <v>133</v>
      </c>
    </row>
    <row r="114" spans="1:172">
      <c r="A114" s="16" t="s">
        <v>134</v>
      </c>
    </row>
    <row r="115" spans="1:172" s="6" customFormat="1">
      <c r="A115" s="11" t="s">
        <v>135</v>
      </c>
      <c r="FH115" s="6">
        <f>-Sheet1!$I$3</f>
        <v>-148.89575735984496</v>
      </c>
    </row>
    <row r="116" spans="1:172">
      <c r="A116" s="12" t="s">
        <v>136</v>
      </c>
      <c r="FJ116">
        <f>-Sheet1!$I$7</f>
        <v>0</v>
      </c>
    </row>
    <row r="117" spans="1:172">
      <c r="A117" s="12" t="s">
        <v>137</v>
      </c>
      <c r="FJ117">
        <f>-Sheet1!$I$4</f>
        <v>-500</v>
      </c>
    </row>
    <row r="118" spans="1:172">
      <c r="A118" s="12" t="s">
        <v>138</v>
      </c>
      <c r="FK118">
        <f>-Sheet1!$I$5</f>
        <v>-483.21136368279321</v>
      </c>
    </row>
    <row r="119" spans="1:172">
      <c r="A119" s="12" t="s">
        <v>139</v>
      </c>
      <c r="FM119">
        <f>-Sheet1!$I$7</f>
        <v>0</v>
      </c>
    </row>
    <row r="120" spans="1:172">
      <c r="A120" s="12" t="s">
        <v>140</v>
      </c>
      <c r="FM120">
        <f>-Sheet1!$I$6</f>
        <v>-500</v>
      </c>
    </row>
    <row r="121" spans="1:172">
      <c r="A121" s="13" t="s">
        <v>141</v>
      </c>
    </row>
    <row r="122" spans="1:172">
      <c r="A122" s="13" t="s">
        <v>142</v>
      </c>
    </row>
    <row r="123" spans="1:172">
      <c r="A123" s="13" t="s">
        <v>143</v>
      </c>
    </row>
    <row r="124" spans="1:172">
      <c r="A124" s="13" t="s">
        <v>144</v>
      </c>
    </row>
    <row r="125" spans="1:172">
      <c r="A125" s="13" t="s">
        <v>145</v>
      </c>
    </row>
    <row r="126" spans="1:172" s="6" customFormat="1">
      <c r="A126" s="14" t="s">
        <v>146</v>
      </c>
      <c r="FN126" s="6">
        <f>-Sheet1!$I$3</f>
        <v>-148.89575735984496</v>
      </c>
    </row>
    <row r="127" spans="1:172">
      <c r="A127" s="15" t="s">
        <v>147</v>
      </c>
      <c r="FP127">
        <f>-Sheet1!$I$7</f>
        <v>0</v>
      </c>
    </row>
    <row r="128" spans="1:172">
      <c r="A128" s="15" t="s">
        <v>148</v>
      </c>
      <c r="FP128">
        <f>-Sheet1!$I$4</f>
        <v>-500</v>
      </c>
    </row>
    <row r="129" spans="1:181">
      <c r="A129" s="15" t="s">
        <v>149</v>
      </c>
      <c r="FQ129">
        <f>-Sheet1!$I$5</f>
        <v>-483.21136368279321</v>
      </c>
    </row>
    <row r="130" spans="1:181">
      <c r="A130" s="15" t="s">
        <v>150</v>
      </c>
      <c r="FS130">
        <f>-Sheet1!$I$7</f>
        <v>0</v>
      </c>
    </row>
    <row r="131" spans="1:181">
      <c r="A131" s="15" t="s">
        <v>151</v>
      </c>
      <c r="FS131">
        <f>-Sheet1!$I$6</f>
        <v>-500</v>
      </c>
    </row>
    <row r="132" spans="1:181">
      <c r="A132" s="16" t="s">
        <v>152</v>
      </c>
    </row>
    <row r="133" spans="1:181">
      <c r="A133" s="16" t="s">
        <v>153</v>
      </c>
    </row>
    <row r="134" spans="1:181">
      <c r="A134" s="16" t="s">
        <v>154</v>
      </c>
    </row>
    <row r="135" spans="1:181">
      <c r="A135" s="16" t="s">
        <v>155</v>
      </c>
    </row>
    <row r="136" spans="1:181">
      <c r="A136" s="16" t="s">
        <v>156</v>
      </c>
    </row>
    <row r="137" spans="1:181" s="6" customFormat="1">
      <c r="A137" s="11" t="s">
        <v>157</v>
      </c>
      <c r="FT137" s="6">
        <f>-Sheet1!$I$3</f>
        <v>-148.89575735984496</v>
      </c>
    </row>
    <row r="138" spans="1:181">
      <c r="A138" s="12" t="s">
        <v>158</v>
      </c>
      <c r="FV138">
        <f>-Sheet1!$I$7</f>
        <v>0</v>
      </c>
    </row>
    <row r="139" spans="1:181">
      <c r="A139" s="12" t="s">
        <v>159</v>
      </c>
      <c r="FV139">
        <f>-Sheet1!$I$4</f>
        <v>-500</v>
      </c>
    </row>
    <row r="140" spans="1:181">
      <c r="A140" s="12" t="s">
        <v>160</v>
      </c>
      <c r="FW140">
        <f>-Sheet1!$I$5</f>
        <v>-483.21136368279321</v>
      </c>
    </row>
    <row r="141" spans="1:181">
      <c r="A141" s="12" t="s">
        <v>161</v>
      </c>
      <c r="FY141">
        <f>-Sheet1!$I$7</f>
        <v>0</v>
      </c>
    </row>
    <row r="142" spans="1:181">
      <c r="A142" s="12" t="s">
        <v>162</v>
      </c>
      <c r="FY142">
        <f>-Sheet1!$I$6</f>
        <v>-500</v>
      </c>
    </row>
    <row r="143" spans="1:181">
      <c r="A143" s="13" t="s">
        <v>163</v>
      </c>
    </row>
    <row r="144" spans="1:181">
      <c r="A144" s="13" t="s">
        <v>164</v>
      </c>
    </row>
    <row r="145" spans="1:190">
      <c r="A145" s="13" t="s">
        <v>165</v>
      </c>
    </row>
    <row r="146" spans="1:190">
      <c r="A146" s="13" t="s">
        <v>166</v>
      </c>
    </row>
    <row r="147" spans="1:190">
      <c r="A147" s="13" t="s">
        <v>167</v>
      </c>
    </row>
    <row r="148" spans="1:190" s="6" customFormat="1">
      <c r="A148" s="14" t="s">
        <v>168</v>
      </c>
      <c r="FZ148" s="6">
        <f>-Sheet1!$I$3</f>
        <v>-148.89575735984496</v>
      </c>
    </row>
    <row r="149" spans="1:190">
      <c r="A149" s="15" t="s">
        <v>169</v>
      </c>
      <c r="GB149">
        <f>-Sheet1!$I$7</f>
        <v>0</v>
      </c>
    </row>
    <row r="150" spans="1:190">
      <c r="A150" s="15" t="s">
        <v>170</v>
      </c>
      <c r="GB150">
        <f>-Sheet1!$I$4</f>
        <v>-500</v>
      </c>
    </row>
    <row r="151" spans="1:190">
      <c r="A151" s="15" t="s">
        <v>171</v>
      </c>
      <c r="GC151">
        <f>-Sheet1!$I$5</f>
        <v>-483.21136368279321</v>
      </c>
    </row>
    <row r="152" spans="1:190">
      <c r="A152" s="15" t="s">
        <v>172</v>
      </c>
      <c r="GE152">
        <f>-Sheet1!$I$7</f>
        <v>0</v>
      </c>
    </row>
    <row r="153" spans="1:190">
      <c r="A153" s="15" t="s">
        <v>173</v>
      </c>
      <c r="GE153">
        <f>-Sheet1!$I$6</f>
        <v>-500</v>
      </c>
    </row>
    <row r="154" spans="1:190">
      <c r="A154" s="16" t="s">
        <v>174</v>
      </c>
    </row>
    <row r="155" spans="1:190">
      <c r="A155" s="16" t="s">
        <v>175</v>
      </c>
    </row>
    <row r="156" spans="1:190">
      <c r="A156" s="16" t="s">
        <v>176</v>
      </c>
    </row>
    <row r="157" spans="1:190">
      <c r="A157" s="16" t="s">
        <v>177</v>
      </c>
    </row>
    <row r="158" spans="1:190">
      <c r="A158" s="16" t="s">
        <v>178</v>
      </c>
    </row>
    <row r="159" spans="1:190" s="6" customFormat="1">
      <c r="A159" s="11" t="s">
        <v>179</v>
      </c>
      <c r="GF159" s="6">
        <f>-Sheet1!$I$3</f>
        <v>-148.89575735984496</v>
      </c>
    </row>
    <row r="160" spans="1:190">
      <c r="A160" s="12" t="s">
        <v>180</v>
      </c>
      <c r="GH160">
        <f>-Sheet1!$I$7</f>
        <v>0</v>
      </c>
    </row>
    <row r="161" spans="1:199">
      <c r="A161" s="12" t="s">
        <v>181</v>
      </c>
      <c r="GH161">
        <f>-Sheet1!$I$4</f>
        <v>-500</v>
      </c>
    </row>
    <row r="162" spans="1:199">
      <c r="A162" s="12" t="s">
        <v>182</v>
      </c>
      <c r="GI162">
        <f>-Sheet1!$I$5</f>
        <v>-483.21136368279321</v>
      </c>
    </row>
    <row r="163" spans="1:199">
      <c r="A163" s="12" t="s">
        <v>183</v>
      </c>
      <c r="GK163">
        <f>-Sheet1!$I$7</f>
        <v>0</v>
      </c>
    </row>
    <row r="164" spans="1:199">
      <c r="A164" s="12" t="s">
        <v>184</v>
      </c>
      <c r="GK164">
        <f>-Sheet1!$I$6</f>
        <v>-500</v>
      </c>
    </row>
    <row r="165" spans="1:199">
      <c r="A165" s="13" t="s">
        <v>185</v>
      </c>
    </row>
    <row r="166" spans="1:199">
      <c r="A166" s="13" t="s">
        <v>186</v>
      </c>
    </row>
    <row r="167" spans="1:199">
      <c r="A167" s="13" t="s">
        <v>187</v>
      </c>
    </row>
    <row r="168" spans="1:199">
      <c r="A168" s="13" t="s">
        <v>188</v>
      </c>
    </row>
    <row r="169" spans="1:199">
      <c r="A169" s="13" t="s">
        <v>189</v>
      </c>
    </row>
    <row r="170" spans="1:199" s="6" customFormat="1">
      <c r="A170" s="14" t="s">
        <v>190</v>
      </c>
      <c r="GL170" s="6">
        <f>-Sheet1!$I$3</f>
        <v>-148.89575735984496</v>
      </c>
    </row>
    <row r="171" spans="1:199">
      <c r="A171" s="15" t="s">
        <v>191</v>
      </c>
      <c r="GN171">
        <f>-Sheet1!$I$7</f>
        <v>0</v>
      </c>
    </row>
    <row r="172" spans="1:199">
      <c r="A172" s="15" t="s">
        <v>192</v>
      </c>
      <c r="GN172">
        <f>-Sheet1!$I$4</f>
        <v>-500</v>
      </c>
    </row>
    <row r="173" spans="1:199">
      <c r="A173" s="15" t="s">
        <v>193</v>
      </c>
      <c r="GO173">
        <f>-Sheet1!$I$5</f>
        <v>-483.21136368279321</v>
      </c>
    </row>
    <row r="174" spans="1:199">
      <c r="A174" s="15" t="s">
        <v>194</v>
      </c>
      <c r="GQ174">
        <f>-Sheet1!$I$7</f>
        <v>0</v>
      </c>
    </row>
    <row r="175" spans="1:199">
      <c r="A175" s="15" t="s">
        <v>195</v>
      </c>
      <c r="GQ175">
        <f>-Sheet1!$I$6</f>
        <v>-500</v>
      </c>
    </row>
    <row r="176" spans="1:199">
      <c r="A176" s="16" t="s">
        <v>196</v>
      </c>
    </row>
    <row r="177" spans="1:206">
      <c r="A177" s="16" t="s">
        <v>197</v>
      </c>
    </row>
    <row r="178" spans="1:206">
      <c r="A178" s="16" t="s">
        <v>198</v>
      </c>
    </row>
    <row r="179" spans="1:206">
      <c r="A179" s="16" t="s">
        <v>199</v>
      </c>
    </row>
    <row r="180" spans="1:206">
      <c r="A180" s="16" t="s">
        <v>200</v>
      </c>
    </row>
    <row r="181" spans="1:206" s="6" customFormat="1">
      <c r="A181" s="11" t="s">
        <v>201</v>
      </c>
      <c r="GR181" s="6">
        <f>-Sheet1!$I$3</f>
        <v>-148.89575735984496</v>
      </c>
    </row>
    <row r="182" spans="1:206">
      <c r="A182" s="12" t="s">
        <v>202</v>
      </c>
      <c r="GT182">
        <f>-Sheet1!$I$7</f>
        <v>0</v>
      </c>
    </row>
    <row r="183" spans="1:206">
      <c r="A183" s="12" t="s">
        <v>203</v>
      </c>
      <c r="GT183">
        <f>-Sheet1!$I$4</f>
        <v>-500</v>
      </c>
    </row>
    <row r="184" spans="1:206">
      <c r="A184" s="12" t="s">
        <v>204</v>
      </c>
      <c r="GU184">
        <f>-Sheet1!$I$5</f>
        <v>-483.21136368279321</v>
      </c>
    </row>
    <row r="185" spans="1:206">
      <c r="A185" s="12" t="s">
        <v>205</v>
      </c>
      <c r="GW185">
        <f>-Sheet1!$I$7</f>
        <v>0</v>
      </c>
    </row>
    <row r="186" spans="1:206">
      <c r="A186" s="12" t="s">
        <v>206</v>
      </c>
      <c r="GW186">
        <f>-Sheet1!$I$6</f>
        <v>-500</v>
      </c>
    </row>
    <row r="187" spans="1:206">
      <c r="A187" s="13" t="s">
        <v>207</v>
      </c>
    </row>
    <row r="188" spans="1:206">
      <c r="A188" s="13" t="s">
        <v>208</v>
      </c>
    </row>
    <row r="189" spans="1:206">
      <c r="A189" s="13" t="s">
        <v>209</v>
      </c>
    </row>
    <row r="190" spans="1:206">
      <c r="A190" s="13" t="s">
        <v>210</v>
      </c>
    </row>
    <row r="191" spans="1:206">
      <c r="A191" s="13" t="s">
        <v>211</v>
      </c>
    </row>
    <row r="192" spans="1:206" s="6" customFormat="1">
      <c r="A192" s="14" t="s">
        <v>212</v>
      </c>
      <c r="GX192" s="6">
        <f>-Sheet1!$I$3</f>
        <v>-148.89575735984496</v>
      </c>
    </row>
    <row r="193" spans="1:217">
      <c r="A193" s="15" t="s">
        <v>213</v>
      </c>
      <c r="GZ193">
        <f>-Sheet1!$I$7</f>
        <v>0</v>
      </c>
    </row>
    <row r="194" spans="1:217">
      <c r="A194" s="15" t="s">
        <v>214</v>
      </c>
      <c r="GZ194">
        <f>-Sheet1!$I$4</f>
        <v>-500</v>
      </c>
    </row>
    <row r="195" spans="1:217">
      <c r="A195" s="15" t="s">
        <v>215</v>
      </c>
      <c r="HA195">
        <f>-Sheet1!$I$5</f>
        <v>-483.21136368279321</v>
      </c>
    </row>
    <row r="196" spans="1:217">
      <c r="A196" s="15" t="s">
        <v>216</v>
      </c>
      <c r="HC196">
        <f>-Sheet1!$I$7</f>
        <v>0</v>
      </c>
    </row>
    <row r="197" spans="1:217">
      <c r="A197" s="15" t="s">
        <v>217</v>
      </c>
      <c r="HC197">
        <f>-Sheet1!$I$6</f>
        <v>-500</v>
      </c>
    </row>
    <row r="198" spans="1:217">
      <c r="A198" s="16" t="s">
        <v>218</v>
      </c>
    </row>
    <row r="199" spans="1:217">
      <c r="A199" s="16" t="s">
        <v>219</v>
      </c>
    </row>
    <row r="200" spans="1:217">
      <c r="A200" s="16" t="s">
        <v>220</v>
      </c>
    </row>
    <row r="201" spans="1:217">
      <c r="A201" s="16" t="s">
        <v>221</v>
      </c>
    </row>
    <row r="202" spans="1:217">
      <c r="A202" s="16" t="s">
        <v>222</v>
      </c>
    </row>
    <row r="203" spans="1:217" s="6" customFormat="1">
      <c r="A203" s="11" t="s">
        <v>223</v>
      </c>
      <c r="HD203" s="6">
        <f>-Sheet1!$I$3</f>
        <v>-148.89575735984496</v>
      </c>
    </row>
    <row r="204" spans="1:217">
      <c r="A204" s="12" t="s">
        <v>224</v>
      </c>
      <c r="HF204">
        <f>-Sheet1!$I$7</f>
        <v>0</v>
      </c>
    </row>
    <row r="205" spans="1:217">
      <c r="A205" s="12" t="s">
        <v>225</v>
      </c>
      <c r="HF205">
        <f>-Sheet1!$I$4</f>
        <v>-500</v>
      </c>
    </row>
    <row r="206" spans="1:217">
      <c r="A206" s="12" t="s">
        <v>226</v>
      </c>
      <c r="HG206">
        <f>-Sheet1!$I$5</f>
        <v>-483.21136368279321</v>
      </c>
    </row>
    <row r="207" spans="1:217">
      <c r="A207" s="12" t="s">
        <v>393</v>
      </c>
      <c r="HI207">
        <f>-Sheet1!$I$7</f>
        <v>0</v>
      </c>
    </row>
    <row r="208" spans="1:217">
      <c r="A208" s="12" t="s">
        <v>394</v>
      </c>
      <c r="HI208">
        <f>-Sheet1!$I$6</f>
        <v>-500</v>
      </c>
    </row>
    <row r="209" spans="1:223">
      <c r="A209" s="13" t="s">
        <v>395</v>
      </c>
    </row>
    <row r="210" spans="1:223">
      <c r="A210" s="13" t="s">
        <v>396</v>
      </c>
    </row>
    <row r="211" spans="1:223">
      <c r="A211" s="13" t="s">
        <v>397</v>
      </c>
    </row>
    <row r="212" spans="1:223">
      <c r="A212" s="13" t="s">
        <v>398</v>
      </c>
    </row>
    <row r="213" spans="1:223">
      <c r="A213" s="13" t="s">
        <v>399</v>
      </c>
    </row>
    <row r="214" spans="1:223" s="6" customFormat="1">
      <c r="A214" s="14" t="s">
        <v>400</v>
      </c>
      <c r="HJ214" s="6">
        <f>-Sheet1!$I$3</f>
        <v>-148.89575735984496</v>
      </c>
    </row>
    <row r="215" spans="1:223">
      <c r="A215" s="15" t="s">
        <v>401</v>
      </c>
      <c r="HL215">
        <f>-Sheet1!$I$7</f>
        <v>0</v>
      </c>
    </row>
    <row r="216" spans="1:223">
      <c r="A216" s="15" t="s">
        <v>402</v>
      </c>
      <c r="HL216">
        <f>-Sheet1!$I$4</f>
        <v>-500</v>
      </c>
    </row>
    <row r="217" spans="1:223">
      <c r="A217" s="15" t="s">
        <v>403</v>
      </c>
      <c r="HM217">
        <f>-Sheet1!$I$5</f>
        <v>-483.21136368279321</v>
      </c>
    </row>
    <row r="218" spans="1:223">
      <c r="A218" s="15" t="s">
        <v>404</v>
      </c>
      <c r="HO218">
        <f>-Sheet1!$I$7</f>
        <v>0</v>
      </c>
    </row>
    <row r="219" spans="1:223">
      <c r="A219" s="15" t="s">
        <v>405</v>
      </c>
      <c r="HO219">
        <f>-Sheet1!$I$6</f>
        <v>-500</v>
      </c>
    </row>
    <row r="220" spans="1:223">
      <c r="A220" s="16" t="s">
        <v>406</v>
      </c>
    </row>
    <row r="221" spans="1:223">
      <c r="A221" s="16" t="s">
        <v>407</v>
      </c>
    </row>
    <row r="222" spans="1:223">
      <c r="A222" s="16" t="s">
        <v>408</v>
      </c>
    </row>
    <row r="223" spans="1:223">
      <c r="A223" s="16" t="s">
        <v>409</v>
      </c>
    </row>
    <row r="224" spans="1:223" s="8" customFormat="1">
      <c r="A224" s="19" t="s">
        <v>410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4"/>
  <sheetViews>
    <sheetView workbookViewId="0">
      <selection activeCell="B5" sqref="B5"/>
    </sheetView>
  </sheetViews>
  <sheetFormatPr baseColWidth="10" defaultRowHeight="15" x14ac:dyDescent="0"/>
  <cols>
    <col min="1" max="1" width="10.83203125" style="17"/>
    <col min="2" max="2" width="12.83203125" bestFit="1" customWidth="1"/>
  </cols>
  <sheetData>
    <row r="1" spans="1:2">
      <c r="A1" s="25" t="s">
        <v>229</v>
      </c>
    </row>
    <row r="2" spans="1:2">
      <c r="A2" s="26"/>
      <c r="B2" t="s">
        <v>392</v>
      </c>
    </row>
    <row r="3" spans="1:2" s="6" customFormat="1">
      <c r="A3" s="9" t="s">
        <v>23</v>
      </c>
      <c r="B3" s="6">
        <f ca="1">Sheet1!$D$61*Sheet1!I9+Sheet1!$B$32*Sheet1!B52-(Sheet1!I8*Sheet1!$B$32^2)</f>
        <v>-2.2221624531413094E-6</v>
      </c>
    </row>
    <row r="4" spans="1:2" s="8" customFormat="1">
      <c r="A4" s="10" t="s">
        <v>24</v>
      </c>
      <c r="B4" s="8">
        <f ca="1">Sheet1!B32*Sheet1!B50^2</f>
        <v>8.8419412828830732E-10</v>
      </c>
    </row>
    <row r="5" spans="1:2" s="6" customFormat="1">
      <c r="A5" s="11" t="s">
        <v>25</v>
      </c>
      <c r="B5" s="6">
        <f>Sheet1!$D62*Sheet1!$I$9</f>
        <v>0</v>
      </c>
    </row>
    <row r="6" spans="1:2" s="7" customFormat="1">
      <c r="A6" s="12" t="s">
        <v>26</v>
      </c>
      <c r="B6" s="6">
        <f>Sheet1!$D63*Sheet1!$I$9</f>
        <v>0</v>
      </c>
    </row>
    <row r="7" spans="1:2" s="7" customFormat="1">
      <c r="A7" s="12" t="s">
        <v>27</v>
      </c>
      <c r="B7" s="6">
        <f ca="1">Sheet1!$D64*Sheet1!$I$9+Sheet1!$F64</f>
        <v>0</v>
      </c>
    </row>
    <row r="8" spans="1:2" s="7" customFormat="1">
      <c r="A8" s="12" t="s">
        <v>28</v>
      </c>
      <c r="B8" s="6">
        <f>Sheet1!$D65*Sheet1!$I$9</f>
        <v>0</v>
      </c>
    </row>
    <row r="9" spans="1:2" s="7" customFormat="1">
      <c r="A9" s="12" t="s">
        <v>29</v>
      </c>
      <c r="B9" s="6">
        <f>Sheet1!$D66*Sheet1!$I$9</f>
        <v>0</v>
      </c>
    </row>
    <row r="10" spans="1:2" s="7" customFormat="1">
      <c r="A10" s="12" t="s">
        <v>30</v>
      </c>
      <c r="B10" s="7">
        <f>Sheet1!$D$67*Sheet1!$I$9-Sheet1!$B$7</f>
        <v>-97912.1</v>
      </c>
    </row>
    <row r="11" spans="1:2" s="7" customFormat="1">
      <c r="A11" s="13" t="s">
        <v>31</v>
      </c>
      <c r="B11" s="7">
        <v>0</v>
      </c>
    </row>
    <row r="12" spans="1:2" s="7" customFormat="1">
      <c r="A12" s="13" t="s">
        <v>32</v>
      </c>
      <c r="B12" s="7">
        <v>0</v>
      </c>
    </row>
    <row r="13" spans="1:2" s="7" customFormat="1">
      <c r="A13" s="13" t="s">
        <v>33</v>
      </c>
      <c r="B13" s="7">
        <v>0</v>
      </c>
    </row>
    <row r="14" spans="1:2" s="7" customFormat="1">
      <c r="A14" s="13" t="s">
        <v>34</v>
      </c>
      <c r="B14" s="7">
        <v>0</v>
      </c>
    </row>
    <row r="15" spans="1:2" s="7" customFormat="1">
      <c r="A15" s="13" t="s">
        <v>35</v>
      </c>
      <c r="B15" s="7">
        <v>0</v>
      </c>
    </row>
    <row r="16" spans="1:2" s="6" customFormat="1">
      <c r="A16" s="14" t="s">
        <v>36</v>
      </c>
      <c r="B16" s="6">
        <f>Sheet1!$D68*Sheet1!$I$9</f>
        <v>0</v>
      </c>
    </row>
    <row r="17" spans="1:2" s="7" customFormat="1">
      <c r="A17" s="15" t="s">
        <v>37</v>
      </c>
      <c r="B17" s="6">
        <f>Sheet1!$D69*Sheet1!$I$9</f>
        <v>0</v>
      </c>
    </row>
    <row r="18" spans="1:2" s="7" customFormat="1">
      <c r="A18" s="15" t="s">
        <v>38</v>
      </c>
      <c r="B18" s="6">
        <f ca="1">Sheet1!$D70*Sheet1!$I$9+Sheet1!$F70</f>
        <v>0</v>
      </c>
    </row>
    <row r="19" spans="1:2" s="7" customFormat="1">
      <c r="A19" s="15" t="s">
        <v>39</v>
      </c>
      <c r="B19" s="6">
        <f>Sheet1!$D71*Sheet1!$I$9</f>
        <v>0</v>
      </c>
    </row>
    <row r="20" spans="1:2" s="7" customFormat="1">
      <c r="A20" s="15" t="s">
        <v>40</v>
      </c>
      <c r="B20" s="6">
        <f>Sheet1!$D72*Sheet1!$I$9</f>
        <v>0</v>
      </c>
    </row>
    <row r="21" spans="1:2" s="7" customFormat="1">
      <c r="A21" s="15" t="s">
        <v>41</v>
      </c>
      <c r="B21" s="7">
        <f>Sheet1!$D$73*Sheet1!$I$9-Sheet1!$B$7</f>
        <v>-97421.6</v>
      </c>
    </row>
    <row r="22" spans="1:2" s="7" customFormat="1">
      <c r="A22" s="16" t="s">
        <v>42</v>
      </c>
      <c r="B22" s="7">
        <v>0</v>
      </c>
    </row>
    <row r="23" spans="1:2" s="7" customFormat="1">
      <c r="A23" s="16" t="s">
        <v>43</v>
      </c>
      <c r="B23" s="7">
        <v>0</v>
      </c>
    </row>
    <row r="24" spans="1:2" s="7" customFormat="1">
      <c r="A24" s="16" t="s">
        <v>44</v>
      </c>
      <c r="B24" s="7">
        <v>0</v>
      </c>
    </row>
    <row r="25" spans="1:2" s="7" customFormat="1">
      <c r="A25" s="16" t="s">
        <v>45</v>
      </c>
      <c r="B25" s="7">
        <v>0</v>
      </c>
    </row>
    <row r="26" spans="1:2" s="7" customFormat="1">
      <c r="A26" s="16" t="s">
        <v>46</v>
      </c>
      <c r="B26" s="7">
        <v>0</v>
      </c>
    </row>
    <row r="27" spans="1:2" s="6" customFormat="1">
      <c r="A27" s="11" t="s">
        <v>47</v>
      </c>
      <c r="B27" s="6">
        <f>Sheet1!$D74*Sheet1!$I$9</f>
        <v>0</v>
      </c>
    </row>
    <row r="28" spans="1:2" s="7" customFormat="1">
      <c r="A28" s="12" t="s">
        <v>48</v>
      </c>
      <c r="B28" s="6">
        <f>Sheet1!$D75*Sheet1!$I$9</f>
        <v>0</v>
      </c>
    </row>
    <row r="29" spans="1:2" s="7" customFormat="1">
      <c r="A29" s="12" t="s">
        <v>49</v>
      </c>
      <c r="B29" s="6">
        <f ca="1">Sheet1!$D76*Sheet1!$I$9+Sheet1!$F76</f>
        <v>0</v>
      </c>
    </row>
    <row r="30" spans="1:2" s="7" customFormat="1">
      <c r="A30" s="12" t="s">
        <v>50</v>
      </c>
      <c r="B30" s="6">
        <f>Sheet1!$D77*Sheet1!$I$9</f>
        <v>0</v>
      </c>
    </row>
    <row r="31" spans="1:2" s="7" customFormat="1">
      <c r="A31" s="12" t="s">
        <v>51</v>
      </c>
      <c r="B31" s="6">
        <f>Sheet1!$D78*Sheet1!$I$9</f>
        <v>0</v>
      </c>
    </row>
    <row r="32" spans="1:2" s="7" customFormat="1">
      <c r="A32" s="12" t="s">
        <v>52</v>
      </c>
      <c r="B32" s="7">
        <f>Sheet1!$D$79*Sheet1!$I$9-Sheet1!$B$7</f>
        <v>-97421.6</v>
      </c>
    </row>
    <row r="33" spans="1:2" s="7" customFormat="1">
      <c r="A33" s="13" t="s">
        <v>53</v>
      </c>
      <c r="B33" s="7">
        <v>0</v>
      </c>
    </row>
    <row r="34" spans="1:2" s="7" customFormat="1">
      <c r="A34" s="13" t="s">
        <v>54</v>
      </c>
      <c r="B34" s="7">
        <v>0</v>
      </c>
    </row>
    <row r="35" spans="1:2" s="7" customFormat="1">
      <c r="A35" s="13" t="s">
        <v>55</v>
      </c>
      <c r="B35" s="7">
        <v>0</v>
      </c>
    </row>
    <row r="36" spans="1:2" s="7" customFormat="1">
      <c r="A36" s="13" t="s">
        <v>56</v>
      </c>
      <c r="B36" s="7">
        <v>0</v>
      </c>
    </row>
    <row r="37" spans="1:2" s="7" customFormat="1">
      <c r="A37" s="13" t="s">
        <v>57</v>
      </c>
      <c r="B37" s="7">
        <v>0</v>
      </c>
    </row>
    <row r="38" spans="1:2" s="6" customFormat="1">
      <c r="A38" s="14" t="s">
        <v>58</v>
      </c>
      <c r="B38" s="6">
        <f>Sheet1!$D80*Sheet1!$I$9</f>
        <v>0</v>
      </c>
    </row>
    <row r="39" spans="1:2" s="7" customFormat="1">
      <c r="A39" s="15" t="s">
        <v>59</v>
      </c>
      <c r="B39" s="6">
        <f>Sheet1!$D81*Sheet1!$I$9</f>
        <v>0</v>
      </c>
    </row>
    <row r="40" spans="1:2" s="7" customFormat="1">
      <c r="A40" s="15" t="s">
        <v>60</v>
      </c>
      <c r="B40" s="6">
        <f ca="1">Sheet1!$D82*Sheet1!$I$9+Sheet1!$F82</f>
        <v>0</v>
      </c>
    </row>
    <row r="41" spans="1:2" s="7" customFormat="1">
      <c r="A41" s="15" t="s">
        <v>61</v>
      </c>
      <c r="B41" s="6">
        <f>Sheet1!$D83*Sheet1!$I$9</f>
        <v>0</v>
      </c>
    </row>
    <row r="42" spans="1:2" s="7" customFormat="1">
      <c r="A42" s="15" t="s">
        <v>62</v>
      </c>
      <c r="B42" s="6">
        <f>Sheet1!$D84*Sheet1!$I$9</f>
        <v>0</v>
      </c>
    </row>
    <row r="43" spans="1:2" s="7" customFormat="1">
      <c r="A43" s="15" t="s">
        <v>63</v>
      </c>
      <c r="B43" s="7">
        <f>Sheet1!$D$85*Sheet1!$I$9-Sheet1!$B$7</f>
        <v>-97421.6</v>
      </c>
    </row>
    <row r="44" spans="1:2" s="7" customFormat="1">
      <c r="A44" s="16" t="s">
        <v>64</v>
      </c>
      <c r="B44" s="7">
        <v>0</v>
      </c>
    </row>
    <row r="45" spans="1:2" s="7" customFormat="1">
      <c r="A45" s="16" t="s">
        <v>65</v>
      </c>
      <c r="B45" s="7">
        <v>0</v>
      </c>
    </row>
    <row r="46" spans="1:2" s="7" customFormat="1">
      <c r="A46" s="16" t="s">
        <v>66</v>
      </c>
      <c r="B46" s="7">
        <v>0</v>
      </c>
    </row>
    <row r="47" spans="1:2" s="7" customFormat="1">
      <c r="A47" s="16" t="s">
        <v>67</v>
      </c>
      <c r="B47" s="7">
        <v>0</v>
      </c>
    </row>
    <row r="48" spans="1:2" s="7" customFormat="1">
      <c r="A48" s="16" t="s">
        <v>68</v>
      </c>
      <c r="B48" s="7">
        <v>0</v>
      </c>
    </row>
    <row r="49" spans="1:2" s="6" customFormat="1">
      <c r="A49" s="11" t="s">
        <v>69</v>
      </c>
      <c r="B49" s="6">
        <f>Sheet1!$D86*Sheet1!$I$9</f>
        <v>0</v>
      </c>
    </row>
    <row r="50" spans="1:2" s="7" customFormat="1">
      <c r="A50" s="12" t="s">
        <v>70</v>
      </c>
      <c r="B50" s="6">
        <f>Sheet1!$D87*Sheet1!$I$9</f>
        <v>0</v>
      </c>
    </row>
    <row r="51" spans="1:2" s="7" customFormat="1">
      <c r="A51" s="12" t="s">
        <v>71</v>
      </c>
      <c r="B51" s="6">
        <f ca="1">Sheet1!$D88*Sheet1!$I$9+Sheet1!$F88</f>
        <v>0</v>
      </c>
    </row>
    <row r="52" spans="1:2" s="7" customFormat="1">
      <c r="A52" s="12" t="s">
        <v>72</v>
      </c>
      <c r="B52" s="6">
        <f>Sheet1!$D89*Sheet1!$I$9</f>
        <v>0</v>
      </c>
    </row>
    <row r="53" spans="1:2" s="7" customFormat="1">
      <c r="A53" s="12" t="s">
        <v>73</v>
      </c>
      <c r="B53" s="6">
        <f>Sheet1!$D90*Sheet1!$I$9</f>
        <v>0</v>
      </c>
    </row>
    <row r="54" spans="1:2" s="7" customFormat="1">
      <c r="A54" s="12" t="s">
        <v>74</v>
      </c>
      <c r="B54" s="7">
        <f>Sheet1!$D$91*Sheet1!$I$9-Sheet1!$B$7</f>
        <v>-97421.6</v>
      </c>
    </row>
    <row r="55" spans="1:2" s="7" customFormat="1">
      <c r="A55" s="13" t="s">
        <v>75</v>
      </c>
      <c r="B55" s="7">
        <v>0</v>
      </c>
    </row>
    <row r="56" spans="1:2" s="7" customFormat="1">
      <c r="A56" s="13" t="s">
        <v>76</v>
      </c>
      <c r="B56" s="7">
        <v>0</v>
      </c>
    </row>
    <row r="57" spans="1:2" s="7" customFormat="1">
      <c r="A57" s="13" t="s">
        <v>77</v>
      </c>
      <c r="B57" s="7">
        <v>0</v>
      </c>
    </row>
    <row r="58" spans="1:2" s="7" customFormat="1">
      <c r="A58" s="13" t="s">
        <v>78</v>
      </c>
      <c r="B58" s="7">
        <v>0</v>
      </c>
    </row>
    <row r="59" spans="1:2" s="7" customFormat="1">
      <c r="A59" s="13" t="s">
        <v>79</v>
      </c>
      <c r="B59" s="7">
        <v>0</v>
      </c>
    </row>
    <row r="60" spans="1:2" s="6" customFormat="1">
      <c r="A60" s="14" t="s">
        <v>80</v>
      </c>
      <c r="B60" s="6">
        <f>Sheet1!$D92*Sheet1!$I$9</f>
        <v>0</v>
      </c>
    </row>
    <row r="61" spans="1:2" s="7" customFormat="1">
      <c r="A61" s="15" t="s">
        <v>81</v>
      </c>
      <c r="B61" s="6">
        <f>Sheet1!$D93*Sheet1!$I$9</f>
        <v>0</v>
      </c>
    </row>
    <row r="62" spans="1:2" s="7" customFormat="1">
      <c r="A62" s="15" t="s">
        <v>82</v>
      </c>
      <c r="B62" s="6">
        <f ca="1">Sheet1!$D94*Sheet1!$I$9+Sheet1!$F94</f>
        <v>0</v>
      </c>
    </row>
    <row r="63" spans="1:2" s="7" customFormat="1">
      <c r="A63" s="15" t="s">
        <v>83</v>
      </c>
      <c r="B63" s="6">
        <f>Sheet1!$D95*Sheet1!$I$9</f>
        <v>0</v>
      </c>
    </row>
    <row r="64" spans="1:2" s="7" customFormat="1">
      <c r="A64" s="15" t="s">
        <v>84</v>
      </c>
      <c r="B64" s="6">
        <f>Sheet1!$D96*Sheet1!$I$9</f>
        <v>0</v>
      </c>
    </row>
    <row r="65" spans="1:2" s="7" customFormat="1">
      <c r="A65" s="15" t="s">
        <v>85</v>
      </c>
      <c r="B65" s="7">
        <f>Sheet1!$D$97*Sheet1!$I$9-Sheet1!$B$7</f>
        <v>-97421.6</v>
      </c>
    </row>
    <row r="66" spans="1:2" s="7" customFormat="1">
      <c r="A66" s="16" t="s">
        <v>86</v>
      </c>
      <c r="B66" s="7">
        <v>0</v>
      </c>
    </row>
    <row r="67" spans="1:2" s="7" customFormat="1">
      <c r="A67" s="16" t="s">
        <v>87</v>
      </c>
      <c r="B67" s="7">
        <v>0</v>
      </c>
    </row>
    <row r="68" spans="1:2" s="7" customFormat="1">
      <c r="A68" s="16" t="s">
        <v>88</v>
      </c>
      <c r="B68" s="7">
        <v>0</v>
      </c>
    </row>
    <row r="69" spans="1:2" s="7" customFormat="1">
      <c r="A69" s="16" t="s">
        <v>89</v>
      </c>
      <c r="B69" s="7">
        <v>0</v>
      </c>
    </row>
    <row r="70" spans="1:2" s="7" customFormat="1">
      <c r="A70" s="16" t="s">
        <v>90</v>
      </c>
      <c r="B70" s="7">
        <v>0</v>
      </c>
    </row>
    <row r="71" spans="1:2" s="6" customFormat="1">
      <c r="A71" s="11" t="s">
        <v>91</v>
      </c>
      <c r="B71" s="6">
        <f>Sheet1!$D98*Sheet1!$I$9</f>
        <v>0</v>
      </c>
    </row>
    <row r="72" spans="1:2" s="7" customFormat="1">
      <c r="A72" s="12" t="s">
        <v>92</v>
      </c>
      <c r="B72" s="6">
        <f>Sheet1!$D99*Sheet1!$I$9</f>
        <v>0</v>
      </c>
    </row>
    <row r="73" spans="1:2" s="7" customFormat="1">
      <c r="A73" s="12" t="s">
        <v>93</v>
      </c>
      <c r="B73" s="6">
        <f ca="1">Sheet1!$D100*Sheet1!$I$9+Sheet1!$F100</f>
        <v>0</v>
      </c>
    </row>
    <row r="74" spans="1:2" s="7" customFormat="1">
      <c r="A74" s="12" t="s">
        <v>94</v>
      </c>
      <c r="B74" s="6">
        <f>Sheet1!$D101*Sheet1!$I$9</f>
        <v>0</v>
      </c>
    </row>
    <row r="75" spans="1:2" s="7" customFormat="1">
      <c r="A75" s="12" t="s">
        <v>95</v>
      </c>
      <c r="B75" s="6">
        <f>Sheet1!$D102*Sheet1!$I$9</f>
        <v>0</v>
      </c>
    </row>
    <row r="76" spans="1:2" s="7" customFormat="1">
      <c r="A76" s="12" t="s">
        <v>96</v>
      </c>
      <c r="B76" s="7">
        <f>Sheet1!$D$103*Sheet1!$I$9-Sheet1!$B$7</f>
        <v>-97421.6</v>
      </c>
    </row>
    <row r="77" spans="1:2" s="7" customFormat="1">
      <c r="A77" s="13" t="s">
        <v>97</v>
      </c>
      <c r="B77" s="7">
        <v>0</v>
      </c>
    </row>
    <row r="78" spans="1:2" s="7" customFormat="1">
      <c r="A78" s="13" t="s">
        <v>98</v>
      </c>
      <c r="B78" s="7">
        <v>0</v>
      </c>
    </row>
    <row r="79" spans="1:2" s="7" customFormat="1">
      <c r="A79" s="13" t="s">
        <v>99</v>
      </c>
      <c r="B79" s="7">
        <v>0</v>
      </c>
    </row>
    <row r="80" spans="1:2" s="7" customFormat="1">
      <c r="A80" s="13" t="s">
        <v>100</v>
      </c>
      <c r="B80" s="7">
        <v>0</v>
      </c>
    </row>
    <row r="81" spans="1:2" s="7" customFormat="1">
      <c r="A81" s="13" t="s">
        <v>101</v>
      </c>
      <c r="B81" s="7">
        <v>0</v>
      </c>
    </row>
    <row r="82" spans="1:2" s="6" customFormat="1">
      <c r="A82" s="14" t="s">
        <v>102</v>
      </c>
      <c r="B82" s="6">
        <f>Sheet1!$D104*Sheet1!$I$9</f>
        <v>0</v>
      </c>
    </row>
    <row r="83" spans="1:2" s="7" customFormat="1">
      <c r="A83" s="15" t="s">
        <v>103</v>
      </c>
      <c r="B83" s="6">
        <f>Sheet1!$D105*Sheet1!$I$9</f>
        <v>0</v>
      </c>
    </row>
    <row r="84" spans="1:2" s="7" customFormat="1">
      <c r="A84" s="15" t="s">
        <v>104</v>
      </c>
      <c r="B84" s="6">
        <f ca="1">Sheet1!$D106*Sheet1!$I$9+Sheet1!$F106</f>
        <v>0</v>
      </c>
    </row>
    <row r="85" spans="1:2" s="7" customFormat="1">
      <c r="A85" s="15" t="s">
        <v>105</v>
      </c>
      <c r="B85" s="6">
        <f>Sheet1!$D107*Sheet1!$I$9</f>
        <v>0</v>
      </c>
    </row>
    <row r="86" spans="1:2" s="7" customFormat="1">
      <c r="A86" s="15" t="s">
        <v>106</v>
      </c>
      <c r="B86" s="6">
        <f>Sheet1!$D108*Sheet1!$I$9</f>
        <v>0</v>
      </c>
    </row>
    <row r="87" spans="1:2" s="7" customFormat="1">
      <c r="A87" s="15" t="s">
        <v>107</v>
      </c>
      <c r="B87" s="7">
        <f>Sheet1!$D$109*Sheet1!$I$9-Sheet1!$B$7</f>
        <v>-97421.6</v>
      </c>
    </row>
    <row r="88" spans="1:2" s="7" customFormat="1">
      <c r="A88" s="16" t="s">
        <v>108</v>
      </c>
      <c r="B88" s="7">
        <v>0</v>
      </c>
    </row>
    <row r="89" spans="1:2" s="7" customFormat="1">
      <c r="A89" s="16" t="s">
        <v>109</v>
      </c>
      <c r="B89" s="7">
        <v>0</v>
      </c>
    </row>
    <row r="90" spans="1:2" s="7" customFormat="1">
      <c r="A90" s="16" t="s">
        <v>110</v>
      </c>
      <c r="B90" s="7">
        <v>0</v>
      </c>
    </row>
    <row r="91" spans="1:2" s="7" customFormat="1">
      <c r="A91" s="16" t="s">
        <v>111</v>
      </c>
      <c r="B91" s="7">
        <v>0</v>
      </c>
    </row>
    <row r="92" spans="1:2" s="7" customFormat="1">
      <c r="A92" s="16" t="s">
        <v>112</v>
      </c>
      <c r="B92" s="7">
        <v>0</v>
      </c>
    </row>
    <row r="93" spans="1:2" s="6" customFormat="1">
      <c r="A93" s="11" t="s">
        <v>113</v>
      </c>
      <c r="B93" s="6">
        <f>Sheet1!$D110*Sheet1!$I$9</f>
        <v>0</v>
      </c>
    </row>
    <row r="94" spans="1:2" s="7" customFormat="1">
      <c r="A94" s="12" t="s">
        <v>114</v>
      </c>
      <c r="B94" s="6">
        <f>Sheet1!$D111*Sheet1!$I$9</f>
        <v>0</v>
      </c>
    </row>
    <row r="95" spans="1:2" s="7" customFormat="1">
      <c r="A95" s="12" t="s">
        <v>115</v>
      </c>
      <c r="B95" s="6">
        <f ca="1">Sheet1!$D112*Sheet1!$I$9+Sheet1!$F112</f>
        <v>0</v>
      </c>
    </row>
    <row r="96" spans="1:2" s="7" customFormat="1">
      <c r="A96" s="12" t="s">
        <v>116</v>
      </c>
      <c r="B96" s="6">
        <f>Sheet1!$D113*Sheet1!$I$9</f>
        <v>0</v>
      </c>
    </row>
    <row r="97" spans="1:2" s="7" customFormat="1">
      <c r="A97" s="12" t="s">
        <v>117</v>
      </c>
      <c r="B97" s="6">
        <f>Sheet1!$D114*Sheet1!$I$9</f>
        <v>0</v>
      </c>
    </row>
    <row r="98" spans="1:2" s="7" customFormat="1">
      <c r="A98" s="12" t="s">
        <v>118</v>
      </c>
      <c r="B98" s="7">
        <f>Sheet1!$D$115*Sheet1!$I$9-Sheet1!$B$7</f>
        <v>-97421.6</v>
      </c>
    </row>
    <row r="99" spans="1:2" s="7" customFormat="1">
      <c r="A99" s="13" t="s">
        <v>119</v>
      </c>
      <c r="B99" s="7">
        <v>0</v>
      </c>
    </row>
    <row r="100" spans="1:2" s="7" customFormat="1">
      <c r="A100" s="13" t="s">
        <v>120</v>
      </c>
      <c r="B100" s="7">
        <v>0</v>
      </c>
    </row>
    <row r="101" spans="1:2" s="7" customFormat="1">
      <c r="A101" s="13" t="s">
        <v>121</v>
      </c>
      <c r="B101" s="7">
        <v>0</v>
      </c>
    </row>
    <row r="102" spans="1:2" s="7" customFormat="1">
      <c r="A102" s="13" t="s">
        <v>122</v>
      </c>
      <c r="B102" s="7">
        <v>0</v>
      </c>
    </row>
    <row r="103" spans="1:2" s="7" customFormat="1">
      <c r="A103" s="13" t="s">
        <v>123</v>
      </c>
      <c r="B103" s="7">
        <v>0</v>
      </c>
    </row>
    <row r="104" spans="1:2" s="6" customFormat="1">
      <c r="A104" s="14" t="s">
        <v>124</v>
      </c>
      <c r="B104" s="6">
        <f>Sheet1!$D116*Sheet1!$I$9</f>
        <v>0</v>
      </c>
    </row>
    <row r="105" spans="1:2" s="7" customFormat="1">
      <c r="A105" s="15" t="s">
        <v>125</v>
      </c>
      <c r="B105" s="6">
        <f>Sheet1!$D117*Sheet1!$I$9</f>
        <v>0</v>
      </c>
    </row>
    <row r="106" spans="1:2" s="7" customFormat="1">
      <c r="A106" s="15" t="s">
        <v>126</v>
      </c>
      <c r="B106" s="6">
        <f ca="1">Sheet1!$D118*Sheet1!$I$9+Sheet1!$F118</f>
        <v>0</v>
      </c>
    </row>
    <row r="107" spans="1:2" s="7" customFormat="1">
      <c r="A107" s="15" t="s">
        <v>127</v>
      </c>
      <c r="B107" s="6">
        <f>Sheet1!$D119*Sheet1!$I$9</f>
        <v>0</v>
      </c>
    </row>
    <row r="108" spans="1:2" s="7" customFormat="1">
      <c r="A108" s="15" t="s">
        <v>128</v>
      </c>
      <c r="B108" s="6">
        <f>Sheet1!$D120*Sheet1!$I$9</f>
        <v>0</v>
      </c>
    </row>
    <row r="109" spans="1:2" s="7" customFormat="1">
      <c r="A109" s="15" t="s">
        <v>129</v>
      </c>
      <c r="B109" s="7">
        <f>Sheet1!$D$121*Sheet1!$I$9-Sheet1!$B$7</f>
        <v>-97421.6</v>
      </c>
    </row>
    <row r="110" spans="1:2" s="7" customFormat="1">
      <c r="A110" s="16" t="s">
        <v>130</v>
      </c>
      <c r="B110" s="7">
        <v>0</v>
      </c>
    </row>
    <row r="111" spans="1:2" s="7" customFormat="1">
      <c r="A111" s="16" t="s">
        <v>131</v>
      </c>
      <c r="B111" s="7">
        <v>0</v>
      </c>
    </row>
    <row r="112" spans="1:2" s="7" customFormat="1">
      <c r="A112" s="16" t="s">
        <v>132</v>
      </c>
      <c r="B112" s="7">
        <v>0</v>
      </c>
    </row>
    <row r="113" spans="1:2" s="7" customFormat="1">
      <c r="A113" s="16" t="s">
        <v>133</v>
      </c>
      <c r="B113" s="7">
        <v>0</v>
      </c>
    </row>
    <row r="114" spans="1:2" s="7" customFormat="1">
      <c r="A114" s="16" t="s">
        <v>134</v>
      </c>
      <c r="B114" s="7">
        <v>0</v>
      </c>
    </row>
    <row r="115" spans="1:2" s="6" customFormat="1">
      <c r="A115" s="11" t="s">
        <v>135</v>
      </c>
      <c r="B115" s="6">
        <f>Sheet1!$D122*Sheet1!$I$9</f>
        <v>0</v>
      </c>
    </row>
    <row r="116" spans="1:2" s="7" customFormat="1">
      <c r="A116" s="12" t="s">
        <v>136</v>
      </c>
      <c r="B116" s="6">
        <f>Sheet1!$D123*Sheet1!$I$9</f>
        <v>0</v>
      </c>
    </row>
    <row r="117" spans="1:2" s="7" customFormat="1">
      <c r="A117" s="12" t="s">
        <v>137</v>
      </c>
      <c r="B117" s="6">
        <f ca="1">Sheet1!$D124*Sheet1!$I$9+Sheet1!$F124</f>
        <v>0</v>
      </c>
    </row>
    <row r="118" spans="1:2" s="7" customFormat="1">
      <c r="A118" s="12" t="s">
        <v>138</v>
      </c>
      <c r="B118" s="6">
        <f>Sheet1!$D125*Sheet1!$I$9</f>
        <v>0</v>
      </c>
    </row>
    <row r="119" spans="1:2" s="7" customFormat="1">
      <c r="A119" s="12" t="s">
        <v>139</v>
      </c>
      <c r="B119" s="6">
        <f>Sheet1!$D126*Sheet1!$I$9</f>
        <v>0</v>
      </c>
    </row>
    <row r="120" spans="1:2" s="7" customFormat="1">
      <c r="A120" s="12" t="s">
        <v>140</v>
      </c>
      <c r="B120" s="7">
        <f>Sheet1!$D$127*Sheet1!$I$9-Sheet1!$B$7</f>
        <v>-97421.6</v>
      </c>
    </row>
    <row r="121" spans="1:2" s="7" customFormat="1">
      <c r="A121" s="13" t="s">
        <v>141</v>
      </c>
      <c r="B121" s="7">
        <v>0</v>
      </c>
    </row>
    <row r="122" spans="1:2" s="7" customFormat="1">
      <c r="A122" s="13" t="s">
        <v>142</v>
      </c>
      <c r="B122" s="7">
        <v>0</v>
      </c>
    </row>
    <row r="123" spans="1:2" s="7" customFormat="1">
      <c r="A123" s="13" t="s">
        <v>143</v>
      </c>
      <c r="B123" s="7">
        <v>0</v>
      </c>
    </row>
    <row r="124" spans="1:2" s="7" customFormat="1">
      <c r="A124" s="13" t="s">
        <v>144</v>
      </c>
      <c r="B124" s="7">
        <v>0</v>
      </c>
    </row>
    <row r="125" spans="1:2" s="7" customFormat="1">
      <c r="A125" s="13" t="s">
        <v>145</v>
      </c>
      <c r="B125" s="7">
        <v>0</v>
      </c>
    </row>
    <row r="126" spans="1:2" s="6" customFormat="1">
      <c r="A126" s="14" t="s">
        <v>146</v>
      </c>
      <c r="B126" s="6">
        <f>Sheet1!$D128*Sheet1!$I$9</f>
        <v>0</v>
      </c>
    </row>
    <row r="127" spans="1:2" s="7" customFormat="1">
      <c r="A127" s="15" t="s">
        <v>147</v>
      </c>
      <c r="B127" s="6">
        <f>Sheet1!$D129*Sheet1!$I$9</f>
        <v>0</v>
      </c>
    </row>
    <row r="128" spans="1:2" s="7" customFormat="1">
      <c r="A128" s="15" t="s">
        <v>148</v>
      </c>
      <c r="B128" s="6">
        <f ca="1">Sheet1!$D130*Sheet1!$I$9+Sheet1!$F130</f>
        <v>0</v>
      </c>
    </row>
    <row r="129" spans="1:2" s="7" customFormat="1">
      <c r="A129" s="15" t="s">
        <v>149</v>
      </c>
      <c r="B129" s="6">
        <f>Sheet1!$D131*Sheet1!$I$9</f>
        <v>0</v>
      </c>
    </row>
    <row r="130" spans="1:2" s="7" customFormat="1">
      <c r="A130" s="15" t="s">
        <v>150</v>
      </c>
      <c r="B130" s="6">
        <f>Sheet1!$D132*Sheet1!$I$9</f>
        <v>0</v>
      </c>
    </row>
    <row r="131" spans="1:2" s="7" customFormat="1">
      <c r="A131" s="15" t="s">
        <v>151</v>
      </c>
      <c r="B131" s="7">
        <f>Sheet1!$D$133*Sheet1!$I$9-Sheet1!$B$7</f>
        <v>-97421.6</v>
      </c>
    </row>
    <row r="132" spans="1:2" s="7" customFormat="1">
      <c r="A132" s="16" t="s">
        <v>152</v>
      </c>
      <c r="B132" s="7">
        <v>0</v>
      </c>
    </row>
    <row r="133" spans="1:2" s="7" customFormat="1">
      <c r="A133" s="16" t="s">
        <v>153</v>
      </c>
      <c r="B133" s="7">
        <v>0</v>
      </c>
    </row>
    <row r="134" spans="1:2" s="7" customFormat="1">
      <c r="A134" s="16" t="s">
        <v>154</v>
      </c>
      <c r="B134" s="7">
        <v>0</v>
      </c>
    </row>
    <row r="135" spans="1:2" s="7" customFormat="1">
      <c r="A135" s="16" t="s">
        <v>155</v>
      </c>
      <c r="B135" s="7">
        <v>0</v>
      </c>
    </row>
    <row r="136" spans="1:2" s="7" customFormat="1">
      <c r="A136" s="16" t="s">
        <v>156</v>
      </c>
      <c r="B136" s="7">
        <v>0</v>
      </c>
    </row>
    <row r="137" spans="1:2" s="6" customFormat="1">
      <c r="A137" s="11" t="s">
        <v>157</v>
      </c>
      <c r="B137" s="6">
        <f>Sheet1!$D134*Sheet1!$I$9</f>
        <v>0</v>
      </c>
    </row>
    <row r="138" spans="1:2" s="7" customFormat="1">
      <c r="A138" s="12" t="s">
        <v>158</v>
      </c>
      <c r="B138" s="6">
        <f>Sheet1!$D135*Sheet1!$I$9</f>
        <v>0</v>
      </c>
    </row>
    <row r="139" spans="1:2" s="7" customFormat="1">
      <c r="A139" s="12" t="s">
        <v>159</v>
      </c>
      <c r="B139" s="6">
        <f ca="1">Sheet1!$D136*Sheet1!$I$9+Sheet1!$F136</f>
        <v>0</v>
      </c>
    </row>
    <row r="140" spans="1:2" s="7" customFormat="1">
      <c r="A140" s="12" t="s">
        <v>160</v>
      </c>
      <c r="B140" s="6">
        <f>Sheet1!$D137*Sheet1!$I$9</f>
        <v>0</v>
      </c>
    </row>
    <row r="141" spans="1:2" s="7" customFormat="1">
      <c r="A141" s="12" t="s">
        <v>161</v>
      </c>
      <c r="B141" s="6">
        <f>Sheet1!$D138*Sheet1!$I$9</f>
        <v>0</v>
      </c>
    </row>
    <row r="142" spans="1:2" s="7" customFormat="1">
      <c r="A142" s="12" t="s">
        <v>162</v>
      </c>
      <c r="B142" s="7">
        <f>Sheet1!$D$139*Sheet1!$I$9-Sheet1!$B$7</f>
        <v>-97421.6</v>
      </c>
    </row>
    <row r="143" spans="1:2" s="7" customFormat="1">
      <c r="A143" s="13" t="s">
        <v>163</v>
      </c>
      <c r="B143" s="7">
        <v>0</v>
      </c>
    </row>
    <row r="144" spans="1:2" s="7" customFormat="1">
      <c r="A144" s="13" t="s">
        <v>164</v>
      </c>
      <c r="B144" s="7">
        <v>0</v>
      </c>
    </row>
    <row r="145" spans="1:2" s="7" customFormat="1">
      <c r="A145" s="13" t="s">
        <v>165</v>
      </c>
      <c r="B145" s="7">
        <v>0</v>
      </c>
    </row>
    <row r="146" spans="1:2" s="7" customFormat="1">
      <c r="A146" s="13" t="s">
        <v>166</v>
      </c>
      <c r="B146" s="7">
        <v>0</v>
      </c>
    </row>
    <row r="147" spans="1:2" s="7" customFormat="1">
      <c r="A147" s="13" t="s">
        <v>167</v>
      </c>
      <c r="B147" s="7">
        <v>0</v>
      </c>
    </row>
    <row r="148" spans="1:2" s="6" customFormat="1">
      <c r="A148" s="14" t="s">
        <v>168</v>
      </c>
      <c r="B148" s="6">
        <f>Sheet1!$D140*Sheet1!$I$9</f>
        <v>0</v>
      </c>
    </row>
    <row r="149" spans="1:2" s="7" customFormat="1">
      <c r="A149" s="15" t="s">
        <v>169</v>
      </c>
      <c r="B149" s="6">
        <f>Sheet1!$D141*Sheet1!$I$9</f>
        <v>0</v>
      </c>
    </row>
    <row r="150" spans="1:2" s="7" customFormat="1">
      <c r="A150" s="15" t="s">
        <v>170</v>
      </c>
      <c r="B150" s="6">
        <f ca="1">Sheet1!$D142*Sheet1!$I$9+Sheet1!$F142</f>
        <v>0</v>
      </c>
    </row>
    <row r="151" spans="1:2" s="7" customFormat="1">
      <c r="A151" s="15" t="s">
        <v>171</v>
      </c>
      <c r="B151" s="6">
        <f>Sheet1!$D143*Sheet1!$I$9</f>
        <v>0</v>
      </c>
    </row>
    <row r="152" spans="1:2" s="7" customFormat="1">
      <c r="A152" s="15" t="s">
        <v>172</v>
      </c>
      <c r="B152" s="6">
        <f>Sheet1!$D144*Sheet1!$I$9</f>
        <v>0</v>
      </c>
    </row>
    <row r="153" spans="1:2" s="7" customFormat="1">
      <c r="A153" s="15" t="s">
        <v>173</v>
      </c>
      <c r="B153" s="7">
        <f>Sheet1!$D$145*Sheet1!$I$9-Sheet1!$B$7</f>
        <v>-97421.6</v>
      </c>
    </row>
    <row r="154" spans="1:2" s="7" customFormat="1">
      <c r="A154" s="16" t="s">
        <v>174</v>
      </c>
      <c r="B154" s="7">
        <v>0</v>
      </c>
    </row>
    <row r="155" spans="1:2" s="7" customFormat="1">
      <c r="A155" s="16" t="s">
        <v>175</v>
      </c>
      <c r="B155" s="7">
        <v>0</v>
      </c>
    </row>
    <row r="156" spans="1:2" s="7" customFormat="1">
      <c r="A156" s="16" t="s">
        <v>176</v>
      </c>
      <c r="B156" s="7">
        <v>0</v>
      </c>
    </row>
    <row r="157" spans="1:2" s="7" customFormat="1">
      <c r="A157" s="16" t="s">
        <v>177</v>
      </c>
      <c r="B157" s="7">
        <v>0</v>
      </c>
    </row>
    <row r="158" spans="1:2" s="7" customFormat="1">
      <c r="A158" s="16" t="s">
        <v>178</v>
      </c>
      <c r="B158" s="7">
        <v>0</v>
      </c>
    </row>
    <row r="159" spans="1:2" s="6" customFormat="1">
      <c r="A159" s="11" t="s">
        <v>179</v>
      </c>
      <c r="B159" s="6">
        <f>Sheet1!$D146*Sheet1!$I$9</f>
        <v>0</v>
      </c>
    </row>
    <row r="160" spans="1:2" s="7" customFormat="1">
      <c r="A160" s="12" t="s">
        <v>180</v>
      </c>
      <c r="B160" s="6">
        <f>Sheet1!$D147*Sheet1!$I$9</f>
        <v>0</v>
      </c>
    </row>
    <row r="161" spans="1:2" s="7" customFormat="1">
      <c r="A161" s="12" t="s">
        <v>181</v>
      </c>
      <c r="B161" s="6">
        <f ca="1">Sheet1!$D148*Sheet1!$I$9+Sheet1!$F148</f>
        <v>0</v>
      </c>
    </row>
    <row r="162" spans="1:2" s="7" customFormat="1">
      <c r="A162" s="12" t="s">
        <v>182</v>
      </c>
      <c r="B162" s="6">
        <f>Sheet1!$D149*Sheet1!$I$9</f>
        <v>0</v>
      </c>
    </row>
    <row r="163" spans="1:2" s="7" customFormat="1">
      <c r="A163" s="12" t="s">
        <v>183</v>
      </c>
      <c r="B163" s="6">
        <f>Sheet1!$D150*Sheet1!$I$9</f>
        <v>0</v>
      </c>
    </row>
    <row r="164" spans="1:2" s="7" customFormat="1">
      <c r="A164" s="12" t="s">
        <v>184</v>
      </c>
      <c r="B164" s="7">
        <f>Sheet1!$D$151*Sheet1!$I$9-Sheet1!$B$7</f>
        <v>-97421.6</v>
      </c>
    </row>
    <row r="165" spans="1:2" s="7" customFormat="1">
      <c r="A165" s="13" t="s">
        <v>185</v>
      </c>
      <c r="B165" s="7">
        <v>0</v>
      </c>
    </row>
    <row r="166" spans="1:2" s="7" customFormat="1">
      <c r="A166" s="13" t="s">
        <v>186</v>
      </c>
      <c r="B166" s="7">
        <v>0</v>
      </c>
    </row>
    <row r="167" spans="1:2" s="7" customFormat="1">
      <c r="A167" s="13" t="s">
        <v>187</v>
      </c>
      <c r="B167" s="7">
        <v>0</v>
      </c>
    </row>
    <row r="168" spans="1:2" s="7" customFormat="1">
      <c r="A168" s="13" t="s">
        <v>188</v>
      </c>
      <c r="B168" s="7">
        <v>0</v>
      </c>
    </row>
    <row r="169" spans="1:2" s="7" customFormat="1">
      <c r="A169" s="13" t="s">
        <v>189</v>
      </c>
      <c r="B169" s="7">
        <v>0</v>
      </c>
    </row>
    <row r="170" spans="1:2" s="6" customFormat="1">
      <c r="A170" s="14" t="s">
        <v>190</v>
      </c>
      <c r="B170" s="6">
        <f>Sheet1!$D152*Sheet1!$I$9</f>
        <v>0</v>
      </c>
    </row>
    <row r="171" spans="1:2" s="7" customFormat="1">
      <c r="A171" s="15" t="s">
        <v>191</v>
      </c>
      <c r="B171" s="6">
        <f>Sheet1!$D153*Sheet1!$I$9</f>
        <v>0</v>
      </c>
    </row>
    <row r="172" spans="1:2" s="7" customFormat="1">
      <c r="A172" s="15" t="s">
        <v>192</v>
      </c>
      <c r="B172" s="6">
        <f ca="1">Sheet1!$D154*Sheet1!$I$9+Sheet1!$F154</f>
        <v>0</v>
      </c>
    </row>
    <row r="173" spans="1:2" s="7" customFormat="1">
      <c r="A173" s="15" t="s">
        <v>193</v>
      </c>
      <c r="B173" s="6">
        <f>Sheet1!$D155*Sheet1!$I$9</f>
        <v>0</v>
      </c>
    </row>
    <row r="174" spans="1:2" s="7" customFormat="1">
      <c r="A174" s="15" t="s">
        <v>194</v>
      </c>
      <c r="B174" s="6">
        <f>Sheet1!$D156*Sheet1!$I$9</f>
        <v>0</v>
      </c>
    </row>
    <row r="175" spans="1:2" s="7" customFormat="1">
      <c r="A175" s="15" t="s">
        <v>195</v>
      </c>
      <c r="B175" s="7">
        <f>Sheet1!$D$157*Sheet1!$I$9-Sheet1!$B$7</f>
        <v>-97421.6</v>
      </c>
    </row>
    <row r="176" spans="1:2" s="7" customFormat="1">
      <c r="A176" s="16" t="s">
        <v>196</v>
      </c>
      <c r="B176" s="7">
        <v>0</v>
      </c>
    </row>
    <row r="177" spans="1:2" s="7" customFormat="1">
      <c r="A177" s="16" t="s">
        <v>197</v>
      </c>
      <c r="B177" s="7">
        <v>0</v>
      </c>
    </row>
    <row r="178" spans="1:2" s="7" customFormat="1">
      <c r="A178" s="16" t="s">
        <v>198</v>
      </c>
      <c r="B178" s="7">
        <v>0</v>
      </c>
    </row>
    <row r="179" spans="1:2" s="7" customFormat="1">
      <c r="A179" s="16" t="s">
        <v>199</v>
      </c>
      <c r="B179" s="7">
        <v>0</v>
      </c>
    </row>
    <row r="180" spans="1:2" s="7" customFormat="1">
      <c r="A180" s="16" t="s">
        <v>200</v>
      </c>
      <c r="B180" s="7">
        <v>0</v>
      </c>
    </row>
    <row r="181" spans="1:2" s="6" customFormat="1">
      <c r="A181" s="11" t="s">
        <v>201</v>
      </c>
      <c r="B181" s="6">
        <f>Sheet1!$D158*Sheet1!$I$9</f>
        <v>0</v>
      </c>
    </row>
    <row r="182" spans="1:2" s="7" customFormat="1">
      <c r="A182" s="12" t="s">
        <v>202</v>
      </c>
      <c r="B182" s="6">
        <f>Sheet1!$D159*Sheet1!$I$9</f>
        <v>0</v>
      </c>
    </row>
    <row r="183" spans="1:2" s="7" customFormat="1">
      <c r="A183" s="12" t="s">
        <v>203</v>
      </c>
      <c r="B183" s="6">
        <f ca="1">Sheet1!$D160*Sheet1!$I$9+Sheet1!$F160</f>
        <v>0</v>
      </c>
    </row>
    <row r="184" spans="1:2" s="7" customFormat="1">
      <c r="A184" s="12" t="s">
        <v>204</v>
      </c>
      <c r="B184" s="6">
        <f>Sheet1!$D161*Sheet1!$I$9</f>
        <v>0</v>
      </c>
    </row>
    <row r="185" spans="1:2" s="7" customFormat="1">
      <c r="A185" s="12" t="s">
        <v>205</v>
      </c>
      <c r="B185" s="6">
        <f>Sheet1!$D162*Sheet1!$I$9</f>
        <v>0</v>
      </c>
    </row>
    <row r="186" spans="1:2" s="7" customFormat="1">
      <c r="A186" s="12" t="s">
        <v>206</v>
      </c>
      <c r="B186" s="7">
        <f>Sheet1!$D$163*Sheet1!$I$9-Sheet1!$B$7</f>
        <v>-97421.6</v>
      </c>
    </row>
    <row r="187" spans="1:2" s="7" customFormat="1">
      <c r="A187" s="13" t="s">
        <v>207</v>
      </c>
      <c r="B187" s="7">
        <v>0</v>
      </c>
    </row>
    <row r="188" spans="1:2" s="7" customFormat="1">
      <c r="A188" s="13" t="s">
        <v>208</v>
      </c>
      <c r="B188" s="7">
        <v>0</v>
      </c>
    </row>
    <row r="189" spans="1:2" s="7" customFormat="1">
      <c r="A189" s="13" t="s">
        <v>209</v>
      </c>
      <c r="B189" s="7">
        <v>0</v>
      </c>
    </row>
    <row r="190" spans="1:2" s="7" customFormat="1">
      <c r="A190" s="13" t="s">
        <v>210</v>
      </c>
      <c r="B190" s="7">
        <v>0</v>
      </c>
    </row>
    <row r="191" spans="1:2" s="7" customFormat="1">
      <c r="A191" s="13" t="s">
        <v>211</v>
      </c>
      <c r="B191" s="7">
        <v>0</v>
      </c>
    </row>
    <row r="192" spans="1:2" s="6" customFormat="1">
      <c r="A192" s="14" t="s">
        <v>212</v>
      </c>
      <c r="B192" s="6">
        <f>Sheet1!$D164*Sheet1!$I$9</f>
        <v>0</v>
      </c>
    </row>
    <row r="193" spans="1:2" s="7" customFormat="1">
      <c r="A193" s="15" t="s">
        <v>213</v>
      </c>
      <c r="B193" s="6">
        <f>Sheet1!$D165*Sheet1!$I$9</f>
        <v>0</v>
      </c>
    </row>
    <row r="194" spans="1:2" s="7" customFormat="1">
      <c r="A194" s="15" t="s">
        <v>214</v>
      </c>
      <c r="B194" s="6">
        <f ca="1">Sheet1!$D166*Sheet1!$I$9+Sheet1!$F166</f>
        <v>0</v>
      </c>
    </row>
    <row r="195" spans="1:2" s="7" customFormat="1">
      <c r="A195" s="15" t="s">
        <v>215</v>
      </c>
      <c r="B195" s="6">
        <f>Sheet1!$D167*Sheet1!$I$9</f>
        <v>0</v>
      </c>
    </row>
    <row r="196" spans="1:2" s="7" customFormat="1">
      <c r="A196" s="15" t="s">
        <v>216</v>
      </c>
      <c r="B196" s="6">
        <f>Sheet1!$D168*Sheet1!$I$9</f>
        <v>0</v>
      </c>
    </row>
    <row r="197" spans="1:2" s="7" customFormat="1">
      <c r="A197" s="15" t="s">
        <v>217</v>
      </c>
      <c r="B197" s="7">
        <f>Sheet1!$D$169*Sheet1!$I$9-Sheet1!$B$7</f>
        <v>-97421.6</v>
      </c>
    </row>
    <row r="198" spans="1:2" s="7" customFormat="1">
      <c r="A198" s="16" t="s">
        <v>218</v>
      </c>
      <c r="B198" s="7">
        <v>0</v>
      </c>
    </row>
    <row r="199" spans="1:2" s="7" customFormat="1">
      <c r="A199" s="16" t="s">
        <v>219</v>
      </c>
      <c r="B199" s="7">
        <v>0</v>
      </c>
    </row>
    <row r="200" spans="1:2" s="7" customFormat="1">
      <c r="A200" s="16" t="s">
        <v>220</v>
      </c>
      <c r="B200" s="7">
        <v>0</v>
      </c>
    </row>
    <row r="201" spans="1:2" s="7" customFormat="1">
      <c r="A201" s="16" t="s">
        <v>221</v>
      </c>
      <c r="B201" s="7">
        <v>0</v>
      </c>
    </row>
    <row r="202" spans="1:2" s="7" customFormat="1">
      <c r="A202" s="16" t="s">
        <v>222</v>
      </c>
      <c r="B202" s="7">
        <v>0</v>
      </c>
    </row>
    <row r="203" spans="1:2" s="6" customFormat="1">
      <c r="A203" s="11" t="s">
        <v>223</v>
      </c>
      <c r="B203" s="6">
        <f>Sheet1!$D170*Sheet1!$I$9</f>
        <v>0</v>
      </c>
    </row>
    <row r="204" spans="1:2" s="7" customFormat="1">
      <c r="A204" s="12" t="s">
        <v>224</v>
      </c>
      <c r="B204" s="6">
        <f>Sheet1!$D171*Sheet1!$I$9</f>
        <v>0</v>
      </c>
    </row>
    <row r="205" spans="1:2" s="7" customFormat="1">
      <c r="A205" s="12" t="s">
        <v>225</v>
      </c>
      <c r="B205" s="6">
        <f ca="1">Sheet1!$D172*Sheet1!$I$9+Sheet1!$F172</f>
        <v>0</v>
      </c>
    </row>
    <row r="206" spans="1:2" s="7" customFormat="1">
      <c r="A206" s="12" t="s">
        <v>226</v>
      </c>
      <c r="B206" s="6">
        <f>Sheet1!$D173*Sheet1!$I$9</f>
        <v>0</v>
      </c>
    </row>
    <row r="207" spans="1:2" s="7" customFormat="1">
      <c r="A207" s="12" t="s">
        <v>393</v>
      </c>
      <c r="B207" s="6">
        <f>Sheet1!$D174*Sheet1!$I$9</f>
        <v>0</v>
      </c>
    </row>
    <row r="208" spans="1:2" s="7" customFormat="1">
      <c r="A208" s="12" t="s">
        <v>394</v>
      </c>
      <c r="B208" s="7">
        <f>Sheet1!$D$175*Sheet1!$I$9-Sheet1!$B$7</f>
        <v>-97421.6</v>
      </c>
    </row>
    <row r="209" spans="1:2" s="7" customFormat="1">
      <c r="A209" s="13" t="s">
        <v>395</v>
      </c>
      <c r="B209" s="7">
        <v>0</v>
      </c>
    </row>
    <row r="210" spans="1:2" s="7" customFormat="1">
      <c r="A210" s="13" t="s">
        <v>396</v>
      </c>
      <c r="B210" s="7">
        <v>0</v>
      </c>
    </row>
    <row r="211" spans="1:2" s="7" customFormat="1">
      <c r="A211" s="13" t="s">
        <v>397</v>
      </c>
      <c r="B211" s="7">
        <v>0</v>
      </c>
    </row>
    <row r="212" spans="1:2" s="7" customFormat="1">
      <c r="A212" s="13" t="s">
        <v>398</v>
      </c>
      <c r="B212" s="7">
        <v>0</v>
      </c>
    </row>
    <row r="213" spans="1:2" s="7" customFormat="1">
      <c r="A213" s="13" t="s">
        <v>399</v>
      </c>
      <c r="B213" s="7">
        <v>0</v>
      </c>
    </row>
    <row r="214" spans="1:2" s="6" customFormat="1">
      <c r="A214" s="14" t="s">
        <v>400</v>
      </c>
      <c r="B214" s="6">
        <f>Sheet1!$D176*Sheet1!$I$9</f>
        <v>0</v>
      </c>
    </row>
    <row r="215" spans="1:2" s="7" customFormat="1">
      <c r="A215" s="15" t="s">
        <v>401</v>
      </c>
      <c r="B215" s="6">
        <f>Sheet1!$D177*Sheet1!$I$9</f>
        <v>0</v>
      </c>
    </row>
    <row r="216" spans="1:2" s="7" customFormat="1">
      <c r="A216" s="15" t="s">
        <v>402</v>
      </c>
      <c r="B216" s="6">
        <f ca="1">Sheet1!$D178*Sheet1!$I$9+Sheet1!$F178</f>
        <v>0</v>
      </c>
    </row>
    <row r="217" spans="1:2" s="7" customFormat="1">
      <c r="A217" s="15" t="s">
        <v>403</v>
      </c>
      <c r="B217" s="6">
        <f>Sheet1!$D179*Sheet1!$I$9</f>
        <v>0</v>
      </c>
    </row>
    <row r="218" spans="1:2" s="7" customFormat="1">
      <c r="A218" s="15" t="s">
        <v>404</v>
      </c>
      <c r="B218" s="52">
        <f>Sheet1!$D$180*Sheet1!$I$9</f>
        <v>0</v>
      </c>
    </row>
    <row r="219" spans="1:2" s="7" customFormat="1">
      <c r="A219" s="15" t="s">
        <v>405</v>
      </c>
      <c r="B219" s="7">
        <f>Sheet1!$D$181*Sheet1!$I$9-Sheet1!$B$7</f>
        <v>-97421.6</v>
      </c>
    </row>
    <row r="220" spans="1:2" s="7" customFormat="1">
      <c r="A220" s="16" t="s">
        <v>406</v>
      </c>
      <c r="B220" s="7">
        <v>0</v>
      </c>
    </row>
    <row r="221" spans="1:2" s="7" customFormat="1">
      <c r="A221" s="16" t="s">
        <v>407</v>
      </c>
      <c r="B221" s="7">
        <v>0</v>
      </c>
    </row>
    <row r="222" spans="1:2" s="7" customFormat="1">
      <c r="A222" s="16" t="s">
        <v>408</v>
      </c>
      <c r="B222" s="7">
        <v>0</v>
      </c>
    </row>
    <row r="223" spans="1:2" s="7" customFormat="1">
      <c r="A223" s="16" t="s">
        <v>409</v>
      </c>
      <c r="B223" s="52">
        <v>0</v>
      </c>
    </row>
    <row r="224" spans="1:2" s="8" customFormat="1">
      <c r="A224" s="19" t="s">
        <v>410</v>
      </c>
      <c r="B224" s="8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Meder</dc:creator>
  <cp:lastModifiedBy>Eric Mott</cp:lastModifiedBy>
  <dcterms:created xsi:type="dcterms:W3CDTF">2014-08-05T14:32:07Z</dcterms:created>
  <dcterms:modified xsi:type="dcterms:W3CDTF">2014-08-27T21:25:32Z</dcterms:modified>
</cp:coreProperties>
</file>