
<file path=[Content_Types].xml><?xml version="1.0" encoding="utf-8"?>
<Types xmlns="http://schemas.openxmlformats.org/package/2006/content-types">
  <Default ContentType="application/vnd.openxmlformats-officedocument.spreadsheetml.printerSettings" Extension="bin"/>
  <Default ContentType="image/jpeg" Extension="jpe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codeName="ThisWorkbook" defaultThemeVersion="124226"/>
  <mc:AlternateContent>
    <mc:Choice Requires="x15">
      <x15ac:absPath xmlns:x15ac="http://schemas.microsoft.com/office/spreadsheetml/2010/11/ac" url="C:\Users\HP\eclipse-workspace\MavenTestJuly\ExcelFiles\"/>
    </mc:Choice>
  </mc:AlternateContent>
  <xr:revisionPtr revIDLastSave="0" documentId="13_ncr:1_{B3833909-B02B-43E6-B91A-06056859D169}" xr6:coauthVersionLast="47" xr6:coauthVersionMax="47" xr10:uidLastSave="{00000000-0000-0000-0000-000000000000}"/>
  <bookViews>
    <workbookView xWindow="-120" yWindow="-120" windowWidth="20730" windowHeight="11040" tabRatio="965" firstSheet="1" activeTab="5" xr2:uid="{00000000-000D-0000-FFFF-FFFF00000000}"/>
  </bookViews>
  <sheets>
    <sheet name="How to Fill MLL230" sheetId="166" state="hidden" r:id="rId1"/>
    <sheet name="MLL233 Monthly Insp" sheetId="162" r:id="rId2"/>
    <sheet name="MLL234 Monthly Ship" sheetId="16" r:id="rId3"/>
    <sheet name="MLL240 Comp" sheetId="164" r:id="rId4"/>
    <sheet name="MLL240a Comp" sheetId="165" state="hidden" r:id="rId5"/>
    <sheet name="1" sheetId="91" r:id="rId6"/>
    <sheet name="2" sheetId="92" r:id="rId7"/>
    <sheet name="3" sheetId="93" r:id="rId8"/>
    <sheet name="4" sheetId="94" r:id="rId9"/>
    <sheet name="5" sheetId="95" r:id="rId10"/>
    <sheet name="6" sheetId="96" r:id="rId11"/>
    <sheet name="7" sheetId="97" r:id="rId12"/>
    <sheet name="8" sheetId="98" r:id="rId13"/>
    <sheet name="9" sheetId="99" r:id="rId14"/>
    <sheet name="10" sheetId="100" r:id="rId15"/>
    <sheet name="11" sheetId="101" r:id="rId16"/>
    <sheet name="12" sheetId="102" r:id="rId17"/>
    <sheet name="13" sheetId="103" r:id="rId18"/>
    <sheet name="14" sheetId="104" r:id="rId19"/>
    <sheet name="15" sheetId="105" r:id="rId20"/>
    <sheet name="16" sheetId="106" r:id="rId21"/>
    <sheet name="17" sheetId="107" r:id="rId22"/>
    <sheet name="18" sheetId="108" r:id="rId23"/>
    <sheet name="19" sheetId="109" r:id="rId24"/>
    <sheet name="20" sheetId="110" r:id="rId25"/>
    <sheet name="21" sheetId="111" r:id="rId26"/>
    <sheet name="22" sheetId="112" r:id="rId27"/>
    <sheet name="23" sheetId="113" r:id="rId28"/>
    <sheet name="24" sheetId="114" r:id="rId29"/>
    <sheet name="25" sheetId="115" r:id="rId30"/>
    <sheet name="26" sheetId="116" r:id="rId31"/>
    <sheet name="27" sheetId="117" r:id="rId32"/>
    <sheet name="28" sheetId="118" r:id="rId33"/>
    <sheet name="29" sheetId="119" r:id="rId34"/>
    <sheet name="30" sheetId="120" r:id="rId35"/>
    <sheet name="31" sheetId="121" r:id="rId36"/>
    <sheet name="32" sheetId="122" r:id="rId37"/>
    <sheet name="33" sheetId="123" r:id="rId38"/>
    <sheet name="34" sheetId="124" r:id="rId39"/>
    <sheet name="35" sheetId="125" r:id="rId40"/>
    <sheet name="36" sheetId="126" r:id="rId41"/>
    <sheet name="37" sheetId="127" r:id="rId42"/>
    <sheet name="38" sheetId="128" r:id="rId43"/>
    <sheet name="39" sheetId="129" r:id="rId44"/>
    <sheet name="40" sheetId="130" r:id="rId45"/>
    <sheet name="41" sheetId="160" r:id="rId46"/>
    <sheet name="42" sheetId="131" r:id="rId47"/>
    <sheet name="43" sheetId="132" r:id="rId48"/>
    <sheet name="44" sheetId="133" r:id="rId49"/>
    <sheet name="45" sheetId="134" r:id="rId50"/>
    <sheet name="46" sheetId="135" r:id="rId51"/>
    <sheet name="47" sheetId="136" r:id="rId52"/>
    <sheet name="48" sheetId="137" r:id="rId53"/>
    <sheet name="49" sheetId="138" r:id="rId54"/>
    <sheet name="50" sheetId="139" r:id="rId55"/>
    <sheet name="51" sheetId="140" r:id="rId56"/>
    <sheet name="52" sheetId="141" r:id="rId57"/>
    <sheet name="53" sheetId="142" r:id="rId58"/>
    <sheet name="54" sheetId="143" r:id="rId59"/>
    <sheet name="55" sheetId="144" r:id="rId60"/>
    <sheet name="56" sheetId="145" r:id="rId61"/>
    <sheet name="57" sheetId="146" r:id="rId62"/>
    <sheet name="58" sheetId="147" r:id="rId63"/>
    <sheet name="59" sheetId="148" r:id="rId64"/>
    <sheet name="60" sheetId="149" r:id="rId65"/>
    <sheet name="61" sheetId="150" r:id="rId66"/>
    <sheet name="62" sheetId="151" r:id="rId67"/>
    <sheet name="63" sheetId="152" r:id="rId68"/>
    <sheet name="64" sheetId="153" r:id="rId69"/>
    <sheet name="65" sheetId="154" r:id="rId70"/>
    <sheet name="66" sheetId="155" r:id="rId71"/>
    <sheet name="67" sheetId="156" r:id="rId72"/>
    <sheet name="68" sheetId="157" r:id="rId73"/>
    <sheet name="69" sheetId="158" r:id="rId74"/>
    <sheet name="70" sheetId="88" r:id="rId75"/>
    <sheet name="Leather Clean Area" sheetId="161" r:id="rId76"/>
    <sheet name="Brand-Factory-Tannery List" sheetId="163" r:id="rId77"/>
  </sheets>
  <definedNames>
    <definedName name="_xlnm._FilterDatabase" localSheetId="5" hidden="1">'1'!$B$8:$M$209</definedName>
    <definedName name="_xlnm._FilterDatabase" localSheetId="14" hidden="1">'10'!$B$8:$M$202</definedName>
    <definedName name="_xlnm._FilterDatabase" localSheetId="15" hidden="1">'11'!$B$8:$M$202</definedName>
    <definedName name="_xlnm._FilterDatabase" localSheetId="16" hidden="1">'12'!$B$8:$M$202</definedName>
    <definedName name="_xlnm._FilterDatabase" localSheetId="17" hidden="1">'13'!$B$8:$M$202</definedName>
    <definedName name="_xlnm._FilterDatabase" localSheetId="18" hidden="1">'14'!$B$8:$M$202</definedName>
    <definedName name="_xlnm._FilterDatabase" localSheetId="19" hidden="1">'15'!$B$8:$M$202</definedName>
    <definedName name="_xlnm._FilterDatabase" localSheetId="20" hidden="1">'16'!$B$8:$M$202</definedName>
    <definedName name="_xlnm._FilterDatabase" localSheetId="21" hidden="1">'17'!$B$8:$M$202</definedName>
    <definedName name="_xlnm._FilterDatabase" localSheetId="22" hidden="1">'18'!$B$8:$M$202</definedName>
    <definedName name="_xlnm._FilterDatabase" localSheetId="23" hidden="1">'19'!$B$8:$M$202</definedName>
    <definedName name="_xlnm._FilterDatabase" localSheetId="6" hidden="1">'2'!$B$8:$M$202</definedName>
    <definedName name="_xlnm._FilterDatabase" localSheetId="24" hidden="1">'20'!$B$8:$M$202</definedName>
    <definedName name="_xlnm._FilterDatabase" localSheetId="25" hidden="1">'21'!$B$8:$M$202</definedName>
    <definedName name="_xlnm._FilterDatabase" localSheetId="26" hidden="1">'22'!$B$8:$M$202</definedName>
    <definedName name="_xlnm._FilterDatabase" localSheetId="27" hidden="1">'23'!$B$8:$M$202</definedName>
    <definedName name="_xlnm._FilterDatabase" localSheetId="28" hidden="1">'24'!$B$8:$M$202</definedName>
    <definedName name="_xlnm._FilterDatabase" localSheetId="29" hidden="1">'25'!$B$8:$M$202</definedName>
    <definedName name="_xlnm._FilterDatabase" localSheetId="30" hidden="1">'26'!$B$8:$M$202</definedName>
    <definedName name="_xlnm._FilterDatabase" localSheetId="31" hidden="1">'27'!$B$8:$M$202</definedName>
    <definedName name="_xlnm._FilterDatabase" localSheetId="32" hidden="1">'28'!$B$8:$M$202</definedName>
    <definedName name="_xlnm._FilterDatabase" localSheetId="33" hidden="1">'29'!$B$8:$M$202</definedName>
    <definedName name="_xlnm._FilterDatabase" localSheetId="7" hidden="1">'3'!$B$8:$M$202</definedName>
    <definedName name="_xlnm._FilterDatabase" localSheetId="34" hidden="1">'30'!$B$8:$M$202</definedName>
    <definedName name="_xlnm._FilterDatabase" localSheetId="35" hidden="1">'31'!$B$8:$M$202</definedName>
    <definedName name="_xlnm._FilterDatabase" localSheetId="36" hidden="1">'32'!$B$8:$M$202</definedName>
    <definedName name="_xlnm._FilterDatabase" localSheetId="37" hidden="1">'33'!$B$8:$M$202</definedName>
    <definedName name="_xlnm._FilterDatabase" localSheetId="38" hidden="1">'34'!$B$8:$M$202</definedName>
    <definedName name="_xlnm._FilterDatabase" localSheetId="39" hidden="1">'35'!$B$8:$M$202</definedName>
    <definedName name="_xlnm._FilterDatabase" localSheetId="40" hidden="1">'36'!$B$8:$M$202</definedName>
    <definedName name="_xlnm._FilterDatabase" localSheetId="41" hidden="1">'37'!$B$8:$M$202</definedName>
    <definedName name="_xlnm._FilterDatabase" localSheetId="42" hidden="1">'38'!$B$8:$M$202</definedName>
    <definedName name="_xlnm._FilterDatabase" localSheetId="43" hidden="1">'39'!$B$8:$M$202</definedName>
    <definedName name="_xlnm._FilterDatabase" localSheetId="8" hidden="1">'4'!$B$8:$M$202</definedName>
    <definedName name="_xlnm._FilterDatabase" localSheetId="44" hidden="1">'40'!$B$8:$M$202</definedName>
    <definedName name="_xlnm._FilterDatabase" localSheetId="45" hidden="1">'41'!$B$8:$M$202</definedName>
    <definedName name="_xlnm._FilterDatabase" localSheetId="46" hidden="1">'42'!$B$8:$M$202</definedName>
    <definedName name="_xlnm._FilterDatabase" localSheetId="47" hidden="1">'43'!$B$8:$M$202</definedName>
    <definedName name="_xlnm._FilterDatabase" localSheetId="48" hidden="1">'44'!$B$8:$M$202</definedName>
    <definedName name="_xlnm._FilterDatabase" localSheetId="49" hidden="1">'45'!$B$8:$M$202</definedName>
    <definedName name="_xlnm._FilterDatabase" localSheetId="50" hidden="1">'46'!$B$8:$M$202</definedName>
    <definedName name="_xlnm._FilterDatabase" localSheetId="51" hidden="1">'47'!$B$8:$M$202</definedName>
    <definedName name="_xlnm._FilterDatabase" localSheetId="52" hidden="1">'48'!$B$8:$M$202</definedName>
    <definedName name="_xlnm._FilterDatabase" localSheetId="53" hidden="1">'49'!$B$8:$M$202</definedName>
    <definedName name="_xlnm._FilterDatabase" localSheetId="9" hidden="1">'5'!$B$8:$M$202</definedName>
    <definedName name="_xlnm._FilterDatabase" localSheetId="54" hidden="1">'50'!$B$8:$M$202</definedName>
    <definedName name="_xlnm._FilterDatabase" localSheetId="55" hidden="1">'51'!$B$8:$M$202</definedName>
    <definedName name="_xlnm._FilterDatabase" localSheetId="56" hidden="1">'52'!$B$8:$M$202</definedName>
    <definedName name="_xlnm._FilterDatabase" localSheetId="57" hidden="1">'53'!$B$8:$M$202</definedName>
    <definedName name="_xlnm._FilterDatabase" localSheetId="58" hidden="1">'54'!$B$8:$M$202</definedName>
    <definedName name="_xlnm._FilterDatabase" localSheetId="59" hidden="1">'55'!$B$8:$M$202</definedName>
    <definedName name="_xlnm._FilterDatabase" localSheetId="60" hidden="1">'56'!$B$8:$M$202</definedName>
    <definedName name="_xlnm._FilterDatabase" localSheetId="61" hidden="1">'57'!$B$8:$M$202</definedName>
    <definedName name="_xlnm._FilterDatabase" localSheetId="62" hidden="1">'58'!$B$8:$M$202</definedName>
    <definedName name="_xlnm._FilterDatabase" localSheetId="63" hidden="1">'59'!$B$8:$M$202</definedName>
    <definedName name="_xlnm._FilterDatabase" localSheetId="10" hidden="1">'6'!$B$8:$M$202</definedName>
    <definedName name="_xlnm._FilterDatabase" localSheetId="64" hidden="1">'60'!$B$8:$M$202</definedName>
    <definedName name="_xlnm._FilterDatabase" localSheetId="65" hidden="1">'61'!$B$8:$M$202</definedName>
    <definedName name="_xlnm._FilterDatabase" localSheetId="66" hidden="1">'62'!$B$8:$M$202</definedName>
    <definedName name="_xlnm._FilterDatabase" localSheetId="67" hidden="1">'63'!$B$8:$M$202</definedName>
    <definedName name="_xlnm._FilterDatabase" localSheetId="68" hidden="1">'64'!$B$8:$M$202</definedName>
    <definedName name="_xlnm._FilterDatabase" localSheetId="69" hidden="1">'65'!$B$8:$M$202</definedName>
    <definedName name="_xlnm._FilterDatabase" localSheetId="70" hidden="1">'66'!$B$8:$M$202</definedName>
    <definedName name="_xlnm._FilterDatabase" localSheetId="71" hidden="1">'67'!$B$8:$M$202</definedName>
    <definedName name="_xlnm._FilterDatabase" localSheetId="72" hidden="1">'68'!$B$8:$M$202</definedName>
    <definedName name="_xlnm._FilterDatabase" localSheetId="73" hidden="1">'69'!$B$8:$M$202</definedName>
    <definedName name="_xlnm._FilterDatabase" localSheetId="11" hidden="1">'7'!$B$8:$M$202</definedName>
    <definedName name="_xlnm._FilterDatabase" localSheetId="74" hidden="1">'70'!$B$8:$M$202</definedName>
    <definedName name="_xlnm._FilterDatabase" localSheetId="12" hidden="1">'8'!$B$8:$M$202</definedName>
    <definedName name="_xlnm._FilterDatabase" localSheetId="13" hidden="1">'9'!$B$8:$M$202</definedName>
    <definedName name="_xlnm._FilterDatabase" localSheetId="1" hidden="1">'MLL233 Monthly Insp'!$B$9:$O$9</definedName>
    <definedName name="_xlnm._FilterDatabase" localSheetId="2" hidden="1">'MLL234 Monthly Ship'!$B$9:$O$9</definedName>
    <definedName name="_xlnm._FilterDatabase" localSheetId="3" hidden="1" xml:space="preserve">  'MLL240 Comp'!$B$9:$B$61</definedName>
    <definedName name="_xlnm._FilterDatabase" localSheetId="4" hidden="1" xml:space="preserve">  'MLL240a Comp'!$B$6:$B$33</definedName>
    <definedName name="_xlnm.Print_Area" localSheetId="5">'1'!$A$1:$M$97</definedName>
    <definedName name="_xlnm.Print_Area" localSheetId="14">'10'!$A$1:$M$97</definedName>
    <definedName name="_xlnm.Print_Area" localSheetId="15">'11'!$A$1:$M$97</definedName>
    <definedName name="_xlnm.Print_Area" localSheetId="16">'12'!$A$1:$M$97</definedName>
    <definedName name="_xlnm.Print_Area" localSheetId="17">'13'!$A$1:$M$97</definedName>
    <definedName name="_xlnm.Print_Area" localSheetId="18">'14'!$A$1:$M$97</definedName>
    <definedName name="_xlnm.Print_Area" localSheetId="19">'15'!$A$1:$M$97</definedName>
    <definedName name="_xlnm.Print_Area" localSheetId="20">'16'!$A$1:$M$97</definedName>
    <definedName name="_xlnm.Print_Area" localSheetId="21">'17'!$A$1:$M$97</definedName>
    <definedName name="_xlnm.Print_Area" localSheetId="22">'18'!$A$1:$M$97</definedName>
    <definedName name="_xlnm.Print_Area" localSheetId="23">'19'!$A$1:$M$97</definedName>
    <definedName name="_xlnm.Print_Area" localSheetId="6">'2'!$A$1:$M$97</definedName>
    <definedName name="_xlnm.Print_Area" localSheetId="24">'20'!$A$1:$M$97</definedName>
    <definedName name="_xlnm.Print_Area" localSheetId="25">'21'!$A$1:$M$97</definedName>
    <definedName name="_xlnm.Print_Area" localSheetId="26">'22'!$A$1:$M$97</definedName>
    <definedName name="_xlnm.Print_Area" localSheetId="27">'23'!$A$1:$M$97</definedName>
    <definedName name="_xlnm.Print_Area" localSheetId="28">'24'!$A$1:$M$97</definedName>
    <definedName name="_xlnm.Print_Area" localSheetId="29">'25'!$A$1:$M$97</definedName>
    <definedName name="_xlnm.Print_Area" localSheetId="30">'26'!$A$1:$M$97</definedName>
    <definedName name="_xlnm.Print_Area" localSheetId="31">'27'!$A$1:$M$97</definedName>
    <definedName name="_xlnm.Print_Area" localSheetId="32">'28'!$A$1:$M$97</definedName>
    <definedName name="_xlnm.Print_Area" localSheetId="33">'29'!$A$1:$M$97</definedName>
    <definedName name="_xlnm.Print_Area" localSheetId="7">'3'!$A$1:$M$97</definedName>
    <definedName name="_xlnm.Print_Area" localSheetId="34">'30'!$A$1:$M$97</definedName>
    <definedName name="_xlnm.Print_Area" localSheetId="35">'31'!$A$1:$M$97</definedName>
    <definedName name="_xlnm.Print_Area" localSheetId="36">'32'!$A$1:$M$97</definedName>
    <definedName name="_xlnm.Print_Area" localSheetId="37">'33'!$A$1:$M$97</definedName>
    <definedName name="_xlnm.Print_Area" localSheetId="38">'34'!$A$1:$M$97</definedName>
    <definedName name="_xlnm.Print_Area" localSheetId="39">'35'!$A$1:$M$97</definedName>
    <definedName name="_xlnm.Print_Area" localSheetId="40">'36'!$A$1:$M$97</definedName>
    <definedName name="_xlnm.Print_Area" localSheetId="41">'37'!$A$1:$M$97</definedName>
    <definedName name="_xlnm.Print_Area" localSheetId="42">'38'!$A$1:$M$97</definedName>
    <definedName name="_xlnm.Print_Area" localSheetId="43">'39'!$A$1:$M$97</definedName>
    <definedName name="_xlnm.Print_Area" localSheetId="8">'4'!$A$1:$M$97</definedName>
    <definedName name="_xlnm.Print_Area" localSheetId="44">'40'!$A$1:$M$97</definedName>
    <definedName name="_xlnm.Print_Area" localSheetId="45">'41'!$A$1:$M$97</definedName>
    <definedName name="_xlnm.Print_Area" localSheetId="46">'42'!$A$1:$M$97</definedName>
    <definedName name="_xlnm.Print_Area" localSheetId="47">'43'!$A$1:$M$97</definedName>
    <definedName name="_xlnm.Print_Area" localSheetId="48">'44'!$A$1:$M$97</definedName>
    <definedName name="_xlnm.Print_Area" localSheetId="49">'45'!$A$1:$M$97</definedName>
    <definedName name="_xlnm.Print_Area" localSheetId="50">'46'!$A$1:$M$97</definedName>
    <definedName name="_xlnm.Print_Area" localSheetId="51">'47'!$A$1:$M$97</definedName>
    <definedName name="_xlnm.Print_Area" localSheetId="52">'48'!$A$1:$M$97</definedName>
    <definedName name="_xlnm.Print_Area" localSheetId="53">'49'!$A$1:$M$97</definedName>
    <definedName name="_xlnm.Print_Area" localSheetId="9">'5'!$A$1:$M$97</definedName>
    <definedName name="_xlnm.Print_Area" localSheetId="54">'50'!$A$1:$M$97</definedName>
    <definedName name="_xlnm.Print_Area" localSheetId="55">'51'!$A$1:$M$97</definedName>
    <definedName name="_xlnm.Print_Area" localSheetId="56">'52'!$A$1:$M$97</definedName>
    <definedName name="_xlnm.Print_Area" localSheetId="57">'53'!$A$1:$M$97</definedName>
    <definedName name="_xlnm.Print_Area" localSheetId="58">'54'!$A$1:$M$97</definedName>
    <definedName name="_xlnm.Print_Area" localSheetId="59">'55'!$A$1:$M$97</definedName>
    <definedName name="_xlnm.Print_Area" localSheetId="60">'56'!$A$1:$M$97</definedName>
    <definedName name="_xlnm.Print_Area" localSheetId="61">'57'!$A$1:$M$97</definedName>
    <definedName name="_xlnm.Print_Area" localSheetId="62">'58'!$A$1:$M$97</definedName>
    <definedName name="_xlnm.Print_Area" localSheetId="63">'59'!$A$1:$M$97</definedName>
    <definedName name="_xlnm.Print_Area" localSheetId="10">'6'!$A$1:$M$97</definedName>
    <definedName name="_xlnm.Print_Area" localSheetId="64">'60'!$A$1:$M$97</definedName>
    <definedName name="_xlnm.Print_Area" localSheetId="65">'61'!$A$1:$M$97</definedName>
    <definedName name="_xlnm.Print_Area" localSheetId="66">'62'!$A$1:$M$97</definedName>
    <definedName name="_xlnm.Print_Area" localSheetId="67">'63'!$A$1:$M$97</definedName>
    <definedName name="_xlnm.Print_Area" localSheetId="68">'64'!$A$1:$M$97</definedName>
    <definedName name="_xlnm.Print_Area" localSheetId="69">'65'!$A$1:$M$97</definedName>
    <definedName name="_xlnm.Print_Area" localSheetId="70">'66'!$A$1:$M$97</definedName>
    <definedName name="_xlnm.Print_Area" localSheetId="71">'67'!$A$1:$M$97</definedName>
    <definedName name="_xlnm.Print_Area" localSheetId="72">'68'!$A$1:$M$97</definedName>
    <definedName name="_xlnm.Print_Area" localSheetId="73">'69'!$A$1:$M$97</definedName>
    <definedName name="_xlnm.Print_Area" localSheetId="11">'7'!$A$1:$M$97</definedName>
    <definedName name="_xlnm.Print_Area" localSheetId="74">'70'!$A$1:$M$97</definedName>
    <definedName name="_xlnm.Print_Area" localSheetId="12">'8'!$A$1:$M$97</definedName>
    <definedName name="_xlnm.Print_Area" localSheetId="13">'9'!$A$1:$M$97</definedName>
    <definedName name="_xlnm.Print_Area" localSheetId="76">'Brand-Factory-Tannery List'!$A$1:$M$93</definedName>
    <definedName name="_xlnm.Print_Area" localSheetId="0">'How to Fill MLL230'!$A$1:$L$13</definedName>
    <definedName name="_xlnm.Print_Area" localSheetId="75">'Leather Clean Area'!$A$1:$M$93</definedName>
    <definedName name="_xlnm.Print_Area" localSheetId="1">'MLL233 Monthly Insp'!$A$1:$AX$85</definedName>
    <definedName name="_xlnm.Print_Area" localSheetId="2">'MLL234 Monthly Ship'!$A$1:$AY$83</definedName>
    <definedName name="_xlnm.Print_Area" localSheetId="3">'MLL240 Comp'!$A$1:$M$93</definedName>
    <definedName name="_xlnm.Print_Area" localSheetId="4">'MLL240a Comp'!$A$1:$M$93</definedName>
    <definedName name="_xlnm.Print_Titles" localSheetId="5">'1'!$2:$13</definedName>
    <definedName name="_xlnm.Print_Titles" localSheetId="14">'10'!$2:$13</definedName>
    <definedName name="_xlnm.Print_Titles" localSheetId="15">'11'!$2:$13</definedName>
    <definedName name="_xlnm.Print_Titles" localSheetId="16">'12'!$2:$13</definedName>
    <definedName name="_xlnm.Print_Titles" localSheetId="17">'13'!$2:$13</definedName>
    <definedName name="_xlnm.Print_Titles" localSheetId="18">'14'!$2:$13</definedName>
    <definedName name="_xlnm.Print_Titles" localSheetId="19">'15'!$2:$13</definedName>
    <definedName name="_xlnm.Print_Titles" localSheetId="20">'16'!$2:$13</definedName>
    <definedName name="_xlnm.Print_Titles" localSheetId="21">'17'!$2:$13</definedName>
    <definedName name="_xlnm.Print_Titles" localSheetId="22">'18'!$2:$13</definedName>
    <definedName name="_xlnm.Print_Titles" localSheetId="23">'19'!$2:$13</definedName>
    <definedName name="_xlnm.Print_Titles" localSheetId="6">'2'!$2:$13</definedName>
    <definedName name="_xlnm.Print_Titles" localSheetId="24">'20'!$2:$13</definedName>
    <definedName name="_xlnm.Print_Titles" localSheetId="25">'21'!$2:$13</definedName>
    <definedName name="_xlnm.Print_Titles" localSheetId="26">'22'!$2:$13</definedName>
    <definedName name="_xlnm.Print_Titles" localSheetId="27">'23'!$2:$13</definedName>
    <definedName name="_xlnm.Print_Titles" localSheetId="28">'24'!$2:$13</definedName>
    <definedName name="_xlnm.Print_Titles" localSheetId="29">'25'!$2:$13</definedName>
    <definedName name="_xlnm.Print_Titles" localSheetId="30">'26'!$2:$13</definedName>
    <definedName name="_xlnm.Print_Titles" localSheetId="31">'27'!$2:$13</definedName>
    <definedName name="_xlnm.Print_Titles" localSheetId="32">'28'!$2:$13</definedName>
    <definedName name="_xlnm.Print_Titles" localSheetId="33">'29'!$2:$13</definedName>
    <definedName name="_xlnm.Print_Titles" localSheetId="7">'3'!$2:$13</definedName>
    <definedName name="_xlnm.Print_Titles" localSheetId="34">'30'!$2:$13</definedName>
    <definedName name="_xlnm.Print_Titles" localSheetId="35">'31'!$2:$13</definedName>
    <definedName name="_xlnm.Print_Titles" localSheetId="36">'32'!$2:$13</definedName>
    <definedName name="_xlnm.Print_Titles" localSheetId="37">'33'!$2:$13</definedName>
    <definedName name="_xlnm.Print_Titles" localSheetId="38">'34'!$2:$13</definedName>
    <definedName name="_xlnm.Print_Titles" localSheetId="39">'35'!$2:$13</definedName>
    <definedName name="_xlnm.Print_Titles" localSheetId="40">'36'!$2:$13</definedName>
    <definedName name="_xlnm.Print_Titles" localSheetId="41">'37'!$2:$13</definedName>
    <definedName name="_xlnm.Print_Titles" localSheetId="42">'38'!$2:$13</definedName>
    <definedName name="_xlnm.Print_Titles" localSheetId="43">'39'!$2:$13</definedName>
    <definedName name="_xlnm.Print_Titles" localSheetId="8">'4'!$2:$13</definedName>
    <definedName name="_xlnm.Print_Titles" localSheetId="44">'40'!$2:$13</definedName>
    <definedName name="_xlnm.Print_Titles" localSheetId="45">'41'!$2:$13</definedName>
    <definedName name="_xlnm.Print_Titles" localSheetId="46">'42'!$2:$13</definedName>
    <definedName name="_xlnm.Print_Titles" localSheetId="47">'43'!$2:$13</definedName>
    <definedName name="_xlnm.Print_Titles" localSheetId="48">'44'!$2:$13</definedName>
    <definedName name="_xlnm.Print_Titles" localSheetId="49">'45'!$2:$13</definedName>
    <definedName name="_xlnm.Print_Titles" localSheetId="50">'46'!$2:$13</definedName>
    <definedName name="_xlnm.Print_Titles" localSheetId="51">'47'!$2:$13</definedName>
    <definedName name="_xlnm.Print_Titles" localSheetId="52">'48'!$2:$13</definedName>
    <definedName name="_xlnm.Print_Titles" localSheetId="53">'49'!$2:$13</definedName>
    <definedName name="_xlnm.Print_Titles" localSheetId="9">'5'!$2:$13</definedName>
    <definedName name="_xlnm.Print_Titles" localSheetId="54">'50'!$2:$13</definedName>
    <definedName name="_xlnm.Print_Titles" localSheetId="55">'51'!$2:$13</definedName>
    <definedName name="_xlnm.Print_Titles" localSheetId="56">'52'!$2:$13</definedName>
    <definedName name="_xlnm.Print_Titles" localSheetId="57">'53'!$2:$13</definedName>
    <definedName name="_xlnm.Print_Titles" localSheetId="58">'54'!$2:$13</definedName>
    <definedName name="_xlnm.Print_Titles" localSheetId="59">'55'!$2:$13</definedName>
    <definedName name="_xlnm.Print_Titles" localSheetId="60">'56'!$2:$13</definedName>
    <definedName name="_xlnm.Print_Titles" localSheetId="61">'57'!$2:$13</definedName>
    <definedName name="_xlnm.Print_Titles" localSheetId="62">'58'!$2:$13</definedName>
    <definedName name="_xlnm.Print_Titles" localSheetId="63">'59'!$2:$13</definedName>
    <definedName name="_xlnm.Print_Titles" localSheetId="10">'6'!$2:$13</definedName>
    <definedName name="_xlnm.Print_Titles" localSheetId="64">'60'!$2:$13</definedName>
    <definedName name="_xlnm.Print_Titles" localSheetId="65">'61'!$2:$13</definedName>
    <definedName name="_xlnm.Print_Titles" localSheetId="66">'62'!$2:$13</definedName>
    <definedName name="_xlnm.Print_Titles" localSheetId="67">'63'!$2:$13</definedName>
    <definedName name="_xlnm.Print_Titles" localSheetId="68">'64'!$2:$13</definedName>
    <definedName name="_xlnm.Print_Titles" localSheetId="69">'65'!$2:$13</definedName>
    <definedName name="_xlnm.Print_Titles" localSheetId="70">'66'!$2:$13</definedName>
    <definedName name="_xlnm.Print_Titles" localSheetId="71">'67'!$2:$13</definedName>
    <definedName name="_xlnm.Print_Titles" localSheetId="72">'68'!$2:$13</definedName>
    <definedName name="_xlnm.Print_Titles" localSheetId="73">'69'!$2:$13</definedName>
    <definedName name="_xlnm.Print_Titles" localSheetId="11">'7'!$2:$13</definedName>
    <definedName name="_xlnm.Print_Titles" localSheetId="74">'70'!$2:$13</definedName>
    <definedName name="_xlnm.Print_Titles" localSheetId="12">'8'!$2:$13</definedName>
    <definedName name="_xlnm.Print_Titles" localSheetId="13">'9'!$2:$13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8" i="92" l="1"/>
  <c r="H53" i="92"/>
  <c r="AA109" i="92"/>
  <c r="AK11" i="16"/>
  <c r="BB11" i="16" s="1"/>
  <c r="G76" i="92"/>
  <c r="G81" i="92"/>
  <c r="AC109" i="92"/>
  <c r="AI11" i="16"/>
  <c r="G48" i="93"/>
  <c r="H53" i="93"/>
  <c r="AA109" i="93"/>
  <c r="AK12" i="16" s="1"/>
  <c r="BB12" i="16" s="1"/>
  <c r="G76" i="93"/>
  <c r="G81" i="93"/>
  <c r="AC109" i="93"/>
  <c r="AI12" i="16"/>
  <c r="G48" i="94"/>
  <c r="H53" i="94"/>
  <c r="AA109" i="94" s="1"/>
  <c r="AK13" i="16" s="1"/>
  <c r="BB13" i="16" s="1"/>
  <c r="G76" i="94"/>
  <c r="G81" i="94"/>
  <c r="AC109" i="94"/>
  <c r="AI13" i="16"/>
  <c r="G48" i="95"/>
  <c r="H53" i="95"/>
  <c r="AA109" i="95"/>
  <c r="AK14" i="16"/>
  <c r="G76" i="95"/>
  <c r="G81" i="95"/>
  <c r="AC109" i="95"/>
  <c r="AI14" i="16"/>
  <c r="BB14" i="16"/>
  <c r="G48" i="96"/>
  <c r="H53" i="96"/>
  <c r="AA109" i="96"/>
  <c r="AK15" i="16"/>
  <c r="BB15" i="16" s="1"/>
  <c r="G76" i="96"/>
  <c r="G81" i="96"/>
  <c r="AC109" i="96"/>
  <c r="AI15" i="16"/>
  <c r="G48" i="97"/>
  <c r="H53" i="97"/>
  <c r="AA109" i="97"/>
  <c r="AK16" i="16" s="1"/>
  <c r="BB16" i="16" s="1"/>
  <c r="G76" i="97"/>
  <c r="G81" i="97"/>
  <c r="AC109" i="97"/>
  <c r="AI16" i="16"/>
  <c r="G48" i="98"/>
  <c r="H53" i="98"/>
  <c r="AA109" i="98" s="1"/>
  <c r="AK17" i="16" s="1"/>
  <c r="BB17" i="16" s="1"/>
  <c r="G76" i="98"/>
  <c r="G81" i="98"/>
  <c r="AC109" i="98"/>
  <c r="AI17" i="16"/>
  <c r="G48" i="99"/>
  <c r="H53" i="99"/>
  <c r="AA109" i="99" s="1"/>
  <c r="AK18" i="16" s="1"/>
  <c r="BB18" i="16" s="1"/>
  <c r="G76" i="99"/>
  <c r="G81" i="99"/>
  <c r="AC109" i="99"/>
  <c r="AI18" i="16"/>
  <c r="G48" i="100"/>
  <c r="H53" i="100"/>
  <c r="AA109" i="100"/>
  <c r="AK19" i="16"/>
  <c r="BB19" i="16" s="1"/>
  <c r="G76" i="100"/>
  <c r="G81" i="100"/>
  <c r="AC109" i="100"/>
  <c r="AI19" i="16"/>
  <c r="G48" i="101"/>
  <c r="H53" i="101"/>
  <c r="AA109" i="101"/>
  <c r="AK20" i="16" s="1"/>
  <c r="BB20" i="16" s="1"/>
  <c r="G76" i="101"/>
  <c r="G81" i="101"/>
  <c r="AC109" i="101"/>
  <c r="AI20" i="16"/>
  <c r="G48" i="102"/>
  <c r="H53" i="102"/>
  <c r="AA109" i="102" s="1"/>
  <c r="AK21" i="16" s="1"/>
  <c r="BB21" i="16" s="1"/>
  <c r="G76" i="102"/>
  <c r="G81" i="102"/>
  <c r="AC109" i="102"/>
  <c r="AI21" i="16"/>
  <c r="G48" i="103"/>
  <c r="H53" i="103"/>
  <c r="AA109" i="103" s="1"/>
  <c r="AK22" i="16" s="1"/>
  <c r="BB22" i="16" s="1"/>
  <c r="G76" i="103"/>
  <c r="G81" i="103"/>
  <c r="AC109" i="103"/>
  <c r="AI22" i="16"/>
  <c r="G48" i="104"/>
  <c r="H53" i="104"/>
  <c r="AA109" i="104"/>
  <c r="AK23" i="16"/>
  <c r="BB23" i="16" s="1"/>
  <c r="G76" i="104"/>
  <c r="G81" i="104"/>
  <c r="AC109" i="104"/>
  <c r="AI23" i="16"/>
  <c r="G48" i="105"/>
  <c r="H53" i="105"/>
  <c r="AA109" i="105"/>
  <c r="AK24" i="16" s="1"/>
  <c r="BB24" i="16" s="1"/>
  <c r="G76" i="105"/>
  <c r="G81" i="105"/>
  <c r="AC109" i="105"/>
  <c r="AI24" i="16"/>
  <c r="G48" i="106"/>
  <c r="H53" i="106"/>
  <c r="AA109" i="106" s="1"/>
  <c r="AK25" i="16" s="1"/>
  <c r="BB25" i="16" s="1"/>
  <c r="G76" i="106"/>
  <c r="G81" i="106"/>
  <c r="AC109" i="106"/>
  <c r="AI25" i="16"/>
  <c r="G48" i="107"/>
  <c r="H53" i="107"/>
  <c r="AA109" i="107" s="1"/>
  <c r="AK26" i="16" s="1"/>
  <c r="BB26" i="16" s="1"/>
  <c r="G76" i="107"/>
  <c r="G81" i="107"/>
  <c r="AC109" i="107"/>
  <c r="AI26" i="16"/>
  <c r="G48" i="108"/>
  <c r="H53" i="108"/>
  <c r="AA109" i="108"/>
  <c r="AK27" i="16"/>
  <c r="BB27" i="16" s="1"/>
  <c r="G76" i="108"/>
  <c r="G81" i="108"/>
  <c r="AC109" i="108"/>
  <c r="AI27" i="16"/>
  <c r="G48" i="109"/>
  <c r="H53" i="109"/>
  <c r="AA109" i="109"/>
  <c r="AK28" i="16" s="1"/>
  <c r="BB28" i="16" s="1"/>
  <c r="G76" i="109"/>
  <c r="G81" i="109"/>
  <c r="AC109" i="109"/>
  <c r="AI28" i="16"/>
  <c r="G48" i="110"/>
  <c r="H53" i="110"/>
  <c r="AA109" i="110" s="1"/>
  <c r="AK29" i="16" s="1"/>
  <c r="BB29" i="16" s="1"/>
  <c r="G76" i="110"/>
  <c r="G81" i="110"/>
  <c r="AC109" i="110"/>
  <c r="AI29" i="16"/>
  <c r="G48" i="111"/>
  <c r="H53" i="111"/>
  <c r="AA109" i="111" s="1"/>
  <c r="AK30" i="16" s="1"/>
  <c r="BB30" i="16" s="1"/>
  <c r="G76" i="111"/>
  <c r="G81" i="111"/>
  <c r="AC109" i="111"/>
  <c r="AI30" i="16"/>
  <c r="G48" i="112"/>
  <c r="H53" i="112"/>
  <c r="AA109" i="112"/>
  <c r="AK31" i="16"/>
  <c r="BB31" i="16" s="1"/>
  <c r="G76" i="112"/>
  <c r="G81" i="112"/>
  <c r="AC109" i="112"/>
  <c r="AI31" i="16"/>
  <c r="G48" i="113"/>
  <c r="H53" i="113"/>
  <c r="AA109" i="113"/>
  <c r="AK32" i="16" s="1"/>
  <c r="BB32" i="16" s="1"/>
  <c r="G76" i="113"/>
  <c r="G81" i="113"/>
  <c r="AC109" i="113"/>
  <c r="AI32" i="16"/>
  <c r="G48" i="114"/>
  <c r="H53" i="114"/>
  <c r="AA109" i="114" s="1"/>
  <c r="AK33" i="16" s="1"/>
  <c r="BB33" i="16" s="1"/>
  <c r="G76" i="114"/>
  <c r="G81" i="114"/>
  <c r="AC109" i="114"/>
  <c r="AI33" i="16"/>
  <c r="G48" i="115"/>
  <c r="H53" i="115"/>
  <c r="AA109" i="115" s="1"/>
  <c r="AK34" i="16" s="1"/>
  <c r="BB34" i="16" s="1"/>
  <c r="G76" i="115"/>
  <c r="G81" i="115"/>
  <c r="AC109" i="115"/>
  <c r="AI34" i="16"/>
  <c r="G48" i="116"/>
  <c r="H53" i="116"/>
  <c r="AA109" i="116"/>
  <c r="AK35" i="16"/>
  <c r="BB35" i="16" s="1"/>
  <c r="G76" i="116"/>
  <c r="G81" i="116"/>
  <c r="AC109" i="116"/>
  <c r="AI35" i="16"/>
  <c r="G48" i="117"/>
  <c r="H53" i="117"/>
  <c r="AA109" i="117"/>
  <c r="AK36" i="16" s="1"/>
  <c r="BB36" i="16" s="1"/>
  <c r="G76" i="117"/>
  <c r="G81" i="117"/>
  <c r="AC109" i="117"/>
  <c r="AI36" i="16"/>
  <c r="G48" i="118"/>
  <c r="H53" i="118"/>
  <c r="AA109" i="118" s="1"/>
  <c r="AK37" i="16" s="1"/>
  <c r="BB37" i="16" s="1"/>
  <c r="G76" i="118"/>
  <c r="G81" i="118"/>
  <c r="AC109" i="118"/>
  <c r="AI37" i="16"/>
  <c r="G48" i="119"/>
  <c r="H53" i="119"/>
  <c r="AA109" i="119" s="1"/>
  <c r="AK38" i="16" s="1"/>
  <c r="BB38" i="16" s="1"/>
  <c r="G76" i="119"/>
  <c r="G81" i="119"/>
  <c r="AC109" i="119"/>
  <c r="AI38" i="16"/>
  <c r="G48" i="120"/>
  <c r="H53" i="120"/>
  <c r="AA109" i="120"/>
  <c r="AK39" i="16"/>
  <c r="BB39" i="16" s="1"/>
  <c r="G76" i="120"/>
  <c r="G81" i="120"/>
  <c r="AC109" i="120"/>
  <c r="AI39" i="16"/>
  <c r="G48" i="121"/>
  <c r="H53" i="121"/>
  <c r="AA109" i="121"/>
  <c r="AK40" i="16" s="1"/>
  <c r="BB40" i="16" s="1"/>
  <c r="G76" i="121"/>
  <c r="G81" i="121"/>
  <c r="AC109" i="121"/>
  <c r="AI40" i="16"/>
  <c r="G48" i="122"/>
  <c r="H53" i="122"/>
  <c r="AA109" i="122" s="1"/>
  <c r="AK41" i="16" s="1"/>
  <c r="BB41" i="16" s="1"/>
  <c r="G76" i="122"/>
  <c r="G81" i="122"/>
  <c r="AC109" i="122"/>
  <c r="AI41" i="16"/>
  <c r="G48" i="123"/>
  <c r="H53" i="123"/>
  <c r="AA109" i="123" s="1"/>
  <c r="AK42" i="16" s="1"/>
  <c r="BB42" i="16" s="1"/>
  <c r="G76" i="123"/>
  <c r="G81" i="123"/>
  <c r="AC109" i="123"/>
  <c r="AI42" i="16"/>
  <c r="G48" i="124"/>
  <c r="H53" i="124"/>
  <c r="AA109" i="124"/>
  <c r="AK43" i="16"/>
  <c r="BB43" i="16" s="1"/>
  <c r="G76" i="124"/>
  <c r="G81" i="124"/>
  <c r="AC109" i="124"/>
  <c r="AI43" i="16"/>
  <c r="G48" i="125"/>
  <c r="H53" i="125"/>
  <c r="AA109" i="125"/>
  <c r="AK44" i="16" s="1"/>
  <c r="BB44" i="16" s="1"/>
  <c r="G76" i="125"/>
  <c r="G81" i="125"/>
  <c r="AC109" i="125"/>
  <c r="AI44" i="16"/>
  <c r="G48" i="126"/>
  <c r="H53" i="126"/>
  <c r="AA109" i="126" s="1"/>
  <c r="AK45" i="16" s="1"/>
  <c r="BB45" i="16" s="1"/>
  <c r="G76" i="126"/>
  <c r="G81" i="126"/>
  <c r="AC109" i="126"/>
  <c r="AI45" i="16"/>
  <c r="G48" i="127"/>
  <c r="H53" i="127"/>
  <c r="AA109" i="127" s="1"/>
  <c r="AK46" i="16" s="1"/>
  <c r="BB46" i="16" s="1"/>
  <c r="G76" i="127"/>
  <c r="G81" i="127"/>
  <c r="AC109" i="127"/>
  <c r="AI46" i="16"/>
  <c r="G48" i="128"/>
  <c r="H53" i="128"/>
  <c r="AA109" i="128"/>
  <c r="AK47" i="16"/>
  <c r="BB47" i="16" s="1"/>
  <c r="G76" i="128"/>
  <c r="G81" i="128"/>
  <c r="AC109" i="128"/>
  <c r="AI47" i="16"/>
  <c r="G48" i="129"/>
  <c r="H53" i="129"/>
  <c r="AA109" i="129"/>
  <c r="AK48" i="16" s="1"/>
  <c r="BB48" i="16" s="1"/>
  <c r="G76" i="129"/>
  <c r="G81" i="129"/>
  <c r="AC109" i="129"/>
  <c r="AI48" i="16"/>
  <c r="G48" i="130"/>
  <c r="H53" i="130"/>
  <c r="AA109" i="130" s="1"/>
  <c r="AK49" i="16" s="1"/>
  <c r="BB49" i="16" s="1"/>
  <c r="G76" i="130"/>
  <c r="G81" i="130"/>
  <c r="AC109" i="130"/>
  <c r="AI49" i="16"/>
  <c r="G48" i="160"/>
  <c r="H53" i="160"/>
  <c r="AA109" i="160" s="1"/>
  <c r="AK50" i="16" s="1"/>
  <c r="BB50" i="16" s="1"/>
  <c r="G76" i="160"/>
  <c r="G81" i="160"/>
  <c r="AC109" i="160"/>
  <c r="AI50" i="16"/>
  <c r="G48" i="131"/>
  <c r="H53" i="131"/>
  <c r="AA109" i="131"/>
  <c r="AK51" i="16"/>
  <c r="BB51" i="16" s="1"/>
  <c r="G76" i="131"/>
  <c r="G81" i="131"/>
  <c r="AC109" i="131"/>
  <c r="AI51" i="16"/>
  <c r="G48" i="132"/>
  <c r="H53" i="132"/>
  <c r="AA109" i="132"/>
  <c r="AK52" i="16" s="1"/>
  <c r="BB52" i="16" s="1"/>
  <c r="G76" i="132"/>
  <c r="G81" i="132"/>
  <c r="AC109" i="132"/>
  <c r="AI52" i="16"/>
  <c r="G48" i="133"/>
  <c r="H53" i="133"/>
  <c r="AA109" i="133" s="1"/>
  <c r="AK53" i="16" s="1"/>
  <c r="BB53" i="16" s="1"/>
  <c r="G76" i="133"/>
  <c r="G81" i="133"/>
  <c r="AC109" i="133"/>
  <c r="AI53" i="16"/>
  <c r="G48" i="134"/>
  <c r="H53" i="134"/>
  <c r="AA109" i="134" s="1"/>
  <c r="AK54" i="16" s="1"/>
  <c r="BB54" i="16" s="1"/>
  <c r="G76" i="134"/>
  <c r="G81" i="134"/>
  <c r="AC109" i="134"/>
  <c r="AI54" i="16"/>
  <c r="G48" i="135"/>
  <c r="H53" i="135"/>
  <c r="AA109" i="135"/>
  <c r="AK55" i="16"/>
  <c r="BB55" i="16" s="1"/>
  <c r="G76" i="135"/>
  <c r="G81" i="135"/>
  <c r="AC109" i="135"/>
  <c r="AI55" i="16"/>
  <c r="G48" i="136"/>
  <c r="H53" i="136"/>
  <c r="AA109" i="136"/>
  <c r="AK56" i="16" s="1"/>
  <c r="BB56" i="16" s="1"/>
  <c r="G76" i="136"/>
  <c r="G81" i="136"/>
  <c r="AC109" i="136"/>
  <c r="AI56" i="16"/>
  <c r="G48" i="137"/>
  <c r="H53" i="137"/>
  <c r="AA109" i="137" s="1"/>
  <c r="AK57" i="16" s="1"/>
  <c r="BB57" i="16" s="1"/>
  <c r="G76" i="137"/>
  <c r="G81" i="137"/>
  <c r="AC109" i="137"/>
  <c r="AI57" i="16"/>
  <c r="G48" i="138"/>
  <c r="H53" i="138"/>
  <c r="AA109" i="138" s="1"/>
  <c r="AK58" i="16" s="1"/>
  <c r="BB58" i="16" s="1"/>
  <c r="G76" i="138"/>
  <c r="G81" i="138"/>
  <c r="AC109" i="138"/>
  <c r="AI58" i="16"/>
  <c r="G48" i="139"/>
  <c r="H53" i="139"/>
  <c r="AA109" i="139"/>
  <c r="AK59" i="16"/>
  <c r="BB59" i="16" s="1"/>
  <c r="G76" i="139"/>
  <c r="G81" i="139"/>
  <c r="AC109" i="139"/>
  <c r="AI59" i="16"/>
  <c r="G48" i="140"/>
  <c r="H53" i="140"/>
  <c r="AA109" i="140"/>
  <c r="AK60" i="16" s="1"/>
  <c r="BB60" i="16" s="1"/>
  <c r="G76" i="140"/>
  <c r="G81" i="140"/>
  <c r="AC109" i="140"/>
  <c r="AI60" i="16"/>
  <c r="G48" i="141"/>
  <c r="H53" i="141"/>
  <c r="AA109" i="141" s="1"/>
  <c r="AK61" i="16" s="1"/>
  <c r="BB61" i="16" s="1"/>
  <c r="G76" i="141"/>
  <c r="G81" i="141"/>
  <c r="AC109" i="141"/>
  <c r="AI61" i="16"/>
  <c r="G48" i="142"/>
  <c r="H53" i="142"/>
  <c r="AA109" i="142" s="1"/>
  <c r="AK62" i="16" s="1"/>
  <c r="BB62" i="16" s="1"/>
  <c r="G76" i="142"/>
  <c r="G81" i="142"/>
  <c r="AC109" i="142"/>
  <c r="AI62" i="16"/>
  <c r="G48" i="143"/>
  <c r="H53" i="143"/>
  <c r="AA109" i="143"/>
  <c r="AK63" i="16"/>
  <c r="BB63" i="16" s="1"/>
  <c r="G76" i="143"/>
  <c r="G81" i="143"/>
  <c r="AC109" i="143"/>
  <c r="AI63" i="16"/>
  <c r="G48" i="144"/>
  <c r="H53" i="144"/>
  <c r="AA109" i="144"/>
  <c r="AK64" i="16" s="1"/>
  <c r="BB64" i="16" s="1"/>
  <c r="G76" i="144"/>
  <c r="G81" i="144"/>
  <c r="AC109" i="144"/>
  <c r="AI64" i="16"/>
  <c r="G48" i="145"/>
  <c r="H53" i="145"/>
  <c r="AA109" i="145" s="1"/>
  <c r="AK65" i="16" s="1"/>
  <c r="BB65" i="16" s="1"/>
  <c r="G76" i="145"/>
  <c r="G81" i="145"/>
  <c r="AC109" i="145"/>
  <c r="AI65" i="16"/>
  <c r="G48" i="146"/>
  <c r="H53" i="146"/>
  <c r="AA109" i="146" s="1"/>
  <c r="AK66" i="16" s="1"/>
  <c r="BB66" i="16" s="1"/>
  <c r="G76" i="146"/>
  <c r="G81" i="146"/>
  <c r="AC109" i="146"/>
  <c r="AI66" i="16"/>
  <c r="G48" i="147"/>
  <c r="H53" i="147"/>
  <c r="AA109" i="147"/>
  <c r="AK67" i="16"/>
  <c r="BB67" i="16" s="1"/>
  <c r="G76" i="147"/>
  <c r="G81" i="147"/>
  <c r="AC109" i="147"/>
  <c r="AI67" i="16"/>
  <c r="G48" i="148"/>
  <c r="H53" i="148"/>
  <c r="AA109" i="148"/>
  <c r="AK68" i="16" s="1"/>
  <c r="BB68" i="16" s="1"/>
  <c r="G76" i="148"/>
  <c r="G81" i="148"/>
  <c r="AC109" i="148"/>
  <c r="AI68" i="16"/>
  <c r="G48" i="149"/>
  <c r="H53" i="149"/>
  <c r="AA109" i="149" s="1"/>
  <c r="AK69" i="16" s="1"/>
  <c r="BB69" i="16" s="1"/>
  <c r="G76" i="149"/>
  <c r="G81" i="149"/>
  <c r="AC109" i="149"/>
  <c r="AI69" i="16"/>
  <c r="G48" i="150"/>
  <c r="H53" i="150"/>
  <c r="AA109" i="150" s="1"/>
  <c r="AK70" i="16" s="1"/>
  <c r="BB70" i="16" s="1"/>
  <c r="G76" i="150"/>
  <c r="G81" i="150"/>
  <c r="AC109" i="150"/>
  <c r="AI70" i="16"/>
  <c r="G48" i="151"/>
  <c r="H53" i="151"/>
  <c r="AA109" i="151"/>
  <c r="AK71" i="16"/>
  <c r="BB71" i="16" s="1"/>
  <c r="G76" i="151"/>
  <c r="G81" i="151"/>
  <c r="AC109" i="151"/>
  <c r="AI71" i="16"/>
  <c r="G48" i="152"/>
  <c r="H53" i="152"/>
  <c r="AA109" i="152"/>
  <c r="AK72" i="16" s="1"/>
  <c r="BB72" i="16" s="1"/>
  <c r="G76" i="152"/>
  <c r="G81" i="152"/>
  <c r="AC109" i="152"/>
  <c r="AI72" i="16"/>
  <c r="G48" i="153"/>
  <c r="H53" i="153"/>
  <c r="AA109" i="153" s="1"/>
  <c r="AK73" i="16" s="1"/>
  <c r="BB73" i="16" s="1"/>
  <c r="G76" i="153"/>
  <c r="G81" i="153"/>
  <c r="AC109" i="153"/>
  <c r="AI73" i="16"/>
  <c r="G48" i="154"/>
  <c r="H53" i="154"/>
  <c r="AA109" i="154" s="1"/>
  <c r="AK74" i="16" s="1"/>
  <c r="BB74" i="16" s="1"/>
  <c r="G76" i="154"/>
  <c r="G81" i="154"/>
  <c r="AC109" i="154"/>
  <c r="AI74" i="16"/>
  <c r="G48" i="155"/>
  <c r="H53" i="155"/>
  <c r="AA109" i="155"/>
  <c r="AK75" i="16"/>
  <c r="BB75" i="16" s="1"/>
  <c r="G76" i="155"/>
  <c r="G81" i="155"/>
  <c r="AC109" i="155"/>
  <c r="AI75" i="16"/>
  <c r="G48" i="156"/>
  <c r="H53" i="156"/>
  <c r="AA109" i="156"/>
  <c r="AK76" i="16" s="1"/>
  <c r="BB76" i="16" s="1"/>
  <c r="G76" i="156"/>
  <c r="G81" i="156"/>
  <c r="AC109" i="156"/>
  <c r="AI76" i="16"/>
  <c r="G48" i="157"/>
  <c r="H53" i="157"/>
  <c r="AA109" i="157" s="1"/>
  <c r="AK77" i="16" s="1"/>
  <c r="BB77" i="16" s="1"/>
  <c r="G76" i="157"/>
  <c r="G81" i="157"/>
  <c r="AC109" i="157"/>
  <c r="AI77" i="16"/>
  <c r="G48" i="158"/>
  <c r="H53" i="158"/>
  <c r="AA109" i="158" s="1"/>
  <c r="AK78" i="16" s="1"/>
  <c r="BB78" i="16" s="1"/>
  <c r="G76" i="158"/>
  <c r="G81" i="158"/>
  <c r="AC109" i="158"/>
  <c r="AI78" i="16"/>
  <c r="G48" i="88"/>
  <c r="H53" i="88"/>
  <c r="AA109" i="88"/>
  <c r="AK79" i="16"/>
  <c r="BB79" i="16" s="1"/>
  <c r="G76" i="88"/>
  <c r="G81" i="88"/>
  <c r="AC109" i="88"/>
  <c r="AI79" i="16"/>
  <c r="G48" i="91"/>
  <c r="H53" i="91"/>
  <c r="AA109" i="91"/>
  <c r="AK10" i="16" s="1"/>
  <c r="BB10" i="16" s="1"/>
  <c r="G76" i="91"/>
  <c r="G81" i="91"/>
  <c r="AC109" i="91"/>
  <c r="AI10" i="16"/>
  <c r="BA79" i="16"/>
  <c r="BA78" i="16"/>
  <c r="BA77" i="16"/>
  <c r="BA76" i="16"/>
  <c r="BA75" i="16"/>
  <c r="BA74" i="16"/>
  <c r="BA73" i="16"/>
  <c r="BA72" i="16"/>
  <c r="BA71" i="16"/>
  <c r="BA70" i="16"/>
  <c r="BA69" i="16"/>
  <c r="BA68" i="16"/>
  <c r="BA67" i="16"/>
  <c r="BA66" i="16"/>
  <c r="BA65" i="16"/>
  <c r="BA64" i="16"/>
  <c r="BA63" i="16"/>
  <c r="BA62" i="16"/>
  <c r="BA61" i="16"/>
  <c r="BA60" i="16"/>
  <c r="BA59" i="16"/>
  <c r="BA58" i="16"/>
  <c r="BA57" i="16"/>
  <c r="BA56" i="16"/>
  <c r="BA55" i="16"/>
  <c r="BA54" i="16"/>
  <c r="BA53" i="16"/>
  <c r="BA52" i="16"/>
  <c r="BA51" i="16"/>
  <c r="BA50" i="16"/>
  <c r="BA49" i="16"/>
  <c r="BA48" i="16"/>
  <c r="BA47" i="16"/>
  <c r="BA46" i="16"/>
  <c r="BA45" i="16"/>
  <c r="BA44" i="16"/>
  <c r="BA43" i="16"/>
  <c r="BA42" i="16"/>
  <c r="BA41" i="16"/>
  <c r="BA40" i="16"/>
  <c r="BA39" i="16"/>
  <c r="BA38" i="16"/>
  <c r="BA37" i="16"/>
  <c r="BA36" i="16"/>
  <c r="BA35" i="16"/>
  <c r="BA34" i="16"/>
  <c r="BA33" i="16"/>
  <c r="BA32" i="16"/>
  <c r="BA31" i="16"/>
  <c r="BA30" i="16"/>
  <c r="BA29" i="16"/>
  <c r="BA28" i="16"/>
  <c r="BA27" i="16"/>
  <c r="BA26" i="16"/>
  <c r="BA25" i="16"/>
  <c r="BA24" i="16"/>
  <c r="BA23" i="16"/>
  <c r="BA22" i="16"/>
  <c r="BA21" i="16"/>
  <c r="BA20" i="16"/>
  <c r="BA19" i="16"/>
  <c r="BA18" i="16"/>
  <c r="BA17" i="16"/>
  <c r="BA16" i="16"/>
  <c r="BA15" i="16"/>
  <c r="BA14" i="16"/>
  <c r="BA13" i="16"/>
  <c r="BA12" i="16"/>
  <c r="BA11" i="16"/>
  <c r="BA10" i="16"/>
  <c r="U11" i="162"/>
  <c r="W11" i="162"/>
  <c r="Y11" i="162"/>
  <c r="AA11" i="162"/>
  <c r="AC11" i="162"/>
  <c r="AE11" i="162"/>
  <c r="AG11" i="162"/>
  <c r="U12" i="162"/>
  <c r="W12" i="162"/>
  <c r="Y12" i="162"/>
  <c r="AA12" i="162"/>
  <c r="AC12" i="162"/>
  <c r="AE12" i="162"/>
  <c r="AG12" i="162"/>
  <c r="U13" i="162"/>
  <c r="W13" i="162"/>
  <c r="Y13" i="162"/>
  <c r="AA13" i="162"/>
  <c r="AC13" i="162"/>
  <c r="AE13" i="162"/>
  <c r="AG13" i="162"/>
  <c r="U14" i="162"/>
  <c r="W14" i="162"/>
  <c r="Y14" i="162"/>
  <c r="AA14" i="162"/>
  <c r="AC14" i="162"/>
  <c r="AE14" i="162"/>
  <c r="AG14" i="162"/>
  <c r="U15" i="162"/>
  <c r="W15" i="162"/>
  <c r="Y15" i="162"/>
  <c r="AA15" i="162"/>
  <c r="AC15" i="162"/>
  <c r="AE15" i="162"/>
  <c r="AG15" i="162"/>
  <c r="U16" i="162"/>
  <c r="W16" i="162"/>
  <c r="Y16" i="162"/>
  <c r="AA16" i="162"/>
  <c r="AC16" i="162"/>
  <c r="AE16" i="162"/>
  <c r="AG16" i="162"/>
  <c r="U17" i="162"/>
  <c r="W17" i="162"/>
  <c r="Y17" i="162"/>
  <c r="AA17" i="162"/>
  <c r="AC17" i="162"/>
  <c r="AE17" i="162"/>
  <c r="AG17" i="162"/>
  <c r="U18" i="162"/>
  <c r="W18" i="162"/>
  <c r="Y18" i="162"/>
  <c r="AA18" i="162"/>
  <c r="AC18" i="162"/>
  <c r="AE18" i="162"/>
  <c r="AG18" i="162"/>
  <c r="U19" i="162"/>
  <c r="W19" i="162"/>
  <c r="Y19" i="162"/>
  <c r="AA19" i="162"/>
  <c r="AC19" i="162"/>
  <c r="AE19" i="162"/>
  <c r="AG19" i="162"/>
  <c r="U20" i="162"/>
  <c r="W20" i="162"/>
  <c r="Y20" i="162"/>
  <c r="AA20" i="162"/>
  <c r="AC20" i="162"/>
  <c r="AE20" i="162"/>
  <c r="AG20" i="162"/>
  <c r="U21" i="162"/>
  <c r="W21" i="162"/>
  <c r="Y21" i="162"/>
  <c r="AA21" i="162"/>
  <c r="AC21" i="162"/>
  <c r="AE21" i="162"/>
  <c r="AG21" i="162"/>
  <c r="U22" i="162"/>
  <c r="W22" i="162"/>
  <c r="Y22" i="162"/>
  <c r="AA22" i="162"/>
  <c r="AC22" i="162"/>
  <c r="AE22" i="162"/>
  <c r="AG22" i="162"/>
  <c r="U23" i="162"/>
  <c r="W23" i="162"/>
  <c r="Y23" i="162"/>
  <c r="AA23" i="162"/>
  <c r="AC23" i="162"/>
  <c r="AE23" i="162"/>
  <c r="AG23" i="162"/>
  <c r="U24" i="162"/>
  <c r="W24" i="162"/>
  <c r="Y24" i="162"/>
  <c r="AA24" i="162"/>
  <c r="AC24" i="162"/>
  <c r="AE24" i="162"/>
  <c r="AG24" i="162"/>
  <c r="U25" i="162"/>
  <c r="W25" i="162"/>
  <c r="Y25" i="162"/>
  <c r="AA25" i="162"/>
  <c r="AC25" i="162"/>
  <c r="AE25" i="162"/>
  <c r="AG25" i="162"/>
  <c r="U26" i="162"/>
  <c r="W26" i="162"/>
  <c r="Y26" i="162"/>
  <c r="AA26" i="162"/>
  <c r="AC26" i="162"/>
  <c r="AE26" i="162"/>
  <c r="AG26" i="162"/>
  <c r="U27" i="162"/>
  <c r="W27" i="162"/>
  <c r="Y27" i="162"/>
  <c r="AA27" i="162"/>
  <c r="AC27" i="162"/>
  <c r="AE27" i="162"/>
  <c r="AG27" i="162"/>
  <c r="U28" i="162"/>
  <c r="W28" i="162"/>
  <c r="Y28" i="162"/>
  <c r="AA28" i="162"/>
  <c r="AC28" i="162"/>
  <c r="AE28" i="162"/>
  <c r="AG28" i="162"/>
  <c r="U29" i="162"/>
  <c r="W29" i="162"/>
  <c r="Y29" i="162"/>
  <c r="AA29" i="162"/>
  <c r="AC29" i="162"/>
  <c r="AE29" i="162"/>
  <c r="AG29" i="162"/>
  <c r="U30" i="162"/>
  <c r="W30" i="162"/>
  <c r="Y30" i="162"/>
  <c r="AA30" i="162"/>
  <c r="AC30" i="162"/>
  <c r="AE30" i="162"/>
  <c r="AG30" i="162"/>
  <c r="U31" i="162"/>
  <c r="W31" i="162"/>
  <c r="Y31" i="162"/>
  <c r="AA31" i="162"/>
  <c r="AC31" i="162"/>
  <c r="AE31" i="162"/>
  <c r="AG31" i="162"/>
  <c r="U32" i="162"/>
  <c r="W32" i="162"/>
  <c r="Y32" i="162"/>
  <c r="AA32" i="162"/>
  <c r="AC32" i="162"/>
  <c r="AE32" i="162"/>
  <c r="AG32" i="162"/>
  <c r="U33" i="162"/>
  <c r="W33" i="162"/>
  <c r="Y33" i="162"/>
  <c r="AA33" i="162"/>
  <c r="AC33" i="162"/>
  <c r="AE33" i="162"/>
  <c r="AG33" i="162"/>
  <c r="U34" i="162"/>
  <c r="W34" i="162"/>
  <c r="Y34" i="162"/>
  <c r="AA34" i="162"/>
  <c r="AC34" i="162"/>
  <c r="AE34" i="162"/>
  <c r="AG34" i="162"/>
  <c r="U35" i="162"/>
  <c r="W35" i="162"/>
  <c r="Y35" i="162"/>
  <c r="AA35" i="162"/>
  <c r="AC35" i="162"/>
  <c r="AE35" i="162"/>
  <c r="AG35" i="162"/>
  <c r="U36" i="162"/>
  <c r="W36" i="162"/>
  <c r="Y36" i="162"/>
  <c r="AA36" i="162"/>
  <c r="AC36" i="162"/>
  <c r="AE36" i="162"/>
  <c r="AG36" i="162"/>
  <c r="U37" i="162"/>
  <c r="W37" i="162"/>
  <c r="Y37" i="162"/>
  <c r="AA37" i="162"/>
  <c r="AC37" i="162"/>
  <c r="AE37" i="162"/>
  <c r="AG37" i="162"/>
  <c r="U38" i="162"/>
  <c r="W38" i="162"/>
  <c r="Y38" i="162"/>
  <c r="AA38" i="162"/>
  <c r="AC38" i="162"/>
  <c r="AE38" i="162"/>
  <c r="AG38" i="162"/>
  <c r="U39" i="162"/>
  <c r="W39" i="162"/>
  <c r="Y39" i="162"/>
  <c r="AA39" i="162"/>
  <c r="AC39" i="162"/>
  <c r="AE39" i="162"/>
  <c r="AG39" i="162"/>
  <c r="U40" i="162"/>
  <c r="W40" i="162"/>
  <c r="Y40" i="162"/>
  <c r="AA40" i="162"/>
  <c r="AC40" i="162"/>
  <c r="AE40" i="162"/>
  <c r="AG40" i="162"/>
  <c r="U41" i="162"/>
  <c r="W41" i="162"/>
  <c r="Y41" i="162"/>
  <c r="AA41" i="162"/>
  <c r="AC41" i="162"/>
  <c r="AE41" i="162"/>
  <c r="AG41" i="162"/>
  <c r="U42" i="162"/>
  <c r="W42" i="162"/>
  <c r="Y42" i="162"/>
  <c r="AA42" i="162"/>
  <c r="AC42" i="162"/>
  <c r="AE42" i="162"/>
  <c r="AG42" i="162"/>
  <c r="U43" i="162"/>
  <c r="W43" i="162"/>
  <c r="Y43" i="162"/>
  <c r="AA43" i="162"/>
  <c r="AC43" i="162"/>
  <c r="AE43" i="162"/>
  <c r="AG43" i="162"/>
  <c r="U44" i="162"/>
  <c r="W44" i="162"/>
  <c r="Y44" i="162"/>
  <c r="AA44" i="162"/>
  <c r="AC44" i="162"/>
  <c r="AE44" i="162"/>
  <c r="AG44" i="162"/>
  <c r="U45" i="162"/>
  <c r="W45" i="162"/>
  <c r="Y45" i="162"/>
  <c r="AA45" i="162"/>
  <c r="AC45" i="162"/>
  <c r="AE45" i="162"/>
  <c r="AG45" i="162"/>
  <c r="U46" i="162"/>
  <c r="W46" i="162"/>
  <c r="Y46" i="162"/>
  <c r="AA46" i="162"/>
  <c r="AC46" i="162"/>
  <c r="AE46" i="162"/>
  <c r="AG46" i="162"/>
  <c r="U47" i="162"/>
  <c r="W47" i="162"/>
  <c r="Y47" i="162"/>
  <c r="AA47" i="162"/>
  <c r="AC47" i="162"/>
  <c r="AE47" i="162"/>
  <c r="AG47" i="162"/>
  <c r="U48" i="162"/>
  <c r="W48" i="162"/>
  <c r="Y48" i="162"/>
  <c r="AA48" i="162"/>
  <c r="AC48" i="162"/>
  <c r="AE48" i="162"/>
  <c r="AG48" i="162"/>
  <c r="U49" i="162"/>
  <c r="W49" i="162"/>
  <c r="Y49" i="162"/>
  <c r="AA49" i="162"/>
  <c r="AC49" i="162"/>
  <c r="AE49" i="162"/>
  <c r="AG49" i="162"/>
  <c r="U50" i="162"/>
  <c r="W50" i="162"/>
  <c r="Y50" i="162"/>
  <c r="AA50" i="162"/>
  <c r="AC50" i="162"/>
  <c r="AE50" i="162"/>
  <c r="AG50" i="162"/>
  <c r="U51" i="162"/>
  <c r="W51" i="162"/>
  <c r="Y51" i="162"/>
  <c r="AA51" i="162"/>
  <c r="AC51" i="162"/>
  <c r="AE51" i="162"/>
  <c r="AG51" i="162"/>
  <c r="U52" i="162"/>
  <c r="W52" i="162"/>
  <c r="Y52" i="162"/>
  <c r="AA52" i="162"/>
  <c r="AC52" i="162"/>
  <c r="AE52" i="162"/>
  <c r="AG52" i="162"/>
  <c r="U53" i="162"/>
  <c r="W53" i="162"/>
  <c r="Y53" i="162"/>
  <c r="AA53" i="162"/>
  <c r="AC53" i="162"/>
  <c r="AE53" i="162"/>
  <c r="AG53" i="162"/>
  <c r="U54" i="162"/>
  <c r="W54" i="162"/>
  <c r="Y54" i="162"/>
  <c r="AA54" i="162"/>
  <c r="AC54" i="162"/>
  <c r="AE54" i="162"/>
  <c r="AG54" i="162"/>
  <c r="U55" i="162"/>
  <c r="W55" i="162"/>
  <c r="Y55" i="162"/>
  <c r="AA55" i="162"/>
  <c r="AC55" i="162"/>
  <c r="AE55" i="162"/>
  <c r="AG55" i="162"/>
  <c r="U56" i="162"/>
  <c r="W56" i="162"/>
  <c r="Y56" i="162"/>
  <c r="AA56" i="162"/>
  <c r="AC56" i="162"/>
  <c r="AE56" i="162"/>
  <c r="AG56" i="162"/>
  <c r="U57" i="162"/>
  <c r="W57" i="162"/>
  <c r="Y57" i="162"/>
  <c r="AA57" i="162"/>
  <c r="AC57" i="162"/>
  <c r="AE57" i="162"/>
  <c r="AG57" i="162"/>
  <c r="U58" i="162"/>
  <c r="W58" i="162"/>
  <c r="Y58" i="162"/>
  <c r="AA58" i="162"/>
  <c r="AC58" i="162"/>
  <c r="AE58" i="162"/>
  <c r="AG58" i="162"/>
  <c r="U59" i="162"/>
  <c r="W59" i="162"/>
  <c r="Y59" i="162"/>
  <c r="AA59" i="162"/>
  <c r="AC59" i="162"/>
  <c r="AE59" i="162"/>
  <c r="AG59" i="162"/>
  <c r="U60" i="162"/>
  <c r="W60" i="162"/>
  <c r="Y60" i="162"/>
  <c r="AA60" i="162"/>
  <c r="AC60" i="162"/>
  <c r="AE60" i="162"/>
  <c r="AG60" i="162"/>
  <c r="U61" i="162"/>
  <c r="W61" i="162"/>
  <c r="Y61" i="162"/>
  <c r="AA61" i="162"/>
  <c r="AC61" i="162"/>
  <c r="AE61" i="162"/>
  <c r="AG61" i="162"/>
  <c r="U62" i="162"/>
  <c r="W62" i="162"/>
  <c r="Y62" i="162"/>
  <c r="AA62" i="162"/>
  <c r="AC62" i="162"/>
  <c r="AE62" i="162"/>
  <c r="AG62" i="162"/>
  <c r="U63" i="162"/>
  <c r="W63" i="162"/>
  <c r="Y63" i="162"/>
  <c r="AA63" i="162"/>
  <c r="AC63" i="162"/>
  <c r="AE63" i="162"/>
  <c r="AG63" i="162"/>
  <c r="U64" i="162"/>
  <c r="W64" i="162"/>
  <c r="Y64" i="162"/>
  <c r="AA64" i="162"/>
  <c r="AC64" i="162"/>
  <c r="AE64" i="162"/>
  <c r="AG64" i="162"/>
  <c r="U65" i="162"/>
  <c r="W65" i="162"/>
  <c r="Y65" i="162"/>
  <c r="AA65" i="162"/>
  <c r="AC65" i="162"/>
  <c r="AE65" i="162"/>
  <c r="AG65" i="162"/>
  <c r="U66" i="162"/>
  <c r="W66" i="162"/>
  <c r="Y66" i="162"/>
  <c r="AA66" i="162"/>
  <c r="AC66" i="162"/>
  <c r="AE66" i="162"/>
  <c r="AG66" i="162"/>
  <c r="U67" i="162"/>
  <c r="W67" i="162"/>
  <c r="Y67" i="162"/>
  <c r="AA67" i="162"/>
  <c r="AC67" i="162"/>
  <c r="AE67" i="162"/>
  <c r="AG67" i="162"/>
  <c r="U68" i="162"/>
  <c r="W68" i="162"/>
  <c r="Y68" i="162"/>
  <c r="AA68" i="162"/>
  <c r="AC68" i="162"/>
  <c r="AE68" i="162"/>
  <c r="AG68" i="162"/>
  <c r="U69" i="162"/>
  <c r="W69" i="162"/>
  <c r="Y69" i="162"/>
  <c r="AA69" i="162"/>
  <c r="AC69" i="162"/>
  <c r="AE69" i="162"/>
  <c r="AG69" i="162"/>
  <c r="U70" i="162"/>
  <c r="W70" i="162"/>
  <c r="Y70" i="162"/>
  <c r="AA70" i="162"/>
  <c r="AC70" i="162"/>
  <c r="AE70" i="162"/>
  <c r="AG70" i="162"/>
  <c r="U71" i="162"/>
  <c r="W71" i="162"/>
  <c r="Y71" i="162"/>
  <c r="AA71" i="162"/>
  <c r="AC71" i="162"/>
  <c r="AE71" i="162"/>
  <c r="AG71" i="162"/>
  <c r="U72" i="162"/>
  <c r="W72" i="162"/>
  <c r="Y72" i="162"/>
  <c r="AA72" i="162"/>
  <c r="AC72" i="162"/>
  <c r="AE72" i="162"/>
  <c r="AG72" i="162"/>
  <c r="U73" i="162"/>
  <c r="W73" i="162"/>
  <c r="Y73" i="162"/>
  <c r="AA73" i="162"/>
  <c r="AC73" i="162"/>
  <c r="AE73" i="162"/>
  <c r="AG73" i="162"/>
  <c r="U74" i="162"/>
  <c r="W74" i="162"/>
  <c r="Y74" i="162"/>
  <c r="AA74" i="162"/>
  <c r="AC74" i="162"/>
  <c r="AE74" i="162"/>
  <c r="AG74" i="162"/>
  <c r="U75" i="162"/>
  <c r="W75" i="162"/>
  <c r="Y75" i="162"/>
  <c r="AA75" i="162"/>
  <c r="AC75" i="162"/>
  <c r="AE75" i="162"/>
  <c r="AG75" i="162"/>
  <c r="U76" i="162"/>
  <c r="W76" i="162"/>
  <c r="Y76" i="162"/>
  <c r="AA76" i="162"/>
  <c r="AC76" i="162"/>
  <c r="AE76" i="162"/>
  <c r="AG76" i="162"/>
  <c r="U77" i="162"/>
  <c r="W77" i="162"/>
  <c r="Y77" i="162"/>
  <c r="AA77" i="162"/>
  <c r="AC77" i="162"/>
  <c r="AE77" i="162"/>
  <c r="AG77" i="162"/>
  <c r="U78" i="162"/>
  <c r="W78" i="162"/>
  <c r="Y78" i="162"/>
  <c r="AA78" i="162"/>
  <c r="AC78" i="162"/>
  <c r="AE78" i="162"/>
  <c r="AG78" i="162"/>
  <c r="U79" i="162"/>
  <c r="W79" i="162"/>
  <c r="Y79" i="162"/>
  <c r="AA79" i="162"/>
  <c r="AC79" i="162"/>
  <c r="AE79" i="162"/>
  <c r="AG79" i="162"/>
  <c r="U10" i="162"/>
  <c r="W10" i="162"/>
  <c r="Y10" i="162"/>
  <c r="AA10" i="162"/>
  <c r="AC10" i="162"/>
  <c r="AE10" i="162"/>
  <c r="AG10" i="162"/>
  <c r="AB10" i="16"/>
  <c r="AB11" i="16"/>
  <c r="AB12" i="16"/>
  <c r="AB13" i="16"/>
  <c r="AB14" i="16"/>
  <c r="AB15" i="16"/>
  <c r="AB16" i="16"/>
  <c r="AB17" i="16"/>
  <c r="AB18" i="16"/>
  <c r="AB19" i="16"/>
  <c r="AB20" i="16"/>
  <c r="AB21" i="16"/>
  <c r="AB22" i="16"/>
  <c r="AB23" i="16"/>
  <c r="AB24" i="16"/>
  <c r="AB25" i="16"/>
  <c r="AB26" i="16"/>
  <c r="AB27" i="16"/>
  <c r="AB28" i="16"/>
  <c r="AB29" i="16"/>
  <c r="AB30" i="16"/>
  <c r="AB31" i="16"/>
  <c r="AB32" i="16"/>
  <c r="AB33" i="16"/>
  <c r="AB34" i="16"/>
  <c r="AB35" i="16"/>
  <c r="AB36" i="16"/>
  <c r="AB37" i="16"/>
  <c r="AB38" i="16"/>
  <c r="AB39" i="16"/>
  <c r="AB40" i="16"/>
  <c r="AB41" i="16"/>
  <c r="AB42" i="16"/>
  <c r="AB43" i="16"/>
  <c r="AB44" i="16"/>
  <c r="AB45" i="16"/>
  <c r="AB46" i="16"/>
  <c r="AB47" i="16"/>
  <c r="AB48" i="16"/>
  <c r="AB49" i="16"/>
  <c r="AB50" i="16"/>
  <c r="AB51" i="16"/>
  <c r="AB52" i="16"/>
  <c r="AB53" i="16"/>
  <c r="AB54" i="16"/>
  <c r="AB55" i="16"/>
  <c r="AB56" i="16"/>
  <c r="AB57" i="16"/>
  <c r="AB58" i="16"/>
  <c r="AB59" i="16"/>
  <c r="AB60" i="16"/>
  <c r="AB61" i="16"/>
  <c r="AB62" i="16"/>
  <c r="AB63" i="16"/>
  <c r="AB64" i="16"/>
  <c r="AB65" i="16"/>
  <c r="AB66" i="16"/>
  <c r="AB67" i="16"/>
  <c r="AB68" i="16"/>
  <c r="AB69" i="16"/>
  <c r="AB70" i="16"/>
  <c r="AB71" i="16"/>
  <c r="AB72" i="16"/>
  <c r="AB73" i="16"/>
  <c r="AB74" i="16"/>
  <c r="AB75" i="16"/>
  <c r="AB76" i="16"/>
  <c r="AB77" i="16"/>
  <c r="AB78" i="16"/>
  <c r="AB79" i="16"/>
  <c r="Z79" i="16"/>
  <c r="Z78" i="16"/>
  <c r="Z77" i="16"/>
  <c r="Z76" i="16"/>
  <c r="Z75" i="16"/>
  <c r="Z74" i="16"/>
  <c r="Z73" i="16"/>
  <c r="Z72" i="16"/>
  <c r="Z71" i="16"/>
  <c r="Z70" i="16"/>
  <c r="Z69" i="16"/>
  <c r="Z68" i="16"/>
  <c r="Z67" i="16"/>
  <c r="Z66" i="16"/>
  <c r="Z65" i="16"/>
  <c r="Z64" i="16"/>
  <c r="Z63" i="16"/>
  <c r="Z62" i="16"/>
  <c r="Z61" i="16"/>
  <c r="Z60" i="16"/>
  <c r="Z59" i="16"/>
  <c r="Z58" i="16"/>
  <c r="Z57" i="16"/>
  <c r="Z56" i="16"/>
  <c r="Z55" i="16"/>
  <c r="Z54" i="16"/>
  <c r="Z53" i="16"/>
  <c r="Z52" i="16"/>
  <c r="Z51" i="16"/>
  <c r="Z50" i="16"/>
  <c r="Z49" i="16"/>
  <c r="Z48" i="16"/>
  <c r="Z47" i="16"/>
  <c r="Z46" i="16"/>
  <c r="Z45" i="16"/>
  <c r="Z44" i="16"/>
  <c r="Z43" i="16"/>
  <c r="Z42" i="16"/>
  <c r="Z41" i="16"/>
  <c r="Z40" i="16"/>
  <c r="Z39" i="16"/>
  <c r="Z38" i="16"/>
  <c r="Z37" i="16"/>
  <c r="Z36" i="16"/>
  <c r="Z35" i="16"/>
  <c r="Z34" i="16"/>
  <c r="Z33" i="16"/>
  <c r="Z32" i="16"/>
  <c r="Z31" i="16"/>
  <c r="Z30" i="16"/>
  <c r="Z29" i="16"/>
  <c r="Z28" i="16"/>
  <c r="Z27" i="16"/>
  <c r="Z26" i="16"/>
  <c r="Z25" i="16"/>
  <c r="Z24" i="16"/>
  <c r="Z23" i="16"/>
  <c r="Z22" i="16"/>
  <c r="Z21" i="16"/>
  <c r="Z20" i="16"/>
  <c r="Z19" i="16"/>
  <c r="Z18" i="16"/>
  <c r="Z17" i="16"/>
  <c r="Z16" i="16"/>
  <c r="Z15" i="16"/>
  <c r="Z14" i="16"/>
  <c r="Z13" i="16"/>
  <c r="Z12" i="16"/>
  <c r="Z11" i="16"/>
  <c r="Z10" i="16"/>
  <c r="X79" i="16"/>
  <c r="X78" i="16"/>
  <c r="X77" i="16"/>
  <c r="X76" i="16"/>
  <c r="X75" i="16"/>
  <c r="X74" i="16"/>
  <c r="X73" i="16"/>
  <c r="X72" i="16"/>
  <c r="X71" i="16"/>
  <c r="X70" i="16"/>
  <c r="X69" i="16"/>
  <c r="X68" i="16"/>
  <c r="X67" i="16"/>
  <c r="X66" i="16"/>
  <c r="X65" i="16"/>
  <c r="X64" i="16"/>
  <c r="X63" i="16"/>
  <c r="X62" i="16"/>
  <c r="X61" i="16"/>
  <c r="X60" i="16"/>
  <c r="X59" i="16"/>
  <c r="X58" i="16"/>
  <c r="X57" i="16"/>
  <c r="X56" i="16"/>
  <c r="X55" i="16"/>
  <c r="X54" i="16"/>
  <c r="X53" i="16"/>
  <c r="X52" i="16"/>
  <c r="X51" i="16"/>
  <c r="X50" i="16"/>
  <c r="X49" i="16"/>
  <c r="X48" i="16"/>
  <c r="X47" i="16"/>
  <c r="X46" i="16"/>
  <c r="X45" i="16"/>
  <c r="X44" i="16"/>
  <c r="X43" i="16"/>
  <c r="X42" i="16"/>
  <c r="X41" i="16"/>
  <c r="X40" i="16"/>
  <c r="X39" i="16"/>
  <c r="X38" i="16"/>
  <c r="X37" i="16"/>
  <c r="X36" i="16"/>
  <c r="X35" i="16"/>
  <c r="X34" i="16"/>
  <c r="X33" i="16"/>
  <c r="X32" i="16"/>
  <c r="X31" i="16"/>
  <c r="X30" i="16"/>
  <c r="X29" i="16"/>
  <c r="X28" i="16"/>
  <c r="X27" i="16"/>
  <c r="X26" i="16"/>
  <c r="X25" i="16"/>
  <c r="X24" i="16"/>
  <c r="X23" i="16"/>
  <c r="X22" i="16"/>
  <c r="X21" i="16"/>
  <c r="X20" i="16"/>
  <c r="X19" i="16"/>
  <c r="X18" i="16"/>
  <c r="X17" i="16"/>
  <c r="X16" i="16"/>
  <c r="X15" i="16"/>
  <c r="X14" i="16"/>
  <c r="X13" i="16"/>
  <c r="X12" i="16"/>
  <c r="X11" i="16"/>
  <c r="X10" i="16"/>
  <c r="V79" i="16"/>
  <c r="V78" i="16"/>
  <c r="V77" i="16"/>
  <c r="V76" i="16"/>
  <c r="V75" i="16"/>
  <c r="V74" i="16"/>
  <c r="V73" i="16"/>
  <c r="V72" i="16"/>
  <c r="V71" i="16"/>
  <c r="V70" i="16"/>
  <c r="V69" i="16"/>
  <c r="V68" i="16"/>
  <c r="V67" i="16"/>
  <c r="V66" i="16"/>
  <c r="V65" i="16"/>
  <c r="V64" i="16"/>
  <c r="V63" i="16"/>
  <c r="V62" i="16"/>
  <c r="V61" i="16"/>
  <c r="V60" i="16"/>
  <c r="V59" i="16"/>
  <c r="V58" i="16"/>
  <c r="V57" i="16"/>
  <c r="V56" i="16"/>
  <c r="V55" i="16"/>
  <c r="V54" i="16"/>
  <c r="V53" i="16"/>
  <c r="V52" i="16"/>
  <c r="V51" i="16"/>
  <c r="V50" i="16"/>
  <c r="V49" i="16"/>
  <c r="V48" i="16"/>
  <c r="V47" i="16"/>
  <c r="V46" i="16"/>
  <c r="V45" i="16"/>
  <c r="V44" i="16"/>
  <c r="V43" i="16"/>
  <c r="V42" i="16"/>
  <c r="V41" i="16"/>
  <c r="V40" i="16"/>
  <c r="V39" i="16"/>
  <c r="V38" i="16"/>
  <c r="V37" i="16"/>
  <c r="V36" i="16"/>
  <c r="V35" i="16"/>
  <c r="V34" i="16"/>
  <c r="V33" i="16"/>
  <c r="V32" i="16"/>
  <c r="V31" i="16"/>
  <c r="V30" i="16"/>
  <c r="V29" i="16"/>
  <c r="V28" i="16"/>
  <c r="V27" i="16"/>
  <c r="V26" i="16"/>
  <c r="V25" i="16"/>
  <c r="V24" i="16"/>
  <c r="V23" i="16"/>
  <c r="V22" i="16"/>
  <c r="V21" i="16"/>
  <c r="V20" i="16"/>
  <c r="V19" i="16"/>
  <c r="V18" i="16"/>
  <c r="V17" i="16"/>
  <c r="V16" i="16"/>
  <c r="V15" i="16"/>
  <c r="V14" i="16"/>
  <c r="V13" i="16"/>
  <c r="V12" i="16"/>
  <c r="V11" i="16"/>
  <c r="V10" i="16"/>
  <c r="T79" i="16"/>
  <c r="T78" i="16"/>
  <c r="T77" i="16"/>
  <c r="T76" i="16"/>
  <c r="T75" i="16"/>
  <c r="T74" i="16"/>
  <c r="T73" i="16"/>
  <c r="T72" i="16"/>
  <c r="T71" i="16"/>
  <c r="T70" i="16"/>
  <c r="T69" i="16"/>
  <c r="T68" i="16"/>
  <c r="T67" i="16"/>
  <c r="T66" i="16"/>
  <c r="T65" i="16"/>
  <c r="T64" i="16"/>
  <c r="T63" i="16"/>
  <c r="T62" i="16"/>
  <c r="T61" i="16"/>
  <c r="T60" i="16"/>
  <c r="T59" i="16"/>
  <c r="T58" i="16"/>
  <c r="T57" i="16"/>
  <c r="T56" i="16"/>
  <c r="T55" i="16"/>
  <c r="T54" i="16"/>
  <c r="T53" i="16"/>
  <c r="T52" i="16"/>
  <c r="T51" i="16"/>
  <c r="T50" i="16"/>
  <c r="T49" i="16"/>
  <c r="T48" i="16"/>
  <c r="T47" i="16"/>
  <c r="T46" i="16"/>
  <c r="T45" i="16"/>
  <c r="T44" i="16"/>
  <c r="T43" i="16"/>
  <c r="T42" i="16"/>
  <c r="T41" i="16"/>
  <c r="T40" i="16"/>
  <c r="T39" i="16"/>
  <c r="T38" i="16"/>
  <c r="T37" i="16"/>
  <c r="T36" i="16"/>
  <c r="T35" i="16"/>
  <c r="T34" i="16"/>
  <c r="T33" i="16"/>
  <c r="T32" i="16"/>
  <c r="T31" i="16"/>
  <c r="T30" i="16"/>
  <c r="T29" i="16"/>
  <c r="T28" i="16"/>
  <c r="T27" i="16"/>
  <c r="T26" i="16"/>
  <c r="T25" i="16"/>
  <c r="T24" i="16"/>
  <c r="T23" i="16"/>
  <c r="T22" i="16"/>
  <c r="T21" i="16"/>
  <c r="T20" i="16"/>
  <c r="T19" i="16"/>
  <c r="T18" i="16"/>
  <c r="T17" i="16"/>
  <c r="T16" i="16"/>
  <c r="T15" i="16"/>
  <c r="T14" i="16"/>
  <c r="T13" i="16"/>
  <c r="T12" i="16"/>
  <c r="T11" i="16"/>
  <c r="T10" i="16"/>
  <c r="R79" i="16"/>
  <c r="R78" i="16"/>
  <c r="R77" i="16"/>
  <c r="R76" i="16"/>
  <c r="R75" i="16"/>
  <c r="R74" i="16"/>
  <c r="R73" i="16"/>
  <c r="R72" i="16"/>
  <c r="R71" i="16"/>
  <c r="R70" i="16"/>
  <c r="R69" i="16"/>
  <c r="R68" i="16"/>
  <c r="R67" i="16"/>
  <c r="R66" i="16"/>
  <c r="R65" i="16"/>
  <c r="R64" i="16"/>
  <c r="R63" i="16"/>
  <c r="R62" i="16"/>
  <c r="R61" i="16"/>
  <c r="R60" i="16"/>
  <c r="R59" i="16"/>
  <c r="R58" i="16"/>
  <c r="R57" i="16"/>
  <c r="R56" i="16"/>
  <c r="R55" i="16"/>
  <c r="R54" i="16"/>
  <c r="R53" i="16"/>
  <c r="R52" i="16"/>
  <c r="R51" i="16"/>
  <c r="R50" i="16"/>
  <c r="R49" i="16"/>
  <c r="R48" i="16"/>
  <c r="R47" i="16"/>
  <c r="R46" i="16"/>
  <c r="R45" i="16"/>
  <c r="R44" i="16"/>
  <c r="R43" i="16"/>
  <c r="R42" i="16"/>
  <c r="R41" i="16"/>
  <c r="R40" i="16"/>
  <c r="R39" i="16"/>
  <c r="R38" i="16"/>
  <c r="R37" i="16"/>
  <c r="R36" i="16"/>
  <c r="R35" i="16"/>
  <c r="R34" i="16"/>
  <c r="R33" i="16"/>
  <c r="R32" i="16"/>
  <c r="R31" i="16"/>
  <c r="R30" i="16"/>
  <c r="R29" i="16"/>
  <c r="R28" i="16"/>
  <c r="R27" i="16"/>
  <c r="R26" i="16"/>
  <c r="R25" i="16"/>
  <c r="R24" i="16"/>
  <c r="R23" i="16"/>
  <c r="R22" i="16"/>
  <c r="R21" i="16"/>
  <c r="R20" i="16"/>
  <c r="R19" i="16"/>
  <c r="R18" i="16"/>
  <c r="R17" i="16"/>
  <c r="R16" i="16"/>
  <c r="R15" i="16"/>
  <c r="R14" i="16"/>
  <c r="R13" i="16"/>
  <c r="R12" i="16"/>
  <c r="R11" i="16"/>
  <c r="R10" i="16"/>
  <c r="D81" i="92"/>
  <c r="D81" i="93"/>
  <c r="D81" i="94"/>
  <c r="D81" i="95"/>
  <c r="D81" i="96"/>
  <c r="D81" i="97"/>
  <c r="D81" i="98"/>
  <c r="D81" i="99"/>
  <c r="D81" i="100"/>
  <c r="D81" i="101"/>
  <c r="D81" i="102"/>
  <c r="D81" i="103"/>
  <c r="D81" i="104"/>
  <c r="D81" i="105"/>
  <c r="D81" i="106"/>
  <c r="D81" i="107"/>
  <c r="D81" i="108"/>
  <c r="D81" i="109"/>
  <c r="D81" i="110"/>
  <c r="D81" i="111"/>
  <c r="D81" i="112"/>
  <c r="D81" i="113"/>
  <c r="D81" i="114"/>
  <c r="D81" i="115"/>
  <c r="D81" i="116"/>
  <c r="D81" i="117"/>
  <c r="D81" i="118"/>
  <c r="D81" i="119"/>
  <c r="D81" i="120"/>
  <c r="D81" i="121"/>
  <c r="D81" i="122"/>
  <c r="D81" i="123"/>
  <c r="D81" i="124"/>
  <c r="D81" i="125"/>
  <c r="D81" i="126"/>
  <c r="D81" i="127"/>
  <c r="D81" i="128"/>
  <c r="D81" i="129"/>
  <c r="D81" i="130"/>
  <c r="D81" i="160"/>
  <c r="D81" i="131"/>
  <c r="D81" i="132"/>
  <c r="D81" i="133"/>
  <c r="D81" i="134"/>
  <c r="D81" i="135"/>
  <c r="D81" i="136"/>
  <c r="D81" i="137"/>
  <c r="D81" i="138"/>
  <c r="D81" i="139"/>
  <c r="D81" i="140"/>
  <c r="D81" i="141"/>
  <c r="D81" i="142"/>
  <c r="D81" i="143"/>
  <c r="D81" i="144"/>
  <c r="D81" i="145"/>
  <c r="D81" i="146"/>
  <c r="D81" i="147"/>
  <c r="D81" i="148"/>
  <c r="D81" i="149"/>
  <c r="D81" i="150"/>
  <c r="D81" i="151"/>
  <c r="D81" i="152"/>
  <c r="D81" i="153"/>
  <c r="D81" i="154"/>
  <c r="D81" i="155"/>
  <c r="D81" i="156"/>
  <c r="D81" i="157"/>
  <c r="D81" i="158"/>
  <c r="D81" i="88"/>
  <c r="A6" i="166"/>
  <c r="A7" i="166"/>
  <c r="A8" i="166"/>
  <c r="A9" i="166"/>
  <c r="A10" i="166"/>
  <c r="A11" i="166"/>
  <c r="A12" i="166"/>
  <c r="A13" i="166"/>
  <c r="A14" i="166"/>
  <c r="X6" i="91"/>
  <c r="X7" i="92"/>
  <c r="X6" i="92"/>
  <c r="X7" i="93"/>
  <c r="X6" i="93"/>
  <c r="X7" i="94"/>
  <c r="X6" i="94"/>
  <c r="X7" i="95"/>
  <c r="X6" i="95"/>
  <c r="X7" i="96"/>
  <c r="X6" i="96"/>
  <c r="X7" i="97"/>
  <c r="X6" i="97"/>
  <c r="X7" i="98"/>
  <c r="X6" i="98"/>
  <c r="X7" i="99"/>
  <c r="X6" i="99"/>
  <c r="X7" i="100"/>
  <c r="X6" i="100"/>
  <c r="X7" i="101"/>
  <c r="X6" i="101"/>
  <c r="X7" i="102"/>
  <c r="X6" i="102"/>
  <c r="X7" i="103"/>
  <c r="X6" i="103"/>
  <c r="X7" i="104"/>
  <c r="X6" i="104"/>
  <c r="X7" i="105"/>
  <c r="X6" i="105"/>
  <c r="X7" i="106"/>
  <c r="X6" i="106"/>
  <c r="X7" i="107"/>
  <c r="X6" i="107"/>
  <c r="X7" i="108"/>
  <c r="X6" i="108"/>
  <c r="X7" i="109"/>
  <c r="X6" i="109"/>
  <c r="X7" i="110"/>
  <c r="X6" i="110"/>
  <c r="X7" i="111"/>
  <c r="X6" i="111"/>
  <c r="X7" i="112"/>
  <c r="X6" i="112"/>
  <c r="X7" i="113"/>
  <c r="X6" i="113"/>
  <c r="X7" i="114"/>
  <c r="X6" i="114"/>
  <c r="X7" i="115"/>
  <c r="X6" i="115"/>
  <c r="X7" i="116"/>
  <c r="X6" i="116"/>
  <c r="X7" i="117"/>
  <c r="X6" i="117"/>
  <c r="X7" i="118"/>
  <c r="X6" i="118"/>
  <c r="X7" i="119"/>
  <c r="X6" i="119"/>
  <c r="X7" i="120"/>
  <c r="X6" i="120"/>
  <c r="X7" i="121"/>
  <c r="X6" i="121"/>
  <c r="X7" i="122"/>
  <c r="X6" i="122"/>
  <c r="X7" i="123"/>
  <c r="X6" i="123"/>
  <c r="X7" i="124"/>
  <c r="X6" i="124"/>
  <c r="X7" i="125"/>
  <c r="X6" i="125"/>
  <c r="X7" i="126"/>
  <c r="X6" i="126"/>
  <c r="X7" i="127"/>
  <c r="X6" i="127"/>
  <c r="X7" i="128"/>
  <c r="X6" i="128"/>
  <c r="X7" i="129"/>
  <c r="X6" i="129"/>
  <c r="X7" i="130"/>
  <c r="X6" i="130"/>
  <c r="X7" i="160"/>
  <c r="X6" i="160"/>
  <c r="X7" i="131"/>
  <c r="X6" i="131"/>
  <c r="X7" i="132"/>
  <c r="X6" i="132"/>
  <c r="X7" i="133"/>
  <c r="X6" i="133"/>
  <c r="X7" i="134"/>
  <c r="X6" i="134"/>
  <c r="X7" i="135"/>
  <c r="X6" i="135"/>
  <c r="X7" i="136"/>
  <c r="X6" i="136"/>
  <c r="X7" i="137"/>
  <c r="X6" i="137"/>
  <c r="X7" i="138"/>
  <c r="X6" i="138"/>
  <c r="X7" i="139"/>
  <c r="X6" i="139"/>
  <c r="X7" i="140"/>
  <c r="X6" i="140"/>
  <c r="X7" i="141"/>
  <c r="X6" i="141"/>
  <c r="X7" i="142"/>
  <c r="X6" i="142"/>
  <c r="X7" i="143"/>
  <c r="X6" i="143"/>
  <c r="X7" i="144"/>
  <c r="X6" i="144"/>
  <c r="X7" i="145"/>
  <c r="X6" i="145"/>
  <c r="X7" i="146"/>
  <c r="X6" i="146"/>
  <c r="X7" i="147"/>
  <c r="X6" i="147"/>
  <c r="X7" i="148"/>
  <c r="X6" i="148"/>
  <c r="X7" i="149"/>
  <c r="X6" i="149"/>
  <c r="X7" i="150"/>
  <c r="X6" i="150"/>
  <c r="X7" i="151"/>
  <c r="X6" i="151"/>
  <c r="X7" i="152"/>
  <c r="X6" i="152"/>
  <c r="X7" i="153"/>
  <c r="X6" i="153"/>
  <c r="X7" i="154"/>
  <c r="X6" i="154"/>
  <c r="X7" i="155"/>
  <c r="X6" i="155"/>
  <c r="X7" i="156"/>
  <c r="X6" i="156"/>
  <c r="X7" i="157"/>
  <c r="X6" i="157"/>
  <c r="X7" i="158"/>
  <c r="X6" i="158"/>
  <c r="X7" i="88"/>
  <c r="X6" i="88"/>
  <c r="C128" i="88"/>
  <c r="C129" i="88"/>
  <c r="C130" i="88"/>
  <c r="C131" i="88"/>
  <c r="C132" i="88"/>
  <c r="C133" i="88"/>
  <c r="C134" i="88"/>
  <c r="C135" i="88"/>
  <c r="C136" i="88"/>
  <c r="C137" i="88"/>
  <c r="C128" i="158"/>
  <c r="C129" i="158"/>
  <c r="C130" i="158"/>
  <c r="C131" i="158"/>
  <c r="C132" i="158"/>
  <c r="C133" i="158"/>
  <c r="C134" i="158"/>
  <c r="C135" i="158"/>
  <c r="C136" i="158"/>
  <c r="C137" i="158"/>
  <c r="C128" i="157"/>
  <c r="C129" i="157"/>
  <c r="C130" i="157"/>
  <c r="C131" i="157"/>
  <c r="C132" i="157"/>
  <c r="C133" i="157"/>
  <c r="C134" i="157"/>
  <c r="C135" i="157"/>
  <c r="C136" i="157"/>
  <c r="C137" i="157"/>
  <c r="C128" i="156"/>
  <c r="C129" i="156"/>
  <c r="C130" i="156"/>
  <c r="C131" i="156"/>
  <c r="C132" i="156"/>
  <c r="C133" i="156"/>
  <c r="C134" i="156"/>
  <c r="C135" i="156"/>
  <c r="C136" i="156"/>
  <c r="C137" i="156"/>
  <c r="C128" i="155"/>
  <c r="C129" i="155"/>
  <c r="C130" i="155"/>
  <c r="C131" i="155"/>
  <c r="C132" i="155"/>
  <c r="C133" i="155"/>
  <c r="C134" i="155"/>
  <c r="C135" i="155"/>
  <c r="C136" i="155"/>
  <c r="C137" i="155"/>
  <c r="C128" i="154"/>
  <c r="C129" i="154"/>
  <c r="C130" i="154"/>
  <c r="C131" i="154"/>
  <c r="C132" i="154"/>
  <c r="C133" i="154"/>
  <c r="C134" i="154"/>
  <c r="C135" i="154"/>
  <c r="C136" i="154"/>
  <c r="C137" i="154"/>
  <c r="C128" i="153"/>
  <c r="C129" i="153"/>
  <c r="C130" i="153"/>
  <c r="C131" i="153"/>
  <c r="C132" i="153"/>
  <c r="C133" i="153"/>
  <c r="C134" i="153"/>
  <c r="C135" i="153"/>
  <c r="C136" i="153"/>
  <c r="C137" i="153"/>
  <c r="C128" i="152"/>
  <c r="C129" i="152"/>
  <c r="C130" i="152"/>
  <c r="C131" i="152"/>
  <c r="C132" i="152"/>
  <c r="C133" i="152"/>
  <c r="C134" i="152"/>
  <c r="C135" i="152"/>
  <c r="C136" i="152"/>
  <c r="C137" i="152"/>
  <c r="C128" i="151"/>
  <c r="C129" i="151"/>
  <c r="C130" i="151"/>
  <c r="C131" i="151"/>
  <c r="C132" i="151"/>
  <c r="C133" i="151"/>
  <c r="C134" i="151"/>
  <c r="C135" i="151"/>
  <c r="C136" i="151"/>
  <c r="C137" i="151"/>
  <c r="C128" i="150"/>
  <c r="C129" i="150"/>
  <c r="C130" i="150"/>
  <c r="C131" i="150"/>
  <c r="C132" i="150"/>
  <c r="C133" i="150"/>
  <c r="C134" i="150"/>
  <c r="C135" i="150"/>
  <c r="C136" i="150"/>
  <c r="C137" i="150"/>
  <c r="C128" i="149"/>
  <c r="C129" i="149"/>
  <c r="C130" i="149"/>
  <c r="C131" i="149"/>
  <c r="C132" i="149"/>
  <c r="C133" i="149"/>
  <c r="C134" i="149"/>
  <c r="C135" i="149"/>
  <c r="C136" i="149"/>
  <c r="C137" i="149"/>
  <c r="C128" i="148"/>
  <c r="C129" i="148"/>
  <c r="C130" i="148"/>
  <c r="C131" i="148"/>
  <c r="C132" i="148"/>
  <c r="C133" i="148"/>
  <c r="C134" i="148"/>
  <c r="C135" i="148"/>
  <c r="C136" i="148"/>
  <c r="C137" i="148"/>
  <c r="C128" i="147"/>
  <c r="C129" i="147"/>
  <c r="C130" i="147"/>
  <c r="C131" i="147"/>
  <c r="C132" i="147"/>
  <c r="C133" i="147"/>
  <c r="C134" i="147"/>
  <c r="C135" i="147"/>
  <c r="C136" i="147"/>
  <c r="C137" i="147"/>
  <c r="C128" i="146"/>
  <c r="C129" i="146"/>
  <c r="C130" i="146"/>
  <c r="C131" i="146"/>
  <c r="C132" i="146"/>
  <c r="C133" i="146"/>
  <c r="C134" i="146"/>
  <c r="C135" i="146"/>
  <c r="C136" i="146"/>
  <c r="C137" i="146"/>
  <c r="C128" i="145"/>
  <c r="C129" i="145"/>
  <c r="C130" i="145"/>
  <c r="C131" i="145"/>
  <c r="C132" i="145"/>
  <c r="C133" i="145"/>
  <c r="C134" i="145"/>
  <c r="C135" i="145"/>
  <c r="C136" i="145"/>
  <c r="C137" i="145"/>
  <c r="C128" i="144"/>
  <c r="C129" i="144"/>
  <c r="C130" i="144"/>
  <c r="C131" i="144"/>
  <c r="C132" i="144"/>
  <c r="C133" i="144"/>
  <c r="C134" i="144"/>
  <c r="C135" i="144"/>
  <c r="C136" i="144"/>
  <c r="C137" i="144"/>
  <c r="C128" i="143"/>
  <c r="C129" i="143"/>
  <c r="C130" i="143"/>
  <c r="C131" i="143"/>
  <c r="C132" i="143"/>
  <c r="C133" i="143"/>
  <c r="C134" i="143"/>
  <c r="C135" i="143"/>
  <c r="C136" i="143"/>
  <c r="C137" i="143"/>
  <c r="C128" i="142"/>
  <c r="C129" i="142"/>
  <c r="C130" i="142"/>
  <c r="C131" i="142"/>
  <c r="C132" i="142"/>
  <c r="C133" i="142"/>
  <c r="C134" i="142"/>
  <c r="C135" i="142"/>
  <c r="C136" i="142"/>
  <c r="C137" i="142"/>
  <c r="C128" i="141"/>
  <c r="C129" i="141"/>
  <c r="C130" i="141"/>
  <c r="C131" i="141"/>
  <c r="C132" i="141"/>
  <c r="C133" i="141"/>
  <c r="C134" i="141"/>
  <c r="C135" i="141"/>
  <c r="C136" i="141"/>
  <c r="C137" i="141"/>
  <c r="C128" i="140"/>
  <c r="C129" i="140"/>
  <c r="C130" i="140"/>
  <c r="C131" i="140"/>
  <c r="C132" i="140"/>
  <c r="C133" i="140"/>
  <c r="C134" i="140"/>
  <c r="C135" i="140"/>
  <c r="C136" i="140"/>
  <c r="C137" i="140"/>
  <c r="C128" i="139"/>
  <c r="C129" i="139"/>
  <c r="C130" i="139"/>
  <c r="C131" i="139"/>
  <c r="C132" i="139"/>
  <c r="C133" i="139"/>
  <c r="C134" i="139"/>
  <c r="C135" i="139"/>
  <c r="C136" i="139"/>
  <c r="C137" i="139"/>
  <c r="C128" i="138"/>
  <c r="C129" i="138"/>
  <c r="C130" i="138"/>
  <c r="C131" i="138"/>
  <c r="C132" i="138"/>
  <c r="C133" i="138"/>
  <c r="C134" i="138"/>
  <c r="C135" i="138"/>
  <c r="C136" i="138"/>
  <c r="C137" i="138"/>
  <c r="C128" i="137"/>
  <c r="C129" i="137"/>
  <c r="C130" i="137"/>
  <c r="C131" i="137"/>
  <c r="C132" i="137"/>
  <c r="C133" i="137"/>
  <c r="C134" i="137"/>
  <c r="C135" i="137"/>
  <c r="C136" i="137"/>
  <c r="C137" i="137"/>
  <c r="C128" i="136"/>
  <c r="C129" i="136"/>
  <c r="C130" i="136"/>
  <c r="C131" i="136"/>
  <c r="C132" i="136"/>
  <c r="C133" i="136"/>
  <c r="C134" i="136"/>
  <c r="C135" i="136"/>
  <c r="C136" i="136"/>
  <c r="C137" i="136"/>
  <c r="C128" i="135"/>
  <c r="C129" i="135"/>
  <c r="C130" i="135"/>
  <c r="C131" i="135"/>
  <c r="C132" i="135"/>
  <c r="C133" i="135"/>
  <c r="C134" i="135"/>
  <c r="C135" i="135"/>
  <c r="C136" i="135"/>
  <c r="C137" i="135"/>
  <c r="C128" i="134"/>
  <c r="C129" i="134"/>
  <c r="C130" i="134"/>
  <c r="C131" i="134"/>
  <c r="C132" i="134"/>
  <c r="C133" i="134"/>
  <c r="C134" i="134"/>
  <c r="C135" i="134"/>
  <c r="C136" i="134"/>
  <c r="C137" i="134"/>
  <c r="C128" i="133"/>
  <c r="C129" i="133"/>
  <c r="C130" i="133"/>
  <c r="C131" i="133"/>
  <c r="C132" i="133"/>
  <c r="C133" i="133"/>
  <c r="C134" i="133"/>
  <c r="C135" i="133"/>
  <c r="C136" i="133"/>
  <c r="C137" i="133"/>
  <c r="C128" i="132"/>
  <c r="C129" i="132"/>
  <c r="C130" i="132"/>
  <c r="C131" i="132"/>
  <c r="C132" i="132"/>
  <c r="C133" i="132"/>
  <c r="C134" i="132"/>
  <c r="C135" i="132"/>
  <c r="C136" i="132"/>
  <c r="C137" i="132"/>
  <c r="C128" i="131"/>
  <c r="C129" i="131"/>
  <c r="C130" i="131"/>
  <c r="C131" i="131"/>
  <c r="C132" i="131"/>
  <c r="C133" i="131"/>
  <c r="C134" i="131"/>
  <c r="C135" i="131"/>
  <c r="C136" i="131"/>
  <c r="C137" i="131"/>
  <c r="C128" i="160"/>
  <c r="C129" i="160"/>
  <c r="C130" i="160"/>
  <c r="C131" i="160"/>
  <c r="C132" i="160"/>
  <c r="C133" i="160"/>
  <c r="C134" i="160"/>
  <c r="C135" i="160"/>
  <c r="C136" i="160"/>
  <c r="C137" i="160"/>
  <c r="C128" i="130"/>
  <c r="C129" i="130"/>
  <c r="C130" i="130"/>
  <c r="C131" i="130"/>
  <c r="C132" i="130"/>
  <c r="C133" i="130"/>
  <c r="C134" i="130"/>
  <c r="C135" i="130"/>
  <c r="C136" i="130"/>
  <c r="C137" i="130"/>
  <c r="C128" i="129"/>
  <c r="C129" i="129"/>
  <c r="C130" i="129"/>
  <c r="C131" i="129"/>
  <c r="C132" i="129"/>
  <c r="C133" i="129"/>
  <c r="C134" i="129"/>
  <c r="C135" i="129"/>
  <c r="C136" i="129"/>
  <c r="C137" i="129"/>
  <c r="C128" i="128"/>
  <c r="C129" i="128"/>
  <c r="C130" i="128"/>
  <c r="C131" i="128"/>
  <c r="C132" i="128"/>
  <c r="C133" i="128"/>
  <c r="C134" i="128"/>
  <c r="C135" i="128"/>
  <c r="C136" i="128"/>
  <c r="C137" i="128"/>
  <c r="C128" i="127"/>
  <c r="C129" i="127"/>
  <c r="C130" i="127"/>
  <c r="C131" i="127"/>
  <c r="C132" i="127"/>
  <c r="C133" i="127"/>
  <c r="C134" i="127"/>
  <c r="C135" i="127"/>
  <c r="C136" i="127"/>
  <c r="C137" i="127"/>
  <c r="C128" i="126"/>
  <c r="C129" i="126"/>
  <c r="C130" i="126"/>
  <c r="C131" i="126"/>
  <c r="C132" i="126"/>
  <c r="C133" i="126"/>
  <c r="C134" i="126"/>
  <c r="C135" i="126"/>
  <c r="C136" i="126"/>
  <c r="C137" i="126"/>
  <c r="C128" i="125"/>
  <c r="C129" i="125"/>
  <c r="C130" i="125"/>
  <c r="C131" i="125"/>
  <c r="C132" i="125"/>
  <c r="C133" i="125"/>
  <c r="C134" i="125"/>
  <c r="C135" i="125"/>
  <c r="C136" i="125"/>
  <c r="C137" i="125"/>
  <c r="C128" i="124"/>
  <c r="C129" i="124"/>
  <c r="C130" i="124"/>
  <c r="C131" i="124"/>
  <c r="C132" i="124"/>
  <c r="C133" i="124"/>
  <c r="C134" i="124"/>
  <c r="C135" i="124"/>
  <c r="C136" i="124"/>
  <c r="C137" i="124"/>
  <c r="C128" i="123"/>
  <c r="C129" i="123"/>
  <c r="C130" i="123"/>
  <c r="C131" i="123"/>
  <c r="C132" i="123"/>
  <c r="C133" i="123"/>
  <c r="C134" i="123"/>
  <c r="C135" i="123"/>
  <c r="C136" i="123"/>
  <c r="C137" i="123"/>
  <c r="C128" i="122"/>
  <c r="C129" i="122"/>
  <c r="C130" i="122"/>
  <c r="C131" i="122"/>
  <c r="C132" i="122"/>
  <c r="C133" i="122"/>
  <c r="C134" i="122"/>
  <c r="C135" i="122"/>
  <c r="C136" i="122"/>
  <c r="C137" i="122"/>
  <c r="C128" i="121"/>
  <c r="C129" i="121"/>
  <c r="C130" i="121"/>
  <c r="C131" i="121"/>
  <c r="C132" i="121"/>
  <c r="C133" i="121"/>
  <c r="C134" i="121"/>
  <c r="C135" i="121"/>
  <c r="C136" i="121"/>
  <c r="C137" i="121"/>
  <c r="C128" i="120"/>
  <c r="C129" i="120"/>
  <c r="C130" i="120"/>
  <c r="C131" i="120"/>
  <c r="C132" i="120"/>
  <c r="C133" i="120"/>
  <c r="C134" i="120"/>
  <c r="C135" i="120"/>
  <c r="C136" i="120"/>
  <c r="C137" i="120"/>
  <c r="C128" i="119"/>
  <c r="C129" i="119"/>
  <c r="C130" i="119"/>
  <c r="C131" i="119"/>
  <c r="C132" i="119"/>
  <c r="C133" i="119"/>
  <c r="C134" i="119"/>
  <c r="C135" i="119"/>
  <c r="C136" i="119"/>
  <c r="C137" i="119"/>
  <c r="C128" i="118"/>
  <c r="C129" i="118"/>
  <c r="C130" i="118"/>
  <c r="C131" i="118"/>
  <c r="C132" i="118"/>
  <c r="C133" i="118"/>
  <c r="C134" i="118"/>
  <c r="C135" i="118"/>
  <c r="C136" i="118"/>
  <c r="C137" i="118"/>
  <c r="C128" i="117"/>
  <c r="C129" i="117"/>
  <c r="C130" i="117"/>
  <c r="C131" i="117"/>
  <c r="C132" i="117"/>
  <c r="C133" i="117"/>
  <c r="C134" i="117"/>
  <c r="C135" i="117"/>
  <c r="C136" i="117"/>
  <c r="C137" i="117"/>
  <c r="C128" i="116"/>
  <c r="C129" i="116"/>
  <c r="C130" i="116"/>
  <c r="C131" i="116"/>
  <c r="C132" i="116"/>
  <c r="C133" i="116"/>
  <c r="C134" i="116"/>
  <c r="C135" i="116"/>
  <c r="C136" i="116"/>
  <c r="C137" i="116"/>
  <c r="C128" i="115"/>
  <c r="C129" i="115"/>
  <c r="C130" i="115"/>
  <c r="C131" i="115"/>
  <c r="C132" i="115"/>
  <c r="C133" i="115"/>
  <c r="C134" i="115"/>
  <c r="C135" i="115"/>
  <c r="C136" i="115"/>
  <c r="C137" i="115"/>
  <c r="C128" i="114"/>
  <c r="C129" i="114"/>
  <c r="C130" i="114"/>
  <c r="C131" i="114"/>
  <c r="C132" i="114"/>
  <c r="C133" i="114"/>
  <c r="C134" i="114"/>
  <c r="C135" i="114"/>
  <c r="C136" i="114"/>
  <c r="C137" i="114"/>
  <c r="C128" i="113"/>
  <c r="C129" i="113"/>
  <c r="C130" i="113"/>
  <c r="C131" i="113"/>
  <c r="C132" i="113"/>
  <c r="C133" i="113"/>
  <c r="C134" i="113"/>
  <c r="C135" i="113"/>
  <c r="C136" i="113"/>
  <c r="C137" i="113"/>
  <c r="C128" i="112"/>
  <c r="C129" i="112"/>
  <c r="C130" i="112"/>
  <c r="C131" i="112"/>
  <c r="C132" i="112"/>
  <c r="C133" i="112"/>
  <c r="C134" i="112"/>
  <c r="C135" i="112"/>
  <c r="C136" i="112"/>
  <c r="C137" i="112"/>
  <c r="C128" i="111"/>
  <c r="C129" i="111"/>
  <c r="C130" i="111"/>
  <c r="C131" i="111"/>
  <c r="C132" i="111"/>
  <c r="C133" i="111"/>
  <c r="C134" i="111"/>
  <c r="C135" i="111"/>
  <c r="C136" i="111"/>
  <c r="C137" i="111"/>
  <c r="C128" i="110"/>
  <c r="C129" i="110"/>
  <c r="C130" i="110"/>
  <c r="C131" i="110"/>
  <c r="C132" i="110"/>
  <c r="C133" i="110"/>
  <c r="C134" i="110"/>
  <c r="C135" i="110"/>
  <c r="C136" i="110"/>
  <c r="C137" i="110"/>
  <c r="C128" i="109"/>
  <c r="C129" i="109"/>
  <c r="C130" i="109"/>
  <c r="C131" i="109"/>
  <c r="C132" i="109"/>
  <c r="C133" i="109"/>
  <c r="C134" i="109"/>
  <c r="C135" i="109"/>
  <c r="C136" i="109"/>
  <c r="C137" i="109"/>
  <c r="C128" i="108"/>
  <c r="C129" i="108"/>
  <c r="C130" i="108"/>
  <c r="C131" i="108"/>
  <c r="C132" i="108"/>
  <c r="C133" i="108"/>
  <c r="C134" i="108"/>
  <c r="C135" i="108"/>
  <c r="C136" i="108"/>
  <c r="C137" i="108"/>
  <c r="C128" i="107"/>
  <c r="C129" i="107"/>
  <c r="C130" i="107"/>
  <c r="C131" i="107"/>
  <c r="C132" i="107"/>
  <c r="C133" i="107"/>
  <c r="C134" i="107"/>
  <c r="C135" i="107"/>
  <c r="C136" i="107"/>
  <c r="C137" i="107"/>
  <c r="C128" i="106"/>
  <c r="C129" i="106"/>
  <c r="C130" i="106"/>
  <c r="C131" i="106"/>
  <c r="C132" i="106"/>
  <c r="C133" i="106"/>
  <c r="C134" i="106"/>
  <c r="C135" i="106"/>
  <c r="C136" i="106"/>
  <c r="C137" i="106"/>
  <c r="C128" i="105"/>
  <c r="C129" i="105"/>
  <c r="C130" i="105"/>
  <c r="C131" i="105"/>
  <c r="C132" i="105"/>
  <c r="C133" i="105"/>
  <c r="C134" i="105"/>
  <c r="C135" i="105"/>
  <c r="C136" i="105"/>
  <c r="C137" i="105"/>
  <c r="C128" i="104"/>
  <c r="C129" i="104"/>
  <c r="C130" i="104"/>
  <c r="C131" i="104"/>
  <c r="C132" i="104"/>
  <c r="C133" i="104"/>
  <c r="C134" i="104"/>
  <c r="C135" i="104"/>
  <c r="C136" i="104"/>
  <c r="C137" i="104"/>
  <c r="C128" i="103"/>
  <c r="C129" i="103"/>
  <c r="C130" i="103"/>
  <c r="C131" i="103"/>
  <c r="C132" i="103"/>
  <c r="C133" i="103"/>
  <c r="C134" i="103"/>
  <c r="C135" i="103"/>
  <c r="C136" i="103"/>
  <c r="C137" i="103"/>
  <c r="C128" i="102"/>
  <c r="C129" i="102"/>
  <c r="C130" i="102"/>
  <c r="C131" i="102"/>
  <c r="C132" i="102"/>
  <c r="C133" i="102"/>
  <c r="C134" i="102"/>
  <c r="C135" i="102"/>
  <c r="C136" i="102"/>
  <c r="C137" i="102"/>
  <c r="C128" i="101"/>
  <c r="C129" i="101"/>
  <c r="C130" i="101"/>
  <c r="C131" i="101"/>
  <c r="C132" i="101"/>
  <c r="C133" i="101"/>
  <c r="C134" i="101"/>
  <c r="C135" i="101"/>
  <c r="C136" i="101"/>
  <c r="C137" i="101"/>
  <c r="C128" i="100"/>
  <c r="C129" i="100"/>
  <c r="C130" i="100"/>
  <c r="C131" i="100"/>
  <c r="C132" i="100"/>
  <c r="C133" i="100"/>
  <c r="C134" i="100"/>
  <c r="C135" i="100"/>
  <c r="C136" i="100"/>
  <c r="C137" i="100"/>
  <c r="C128" i="99"/>
  <c r="C129" i="99"/>
  <c r="C130" i="99"/>
  <c r="C131" i="99"/>
  <c r="C132" i="99"/>
  <c r="C133" i="99"/>
  <c r="C134" i="99"/>
  <c r="C135" i="99"/>
  <c r="C136" i="99"/>
  <c r="C137" i="99"/>
  <c r="C128" i="98"/>
  <c r="C129" i="98"/>
  <c r="C130" i="98"/>
  <c r="C131" i="98"/>
  <c r="C132" i="98"/>
  <c r="C133" i="98"/>
  <c r="C134" i="98"/>
  <c r="C135" i="98"/>
  <c r="C136" i="98"/>
  <c r="C137" i="98"/>
  <c r="C128" i="97"/>
  <c r="C129" i="97"/>
  <c r="C130" i="97"/>
  <c r="C131" i="97"/>
  <c r="C132" i="97"/>
  <c r="C133" i="97"/>
  <c r="C134" i="97"/>
  <c r="C135" i="97"/>
  <c r="C136" i="97"/>
  <c r="C137" i="97"/>
  <c r="C128" i="96"/>
  <c r="C129" i="96"/>
  <c r="C130" i="96"/>
  <c r="C131" i="96"/>
  <c r="C132" i="96"/>
  <c r="C133" i="96"/>
  <c r="C134" i="96"/>
  <c r="C135" i="96"/>
  <c r="C136" i="96"/>
  <c r="C137" i="96"/>
  <c r="C128" i="95"/>
  <c r="C129" i="95"/>
  <c r="C130" i="95"/>
  <c r="C131" i="95"/>
  <c r="C132" i="95"/>
  <c r="C133" i="95"/>
  <c r="C134" i="95"/>
  <c r="C135" i="95"/>
  <c r="C136" i="95"/>
  <c r="C137" i="95"/>
  <c r="C128" i="94"/>
  <c r="C129" i="94"/>
  <c r="C130" i="94"/>
  <c r="C131" i="94"/>
  <c r="C132" i="94"/>
  <c r="C133" i="94"/>
  <c r="C134" i="94"/>
  <c r="C135" i="94"/>
  <c r="C136" i="94"/>
  <c r="C137" i="94"/>
  <c r="C128" i="93"/>
  <c r="C129" i="93"/>
  <c r="C130" i="93"/>
  <c r="C131" i="93"/>
  <c r="C132" i="93"/>
  <c r="C133" i="93"/>
  <c r="C134" i="93"/>
  <c r="C135" i="93"/>
  <c r="C136" i="93"/>
  <c r="C137" i="93"/>
  <c r="C128" i="92"/>
  <c r="C129" i="92"/>
  <c r="C130" i="92"/>
  <c r="C131" i="92"/>
  <c r="C132" i="92"/>
  <c r="C133" i="92"/>
  <c r="C134" i="92"/>
  <c r="C135" i="92"/>
  <c r="C136" i="92"/>
  <c r="C137" i="92"/>
  <c r="C128" i="91"/>
  <c r="C129" i="91"/>
  <c r="C130" i="91"/>
  <c r="C131" i="91"/>
  <c r="C132" i="91"/>
  <c r="C133" i="91"/>
  <c r="C134" i="91"/>
  <c r="C135" i="91"/>
  <c r="C136" i="91"/>
  <c r="C137" i="91"/>
  <c r="B222" i="92"/>
  <c r="B221" i="92"/>
  <c r="B220" i="92"/>
  <c r="B219" i="92"/>
  <c r="B218" i="92"/>
  <c r="B217" i="92"/>
  <c r="B216" i="92"/>
  <c r="B215" i="92"/>
  <c r="B214" i="92"/>
  <c r="B213" i="92"/>
  <c r="B212" i="92"/>
  <c r="B211" i="92"/>
  <c r="B210" i="92"/>
  <c r="B209" i="92"/>
  <c r="B208" i="92"/>
  <c r="B207" i="92"/>
  <c r="B206" i="92"/>
  <c r="B205" i="92"/>
  <c r="B204" i="92"/>
  <c r="B203" i="92"/>
  <c r="B202" i="92"/>
  <c r="B201" i="92"/>
  <c r="B200" i="92"/>
  <c r="B199" i="92"/>
  <c r="B198" i="92"/>
  <c r="B197" i="92"/>
  <c r="B196" i="92"/>
  <c r="B195" i="92"/>
  <c r="B194" i="92"/>
  <c r="B193" i="92"/>
  <c r="B192" i="92"/>
  <c r="B191" i="92"/>
  <c r="B190" i="92"/>
  <c r="B189" i="92"/>
  <c r="B188" i="92"/>
  <c r="B187" i="92"/>
  <c r="B186" i="92"/>
  <c r="B185" i="92"/>
  <c r="B184" i="92"/>
  <c r="B183" i="92"/>
  <c r="B182" i="92"/>
  <c r="B181" i="92"/>
  <c r="B180" i="92"/>
  <c r="B179" i="92"/>
  <c r="B178" i="92"/>
  <c r="B177" i="92"/>
  <c r="B176" i="92"/>
  <c r="B175" i="92"/>
  <c r="B174" i="92"/>
  <c r="B173" i="92"/>
  <c r="B172" i="92"/>
  <c r="B171" i="92"/>
  <c r="B170" i="92"/>
  <c r="B169" i="92"/>
  <c r="B168" i="92"/>
  <c r="B167" i="92"/>
  <c r="B166" i="92"/>
  <c r="B165" i="92"/>
  <c r="B164" i="92"/>
  <c r="B163" i="92"/>
  <c r="B162" i="92"/>
  <c r="B161" i="92"/>
  <c r="B160" i="92"/>
  <c r="B159" i="92"/>
  <c r="B158" i="92"/>
  <c r="B157" i="92"/>
  <c r="B156" i="92"/>
  <c r="B155" i="92"/>
  <c r="B154" i="92"/>
  <c r="B153" i="92"/>
  <c r="B152" i="92"/>
  <c r="B151" i="92"/>
  <c r="B150" i="92"/>
  <c r="B149" i="92"/>
  <c r="B148" i="92"/>
  <c r="B147" i="92"/>
  <c r="B146" i="92"/>
  <c r="B145" i="92"/>
  <c r="B144" i="92"/>
  <c r="B143" i="92"/>
  <c r="B142" i="92"/>
  <c r="B141" i="92"/>
  <c r="B140" i="92"/>
  <c r="B139" i="92"/>
  <c r="B138" i="92"/>
  <c r="B137" i="92"/>
  <c r="B136" i="92"/>
  <c r="B135" i="92"/>
  <c r="B134" i="92"/>
  <c r="B133" i="92"/>
  <c r="B132" i="92"/>
  <c r="B131" i="92"/>
  <c r="B130" i="92"/>
  <c r="B129" i="92"/>
  <c r="B128" i="92"/>
  <c r="B127" i="92"/>
  <c r="B126" i="92"/>
  <c r="B125" i="92"/>
  <c r="B124" i="92"/>
  <c r="B123" i="92"/>
  <c r="B122" i="92"/>
  <c r="B121" i="92"/>
  <c r="B120" i="92"/>
  <c r="B119" i="92"/>
  <c r="B118" i="92"/>
  <c r="B222" i="93"/>
  <c r="B221" i="93"/>
  <c r="B220" i="93"/>
  <c r="B219" i="93"/>
  <c r="B218" i="93"/>
  <c r="B217" i="93"/>
  <c r="B216" i="93"/>
  <c r="B215" i="93"/>
  <c r="B214" i="93"/>
  <c r="B213" i="93"/>
  <c r="B212" i="93"/>
  <c r="B211" i="93"/>
  <c r="B210" i="93"/>
  <c r="B209" i="93"/>
  <c r="B208" i="93"/>
  <c r="B207" i="93"/>
  <c r="B206" i="93"/>
  <c r="B205" i="93"/>
  <c r="B204" i="93"/>
  <c r="B203" i="93"/>
  <c r="B202" i="93"/>
  <c r="B201" i="93"/>
  <c r="B200" i="93"/>
  <c r="B199" i="93"/>
  <c r="B198" i="93"/>
  <c r="B197" i="93"/>
  <c r="B196" i="93"/>
  <c r="B195" i="93"/>
  <c r="B194" i="93"/>
  <c r="B193" i="93"/>
  <c r="B192" i="93"/>
  <c r="B191" i="93"/>
  <c r="B190" i="93"/>
  <c r="B189" i="93"/>
  <c r="B188" i="93"/>
  <c r="B187" i="93"/>
  <c r="B186" i="93"/>
  <c r="B185" i="93"/>
  <c r="B184" i="93"/>
  <c r="B183" i="93"/>
  <c r="B182" i="93"/>
  <c r="B181" i="93"/>
  <c r="B180" i="93"/>
  <c r="B179" i="93"/>
  <c r="B178" i="93"/>
  <c r="B177" i="93"/>
  <c r="B176" i="93"/>
  <c r="B175" i="93"/>
  <c r="B174" i="93"/>
  <c r="B173" i="93"/>
  <c r="B172" i="93"/>
  <c r="B171" i="93"/>
  <c r="B170" i="93"/>
  <c r="B169" i="93"/>
  <c r="B168" i="93"/>
  <c r="B167" i="93"/>
  <c r="B166" i="93"/>
  <c r="B165" i="93"/>
  <c r="B164" i="93"/>
  <c r="B163" i="93"/>
  <c r="B162" i="93"/>
  <c r="B161" i="93"/>
  <c r="B160" i="93"/>
  <c r="B159" i="93"/>
  <c r="B158" i="93"/>
  <c r="B157" i="93"/>
  <c r="B156" i="93"/>
  <c r="B155" i="93"/>
  <c r="B154" i="93"/>
  <c r="B153" i="93"/>
  <c r="B152" i="93"/>
  <c r="B151" i="93"/>
  <c r="B150" i="93"/>
  <c r="B149" i="93"/>
  <c r="B148" i="93"/>
  <c r="B147" i="93"/>
  <c r="B146" i="93"/>
  <c r="B145" i="93"/>
  <c r="B144" i="93"/>
  <c r="B143" i="93"/>
  <c r="B142" i="93"/>
  <c r="B141" i="93"/>
  <c r="B140" i="93"/>
  <c r="B139" i="93"/>
  <c r="B138" i="93"/>
  <c r="B137" i="93"/>
  <c r="B136" i="93"/>
  <c r="B135" i="93"/>
  <c r="B134" i="93"/>
  <c r="B133" i="93"/>
  <c r="B132" i="93"/>
  <c r="B131" i="93"/>
  <c r="B130" i="93"/>
  <c r="B129" i="93"/>
  <c r="B128" i="93"/>
  <c r="B127" i="93"/>
  <c r="B126" i="93"/>
  <c r="B125" i="93"/>
  <c r="B124" i="93"/>
  <c r="B123" i="93"/>
  <c r="B122" i="93"/>
  <c r="B121" i="93"/>
  <c r="B120" i="93"/>
  <c r="B119" i="93"/>
  <c r="B118" i="93"/>
  <c r="B222" i="94"/>
  <c r="B221" i="94"/>
  <c r="B220" i="94"/>
  <c r="B219" i="94"/>
  <c r="B218" i="94"/>
  <c r="B217" i="94"/>
  <c r="B216" i="94"/>
  <c r="B215" i="94"/>
  <c r="B214" i="94"/>
  <c r="B213" i="94"/>
  <c r="B212" i="94"/>
  <c r="B211" i="94"/>
  <c r="B210" i="94"/>
  <c r="B209" i="94"/>
  <c r="B208" i="94"/>
  <c r="B207" i="94"/>
  <c r="B206" i="94"/>
  <c r="B205" i="94"/>
  <c r="B204" i="94"/>
  <c r="B203" i="94"/>
  <c r="B202" i="94"/>
  <c r="B201" i="94"/>
  <c r="B200" i="94"/>
  <c r="B199" i="94"/>
  <c r="B198" i="94"/>
  <c r="B197" i="94"/>
  <c r="B196" i="94"/>
  <c r="B195" i="94"/>
  <c r="B194" i="94"/>
  <c r="B193" i="94"/>
  <c r="B192" i="94"/>
  <c r="B191" i="94"/>
  <c r="B190" i="94"/>
  <c r="B189" i="94"/>
  <c r="B188" i="94"/>
  <c r="B187" i="94"/>
  <c r="B186" i="94"/>
  <c r="B185" i="94"/>
  <c r="B184" i="94"/>
  <c r="B183" i="94"/>
  <c r="B182" i="94"/>
  <c r="B181" i="94"/>
  <c r="B180" i="94"/>
  <c r="B179" i="94"/>
  <c r="B178" i="94"/>
  <c r="B177" i="94"/>
  <c r="B176" i="94"/>
  <c r="B175" i="94"/>
  <c r="B174" i="94"/>
  <c r="B173" i="94"/>
  <c r="B172" i="94"/>
  <c r="B171" i="94"/>
  <c r="B170" i="94"/>
  <c r="B169" i="94"/>
  <c r="B168" i="94"/>
  <c r="B167" i="94"/>
  <c r="B166" i="94"/>
  <c r="B165" i="94"/>
  <c r="B164" i="94"/>
  <c r="B163" i="94"/>
  <c r="B162" i="94"/>
  <c r="B161" i="94"/>
  <c r="B160" i="94"/>
  <c r="B159" i="94"/>
  <c r="B158" i="94"/>
  <c r="B157" i="94"/>
  <c r="B156" i="94"/>
  <c r="B155" i="94"/>
  <c r="B154" i="94"/>
  <c r="B153" i="94"/>
  <c r="B152" i="94"/>
  <c r="B151" i="94"/>
  <c r="B150" i="94"/>
  <c r="B149" i="94"/>
  <c r="B148" i="94"/>
  <c r="B147" i="94"/>
  <c r="B146" i="94"/>
  <c r="B145" i="94"/>
  <c r="B144" i="94"/>
  <c r="B143" i="94"/>
  <c r="B142" i="94"/>
  <c r="B141" i="94"/>
  <c r="B140" i="94"/>
  <c r="B139" i="94"/>
  <c r="B138" i="94"/>
  <c r="B137" i="94"/>
  <c r="B136" i="94"/>
  <c r="B135" i="94"/>
  <c r="B134" i="94"/>
  <c r="B133" i="94"/>
  <c r="B132" i="94"/>
  <c r="B131" i="94"/>
  <c r="B130" i="94"/>
  <c r="B129" i="94"/>
  <c r="B128" i="94"/>
  <c r="B127" i="94"/>
  <c r="B126" i="94"/>
  <c r="B125" i="94"/>
  <c r="B124" i="94"/>
  <c r="B123" i="94"/>
  <c r="B122" i="94"/>
  <c r="B121" i="94"/>
  <c r="B120" i="94"/>
  <c r="B119" i="94"/>
  <c r="B118" i="94"/>
  <c r="B222" i="95"/>
  <c r="B221" i="95"/>
  <c r="B220" i="95"/>
  <c r="B219" i="95"/>
  <c r="B218" i="95"/>
  <c r="B217" i="95"/>
  <c r="B216" i="95"/>
  <c r="B215" i="95"/>
  <c r="B214" i="95"/>
  <c r="B213" i="95"/>
  <c r="B212" i="95"/>
  <c r="B211" i="95"/>
  <c r="B210" i="95"/>
  <c r="B209" i="95"/>
  <c r="B208" i="95"/>
  <c r="B207" i="95"/>
  <c r="B206" i="95"/>
  <c r="B205" i="95"/>
  <c r="B204" i="95"/>
  <c r="B203" i="95"/>
  <c r="B202" i="95"/>
  <c r="B201" i="95"/>
  <c r="B200" i="95"/>
  <c r="B199" i="95"/>
  <c r="B198" i="95"/>
  <c r="B197" i="95"/>
  <c r="B196" i="95"/>
  <c r="B195" i="95"/>
  <c r="B194" i="95"/>
  <c r="B193" i="95"/>
  <c r="B192" i="95"/>
  <c r="B191" i="95"/>
  <c r="B190" i="95"/>
  <c r="B189" i="95"/>
  <c r="B188" i="95"/>
  <c r="B187" i="95"/>
  <c r="B186" i="95"/>
  <c r="B185" i="95"/>
  <c r="B184" i="95"/>
  <c r="B183" i="95"/>
  <c r="B182" i="95"/>
  <c r="B181" i="95"/>
  <c r="B180" i="95"/>
  <c r="B179" i="95"/>
  <c r="B178" i="95"/>
  <c r="B177" i="95"/>
  <c r="B176" i="95"/>
  <c r="B175" i="95"/>
  <c r="B174" i="95"/>
  <c r="B173" i="95"/>
  <c r="B172" i="95"/>
  <c r="B171" i="95"/>
  <c r="B170" i="95"/>
  <c r="B169" i="95"/>
  <c r="B168" i="95"/>
  <c r="B167" i="95"/>
  <c r="B166" i="95"/>
  <c r="B165" i="95"/>
  <c r="B164" i="95"/>
  <c r="B163" i="95"/>
  <c r="B162" i="95"/>
  <c r="B161" i="95"/>
  <c r="B160" i="95"/>
  <c r="B159" i="95"/>
  <c r="B158" i="95"/>
  <c r="B157" i="95"/>
  <c r="B156" i="95"/>
  <c r="B155" i="95"/>
  <c r="B154" i="95"/>
  <c r="B153" i="95"/>
  <c r="B152" i="95"/>
  <c r="B151" i="95"/>
  <c r="B150" i="95"/>
  <c r="B149" i="95"/>
  <c r="B148" i="95"/>
  <c r="B147" i="95"/>
  <c r="B146" i="95"/>
  <c r="B145" i="95"/>
  <c r="B144" i="95"/>
  <c r="B143" i="95"/>
  <c r="B142" i="95"/>
  <c r="B141" i="95"/>
  <c r="B140" i="95"/>
  <c r="B139" i="95"/>
  <c r="B138" i="95"/>
  <c r="B137" i="95"/>
  <c r="B136" i="95"/>
  <c r="B135" i="95"/>
  <c r="B134" i="95"/>
  <c r="B133" i="95"/>
  <c r="B132" i="95"/>
  <c r="B131" i="95"/>
  <c r="B130" i="95"/>
  <c r="B129" i="95"/>
  <c r="B128" i="95"/>
  <c r="B127" i="95"/>
  <c r="B126" i="95"/>
  <c r="B125" i="95"/>
  <c r="B124" i="95"/>
  <c r="B123" i="95"/>
  <c r="B122" i="95"/>
  <c r="B121" i="95"/>
  <c r="B120" i="95"/>
  <c r="B119" i="95"/>
  <c r="B118" i="95"/>
  <c r="B222" i="96"/>
  <c r="B221" i="96"/>
  <c r="B220" i="96"/>
  <c r="B219" i="96"/>
  <c r="B218" i="96"/>
  <c r="B217" i="96"/>
  <c r="B216" i="96"/>
  <c r="B215" i="96"/>
  <c r="B214" i="96"/>
  <c r="B213" i="96"/>
  <c r="B212" i="96"/>
  <c r="B211" i="96"/>
  <c r="B210" i="96"/>
  <c r="B209" i="96"/>
  <c r="B208" i="96"/>
  <c r="B207" i="96"/>
  <c r="B206" i="96"/>
  <c r="B205" i="96"/>
  <c r="B204" i="96"/>
  <c r="B203" i="96"/>
  <c r="B202" i="96"/>
  <c r="B201" i="96"/>
  <c r="B200" i="96"/>
  <c r="B199" i="96"/>
  <c r="B198" i="96"/>
  <c r="B197" i="96"/>
  <c r="B196" i="96"/>
  <c r="B195" i="96"/>
  <c r="B194" i="96"/>
  <c r="B193" i="96"/>
  <c r="B192" i="96"/>
  <c r="B191" i="96"/>
  <c r="B190" i="96"/>
  <c r="B189" i="96"/>
  <c r="B188" i="96"/>
  <c r="B187" i="96"/>
  <c r="B186" i="96"/>
  <c r="B185" i="96"/>
  <c r="B184" i="96"/>
  <c r="B183" i="96"/>
  <c r="B182" i="96"/>
  <c r="B181" i="96"/>
  <c r="B180" i="96"/>
  <c r="B179" i="96"/>
  <c r="B178" i="96"/>
  <c r="B177" i="96"/>
  <c r="B176" i="96"/>
  <c r="B175" i="96"/>
  <c r="B174" i="96"/>
  <c r="B173" i="96"/>
  <c r="B172" i="96"/>
  <c r="B171" i="96"/>
  <c r="B170" i="96"/>
  <c r="B169" i="96"/>
  <c r="B168" i="96"/>
  <c r="B167" i="96"/>
  <c r="B166" i="96"/>
  <c r="B165" i="96"/>
  <c r="B164" i="96"/>
  <c r="B163" i="96"/>
  <c r="B162" i="96"/>
  <c r="B161" i="96"/>
  <c r="B160" i="96"/>
  <c r="B159" i="96"/>
  <c r="B158" i="96"/>
  <c r="B157" i="96"/>
  <c r="B156" i="96"/>
  <c r="B155" i="96"/>
  <c r="B154" i="96"/>
  <c r="B153" i="96"/>
  <c r="B152" i="96"/>
  <c r="B151" i="96"/>
  <c r="B150" i="96"/>
  <c r="B149" i="96"/>
  <c r="B148" i="96"/>
  <c r="B147" i="96"/>
  <c r="B146" i="96"/>
  <c r="B145" i="96"/>
  <c r="B144" i="96"/>
  <c r="B143" i="96"/>
  <c r="B142" i="96"/>
  <c r="B141" i="96"/>
  <c r="B140" i="96"/>
  <c r="B139" i="96"/>
  <c r="B138" i="96"/>
  <c r="B137" i="96"/>
  <c r="B136" i="96"/>
  <c r="B135" i="96"/>
  <c r="B134" i="96"/>
  <c r="B133" i="96"/>
  <c r="B132" i="96"/>
  <c r="B131" i="96"/>
  <c r="B130" i="96"/>
  <c r="B129" i="96"/>
  <c r="B128" i="96"/>
  <c r="B127" i="96"/>
  <c r="B126" i="96"/>
  <c r="B125" i="96"/>
  <c r="B124" i="96"/>
  <c r="B123" i="96"/>
  <c r="B122" i="96"/>
  <c r="B121" i="96"/>
  <c r="B120" i="96"/>
  <c r="B119" i="96"/>
  <c r="B118" i="96"/>
  <c r="B222" i="97"/>
  <c r="B221" i="97"/>
  <c r="B220" i="97"/>
  <c r="B219" i="97"/>
  <c r="B218" i="97"/>
  <c r="B217" i="97"/>
  <c r="B216" i="97"/>
  <c r="B215" i="97"/>
  <c r="B214" i="97"/>
  <c r="B213" i="97"/>
  <c r="B212" i="97"/>
  <c r="B211" i="97"/>
  <c r="B210" i="97"/>
  <c r="B209" i="97"/>
  <c r="B208" i="97"/>
  <c r="B207" i="97"/>
  <c r="B206" i="97"/>
  <c r="B205" i="97"/>
  <c r="B204" i="97"/>
  <c r="B203" i="97"/>
  <c r="B202" i="97"/>
  <c r="B201" i="97"/>
  <c r="B200" i="97"/>
  <c r="B199" i="97"/>
  <c r="B198" i="97"/>
  <c r="B197" i="97"/>
  <c r="B196" i="97"/>
  <c r="B195" i="97"/>
  <c r="B194" i="97"/>
  <c r="B193" i="97"/>
  <c r="B192" i="97"/>
  <c r="B191" i="97"/>
  <c r="B190" i="97"/>
  <c r="B189" i="97"/>
  <c r="B188" i="97"/>
  <c r="B187" i="97"/>
  <c r="B186" i="97"/>
  <c r="B185" i="97"/>
  <c r="B184" i="97"/>
  <c r="B183" i="97"/>
  <c r="B182" i="97"/>
  <c r="B181" i="97"/>
  <c r="B180" i="97"/>
  <c r="B179" i="97"/>
  <c r="B178" i="97"/>
  <c r="B177" i="97"/>
  <c r="B176" i="97"/>
  <c r="B175" i="97"/>
  <c r="B174" i="97"/>
  <c r="B173" i="97"/>
  <c r="B172" i="97"/>
  <c r="B171" i="97"/>
  <c r="B170" i="97"/>
  <c r="B169" i="97"/>
  <c r="B168" i="97"/>
  <c r="B167" i="97"/>
  <c r="B166" i="97"/>
  <c r="B165" i="97"/>
  <c r="B164" i="97"/>
  <c r="B163" i="97"/>
  <c r="B162" i="97"/>
  <c r="B161" i="97"/>
  <c r="B160" i="97"/>
  <c r="B159" i="97"/>
  <c r="B158" i="97"/>
  <c r="B157" i="97"/>
  <c r="B156" i="97"/>
  <c r="B155" i="97"/>
  <c r="B154" i="97"/>
  <c r="B153" i="97"/>
  <c r="B152" i="97"/>
  <c r="B151" i="97"/>
  <c r="B150" i="97"/>
  <c r="B149" i="97"/>
  <c r="B148" i="97"/>
  <c r="B147" i="97"/>
  <c r="B146" i="97"/>
  <c r="B145" i="97"/>
  <c r="B144" i="97"/>
  <c r="B143" i="97"/>
  <c r="B142" i="97"/>
  <c r="B141" i="97"/>
  <c r="B140" i="97"/>
  <c r="B139" i="97"/>
  <c r="B138" i="97"/>
  <c r="B137" i="97"/>
  <c r="B136" i="97"/>
  <c r="B135" i="97"/>
  <c r="B134" i="97"/>
  <c r="B133" i="97"/>
  <c r="B132" i="97"/>
  <c r="B131" i="97"/>
  <c r="B130" i="97"/>
  <c r="B129" i="97"/>
  <c r="B128" i="97"/>
  <c r="B127" i="97"/>
  <c r="B126" i="97"/>
  <c r="B125" i="97"/>
  <c r="B124" i="97"/>
  <c r="B123" i="97"/>
  <c r="B122" i="97"/>
  <c r="B121" i="97"/>
  <c r="B120" i="97"/>
  <c r="B119" i="97"/>
  <c r="B118" i="97"/>
  <c r="B222" i="98"/>
  <c r="B221" i="98"/>
  <c r="B220" i="98"/>
  <c r="B219" i="98"/>
  <c r="B218" i="98"/>
  <c r="B217" i="98"/>
  <c r="B216" i="98"/>
  <c r="B215" i="98"/>
  <c r="B214" i="98"/>
  <c r="B213" i="98"/>
  <c r="B212" i="98"/>
  <c r="B211" i="98"/>
  <c r="B210" i="98"/>
  <c r="B209" i="98"/>
  <c r="B208" i="98"/>
  <c r="B207" i="98"/>
  <c r="B206" i="98"/>
  <c r="B205" i="98"/>
  <c r="B204" i="98"/>
  <c r="B203" i="98"/>
  <c r="B202" i="98"/>
  <c r="B201" i="98"/>
  <c r="B200" i="98"/>
  <c r="B199" i="98"/>
  <c r="B198" i="98"/>
  <c r="B197" i="98"/>
  <c r="B196" i="98"/>
  <c r="B195" i="98"/>
  <c r="B194" i="98"/>
  <c r="B193" i="98"/>
  <c r="B192" i="98"/>
  <c r="B191" i="98"/>
  <c r="B190" i="98"/>
  <c r="B189" i="98"/>
  <c r="B188" i="98"/>
  <c r="B187" i="98"/>
  <c r="B186" i="98"/>
  <c r="B185" i="98"/>
  <c r="B184" i="98"/>
  <c r="B183" i="98"/>
  <c r="B182" i="98"/>
  <c r="B181" i="98"/>
  <c r="B180" i="98"/>
  <c r="B179" i="98"/>
  <c r="B178" i="98"/>
  <c r="B177" i="98"/>
  <c r="B176" i="98"/>
  <c r="B175" i="98"/>
  <c r="B174" i="98"/>
  <c r="B173" i="98"/>
  <c r="B172" i="98"/>
  <c r="B171" i="98"/>
  <c r="B170" i="98"/>
  <c r="B169" i="98"/>
  <c r="B168" i="98"/>
  <c r="B167" i="98"/>
  <c r="B166" i="98"/>
  <c r="B165" i="98"/>
  <c r="B164" i="98"/>
  <c r="B163" i="98"/>
  <c r="B162" i="98"/>
  <c r="B161" i="98"/>
  <c r="B160" i="98"/>
  <c r="B159" i="98"/>
  <c r="B158" i="98"/>
  <c r="B157" i="98"/>
  <c r="B156" i="98"/>
  <c r="B155" i="98"/>
  <c r="B154" i="98"/>
  <c r="B153" i="98"/>
  <c r="B152" i="98"/>
  <c r="B151" i="98"/>
  <c r="B150" i="98"/>
  <c r="B149" i="98"/>
  <c r="B148" i="98"/>
  <c r="B147" i="98"/>
  <c r="B146" i="98"/>
  <c r="B145" i="98"/>
  <c r="B144" i="98"/>
  <c r="B143" i="98"/>
  <c r="B142" i="98"/>
  <c r="B141" i="98"/>
  <c r="B140" i="98"/>
  <c r="B139" i="98"/>
  <c r="B138" i="98"/>
  <c r="B137" i="98"/>
  <c r="B136" i="98"/>
  <c r="B135" i="98"/>
  <c r="B134" i="98"/>
  <c r="B133" i="98"/>
  <c r="B132" i="98"/>
  <c r="B131" i="98"/>
  <c r="B130" i="98"/>
  <c r="B129" i="98"/>
  <c r="B128" i="98"/>
  <c r="B127" i="98"/>
  <c r="B126" i="98"/>
  <c r="B125" i="98"/>
  <c r="B124" i="98"/>
  <c r="B123" i="98"/>
  <c r="B122" i="98"/>
  <c r="B121" i="98"/>
  <c r="B120" i="98"/>
  <c r="B119" i="98"/>
  <c r="B118" i="98"/>
  <c r="B222" i="99"/>
  <c r="B221" i="99"/>
  <c r="B220" i="99"/>
  <c r="B219" i="99"/>
  <c r="B218" i="99"/>
  <c r="B217" i="99"/>
  <c r="B216" i="99"/>
  <c r="B215" i="99"/>
  <c r="B214" i="99"/>
  <c r="B213" i="99"/>
  <c r="B212" i="99"/>
  <c r="B211" i="99"/>
  <c r="B210" i="99"/>
  <c r="B209" i="99"/>
  <c r="B208" i="99"/>
  <c r="B207" i="99"/>
  <c r="B206" i="99"/>
  <c r="B205" i="99"/>
  <c r="B204" i="99"/>
  <c r="B203" i="99"/>
  <c r="B202" i="99"/>
  <c r="B201" i="99"/>
  <c r="B200" i="99"/>
  <c r="B199" i="99"/>
  <c r="B198" i="99"/>
  <c r="B197" i="99"/>
  <c r="B196" i="99"/>
  <c r="B195" i="99"/>
  <c r="B194" i="99"/>
  <c r="B193" i="99"/>
  <c r="B192" i="99"/>
  <c r="B191" i="99"/>
  <c r="B190" i="99"/>
  <c r="B189" i="99"/>
  <c r="B188" i="99"/>
  <c r="B187" i="99"/>
  <c r="B186" i="99"/>
  <c r="B185" i="99"/>
  <c r="B184" i="99"/>
  <c r="B183" i="99"/>
  <c r="B182" i="99"/>
  <c r="B181" i="99"/>
  <c r="B180" i="99"/>
  <c r="B179" i="99"/>
  <c r="B178" i="99"/>
  <c r="B177" i="99"/>
  <c r="B176" i="99"/>
  <c r="B175" i="99"/>
  <c r="B174" i="99"/>
  <c r="B173" i="99"/>
  <c r="B172" i="99"/>
  <c r="B171" i="99"/>
  <c r="B170" i="99"/>
  <c r="B169" i="99"/>
  <c r="B168" i="99"/>
  <c r="B167" i="99"/>
  <c r="B166" i="99"/>
  <c r="B165" i="99"/>
  <c r="B164" i="99"/>
  <c r="B163" i="99"/>
  <c r="B162" i="99"/>
  <c r="B161" i="99"/>
  <c r="B160" i="99"/>
  <c r="B159" i="99"/>
  <c r="B158" i="99"/>
  <c r="B157" i="99"/>
  <c r="B156" i="99"/>
  <c r="B155" i="99"/>
  <c r="B154" i="99"/>
  <c r="B153" i="99"/>
  <c r="B152" i="99"/>
  <c r="B151" i="99"/>
  <c r="B150" i="99"/>
  <c r="B149" i="99"/>
  <c r="B148" i="99"/>
  <c r="B147" i="99"/>
  <c r="B146" i="99"/>
  <c r="B145" i="99"/>
  <c r="B144" i="99"/>
  <c r="B143" i="99"/>
  <c r="B142" i="99"/>
  <c r="B141" i="99"/>
  <c r="B140" i="99"/>
  <c r="B139" i="99"/>
  <c r="B138" i="99"/>
  <c r="B137" i="99"/>
  <c r="B136" i="99"/>
  <c r="B135" i="99"/>
  <c r="B134" i="99"/>
  <c r="B133" i="99"/>
  <c r="B132" i="99"/>
  <c r="B131" i="99"/>
  <c r="B130" i="99"/>
  <c r="B129" i="99"/>
  <c r="B128" i="99"/>
  <c r="B127" i="99"/>
  <c r="B126" i="99"/>
  <c r="B125" i="99"/>
  <c r="B124" i="99"/>
  <c r="B123" i="99"/>
  <c r="B122" i="99"/>
  <c r="B121" i="99"/>
  <c r="B120" i="99"/>
  <c r="B119" i="99"/>
  <c r="B118" i="99"/>
  <c r="B222" i="100"/>
  <c r="B221" i="100"/>
  <c r="B220" i="100"/>
  <c r="B219" i="100"/>
  <c r="B218" i="100"/>
  <c r="B217" i="100"/>
  <c r="B216" i="100"/>
  <c r="B215" i="100"/>
  <c r="B214" i="100"/>
  <c r="B213" i="100"/>
  <c r="B212" i="100"/>
  <c r="B211" i="100"/>
  <c r="B210" i="100"/>
  <c r="B209" i="100"/>
  <c r="B208" i="100"/>
  <c r="B207" i="100"/>
  <c r="B206" i="100"/>
  <c r="B205" i="100"/>
  <c r="B204" i="100"/>
  <c r="B203" i="100"/>
  <c r="B202" i="100"/>
  <c r="B201" i="100"/>
  <c r="B200" i="100"/>
  <c r="B199" i="100"/>
  <c r="B198" i="100"/>
  <c r="B197" i="100"/>
  <c r="B196" i="100"/>
  <c r="B195" i="100"/>
  <c r="B194" i="100"/>
  <c r="B193" i="100"/>
  <c r="B192" i="100"/>
  <c r="B191" i="100"/>
  <c r="B190" i="100"/>
  <c r="B189" i="100"/>
  <c r="B188" i="100"/>
  <c r="B187" i="100"/>
  <c r="B186" i="100"/>
  <c r="B185" i="100"/>
  <c r="B184" i="100"/>
  <c r="B183" i="100"/>
  <c r="B182" i="100"/>
  <c r="B181" i="100"/>
  <c r="B180" i="100"/>
  <c r="B179" i="100"/>
  <c r="B178" i="100"/>
  <c r="B177" i="100"/>
  <c r="B176" i="100"/>
  <c r="B175" i="100"/>
  <c r="B174" i="100"/>
  <c r="B173" i="100"/>
  <c r="B172" i="100"/>
  <c r="B171" i="100"/>
  <c r="B170" i="100"/>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222" i="101"/>
  <c r="B221" i="101"/>
  <c r="B220" i="101"/>
  <c r="B219" i="101"/>
  <c r="B218" i="101"/>
  <c r="B217" i="101"/>
  <c r="B216" i="101"/>
  <c r="B215" i="101"/>
  <c r="B214" i="101"/>
  <c r="B213" i="101"/>
  <c r="B212" i="101"/>
  <c r="B211" i="101"/>
  <c r="B210" i="101"/>
  <c r="B209" i="101"/>
  <c r="B208" i="101"/>
  <c r="B207" i="101"/>
  <c r="B206" i="101"/>
  <c r="B205" i="101"/>
  <c r="B204" i="101"/>
  <c r="B203" i="101"/>
  <c r="B202" i="101"/>
  <c r="B201" i="101"/>
  <c r="B200" i="101"/>
  <c r="B199" i="101"/>
  <c r="B198" i="101"/>
  <c r="B197" i="101"/>
  <c r="B196" i="101"/>
  <c r="B195" i="101"/>
  <c r="B194" i="101"/>
  <c r="B193" i="101"/>
  <c r="B192" i="101"/>
  <c r="B191" i="101"/>
  <c r="B190" i="101"/>
  <c r="B189" i="101"/>
  <c r="B188" i="101"/>
  <c r="B187" i="101"/>
  <c r="B186" i="101"/>
  <c r="B185" i="101"/>
  <c r="B184" i="101"/>
  <c r="B183" i="101"/>
  <c r="B182" i="101"/>
  <c r="B181" i="101"/>
  <c r="B180" i="101"/>
  <c r="B179" i="101"/>
  <c r="B178" i="101"/>
  <c r="B177" i="101"/>
  <c r="B176" i="101"/>
  <c r="B175" i="101"/>
  <c r="B174" i="101"/>
  <c r="B173" i="101"/>
  <c r="B172" i="101"/>
  <c r="B171" i="101"/>
  <c r="B170" i="101"/>
  <c r="B169" i="101"/>
  <c r="B168" i="101"/>
  <c r="B167" i="101"/>
  <c r="B166" i="101"/>
  <c r="B165" i="101"/>
  <c r="B164" i="101"/>
  <c r="B163" i="101"/>
  <c r="B162" i="101"/>
  <c r="B161" i="101"/>
  <c r="B160" i="101"/>
  <c r="B159" i="101"/>
  <c r="B158" i="101"/>
  <c r="B157" i="101"/>
  <c r="B156" i="101"/>
  <c r="B155" i="101"/>
  <c r="B154" i="101"/>
  <c r="B153" i="101"/>
  <c r="B152" i="101"/>
  <c r="B151" i="101"/>
  <c r="B150" i="101"/>
  <c r="B149" i="101"/>
  <c r="B148" i="101"/>
  <c r="B147" i="101"/>
  <c r="B146" i="101"/>
  <c r="B145" i="101"/>
  <c r="B144" i="101"/>
  <c r="B143" i="101"/>
  <c r="B142" i="101"/>
  <c r="B141" i="101"/>
  <c r="B140" i="101"/>
  <c r="B139" i="101"/>
  <c r="B138" i="101"/>
  <c r="B137" i="101"/>
  <c r="B136" i="101"/>
  <c r="B135" i="101"/>
  <c r="B134" i="101"/>
  <c r="B133" i="101"/>
  <c r="B132" i="101"/>
  <c r="B131" i="101"/>
  <c r="B130" i="101"/>
  <c r="B129" i="101"/>
  <c r="B128" i="101"/>
  <c r="B127" i="101"/>
  <c r="B126" i="101"/>
  <c r="B125" i="101"/>
  <c r="B124" i="101"/>
  <c r="B123" i="101"/>
  <c r="B122" i="101"/>
  <c r="B121" i="101"/>
  <c r="B120" i="101"/>
  <c r="B119" i="101"/>
  <c r="B118" i="101"/>
  <c r="B222" i="102"/>
  <c r="B221" i="102"/>
  <c r="B220" i="102"/>
  <c r="B219" i="102"/>
  <c r="B218" i="102"/>
  <c r="B217" i="102"/>
  <c r="B216" i="102"/>
  <c r="B215" i="102"/>
  <c r="B214" i="102"/>
  <c r="B213" i="102"/>
  <c r="B212" i="102"/>
  <c r="B211" i="102"/>
  <c r="B210" i="102"/>
  <c r="B209" i="102"/>
  <c r="B208" i="102"/>
  <c r="B207" i="102"/>
  <c r="B206" i="102"/>
  <c r="B205" i="102"/>
  <c r="B204" i="102"/>
  <c r="B203" i="102"/>
  <c r="B202" i="102"/>
  <c r="B201" i="102"/>
  <c r="B200" i="102"/>
  <c r="B199" i="102"/>
  <c r="B198" i="102"/>
  <c r="B197" i="102"/>
  <c r="B196" i="102"/>
  <c r="B195" i="102"/>
  <c r="B194" i="102"/>
  <c r="B193" i="102"/>
  <c r="B192" i="102"/>
  <c r="B191" i="102"/>
  <c r="B190" i="102"/>
  <c r="B189" i="102"/>
  <c r="B188" i="102"/>
  <c r="B187" i="102"/>
  <c r="B186" i="102"/>
  <c r="B185" i="102"/>
  <c r="B184" i="102"/>
  <c r="B183" i="102"/>
  <c r="B182" i="102"/>
  <c r="B181" i="102"/>
  <c r="B180" i="102"/>
  <c r="B179" i="102"/>
  <c r="B178" i="102"/>
  <c r="B177" i="102"/>
  <c r="B176" i="102"/>
  <c r="B175" i="102"/>
  <c r="B174" i="102"/>
  <c r="B173" i="102"/>
  <c r="B172" i="102"/>
  <c r="B171" i="102"/>
  <c r="B170" i="102"/>
  <c r="B169" i="102"/>
  <c r="B168" i="102"/>
  <c r="B167" i="102"/>
  <c r="B166" i="102"/>
  <c r="B165" i="102"/>
  <c r="B164" i="102"/>
  <c r="B163" i="102"/>
  <c r="B162" i="102"/>
  <c r="B161" i="102"/>
  <c r="B160" i="102"/>
  <c r="B159" i="102"/>
  <c r="B158" i="102"/>
  <c r="B157" i="102"/>
  <c r="B156" i="102"/>
  <c r="B155" i="102"/>
  <c r="B154" i="102"/>
  <c r="B153" i="102"/>
  <c r="B152" i="102"/>
  <c r="B151" i="102"/>
  <c r="B150" i="102"/>
  <c r="B149" i="102"/>
  <c r="B148" i="102"/>
  <c r="B147" i="102"/>
  <c r="B146" i="102"/>
  <c r="B145" i="102"/>
  <c r="B144" i="102"/>
  <c r="B143" i="102"/>
  <c r="B142" i="102"/>
  <c r="B141" i="102"/>
  <c r="B140" i="102"/>
  <c r="B139" i="102"/>
  <c r="B138" i="102"/>
  <c r="B137" i="102"/>
  <c r="B136" i="102"/>
  <c r="B135" i="102"/>
  <c r="B134" i="102"/>
  <c r="B133" i="102"/>
  <c r="B132" i="102"/>
  <c r="B131" i="102"/>
  <c r="B130" i="102"/>
  <c r="B129" i="102"/>
  <c r="B128" i="102"/>
  <c r="B127" i="102"/>
  <c r="B126" i="102"/>
  <c r="B125" i="102"/>
  <c r="B124" i="102"/>
  <c r="B123" i="102"/>
  <c r="B122" i="102"/>
  <c r="B121" i="102"/>
  <c r="B120" i="102"/>
  <c r="B119" i="102"/>
  <c r="B118" i="102"/>
  <c r="B222" i="103"/>
  <c r="B221" i="103"/>
  <c r="B220" i="103"/>
  <c r="B219" i="103"/>
  <c r="B218" i="103"/>
  <c r="B217" i="103"/>
  <c r="B216" i="103"/>
  <c r="B215" i="103"/>
  <c r="B214" i="103"/>
  <c r="B213" i="103"/>
  <c r="B212" i="103"/>
  <c r="B211" i="103"/>
  <c r="B210" i="103"/>
  <c r="B209" i="103"/>
  <c r="B208" i="103"/>
  <c r="B207" i="103"/>
  <c r="B206" i="103"/>
  <c r="B205" i="103"/>
  <c r="B204" i="103"/>
  <c r="B203" i="103"/>
  <c r="B202" i="103"/>
  <c r="B201" i="103"/>
  <c r="B200" i="103"/>
  <c r="B199" i="103"/>
  <c r="B198" i="103"/>
  <c r="B197" i="103"/>
  <c r="B196" i="103"/>
  <c r="B195" i="103"/>
  <c r="B194" i="103"/>
  <c r="B193" i="103"/>
  <c r="B192" i="103"/>
  <c r="B191" i="103"/>
  <c r="B190" i="103"/>
  <c r="B189" i="103"/>
  <c r="B188" i="103"/>
  <c r="B187" i="103"/>
  <c r="B186" i="103"/>
  <c r="B185" i="103"/>
  <c r="B184" i="103"/>
  <c r="B183" i="103"/>
  <c r="B182" i="103"/>
  <c r="B181" i="103"/>
  <c r="B180" i="103"/>
  <c r="B179" i="103"/>
  <c r="B178" i="103"/>
  <c r="B177" i="103"/>
  <c r="B176" i="103"/>
  <c r="B175" i="103"/>
  <c r="B174" i="103"/>
  <c r="B173" i="103"/>
  <c r="B172" i="103"/>
  <c r="B171" i="103"/>
  <c r="B170" i="103"/>
  <c r="B169" i="103"/>
  <c r="B168" i="103"/>
  <c r="B167" i="103"/>
  <c r="B166" i="103"/>
  <c r="B165" i="103"/>
  <c r="B164" i="103"/>
  <c r="B163" i="103"/>
  <c r="B162" i="103"/>
  <c r="B161" i="103"/>
  <c r="B160" i="103"/>
  <c r="B159" i="103"/>
  <c r="B158" i="103"/>
  <c r="B157" i="103"/>
  <c r="B156" i="103"/>
  <c r="B155" i="103"/>
  <c r="B154" i="103"/>
  <c r="B153" i="103"/>
  <c r="B152" i="103"/>
  <c r="B151" i="103"/>
  <c r="B150" i="103"/>
  <c r="B149" i="103"/>
  <c r="B148" i="103"/>
  <c r="B147" i="103"/>
  <c r="B146" i="103"/>
  <c r="B145" i="103"/>
  <c r="B144" i="103"/>
  <c r="B143" i="103"/>
  <c r="B142" i="103"/>
  <c r="B141" i="103"/>
  <c r="B140" i="103"/>
  <c r="B139" i="103"/>
  <c r="B138" i="103"/>
  <c r="B137" i="103"/>
  <c r="B136" i="103"/>
  <c r="B135" i="103"/>
  <c r="B134" i="103"/>
  <c r="B133" i="103"/>
  <c r="B132" i="103"/>
  <c r="B131" i="103"/>
  <c r="B130" i="103"/>
  <c r="B129" i="103"/>
  <c r="B128" i="103"/>
  <c r="B127" i="103"/>
  <c r="B126" i="103"/>
  <c r="B125" i="103"/>
  <c r="B124" i="103"/>
  <c r="B123" i="103"/>
  <c r="B122" i="103"/>
  <c r="B121" i="103"/>
  <c r="B120" i="103"/>
  <c r="B119" i="103"/>
  <c r="B118" i="103"/>
  <c r="B222" i="104"/>
  <c r="B221" i="104"/>
  <c r="B220" i="104"/>
  <c r="B219" i="104"/>
  <c r="B218" i="104"/>
  <c r="B217" i="104"/>
  <c r="B216" i="104"/>
  <c r="B215" i="104"/>
  <c r="B214" i="104"/>
  <c r="B213" i="104"/>
  <c r="B212" i="104"/>
  <c r="B211" i="104"/>
  <c r="B210" i="104"/>
  <c r="B209" i="104"/>
  <c r="B208" i="104"/>
  <c r="B207" i="104"/>
  <c r="B206" i="104"/>
  <c r="B205" i="104"/>
  <c r="B204" i="104"/>
  <c r="B203" i="104"/>
  <c r="B202" i="104"/>
  <c r="B201" i="104"/>
  <c r="B200" i="104"/>
  <c r="B199" i="104"/>
  <c r="B198" i="104"/>
  <c r="B197" i="104"/>
  <c r="B196" i="104"/>
  <c r="B195" i="104"/>
  <c r="B194" i="104"/>
  <c r="B193" i="104"/>
  <c r="B192" i="104"/>
  <c r="B191" i="104"/>
  <c r="B190" i="104"/>
  <c r="B189" i="104"/>
  <c r="B188" i="104"/>
  <c r="B187" i="104"/>
  <c r="B186" i="104"/>
  <c r="B185" i="104"/>
  <c r="B184" i="104"/>
  <c r="B183" i="104"/>
  <c r="B182" i="104"/>
  <c r="B181" i="104"/>
  <c r="B180" i="104"/>
  <c r="B179" i="104"/>
  <c r="B178" i="104"/>
  <c r="B177" i="104"/>
  <c r="B176" i="104"/>
  <c r="B175" i="104"/>
  <c r="B174" i="104"/>
  <c r="B173" i="104"/>
  <c r="B172" i="104"/>
  <c r="B171" i="104"/>
  <c r="B170" i="104"/>
  <c r="B169" i="104"/>
  <c r="B168" i="104"/>
  <c r="B167" i="104"/>
  <c r="B166" i="104"/>
  <c r="B165" i="104"/>
  <c r="B164" i="104"/>
  <c r="B163" i="104"/>
  <c r="B162" i="104"/>
  <c r="B161" i="104"/>
  <c r="B160" i="104"/>
  <c r="B159" i="104"/>
  <c r="B158" i="104"/>
  <c r="B157" i="104"/>
  <c r="B156" i="104"/>
  <c r="B155" i="104"/>
  <c r="B154" i="104"/>
  <c r="B153" i="104"/>
  <c r="B152" i="104"/>
  <c r="B151" i="104"/>
  <c r="B150" i="104"/>
  <c r="B149" i="104"/>
  <c r="B148" i="104"/>
  <c r="B147" i="104"/>
  <c r="B146" i="104"/>
  <c r="B145" i="104"/>
  <c r="B144" i="104"/>
  <c r="B143" i="104"/>
  <c r="B142" i="104"/>
  <c r="B141" i="104"/>
  <c r="B140" i="104"/>
  <c r="B139" i="104"/>
  <c r="B138" i="104"/>
  <c r="B137" i="104"/>
  <c r="B136" i="104"/>
  <c r="B135" i="104"/>
  <c r="B134" i="104"/>
  <c r="B133" i="104"/>
  <c r="B132" i="104"/>
  <c r="B131" i="104"/>
  <c r="B130" i="104"/>
  <c r="B129" i="104"/>
  <c r="B128" i="104"/>
  <c r="B127" i="104"/>
  <c r="B126" i="104"/>
  <c r="B125" i="104"/>
  <c r="B124" i="104"/>
  <c r="B123" i="104"/>
  <c r="B122" i="104"/>
  <c r="B121" i="104"/>
  <c r="B120" i="104"/>
  <c r="B119" i="104"/>
  <c r="B118" i="104"/>
  <c r="B222" i="105"/>
  <c r="B221" i="105"/>
  <c r="B220" i="105"/>
  <c r="B219" i="105"/>
  <c r="B218" i="105"/>
  <c r="B217" i="105"/>
  <c r="B216" i="105"/>
  <c r="B215" i="105"/>
  <c r="B214" i="105"/>
  <c r="B213" i="105"/>
  <c r="B212" i="105"/>
  <c r="B211" i="105"/>
  <c r="B210" i="105"/>
  <c r="B209" i="105"/>
  <c r="B208" i="105"/>
  <c r="B207" i="105"/>
  <c r="B206" i="105"/>
  <c r="B205" i="105"/>
  <c r="B204" i="105"/>
  <c r="B203" i="105"/>
  <c r="B202" i="105"/>
  <c r="B201" i="105"/>
  <c r="B200" i="105"/>
  <c r="B199" i="105"/>
  <c r="B198" i="105"/>
  <c r="B197" i="105"/>
  <c r="B196" i="105"/>
  <c r="B195" i="105"/>
  <c r="B194" i="105"/>
  <c r="B193" i="105"/>
  <c r="B192" i="105"/>
  <c r="B191" i="105"/>
  <c r="B190" i="105"/>
  <c r="B189" i="105"/>
  <c r="B188" i="105"/>
  <c r="B187" i="105"/>
  <c r="B186" i="105"/>
  <c r="B185" i="105"/>
  <c r="B184" i="105"/>
  <c r="B183" i="105"/>
  <c r="B182" i="105"/>
  <c r="B181" i="105"/>
  <c r="B180" i="105"/>
  <c r="B179" i="105"/>
  <c r="B178" i="105"/>
  <c r="B177" i="105"/>
  <c r="B176" i="105"/>
  <c r="B175" i="105"/>
  <c r="B174" i="105"/>
  <c r="B173" i="105"/>
  <c r="B172" i="105"/>
  <c r="B171" i="105"/>
  <c r="B170" i="105"/>
  <c r="B169" i="105"/>
  <c r="B168" i="105"/>
  <c r="B167" i="105"/>
  <c r="B166" i="105"/>
  <c r="B165" i="105"/>
  <c r="B164" i="105"/>
  <c r="B163" i="105"/>
  <c r="B162" i="105"/>
  <c r="B161" i="105"/>
  <c r="B160" i="105"/>
  <c r="B159" i="105"/>
  <c r="B158" i="105"/>
  <c r="B157" i="105"/>
  <c r="B156" i="105"/>
  <c r="B155" i="105"/>
  <c r="B154" i="105"/>
  <c r="B153" i="105"/>
  <c r="B152" i="105"/>
  <c r="B151" i="105"/>
  <c r="B150" i="105"/>
  <c r="B149" i="105"/>
  <c r="B148" i="105"/>
  <c r="B147" i="105"/>
  <c r="B146" i="105"/>
  <c r="B145" i="105"/>
  <c r="B144" i="105"/>
  <c r="B143" i="105"/>
  <c r="B142" i="105"/>
  <c r="B141" i="105"/>
  <c r="B140" i="105"/>
  <c r="B139" i="105"/>
  <c r="B138" i="105"/>
  <c r="B137" i="105"/>
  <c r="B136" i="105"/>
  <c r="B135" i="105"/>
  <c r="B134" i="105"/>
  <c r="B133" i="105"/>
  <c r="B132" i="105"/>
  <c r="B131" i="105"/>
  <c r="B130" i="105"/>
  <c r="B129" i="105"/>
  <c r="B128" i="105"/>
  <c r="B127" i="105"/>
  <c r="B126" i="105"/>
  <c r="B125" i="105"/>
  <c r="B124" i="105"/>
  <c r="B123" i="105"/>
  <c r="B122" i="105"/>
  <c r="B121" i="105"/>
  <c r="B120" i="105"/>
  <c r="B119" i="105"/>
  <c r="B118" i="105"/>
  <c r="B222" i="106"/>
  <c r="B221" i="106"/>
  <c r="B220" i="106"/>
  <c r="B219" i="106"/>
  <c r="B218" i="106"/>
  <c r="B217" i="106"/>
  <c r="B216" i="106"/>
  <c r="B215" i="106"/>
  <c r="B214" i="106"/>
  <c r="B213" i="106"/>
  <c r="B212" i="106"/>
  <c r="B211" i="106"/>
  <c r="B210" i="106"/>
  <c r="B209" i="106"/>
  <c r="B208" i="106"/>
  <c r="B207" i="106"/>
  <c r="B206" i="106"/>
  <c r="B205" i="106"/>
  <c r="B204" i="106"/>
  <c r="B203" i="106"/>
  <c r="B202" i="106"/>
  <c r="B201" i="106"/>
  <c r="B200" i="106"/>
  <c r="B199" i="106"/>
  <c r="B198" i="106"/>
  <c r="B197" i="106"/>
  <c r="B196" i="106"/>
  <c r="B195" i="106"/>
  <c r="B194" i="106"/>
  <c r="B193" i="106"/>
  <c r="B192" i="106"/>
  <c r="B191" i="106"/>
  <c r="B190" i="106"/>
  <c r="B189" i="106"/>
  <c r="B188" i="106"/>
  <c r="B187" i="106"/>
  <c r="B186" i="106"/>
  <c r="B185" i="106"/>
  <c r="B184" i="106"/>
  <c r="B183" i="106"/>
  <c r="B182" i="106"/>
  <c r="B181" i="106"/>
  <c r="B180" i="106"/>
  <c r="B179" i="106"/>
  <c r="B178" i="106"/>
  <c r="B177" i="106"/>
  <c r="B176" i="106"/>
  <c r="B175" i="106"/>
  <c r="B174" i="106"/>
  <c r="B173" i="106"/>
  <c r="B172" i="106"/>
  <c r="B171" i="106"/>
  <c r="B170" i="106"/>
  <c r="B169" i="106"/>
  <c r="B168" i="106"/>
  <c r="B167" i="106"/>
  <c r="B166" i="106"/>
  <c r="B165" i="106"/>
  <c r="B164" i="106"/>
  <c r="B163" i="106"/>
  <c r="B162" i="106"/>
  <c r="B161" i="106"/>
  <c r="B160" i="106"/>
  <c r="B159" i="106"/>
  <c r="B158" i="106"/>
  <c r="B157" i="106"/>
  <c r="B156" i="106"/>
  <c r="B155" i="106"/>
  <c r="B154" i="106"/>
  <c r="B153" i="106"/>
  <c r="B152" i="106"/>
  <c r="B151" i="106"/>
  <c r="B150" i="106"/>
  <c r="B149" i="106"/>
  <c r="B148" i="106"/>
  <c r="B147" i="106"/>
  <c r="B146" i="106"/>
  <c r="B145" i="106"/>
  <c r="B144" i="106"/>
  <c r="B143" i="106"/>
  <c r="B142" i="106"/>
  <c r="B141" i="106"/>
  <c r="B140" i="106"/>
  <c r="B139" i="106"/>
  <c r="B138" i="106"/>
  <c r="B137" i="106"/>
  <c r="B136" i="106"/>
  <c r="B135" i="106"/>
  <c r="B134" i="106"/>
  <c r="B133" i="106"/>
  <c r="B132" i="106"/>
  <c r="B131" i="106"/>
  <c r="B130" i="106"/>
  <c r="B129" i="106"/>
  <c r="B128" i="106"/>
  <c r="B127" i="106"/>
  <c r="B126" i="106"/>
  <c r="B125" i="106"/>
  <c r="B124" i="106"/>
  <c r="B123" i="106"/>
  <c r="B122" i="106"/>
  <c r="B121" i="106"/>
  <c r="B120" i="106"/>
  <c r="B119" i="106"/>
  <c r="B118" i="106"/>
  <c r="B222" i="107"/>
  <c r="B221" i="107"/>
  <c r="B220" i="107"/>
  <c r="B219" i="107"/>
  <c r="B218" i="107"/>
  <c r="B217" i="107"/>
  <c r="B216" i="107"/>
  <c r="B215" i="107"/>
  <c r="B214" i="107"/>
  <c r="B213" i="107"/>
  <c r="B212" i="107"/>
  <c r="B211" i="107"/>
  <c r="B210" i="107"/>
  <c r="B209" i="107"/>
  <c r="B208" i="107"/>
  <c r="B207" i="107"/>
  <c r="B206" i="107"/>
  <c r="B205" i="107"/>
  <c r="B204" i="107"/>
  <c r="B203" i="107"/>
  <c r="B202" i="107"/>
  <c r="B201" i="107"/>
  <c r="B200" i="107"/>
  <c r="B199" i="107"/>
  <c r="B198" i="107"/>
  <c r="B197" i="107"/>
  <c r="B196" i="107"/>
  <c r="B195" i="107"/>
  <c r="B194" i="107"/>
  <c r="B193" i="107"/>
  <c r="B192" i="107"/>
  <c r="B191" i="107"/>
  <c r="B190" i="107"/>
  <c r="B189" i="107"/>
  <c r="B188" i="107"/>
  <c r="B187" i="107"/>
  <c r="B186" i="107"/>
  <c r="B185" i="107"/>
  <c r="B184" i="107"/>
  <c r="B183" i="107"/>
  <c r="B182" i="107"/>
  <c r="B181" i="107"/>
  <c r="B180" i="107"/>
  <c r="B179" i="107"/>
  <c r="B178" i="107"/>
  <c r="B177" i="107"/>
  <c r="B176" i="107"/>
  <c r="B175" i="107"/>
  <c r="B174" i="107"/>
  <c r="B173" i="107"/>
  <c r="B172" i="107"/>
  <c r="B171" i="107"/>
  <c r="B170" i="107"/>
  <c r="B169" i="107"/>
  <c r="B168" i="107"/>
  <c r="B167" i="107"/>
  <c r="B166" i="107"/>
  <c r="B165" i="107"/>
  <c r="B164" i="107"/>
  <c r="B163" i="107"/>
  <c r="B162" i="107"/>
  <c r="B161" i="107"/>
  <c r="B160" i="107"/>
  <c r="B159" i="107"/>
  <c r="B158" i="107"/>
  <c r="B157" i="107"/>
  <c r="B156" i="107"/>
  <c r="B155" i="107"/>
  <c r="B154" i="107"/>
  <c r="B153" i="107"/>
  <c r="B152" i="107"/>
  <c r="B151" i="107"/>
  <c r="B150" i="107"/>
  <c r="B149" i="107"/>
  <c r="B148" i="107"/>
  <c r="B147" i="107"/>
  <c r="B146" i="107"/>
  <c r="B145" i="107"/>
  <c r="B144" i="107"/>
  <c r="B143" i="107"/>
  <c r="B142" i="107"/>
  <c r="B141" i="107"/>
  <c r="B140" i="107"/>
  <c r="B139" i="107"/>
  <c r="B138" i="107"/>
  <c r="B137" i="107"/>
  <c r="B136" i="107"/>
  <c r="B135" i="107"/>
  <c r="B134" i="107"/>
  <c r="B133" i="107"/>
  <c r="B132" i="107"/>
  <c r="B131" i="107"/>
  <c r="B130" i="107"/>
  <c r="B129" i="107"/>
  <c r="B128" i="107"/>
  <c r="B127" i="107"/>
  <c r="B126" i="107"/>
  <c r="B125" i="107"/>
  <c r="B124" i="107"/>
  <c r="B123" i="107"/>
  <c r="B122" i="107"/>
  <c r="B121" i="107"/>
  <c r="B120" i="107"/>
  <c r="B119" i="107"/>
  <c r="B118" i="107"/>
  <c r="B222" i="108"/>
  <c r="B221" i="108"/>
  <c r="B220" i="108"/>
  <c r="B219" i="108"/>
  <c r="B218" i="108"/>
  <c r="B217" i="108"/>
  <c r="B216" i="108"/>
  <c r="B215" i="108"/>
  <c r="B214" i="108"/>
  <c r="B213" i="108"/>
  <c r="B212" i="108"/>
  <c r="B211" i="108"/>
  <c r="B210" i="108"/>
  <c r="B209" i="108"/>
  <c r="B208" i="108"/>
  <c r="B207" i="108"/>
  <c r="B206" i="108"/>
  <c r="B205" i="108"/>
  <c r="B204" i="108"/>
  <c r="B203" i="108"/>
  <c r="B202" i="108"/>
  <c r="B201" i="108"/>
  <c r="B200" i="108"/>
  <c r="B199" i="108"/>
  <c r="B198" i="108"/>
  <c r="B197" i="108"/>
  <c r="B196" i="108"/>
  <c r="B195" i="108"/>
  <c r="B194" i="108"/>
  <c r="B193" i="108"/>
  <c r="B192" i="108"/>
  <c r="B191" i="108"/>
  <c r="B190" i="108"/>
  <c r="B189" i="108"/>
  <c r="B188" i="108"/>
  <c r="B187" i="108"/>
  <c r="B186" i="108"/>
  <c r="B185" i="108"/>
  <c r="B184" i="108"/>
  <c r="B183" i="108"/>
  <c r="B182" i="108"/>
  <c r="B181" i="108"/>
  <c r="B180" i="108"/>
  <c r="B179" i="108"/>
  <c r="B178" i="108"/>
  <c r="B177" i="108"/>
  <c r="B176" i="108"/>
  <c r="B175" i="108"/>
  <c r="B174" i="108"/>
  <c r="B173" i="108"/>
  <c r="B172" i="108"/>
  <c r="B171" i="108"/>
  <c r="B170" i="108"/>
  <c r="B169" i="108"/>
  <c r="B168" i="108"/>
  <c r="B167" i="108"/>
  <c r="B166" i="108"/>
  <c r="B165" i="108"/>
  <c r="B164" i="108"/>
  <c r="B163" i="108"/>
  <c r="B162" i="108"/>
  <c r="B161" i="108"/>
  <c r="B160" i="108"/>
  <c r="B159" i="108"/>
  <c r="B158" i="108"/>
  <c r="B157" i="108"/>
  <c r="B156" i="108"/>
  <c r="B155" i="108"/>
  <c r="B154" i="108"/>
  <c r="B153" i="108"/>
  <c r="B152" i="108"/>
  <c r="B151" i="108"/>
  <c r="B150" i="108"/>
  <c r="B149" i="108"/>
  <c r="B148" i="108"/>
  <c r="B147" i="108"/>
  <c r="B146" i="108"/>
  <c r="B145" i="108"/>
  <c r="B144" i="108"/>
  <c r="B143" i="108"/>
  <c r="B142" i="108"/>
  <c r="B141" i="108"/>
  <c r="B140" i="108"/>
  <c r="B139" i="108"/>
  <c r="B138" i="108"/>
  <c r="B137" i="108"/>
  <c r="B136" i="108"/>
  <c r="B135" i="108"/>
  <c r="B134" i="108"/>
  <c r="B133" i="108"/>
  <c r="B132" i="108"/>
  <c r="B131" i="108"/>
  <c r="B130" i="108"/>
  <c r="B129" i="108"/>
  <c r="B128" i="108"/>
  <c r="B127" i="108"/>
  <c r="B126" i="108"/>
  <c r="B125" i="108"/>
  <c r="B124" i="108"/>
  <c r="B123" i="108"/>
  <c r="B122" i="108"/>
  <c r="B121" i="108"/>
  <c r="B120" i="108"/>
  <c r="B119" i="108"/>
  <c r="B118" i="108"/>
  <c r="B222" i="109"/>
  <c r="B221" i="109"/>
  <c r="B220" i="109"/>
  <c r="B219" i="109"/>
  <c r="B218" i="109"/>
  <c r="B217" i="109"/>
  <c r="B216" i="109"/>
  <c r="B215" i="109"/>
  <c r="B214" i="109"/>
  <c r="B213" i="109"/>
  <c r="B212" i="109"/>
  <c r="B211" i="109"/>
  <c r="B210" i="109"/>
  <c r="B209" i="109"/>
  <c r="B208" i="109"/>
  <c r="B207" i="109"/>
  <c r="B206" i="109"/>
  <c r="B205" i="109"/>
  <c r="B204" i="109"/>
  <c r="B203" i="109"/>
  <c r="B202" i="109"/>
  <c r="B201" i="109"/>
  <c r="B200" i="109"/>
  <c r="B199" i="109"/>
  <c r="B198" i="109"/>
  <c r="B197" i="109"/>
  <c r="B196" i="109"/>
  <c r="B195" i="109"/>
  <c r="B194" i="109"/>
  <c r="B193" i="109"/>
  <c r="B192" i="109"/>
  <c r="B191" i="109"/>
  <c r="B190" i="109"/>
  <c r="B189" i="109"/>
  <c r="B188" i="109"/>
  <c r="B187" i="109"/>
  <c r="B186" i="109"/>
  <c r="B185" i="109"/>
  <c r="B184" i="109"/>
  <c r="B183" i="109"/>
  <c r="B182" i="109"/>
  <c r="B181" i="109"/>
  <c r="B180" i="109"/>
  <c r="B179" i="109"/>
  <c r="B178" i="109"/>
  <c r="B177" i="109"/>
  <c r="B176" i="109"/>
  <c r="B175" i="109"/>
  <c r="B174" i="109"/>
  <c r="B173" i="109"/>
  <c r="B172" i="109"/>
  <c r="B171" i="109"/>
  <c r="B170" i="109"/>
  <c r="B169" i="109"/>
  <c r="B168" i="109"/>
  <c r="B167" i="109"/>
  <c r="B166" i="109"/>
  <c r="B165" i="109"/>
  <c r="B164" i="109"/>
  <c r="B163" i="109"/>
  <c r="B162" i="109"/>
  <c r="B161" i="109"/>
  <c r="B160" i="109"/>
  <c r="B159" i="109"/>
  <c r="B158" i="109"/>
  <c r="B157" i="109"/>
  <c r="B156" i="109"/>
  <c r="B155" i="109"/>
  <c r="B154" i="109"/>
  <c r="B153" i="109"/>
  <c r="B152" i="109"/>
  <c r="B151" i="109"/>
  <c r="B150" i="109"/>
  <c r="B149" i="109"/>
  <c r="B148" i="109"/>
  <c r="B147" i="109"/>
  <c r="B146" i="109"/>
  <c r="B145" i="109"/>
  <c r="B144" i="109"/>
  <c r="B143" i="109"/>
  <c r="B142" i="109"/>
  <c r="B141" i="109"/>
  <c r="B140" i="109"/>
  <c r="B139" i="109"/>
  <c r="B138" i="109"/>
  <c r="B137" i="109"/>
  <c r="B136" i="109"/>
  <c r="B135" i="109"/>
  <c r="B134" i="109"/>
  <c r="B133" i="109"/>
  <c r="B132" i="109"/>
  <c r="B131" i="109"/>
  <c r="B130" i="109"/>
  <c r="B129" i="109"/>
  <c r="B128" i="109"/>
  <c r="B127" i="109"/>
  <c r="B126" i="109"/>
  <c r="B125" i="109"/>
  <c r="B124" i="109"/>
  <c r="B123" i="109"/>
  <c r="B122" i="109"/>
  <c r="B121" i="109"/>
  <c r="B120" i="109"/>
  <c r="B119" i="109"/>
  <c r="B118" i="109"/>
  <c r="B222" i="110"/>
  <c r="B221" i="110"/>
  <c r="B220" i="110"/>
  <c r="B219" i="110"/>
  <c r="B218" i="110"/>
  <c r="B217" i="110"/>
  <c r="B216" i="110"/>
  <c r="B215" i="110"/>
  <c r="B214" i="110"/>
  <c r="B213" i="110"/>
  <c r="B212" i="110"/>
  <c r="B211" i="110"/>
  <c r="B210" i="110"/>
  <c r="B209" i="110"/>
  <c r="B208" i="110"/>
  <c r="B207" i="110"/>
  <c r="B206" i="110"/>
  <c r="B205" i="110"/>
  <c r="B204" i="110"/>
  <c r="B203" i="110"/>
  <c r="B202" i="110"/>
  <c r="B201" i="110"/>
  <c r="B200" i="110"/>
  <c r="B199" i="110"/>
  <c r="B198" i="110"/>
  <c r="B197" i="110"/>
  <c r="B196" i="110"/>
  <c r="B195" i="110"/>
  <c r="B194" i="110"/>
  <c r="B193" i="110"/>
  <c r="B192" i="110"/>
  <c r="B191" i="110"/>
  <c r="B190" i="110"/>
  <c r="B189" i="110"/>
  <c r="B188" i="110"/>
  <c r="B187" i="110"/>
  <c r="B186" i="110"/>
  <c r="B185" i="110"/>
  <c r="B184" i="110"/>
  <c r="B183" i="110"/>
  <c r="B182" i="110"/>
  <c r="B181" i="110"/>
  <c r="B180" i="110"/>
  <c r="B179" i="110"/>
  <c r="B178" i="110"/>
  <c r="B177" i="110"/>
  <c r="B176" i="110"/>
  <c r="B175" i="110"/>
  <c r="B174" i="110"/>
  <c r="B173" i="110"/>
  <c r="B172" i="110"/>
  <c r="B171" i="110"/>
  <c r="B170" i="110"/>
  <c r="B169" i="110"/>
  <c r="B168" i="110"/>
  <c r="B167" i="110"/>
  <c r="B166" i="110"/>
  <c r="B165" i="110"/>
  <c r="B164" i="110"/>
  <c r="B163" i="110"/>
  <c r="B162" i="110"/>
  <c r="B161" i="110"/>
  <c r="B160" i="110"/>
  <c r="B159" i="110"/>
  <c r="B158" i="110"/>
  <c r="B157" i="110"/>
  <c r="B156" i="110"/>
  <c r="B155" i="110"/>
  <c r="B154" i="110"/>
  <c r="B153" i="110"/>
  <c r="B152" i="110"/>
  <c r="B151" i="110"/>
  <c r="B150" i="110"/>
  <c r="B149" i="110"/>
  <c r="B148" i="110"/>
  <c r="B147" i="110"/>
  <c r="B146" i="110"/>
  <c r="B145" i="110"/>
  <c r="B144" i="110"/>
  <c r="B143" i="110"/>
  <c r="B142" i="110"/>
  <c r="B141" i="110"/>
  <c r="B140" i="110"/>
  <c r="B139" i="110"/>
  <c r="B138" i="110"/>
  <c r="B137" i="110"/>
  <c r="B136" i="110"/>
  <c r="B135" i="110"/>
  <c r="B134" i="110"/>
  <c r="B133" i="110"/>
  <c r="B132" i="110"/>
  <c r="B131" i="110"/>
  <c r="B130" i="110"/>
  <c r="B129" i="110"/>
  <c r="B128" i="110"/>
  <c r="B127" i="110"/>
  <c r="B126" i="110"/>
  <c r="B125" i="110"/>
  <c r="B124" i="110"/>
  <c r="B123" i="110"/>
  <c r="B122" i="110"/>
  <c r="B121" i="110"/>
  <c r="B120" i="110"/>
  <c r="B119" i="110"/>
  <c r="B118" i="110"/>
  <c r="B222" i="111"/>
  <c r="B221" i="111"/>
  <c r="B220" i="111"/>
  <c r="B219" i="111"/>
  <c r="B218" i="111"/>
  <c r="B217" i="111"/>
  <c r="B216" i="111"/>
  <c r="B215" i="111"/>
  <c r="B214" i="111"/>
  <c r="B213" i="111"/>
  <c r="B212" i="111"/>
  <c r="B211" i="111"/>
  <c r="B210" i="111"/>
  <c r="B209" i="111"/>
  <c r="B208" i="111"/>
  <c r="B207" i="111"/>
  <c r="B206" i="111"/>
  <c r="B205" i="111"/>
  <c r="B204" i="111"/>
  <c r="B203" i="111"/>
  <c r="B202" i="111"/>
  <c r="B201" i="111"/>
  <c r="B200" i="111"/>
  <c r="B199" i="111"/>
  <c r="B198" i="111"/>
  <c r="B197" i="111"/>
  <c r="B196" i="111"/>
  <c r="B195" i="111"/>
  <c r="B194" i="111"/>
  <c r="B193" i="111"/>
  <c r="B192" i="111"/>
  <c r="B191" i="111"/>
  <c r="B190" i="111"/>
  <c r="B189" i="111"/>
  <c r="B188" i="111"/>
  <c r="B187" i="111"/>
  <c r="B186" i="111"/>
  <c r="B185" i="111"/>
  <c r="B184" i="111"/>
  <c r="B183" i="111"/>
  <c r="B182" i="111"/>
  <c r="B181" i="111"/>
  <c r="B180" i="111"/>
  <c r="B179" i="111"/>
  <c r="B178" i="111"/>
  <c r="B177" i="111"/>
  <c r="B176" i="111"/>
  <c r="B175" i="111"/>
  <c r="B174" i="111"/>
  <c r="B173" i="111"/>
  <c r="B172" i="111"/>
  <c r="B171" i="111"/>
  <c r="B170" i="111"/>
  <c r="B169" i="111"/>
  <c r="B168" i="111"/>
  <c r="B167" i="111"/>
  <c r="B166" i="111"/>
  <c r="B165" i="111"/>
  <c r="B164" i="111"/>
  <c r="B163" i="111"/>
  <c r="B162" i="111"/>
  <c r="B161" i="111"/>
  <c r="B160" i="111"/>
  <c r="B159" i="111"/>
  <c r="B158" i="111"/>
  <c r="B157" i="111"/>
  <c r="B156" i="111"/>
  <c r="B155" i="111"/>
  <c r="B154" i="111"/>
  <c r="B153" i="111"/>
  <c r="B152" i="111"/>
  <c r="B151" i="111"/>
  <c r="B150" i="111"/>
  <c r="B149" i="111"/>
  <c r="B148" i="111"/>
  <c r="B147" i="111"/>
  <c r="B146" i="111"/>
  <c r="B145" i="111"/>
  <c r="B144" i="111"/>
  <c r="B143" i="111"/>
  <c r="B142" i="111"/>
  <c r="B141" i="111"/>
  <c r="B140" i="111"/>
  <c r="B139" i="111"/>
  <c r="B138" i="111"/>
  <c r="B137" i="111"/>
  <c r="B136" i="111"/>
  <c r="B135" i="111"/>
  <c r="B134" i="111"/>
  <c r="B133" i="111"/>
  <c r="B132" i="111"/>
  <c r="B131" i="111"/>
  <c r="B130" i="111"/>
  <c r="B129" i="111"/>
  <c r="B128" i="111"/>
  <c r="B127" i="111"/>
  <c r="B126" i="111"/>
  <c r="B125" i="111"/>
  <c r="B124" i="111"/>
  <c r="B123" i="111"/>
  <c r="B122" i="111"/>
  <c r="B121" i="111"/>
  <c r="B120" i="111"/>
  <c r="B119" i="111"/>
  <c r="B118" i="111"/>
  <c r="B222" i="112"/>
  <c r="B221" i="112"/>
  <c r="B220" i="112"/>
  <c r="B219" i="112"/>
  <c r="B218" i="112"/>
  <c r="B217" i="112"/>
  <c r="B216" i="112"/>
  <c r="B215" i="112"/>
  <c r="B214" i="112"/>
  <c r="B213" i="112"/>
  <c r="B212" i="112"/>
  <c r="B211" i="112"/>
  <c r="B210" i="112"/>
  <c r="B209" i="112"/>
  <c r="B208" i="112"/>
  <c r="B207" i="112"/>
  <c r="B206" i="112"/>
  <c r="B205" i="112"/>
  <c r="B204" i="112"/>
  <c r="B203" i="112"/>
  <c r="B202" i="112"/>
  <c r="B201" i="112"/>
  <c r="B200" i="112"/>
  <c r="B199" i="112"/>
  <c r="B198" i="112"/>
  <c r="B197" i="112"/>
  <c r="B196" i="112"/>
  <c r="B195" i="112"/>
  <c r="B194" i="112"/>
  <c r="B193" i="112"/>
  <c r="B192" i="112"/>
  <c r="B191" i="112"/>
  <c r="B190" i="112"/>
  <c r="B189" i="112"/>
  <c r="B188" i="112"/>
  <c r="B187" i="112"/>
  <c r="B186" i="112"/>
  <c r="B185" i="112"/>
  <c r="B184" i="112"/>
  <c r="B183" i="112"/>
  <c r="B182" i="112"/>
  <c r="B181" i="112"/>
  <c r="B180" i="112"/>
  <c r="B179" i="112"/>
  <c r="B178" i="112"/>
  <c r="B177" i="112"/>
  <c r="B176" i="112"/>
  <c r="B175" i="112"/>
  <c r="B174" i="112"/>
  <c r="B173" i="112"/>
  <c r="B172" i="112"/>
  <c r="B171" i="112"/>
  <c r="B170" i="112"/>
  <c r="B169" i="112"/>
  <c r="B168" i="112"/>
  <c r="B167" i="112"/>
  <c r="B166" i="112"/>
  <c r="B165" i="112"/>
  <c r="B164" i="112"/>
  <c r="B163" i="112"/>
  <c r="B162" i="112"/>
  <c r="B161" i="112"/>
  <c r="B160" i="112"/>
  <c r="B159" i="112"/>
  <c r="B158" i="112"/>
  <c r="B157" i="112"/>
  <c r="B156" i="112"/>
  <c r="B155" i="112"/>
  <c r="B154" i="112"/>
  <c r="B153" i="112"/>
  <c r="B152" i="112"/>
  <c r="B151" i="112"/>
  <c r="B150" i="112"/>
  <c r="B149" i="112"/>
  <c r="B148" i="112"/>
  <c r="B147" i="112"/>
  <c r="B146" i="112"/>
  <c r="B145" i="112"/>
  <c r="B144" i="112"/>
  <c r="B143" i="112"/>
  <c r="B142" i="112"/>
  <c r="B141" i="112"/>
  <c r="B140" i="112"/>
  <c r="B139" i="112"/>
  <c r="B138" i="112"/>
  <c r="B137" i="112"/>
  <c r="B136" i="112"/>
  <c r="B135" i="112"/>
  <c r="B134" i="112"/>
  <c r="B133" i="112"/>
  <c r="B132" i="112"/>
  <c r="B131" i="112"/>
  <c r="B130" i="112"/>
  <c r="B129" i="112"/>
  <c r="B128" i="112"/>
  <c r="B127" i="112"/>
  <c r="B126" i="112"/>
  <c r="B125" i="112"/>
  <c r="B124" i="112"/>
  <c r="B123" i="112"/>
  <c r="B122" i="112"/>
  <c r="B121" i="112"/>
  <c r="B120" i="112"/>
  <c r="B119" i="112"/>
  <c r="B118" i="112"/>
  <c r="B222" i="113"/>
  <c r="B221" i="113"/>
  <c r="B220" i="113"/>
  <c r="B219" i="113"/>
  <c r="B218" i="113"/>
  <c r="B217" i="113"/>
  <c r="B216" i="113"/>
  <c r="B215" i="113"/>
  <c r="B214" i="113"/>
  <c r="B213" i="113"/>
  <c r="B212" i="113"/>
  <c r="B211" i="113"/>
  <c r="B210" i="113"/>
  <c r="B209" i="113"/>
  <c r="B208" i="113"/>
  <c r="B207" i="113"/>
  <c r="B206" i="113"/>
  <c r="B205" i="113"/>
  <c r="B204" i="113"/>
  <c r="B203" i="113"/>
  <c r="B202" i="113"/>
  <c r="B201" i="113"/>
  <c r="B200" i="113"/>
  <c r="B199" i="113"/>
  <c r="B198" i="113"/>
  <c r="B197" i="113"/>
  <c r="B196" i="113"/>
  <c r="B195" i="113"/>
  <c r="B194" i="113"/>
  <c r="B193" i="113"/>
  <c r="B192" i="113"/>
  <c r="B191" i="113"/>
  <c r="B190" i="113"/>
  <c r="B189" i="113"/>
  <c r="B188" i="113"/>
  <c r="B187" i="113"/>
  <c r="B186" i="113"/>
  <c r="B185" i="113"/>
  <c r="B184" i="113"/>
  <c r="B183" i="113"/>
  <c r="B182" i="113"/>
  <c r="B181" i="113"/>
  <c r="B180" i="113"/>
  <c r="B179" i="113"/>
  <c r="B178" i="113"/>
  <c r="B177" i="113"/>
  <c r="B176" i="113"/>
  <c r="B175" i="113"/>
  <c r="B174" i="113"/>
  <c r="B173" i="113"/>
  <c r="B172" i="113"/>
  <c r="B171" i="113"/>
  <c r="B170" i="113"/>
  <c r="B169" i="113"/>
  <c r="B168" i="113"/>
  <c r="B167" i="113"/>
  <c r="B166" i="113"/>
  <c r="B165" i="113"/>
  <c r="B164" i="113"/>
  <c r="B163" i="113"/>
  <c r="B162" i="113"/>
  <c r="B161" i="113"/>
  <c r="B160" i="113"/>
  <c r="B159" i="113"/>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222" i="114"/>
  <c r="B221" i="114"/>
  <c r="B220" i="114"/>
  <c r="B219" i="114"/>
  <c r="B218" i="114"/>
  <c r="B217" i="114"/>
  <c r="B216" i="114"/>
  <c r="B215" i="114"/>
  <c r="B214" i="114"/>
  <c r="B213" i="114"/>
  <c r="B212" i="114"/>
  <c r="B211" i="114"/>
  <c r="B210" i="114"/>
  <c r="B209" i="114"/>
  <c r="B208" i="114"/>
  <c r="B207" i="114"/>
  <c r="B206" i="114"/>
  <c r="B205" i="114"/>
  <c r="B204" i="114"/>
  <c r="B203" i="114"/>
  <c r="B202" i="114"/>
  <c r="B201" i="114"/>
  <c r="B200" i="114"/>
  <c r="B199" i="114"/>
  <c r="B198" i="114"/>
  <c r="B197" i="114"/>
  <c r="B196" i="114"/>
  <c r="B195" i="114"/>
  <c r="B194" i="114"/>
  <c r="B193" i="114"/>
  <c r="B192" i="114"/>
  <c r="B191" i="114"/>
  <c r="B190" i="114"/>
  <c r="B189" i="114"/>
  <c r="B188" i="114"/>
  <c r="B187" i="114"/>
  <c r="B186" i="114"/>
  <c r="B185" i="114"/>
  <c r="B184" i="114"/>
  <c r="B183" i="114"/>
  <c r="B182" i="114"/>
  <c r="B181" i="114"/>
  <c r="B180" i="114"/>
  <c r="B179" i="114"/>
  <c r="B178" i="114"/>
  <c r="B177" i="114"/>
  <c r="B176" i="114"/>
  <c r="B175" i="114"/>
  <c r="B174" i="114"/>
  <c r="B173" i="114"/>
  <c r="B172" i="114"/>
  <c r="B171" i="114"/>
  <c r="B170" i="114"/>
  <c r="B169" i="114"/>
  <c r="B168" i="114"/>
  <c r="B167" i="114"/>
  <c r="B166" i="114"/>
  <c r="B165" i="114"/>
  <c r="B164" i="114"/>
  <c r="B163" i="114"/>
  <c r="B162" i="114"/>
  <c r="B161" i="114"/>
  <c r="B160" i="114"/>
  <c r="B159" i="114"/>
  <c r="B158" i="114"/>
  <c r="B157" i="114"/>
  <c r="B156" i="114"/>
  <c r="B155" i="114"/>
  <c r="B154" i="114"/>
  <c r="B153" i="114"/>
  <c r="B152" i="114"/>
  <c r="B151" i="114"/>
  <c r="B150" i="114"/>
  <c r="B149" i="114"/>
  <c r="B148" i="114"/>
  <c r="B147" i="114"/>
  <c r="B146" i="114"/>
  <c r="B145" i="114"/>
  <c r="B144" i="114"/>
  <c r="B143" i="114"/>
  <c r="B142" i="114"/>
  <c r="B141" i="114"/>
  <c r="B140" i="114"/>
  <c r="B139" i="114"/>
  <c r="B138" i="114"/>
  <c r="B137" i="114"/>
  <c r="B136" i="114"/>
  <c r="B135" i="114"/>
  <c r="B134" i="114"/>
  <c r="B133" i="114"/>
  <c r="B132" i="114"/>
  <c r="B131" i="114"/>
  <c r="B130" i="114"/>
  <c r="B129" i="114"/>
  <c r="B128" i="114"/>
  <c r="B127" i="114"/>
  <c r="B126" i="114"/>
  <c r="B125" i="114"/>
  <c r="B124" i="114"/>
  <c r="B123" i="114"/>
  <c r="B122" i="114"/>
  <c r="B121" i="114"/>
  <c r="B120" i="114"/>
  <c r="B119" i="114"/>
  <c r="B118" i="114"/>
  <c r="B222" i="115"/>
  <c r="B221" i="115"/>
  <c r="B220" i="115"/>
  <c r="B219" i="115"/>
  <c r="B218" i="115"/>
  <c r="B217" i="115"/>
  <c r="B216" i="115"/>
  <c r="B215" i="115"/>
  <c r="B214" i="115"/>
  <c r="B213" i="115"/>
  <c r="B212" i="115"/>
  <c r="B211" i="115"/>
  <c r="B210" i="115"/>
  <c r="B209" i="115"/>
  <c r="B208" i="115"/>
  <c r="B207" i="115"/>
  <c r="B206" i="115"/>
  <c r="B205" i="115"/>
  <c r="B204" i="115"/>
  <c r="B203" i="115"/>
  <c r="B202" i="115"/>
  <c r="B201" i="115"/>
  <c r="B200" i="115"/>
  <c r="B199" i="115"/>
  <c r="B198" i="115"/>
  <c r="B197" i="115"/>
  <c r="B196" i="115"/>
  <c r="B195" i="115"/>
  <c r="B194" i="115"/>
  <c r="B193" i="115"/>
  <c r="B192" i="115"/>
  <c r="B191" i="115"/>
  <c r="B190" i="115"/>
  <c r="B189" i="115"/>
  <c r="B188" i="115"/>
  <c r="B187" i="115"/>
  <c r="B186" i="115"/>
  <c r="B185" i="115"/>
  <c r="B184" i="115"/>
  <c r="B183" i="115"/>
  <c r="B182" i="115"/>
  <c r="B181" i="115"/>
  <c r="B180" i="115"/>
  <c r="B179" i="115"/>
  <c r="B178" i="115"/>
  <c r="B177" i="115"/>
  <c r="B176" i="115"/>
  <c r="B175" i="115"/>
  <c r="B174" i="115"/>
  <c r="B173" i="115"/>
  <c r="B172" i="115"/>
  <c r="B171" i="115"/>
  <c r="B170" i="115"/>
  <c r="B169" i="115"/>
  <c r="B168" i="115"/>
  <c r="B167" i="115"/>
  <c r="B166" i="115"/>
  <c r="B165" i="115"/>
  <c r="B164" i="115"/>
  <c r="B163" i="115"/>
  <c r="B162" i="115"/>
  <c r="B161" i="115"/>
  <c r="B160" i="115"/>
  <c r="B159" i="115"/>
  <c r="B158" i="115"/>
  <c r="B157" i="115"/>
  <c r="B156" i="115"/>
  <c r="B155" i="115"/>
  <c r="B154" i="115"/>
  <c r="B153" i="115"/>
  <c r="B152" i="115"/>
  <c r="B151" i="115"/>
  <c r="B150" i="115"/>
  <c r="B149" i="115"/>
  <c r="B148" i="115"/>
  <c r="B147" i="115"/>
  <c r="B146" i="115"/>
  <c r="B145" i="115"/>
  <c r="B144" i="115"/>
  <c r="B143" i="115"/>
  <c r="B142" i="115"/>
  <c r="B141" i="115"/>
  <c r="B140" i="115"/>
  <c r="B139" i="115"/>
  <c r="B138" i="115"/>
  <c r="B137" i="115"/>
  <c r="B136" i="115"/>
  <c r="B135" i="115"/>
  <c r="B134" i="115"/>
  <c r="B133" i="115"/>
  <c r="B132" i="115"/>
  <c r="B131" i="115"/>
  <c r="B130" i="115"/>
  <c r="B129" i="115"/>
  <c r="B128" i="115"/>
  <c r="B127" i="115"/>
  <c r="B126" i="115"/>
  <c r="B125" i="115"/>
  <c r="B124" i="115"/>
  <c r="B123" i="115"/>
  <c r="B122" i="115"/>
  <c r="B121" i="115"/>
  <c r="B120" i="115"/>
  <c r="B119" i="115"/>
  <c r="B118" i="115"/>
  <c r="B222" i="116"/>
  <c r="B221" i="116"/>
  <c r="B220" i="116"/>
  <c r="B219" i="116"/>
  <c r="B218" i="116"/>
  <c r="B217" i="116"/>
  <c r="B216" i="116"/>
  <c r="B215" i="116"/>
  <c r="B214" i="116"/>
  <c r="B213" i="116"/>
  <c r="B212" i="116"/>
  <c r="B211" i="116"/>
  <c r="B210" i="116"/>
  <c r="B209" i="116"/>
  <c r="B208" i="116"/>
  <c r="B207" i="116"/>
  <c r="B206" i="116"/>
  <c r="B205" i="116"/>
  <c r="B204" i="116"/>
  <c r="B203" i="116"/>
  <c r="B202" i="116"/>
  <c r="B201" i="116"/>
  <c r="B200" i="116"/>
  <c r="B199" i="116"/>
  <c r="B198" i="116"/>
  <c r="B197" i="116"/>
  <c r="B196" i="116"/>
  <c r="B195" i="116"/>
  <c r="B194" i="116"/>
  <c r="B193" i="116"/>
  <c r="B192" i="116"/>
  <c r="B191" i="116"/>
  <c r="B190" i="116"/>
  <c r="B189" i="116"/>
  <c r="B188" i="116"/>
  <c r="B187" i="116"/>
  <c r="B186" i="116"/>
  <c r="B185" i="116"/>
  <c r="B184" i="116"/>
  <c r="B183" i="116"/>
  <c r="B182" i="116"/>
  <c r="B181" i="116"/>
  <c r="B180" i="116"/>
  <c r="B179" i="116"/>
  <c r="B178" i="116"/>
  <c r="B177" i="116"/>
  <c r="B176" i="116"/>
  <c r="B175" i="116"/>
  <c r="B174" i="116"/>
  <c r="B173" i="116"/>
  <c r="B172" i="116"/>
  <c r="B171" i="116"/>
  <c r="B170" i="116"/>
  <c r="B169" i="116"/>
  <c r="B168" i="116"/>
  <c r="B167" i="116"/>
  <c r="B166" i="116"/>
  <c r="B165" i="116"/>
  <c r="B164" i="116"/>
  <c r="B163" i="116"/>
  <c r="B162" i="116"/>
  <c r="B161" i="116"/>
  <c r="B160" i="116"/>
  <c r="B159" i="116"/>
  <c r="B158" i="116"/>
  <c r="B157" i="116"/>
  <c r="B156" i="116"/>
  <c r="B155" i="116"/>
  <c r="B154" i="116"/>
  <c r="B153" i="116"/>
  <c r="B152" i="116"/>
  <c r="B151" i="116"/>
  <c r="B150" i="116"/>
  <c r="B149" i="116"/>
  <c r="B148" i="116"/>
  <c r="B147" i="116"/>
  <c r="B146" i="116"/>
  <c r="B145" i="116"/>
  <c r="B144" i="116"/>
  <c r="B143" i="116"/>
  <c r="B142" i="116"/>
  <c r="B141" i="116"/>
  <c r="B140" i="116"/>
  <c r="B139" i="116"/>
  <c r="B138" i="116"/>
  <c r="B137" i="116"/>
  <c r="B136" i="116"/>
  <c r="B135" i="116"/>
  <c r="B134" i="116"/>
  <c r="B133" i="116"/>
  <c r="B132" i="116"/>
  <c r="B131" i="116"/>
  <c r="B130" i="116"/>
  <c r="B129" i="116"/>
  <c r="B128" i="116"/>
  <c r="B127" i="116"/>
  <c r="B126" i="116"/>
  <c r="B125" i="116"/>
  <c r="B124" i="116"/>
  <c r="B123" i="116"/>
  <c r="B122" i="116"/>
  <c r="B121" i="116"/>
  <c r="B120" i="116"/>
  <c r="B119" i="116"/>
  <c r="B118" i="116"/>
  <c r="B222" i="117"/>
  <c r="B221" i="117"/>
  <c r="B220" i="117"/>
  <c r="B219" i="117"/>
  <c r="B218" i="117"/>
  <c r="B217" i="117"/>
  <c r="B216" i="117"/>
  <c r="B215" i="117"/>
  <c r="B214" i="117"/>
  <c r="B213" i="117"/>
  <c r="B212" i="117"/>
  <c r="B211" i="117"/>
  <c r="B210" i="117"/>
  <c r="B209" i="117"/>
  <c r="B208" i="117"/>
  <c r="B207" i="117"/>
  <c r="B206" i="117"/>
  <c r="B205" i="117"/>
  <c r="B204" i="117"/>
  <c r="B203" i="117"/>
  <c r="B202" i="117"/>
  <c r="B201" i="117"/>
  <c r="B200" i="117"/>
  <c r="B199" i="117"/>
  <c r="B198" i="117"/>
  <c r="B197" i="117"/>
  <c r="B196" i="117"/>
  <c r="B195" i="117"/>
  <c r="B194" i="117"/>
  <c r="B193" i="117"/>
  <c r="B192" i="117"/>
  <c r="B191" i="117"/>
  <c r="B190" i="117"/>
  <c r="B189" i="117"/>
  <c r="B188" i="117"/>
  <c r="B187" i="117"/>
  <c r="B186" i="117"/>
  <c r="B185" i="117"/>
  <c r="B184" i="117"/>
  <c r="B183" i="117"/>
  <c r="B182" i="117"/>
  <c r="B181" i="117"/>
  <c r="B180" i="117"/>
  <c r="B179" i="117"/>
  <c r="B178" i="117"/>
  <c r="B177" i="117"/>
  <c r="B176" i="117"/>
  <c r="B175" i="117"/>
  <c r="B174" i="117"/>
  <c r="B173" i="117"/>
  <c r="B172" i="117"/>
  <c r="B171" i="117"/>
  <c r="B170" i="117"/>
  <c r="B169" i="117"/>
  <c r="B168" i="117"/>
  <c r="B167" i="117"/>
  <c r="B166" i="117"/>
  <c r="B165" i="117"/>
  <c r="B164" i="117"/>
  <c r="B163" i="117"/>
  <c r="B162" i="117"/>
  <c r="B161" i="117"/>
  <c r="B160" i="117"/>
  <c r="B159" i="117"/>
  <c r="B158" i="117"/>
  <c r="B157" i="117"/>
  <c r="B156" i="117"/>
  <c r="B155" i="117"/>
  <c r="B154" i="117"/>
  <c r="B153" i="117"/>
  <c r="B152" i="117"/>
  <c r="B151" i="117"/>
  <c r="B150" i="117"/>
  <c r="B149" i="117"/>
  <c r="B148" i="117"/>
  <c r="B147" i="117"/>
  <c r="B146" i="117"/>
  <c r="B145" i="117"/>
  <c r="B144" i="117"/>
  <c r="B143" i="117"/>
  <c r="B142" i="117"/>
  <c r="B141" i="117"/>
  <c r="B140" i="117"/>
  <c r="B139" i="117"/>
  <c r="B138" i="117"/>
  <c r="B137" i="117"/>
  <c r="B136" i="117"/>
  <c r="B135" i="117"/>
  <c r="B134" i="117"/>
  <c r="B133" i="117"/>
  <c r="B132" i="117"/>
  <c r="B131" i="117"/>
  <c r="B130" i="117"/>
  <c r="B129" i="117"/>
  <c r="B128" i="117"/>
  <c r="B127" i="117"/>
  <c r="B126" i="117"/>
  <c r="B125" i="117"/>
  <c r="B124" i="117"/>
  <c r="B123" i="117"/>
  <c r="B122" i="117"/>
  <c r="B121" i="117"/>
  <c r="B120" i="117"/>
  <c r="B119" i="117"/>
  <c r="B118" i="117"/>
  <c r="B222" i="118"/>
  <c r="B221" i="118"/>
  <c r="B220" i="118"/>
  <c r="B219" i="118"/>
  <c r="B218" i="118"/>
  <c r="B217" i="118"/>
  <c r="B216" i="118"/>
  <c r="B215" i="118"/>
  <c r="B214" i="118"/>
  <c r="B213" i="118"/>
  <c r="B212" i="118"/>
  <c r="B211" i="118"/>
  <c r="B210" i="118"/>
  <c r="B209" i="118"/>
  <c r="B208" i="118"/>
  <c r="B207" i="118"/>
  <c r="B206" i="118"/>
  <c r="B205" i="118"/>
  <c r="B204" i="118"/>
  <c r="B203" i="118"/>
  <c r="B202" i="118"/>
  <c r="B201" i="118"/>
  <c r="B200" i="118"/>
  <c r="B199" i="118"/>
  <c r="B198" i="118"/>
  <c r="B197" i="118"/>
  <c r="B196" i="118"/>
  <c r="B195" i="118"/>
  <c r="B194" i="118"/>
  <c r="B193" i="118"/>
  <c r="B192" i="118"/>
  <c r="B191" i="118"/>
  <c r="B190" i="118"/>
  <c r="B189" i="118"/>
  <c r="B188" i="118"/>
  <c r="B187" i="118"/>
  <c r="B186" i="118"/>
  <c r="B185" i="118"/>
  <c r="B184" i="118"/>
  <c r="B183" i="118"/>
  <c r="B182" i="118"/>
  <c r="B181" i="118"/>
  <c r="B180" i="118"/>
  <c r="B179" i="118"/>
  <c r="B178" i="118"/>
  <c r="B177" i="118"/>
  <c r="B176" i="118"/>
  <c r="B175" i="118"/>
  <c r="B174" i="118"/>
  <c r="B173" i="118"/>
  <c r="B172" i="118"/>
  <c r="B171" i="118"/>
  <c r="B170" i="118"/>
  <c r="B169" i="118"/>
  <c r="B168" i="118"/>
  <c r="B167" i="118"/>
  <c r="B166" i="118"/>
  <c r="B165" i="118"/>
  <c r="B164" i="118"/>
  <c r="B163" i="118"/>
  <c r="B162" i="118"/>
  <c r="B161" i="118"/>
  <c r="B160" i="118"/>
  <c r="B159" i="118"/>
  <c r="B158" i="118"/>
  <c r="B157" i="118"/>
  <c r="B156" i="118"/>
  <c r="B155" i="118"/>
  <c r="B154" i="118"/>
  <c r="B153" i="118"/>
  <c r="B152" i="118"/>
  <c r="B151" i="118"/>
  <c r="B150" i="118"/>
  <c r="B149" i="118"/>
  <c r="B148" i="118"/>
  <c r="B147" i="118"/>
  <c r="B146" i="118"/>
  <c r="B145" i="118"/>
  <c r="B144" i="118"/>
  <c r="B143" i="118"/>
  <c r="B142" i="118"/>
  <c r="B141" i="118"/>
  <c r="B140" i="118"/>
  <c r="B139" i="118"/>
  <c r="B138" i="118"/>
  <c r="B137" i="118"/>
  <c r="B136" i="118"/>
  <c r="B135" i="118"/>
  <c r="B134" i="118"/>
  <c r="B133" i="118"/>
  <c r="B132" i="118"/>
  <c r="B131" i="118"/>
  <c r="B130" i="118"/>
  <c r="B129" i="118"/>
  <c r="B128" i="118"/>
  <c r="B127" i="118"/>
  <c r="B126" i="118"/>
  <c r="B125" i="118"/>
  <c r="B124" i="118"/>
  <c r="B123" i="118"/>
  <c r="B122" i="118"/>
  <c r="B121" i="118"/>
  <c r="B120" i="118"/>
  <c r="B119" i="118"/>
  <c r="B118" i="118"/>
  <c r="B222" i="119"/>
  <c r="B221" i="119"/>
  <c r="B220" i="119"/>
  <c r="B219" i="119"/>
  <c r="B218" i="119"/>
  <c r="B217" i="119"/>
  <c r="B216" i="119"/>
  <c r="B215" i="119"/>
  <c r="B214" i="119"/>
  <c r="B213" i="119"/>
  <c r="B212" i="119"/>
  <c r="B211" i="119"/>
  <c r="B210" i="119"/>
  <c r="B209" i="119"/>
  <c r="B208" i="119"/>
  <c r="B207" i="119"/>
  <c r="B206" i="119"/>
  <c r="B205" i="119"/>
  <c r="B204" i="119"/>
  <c r="B203" i="119"/>
  <c r="B202" i="119"/>
  <c r="B201" i="119"/>
  <c r="B200" i="119"/>
  <c r="B199" i="119"/>
  <c r="B198" i="119"/>
  <c r="B197" i="119"/>
  <c r="B196" i="119"/>
  <c r="B195" i="119"/>
  <c r="B194" i="119"/>
  <c r="B193" i="119"/>
  <c r="B192" i="119"/>
  <c r="B191" i="119"/>
  <c r="B190" i="119"/>
  <c r="B189" i="119"/>
  <c r="B188" i="119"/>
  <c r="B187" i="119"/>
  <c r="B186" i="119"/>
  <c r="B185" i="119"/>
  <c r="B184" i="119"/>
  <c r="B183" i="119"/>
  <c r="B182" i="119"/>
  <c r="B181" i="119"/>
  <c r="B180" i="119"/>
  <c r="B179" i="119"/>
  <c r="B178" i="119"/>
  <c r="B177" i="119"/>
  <c r="B176" i="119"/>
  <c r="B175" i="119"/>
  <c r="B174" i="119"/>
  <c r="B173" i="119"/>
  <c r="B172" i="119"/>
  <c r="B171" i="119"/>
  <c r="B170" i="119"/>
  <c r="B169" i="119"/>
  <c r="B168" i="119"/>
  <c r="B167" i="119"/>
  <c r="B166" i="119"/>
  <c r="B165" i="119"/>
  <c r="B164" i="119"/>
  <c r="B163" i="119"/>
  <c r="B162" i="119"/>
  <c r="B161" i="119"/>
  <c r="B160" i="119"/>
  <c r="B159" i="119"/>
  <c r="B158" i="119"/>
  <c r="B157" i="119"/>
  <c r="B156" i="119"/>
  <c r="B155" i="119"/>
  <c r="B154" i="119"/>
  <c r="B153" i="119"/>
  <c r="B152" i="119"/>
  <c r="B151" i="119"/>
  <c r="B150" i="119"/>
  <c r="B149" i="119"/>
  <c r="B148" i="119"/>
  <c r="B147" i="119"/>
  <c r="B146" i="119"/>
  <c r="B145" i="119"/>
  <c r="B144" i="119"/>
  <c r="B143" i="119"/>
  <c r="B142" i="119"/>
  <c r="B141" i="119"/>
  <c r="B140" i="119"/>
  <c r="B139" i="119"/>
  <c r="B138" i="119"/>
  <c r="B137" i="119"/>
  <c r="B136" i="119"/>
  <c r="B135" i="119"/>
  <c r="B134" i="119"/>
  <c r="B133" i="119"/>
  <c r="B132" i="119"/>
  <c r="B131" i="119"/>
  <c r="B130" i="119"/>
  <c r="B129" i="119"/>
  <c r="B128" i="119"/>
  <c r="B127" i="119"/>
  <c r="B126" i="119"/>
  <c r="B125" i="119"/>
  <c r="B124" i="119"/>
  <c r="B123" i="119"/>
  <c r="B122" i="119"/>
  <c r="B121" i="119"/>
  <c r="B120" i="119"/>
  <c r="B119" i="119"/>
  <c r="B118" i="119"/>
  <c r="B222" i="120"/>
  <c r="B221" i="120"/>
  <c r="B220" i="120"/>
  <c r="B219" i="120"/>
  <c r="B218" i="120"/>
  <c r="B217" i="120"/>
  <c r="B216" i="120"/>
  <c r="B215" i="120"/>
  <c r="B214" i="120"/>
  <c r="B213" i="120"/>
  <c r="B212" i="120"/>
  <c r="B211" i="120"/>
  <c r="B210" i="120"/>
  <c r="B209" i="120"/>
  <c r="B208" i="120"/>
  <c r="B207" i="120"/>
  <c r="B206" i="120"/>
  <c r="B205" i="120"/>
  <c r="B204" i="120"/>
  <c r="B203" i="120"/>
  <c r="B202" i="120"/>
  <c r="B201" i="120"/>
  <c r="B200" i="120"/>
  <c r="B199" i="120"/>
  <c r="B198" i="120"/>
  <c r="B197" i="120"/>
  <c r="B196" i="120"/>
  <c r="B195" i="120"/>
  <c r="B194" i="120"/>
  <c r="B193" i="120"/>
  <c r="B192" i="120"/>
  <c r="B191" i="120"/>
  <c r="B190" i="120"/>
  <c r="B189" i="120"/>
  <c r="B188" i="120"/>
  <c r="B187" i="120"/>
  <c r="B186" i="120"/>
  <c r="B185" i="120"/>
  <c r="B184" i="120"/>
  <c r="B183" i="120"/>
  <c r="B182" i="120"/>
  <c r="B181" i="120"/>
  <c r="B180" i="120"/>
  <c r="B179" i="120"/>
  <c r="B178" i="120"/>
  <c r="B177" i="120"/>
  <c r="B176" i="120"/>
  <c r="B175" i="120"/>
  <c r="B174" i="120"/>
  <c r="B173" i="120"/>
  <c r="B172" i="120"/>
  <c r="B171" i="120"/>
  <c r="B170" i="120"/>
  <c r="B169" i="120"/>
  <c r="B168" i="120"/>
  <c r="B167" i="120"/>
  <c r="B166" i="120"/>
  <c r="B165" i="120"/>
  <c r="B164" i="120"/>
  <c r="B163" i="120"/>
  <c r="B162" i="120"/>
  <c r="B161" i="120"/>
  <c r="B160" i="120"/>
  <c r="B159" i="120"/>
  <c r="B158" i="120"/>
  <c r="B157" i="120"/>
  <c r="B156" i="120"/>
  <c r="B155" i="120"/>
  <c r="B154" i="120"/>
  <c r="B153" i="120"/>
  <c r="B152" i="120"/>
  <c r="B151" i="120"/>
  <c r="B150" i="120"/>
  <c r="B149" i="120"/>
  <c r="B148" i="120"/>
  <c r="B147" i="120"/>
  <c r="B146" i="120"/>
  <c r="B145" i="120"/>
  <c r="B144" i="120"/>
  <c r="B143" i="120"/>
  <c r="B142" i="120"/>
  <c r="B141" i="120"/>
  <c r="B140" i="120"/>
  <c r="B139" i="120"/>
  <c r="B138" i="120"/>
  <c r="B137" i="120"/>
  <c r="B136" i="120"/>
  <c r="B135" i="120"/>
  <c r="B134" i="120"/>
  <c r="B133" i="120"/>
  <c r="B132" i="120"/>
  <c r="B131" i="120"/>
  <c r="B130" i="120"/>
  <c r="B129" i="120"/>
  <c r="B128" i="120"/>
  <c r="B127" i="120"/>
  <c r="B126" i="120"/>
  <c r="B125" i="120"/>
  <c r="B124" i="120"/>
  <c r="B123" i="120"/>
  <c r="B122" i="120"/>
  <c r="B121" i="120"/>
  <c r="B120" i="120"/>
  <c r="B119" i="120"/>
  <c r="B118" i="120"/>
  <c r="B222" i="121"/>
  <c r="B221" i="121"/>
  <c r="B220" i="121"/>
  <c r="B219" i="121"/>
  <c r="B218" i="121"/>
  <c r="B217" i="121"/>
  <c r="B216" i="121"/>
  <c r="B215" i="121"/>
  <c r="B214" i="121"/>
  <c r="B213" i="121"/>
  <c r="B212" i="121"/>
  <c r="B211" i="121"/>
  <c r="B210" i="121"/>
  <c r="B209" i="121"/>
  <c r="B208" i="121"/>
  <c r="B207" i="121"/>
  <c r="B206" i="121"/>
  <c r="B205" i="121"/>
  <c r="B204" i="121"/>
  <c r="B203" i="121"/>
  <c r="B202" i="121"/>
  <c r="B201" i="121"/>
  <c r="B200" i="121"/>
  <c r="B199" i="121"/>
  <c r="B198" i="121"/>
  <c r="B197" i="121"/>
  <c r="B196" i="121"/>
  <c r="B195" i="121"/>
  <c r="B194" i="121"/>
  <c r="B193" i="121"/>
  <c r="B192" i="121"/>
  <c r="B191" i="121"/>
  <c r="B190" i="121"/>
  <c r="B189" i="121"/>
  <c r="B188" i="121"/>
  <c r="B187" i="121"/>
  <c r="B186" i="121"/>
  <c r="B185" i="121"/>
  <c r="B184" i="121"/>
  <c r="B183" i="121"/>
  <c r="B182" i="121"/>
  <c r="B181" i="121"/>
  <c r="B180" i="121"/>
  <c r="B179" i="121"/>
  <c r="B178" i="121"/>
  <c r="B177" i="121"/>
  <c r="B176" i="121"/>
  <c r="B175" i="121"/>
  <c r="B174" i="121"/>
  <c r="B173" i="121"/>
  <c r="B172" i="121"/>
  <c r="B171" i="121"/>
  <c r="B170" i="121"/>
  <c r="B169" i="121"/>
  <c r="B168" i="121"/>
  <c r="B167" i="121"/>
  <c r="B166" i="121"/>
  <c r="B165" i="121"/>
  <c r="B164" i="121"/>
  <c r="B163" i="121"/>
  <c r="B162" i="121"/>
  <c r="B161" i="121"/>
  <c r="B160" i="121"/>
  <c r="B159" i="121"/>
  <c r="B158" i="121"/>
  <c r="B157" i="121"/>
  <c r="B156" i="121"/>
  <c r="B155" i="121"/>
  <c r="B154" i="121"/>
  <c r="B153" i="121"/>
  <c r="B152" i="121"/>
  <c r="B151" i="121"/>
  <c r="B150" i="121"/>
  <c r="B149" i="121"/>
  <c r="B148" i="121"/>
  <c r="B147" i="121"/>
  <c r="B146" i="121"/>
  <c r="B145" i="121"/>
  <c r="B144" i="121"/>
  <c r="B143" i="121"/>
  <c r="B142" i="121"/>
  <c r="B141" i="121"/>
  <c r="B140" i="121"/>
  <c r="B139" i="121"/>
  <c r="B138" i="121"/>
  <c r="B137" i="121"/>
  <c r="B136" i="121"/>
  <c r="B135" i="121"/>
  <c r="B134" i="121"/>
  <c r="B133" i="121"/>
  <c r="B132" i="121"/>
  <c r="B131" i="121"/>
  <c r="B130" i="121"/>
  <c r="B129" i="121"/>
  <c r="B128" i="121"/>
  <c r="B127" i="121"/>
  <c r="B126" i="121"/>
  <c r="B125" i="121"/>
  <c r="B124" i="121"/>
  <c r="B123" i="121"/>
  <c r="B122" i="121"/>
  <c r="B121" i="121"/>
  <c r="B120" i="121"/>
  <c r="B119" i="121"/>
  <c r="B118" i="121"/>
  <c r="B222" i="122"/>
  <c r="B221" i="122"/>
  <c r="B220" i="122"/>
  <c r="B219" i="122"/>
  <c r="B218" i="122"/>
  <c r="B217" i="122"/>
  <c r="B216" i="122"/>
  <c r="B215" i="122"/>
  <c r="B214" i="122"/>
  <c r="B213" i="122"/>
  <c r="B212" i="122"/>
  <c r="B211" i="122"/>
  <c r="B210" i="122"/>
  <c r="B209" i="122"/>
  <c r="B208" i="122"/>
  <c r="B207" i="122"/>
  <c r="B206" i="122"/>
  <c r="B205" i="122"/>
  <c r="B204" i="122"/>
  <c r="B203" i="122"/>
  <c r="B202" i="122"/>
  <c r="B201" i="122"/>
  <c r="B200" i="122"/>
  <c r="B199" i="122"/>
  <c r="B198" i="122"/>
  <c r="B197" i="122"/>
  <c r="B196" i="122"/>
  <c r="B195" i="122"/>
  <c r="B194" i="122"/>
  <c r="B193" i="122"/>
  <c r="B192" i="122"/>
  <c r="B191" i="122"/>
  <c r="B190" i="122"/>
  <c r="B189" i="122"/>
  <c r="B188" i="122"/>
  <c r="B187" i="122"/>
  <c r="B186" i="122"/>
  <c r="B185" i="122"/>
  <c r="B184" i="122"/>
  <c r="B183" i="122"/>
  <c r="B182" i="122"/>
  <c r="B181" i="122"/>
  <c r="B180" i="122"/>
  <c r="B179" i="122"/>
  <c r="B178" i="122"/>
  <c r="B177" i="122"/>
  <c r="B176" i="122"/>
  <c r="B175" i="122"/>
  <c r="B174" i="122"/>
  <c r="B173" i="122"/>
  <c r="B172" i="122"/>
  <c r="B171" i="122"/>
  <c r="B170" i="122"/>
  <c r="B169" i="122"/>
  <c r="B168" i="122"/>
  <c r="B167" i="122"/>
  <c r="B166" i="122"/>
  <c r="B165" i="122"/>
  <c r="B164" i="122"/>
  <c r="B163" i="122"/>
  <c r="B162" i="122"/>
  <c r="B161" i="122"/>
  <c r="B160" i="122"/>
  <c r="B159" i="122"/>
  <c r="B158" i="122"/>
  <c r="B157" i="122"/>
  <c r="B156" i="122"/>
  <c r="B155" i="122"/>
  <c r="B154" i="122"/>
  <c r="B153" i="122"/>
  <c r="B152" i="122"/>
  <c r="B151" i="122"/>
  <c r="B150" i="122"/>
  <c r="B149" i="122"/>
  <c r="B148" i="122"/>
  <c r="B147" i="122"/>
  <c r="B146" i="122"/>
  <c r="B145" i="122"/>
  <c r="B144" i="122"/>
  <c r="B143" i="122"/>
  <c r="B142" i="122"/>
  <c r="B141" i="122"/>
  <c r="B140" i="122"/>
  <c r="B139" i="122"/>
  <c r="B138" i="122"/>
  <c r="B137" i="122"/>
  <c r="B136" i="122"/>
  <c r="B135" i="122"/>
  <c r="B134" i="122"/>
  <c r="B133" i="122"/>
  <c r="B132" i="122"/>
  <c r="B131" i="122"/>
  <c r="B130" i="122"/>
  <c r="B129" i="122"/>
  <c r="B128" i="122"/>
  <c r="B127" i="122"/>
  <c r="B126" i="122"/>
  <c r="B125" i="122"/>
  <c r="B124" i="122"/>
  <c r="B123" i="122"/>
  <c r="B122" i="122"/>
  <c r="B121" i="122"/>
  <c r="B120" i="122"/>
  <c r="B119" i="122"/>
  <c r="B118" i="122"/>
  <c r="B222" i="123"/>
  <c r="B221" i="123"/>
  <c r="B220" i="123"/>
  <c r="B219" i="123"/>
  <c r="B218" i="123"/>
  <c r="B217" i="123"/>
  <c r="B216" i="123"/>
  <c r="B215" i="123"/>
  <c r="B214" i="123"/>
  <c r="B213" i="123"/>
  <c r="B212" i="123"/>
  <c r="B211" i="123"/>
  <c r="B210" i="123"/>
  <c r="B209" i="123"/>
  <c r="B208" i="123"/>
  <c r="B207" i="123"/>
  <c r="B206" i="123"/>
  <c r="B205" i="123"/>
  <c r="B204" i="123"/>
  <c r="B203" i="123"/>
  <c r="B202" i="123"/>
  <c r="B201" i="123"/>
  <c r="B200" i="123"/>
  <c r="B199" i="123"/>
  <c r="B198" i="123"/>
  <c r="B197" i="123"/>
  <c r="B196" i="123"/>
  <c r="B195" i="123"/>
  <c r="B194" i="123"/>
  <c r="B193" i="123"/>
  <c r="B192" i="123"/>
  <c r="B191" i="123"/>
  <c r="B190" i="123"/>
  <c r="B189" i="123"/>
  <c r="B188" i="123"/>
  <c r="B187" i="123"/>
  <c r="B186" i="123"/>
  <c r="B185" i="123"/>
  <c r="B184" i="123"/>
  <c r="B183" i="123"/>
  <c r="B182" i="123"/>
  <c r="B181" i="123"/>
  <c r="B180" i="123"/>
  <c r="B179" i="123"/>
  <c r="B178" i="123"/>
  <c r="B177" i="123"/>
  <c r="B176" i="123"/>
  <c r="B175" i="123"/>
  <c r="B174" i="123"/>
  <c r="B173" i="123"/>
  <c r="B172" i="123"/>
  <c r="B171" i="123"/>
  <c r="B170" i="123"/>
  <c r="B169" i="123"/>
  <c r="B168" i="123"/>
  <c r="B167" i="123"/>
  <c r="B166" i="123"/>
  <c r="B165" i="123"/>
  <c r="B164" i="123"/>
  <c r="B163" i="123"/>
  <c r="B162" i="123"/>
  <c r="B161" i="123"/>
  <c r="B160" i="123"/>
  <c r="B159" i="123"/>
  <c r="B158" i="123"/>
  <c r="B157" i="123"/>
  <c r="B156" i="123"/>
  <c r="B155" i="123"/>
  <c r="B154" i="123"/>
  <c r="B153" i="123"/>
  <c r="B152" i="123"/>
  <c r="B151" i="123"/>
  <c r="B150" i="123"/>
  <c r="B149" i="123"/>
  <c r="B148" i="123"/>
  <c r="B147" i="123"/>
  <c r="B146" i="123"/>
  <c r="B145" i="123"/>
  <c r="B144" i="123"/>
  <c r="B143" i="123"/>
  <c r="B142" i="123"/>
  <c r="B141" i="123"/>
  <c r="B140" i="123"/>
  <c r="B139" i="123"/>
  <c r="B138" i="123"/>
  <c r="B137" i="123"/>
  <c r="B136" i="123"/>
  <c r="B135" i="123"/>
  <c r="B134" i="123"/>
  <c r="B133" i="123"/>
  <c r="B132" i="123"/>
  <c r="B131" i="123"/>
  <c r="B130" i="123"/>
  <c r="B129" i="123"/>
  <c r="B128" i="123"/>
  <c r="B127" i="123"/>
  <c r="B126" i="123"/>
  <c r="B125" i="123"/>
  <c r="B124" i="123"/>
  <c r="B123" i="123"/>
  <c r="B122" i="123"/>
  <c r="B121" i="123"/>
  <c r="B120" i="123"/>
  <c r="B119" i="123"/>
  <c r="B118" i="123"/>
  <c r="B222" i="124"/>
  <c r="B221" i="124"/>
  <c r="B220" i="124"/>
  <c r="B219" i="124"/>
  <c r="B218" i="124"/>
  <c r="B217" i="124"/>
  <c r="B216" i="124"/>
  <c r="B215" i="124"/>
  <c r="B214" i="124"/>
  <c r="B213" i="124"/>
  <c r="B212" i="124"/>
  <c r="B211" i="124"/>
  <c r="B210" i="124"/>
  <c r="B209" i="124"/>
  <c r="B208" i="124"/>
  <c r="B207" i="124"/>
  <c r="B206" i="124"/>
  <c r="B205" i="124"/>
  <c r="B204" i="124"/>
  <c r="B203" i="124"/>
  <c r="B202" i="124"/>
  <c r="B201" i="124"/>
  <c r="B200" i="124"/>
  <c r="B199" i="124"/>
  <c r="B198" i="124"/>
  <c r="B197" i="124"/>
  <c r="B196" i="124"/>
  <c r="B195" i="124"/>
  <c r="B194" i="124"/>
  <c r="B193" i="124"/>
  <c r="B192" i="124"/>
  <c r="B191" i="124"/>
  <c r="B190" i="124"/>
  <c r="B189" i="124"/>
  <c r="B188" i="124"/>
  <c r="B187" i="124"/>
  <c r="B186" i="124"/>
  <c r="B185" i="124"/>
  <c r="B184" i="124"/>
  <c r="B183" i="124"/>
  <c r="B182" i="124"/>
  <c r="B181" i="124"/>
  <c r="B180" i="124"/>
  <c r="B179" i="124"/>
  <c r="B178" i="124"/>
  <c r="B177" i="124"/>
  <c r="B176" i="124"/>
  <c r="B175" i="124"/>
  <c r="B174" i="124"/>
  <c r="B173" i="124"/>
  <c r="B172" i="124"/>
  <c r="B171" i="124"/>
  <c r="B170" i="124"/>
  <c r="B169" i="124"/>
  <c r="B168" i="124"/>
  <c r="B167" i="124"/>
  <c r="B166" i="124"/>
  <c r="B165" i="124"/>
  <c r="B164" i="124"/>
  <c r="B163" i="124"/>
  <c r="B162" i="124"/>
  <c r="B161" i="124"/>
  <c r="B160" i="124"/>
  <c r="B159" i="124"/>
  <c r="B158" i="124"/>
  <c r="B157" i="124"/>
  <c r="B156" i="124"/>
  <c r="B155" i="124"/>
  <c r="B154" i="124"/>
  <c r="B153" i="124"/>
  <c r="B152" i="124"/>
  <c r="B151" i="124"/>
  <c r="B150" i="124"/>
  <c r="B149" i="124"/>
  <c r="B148" i="124"/>
  <c r="B147" i="124"/>
  <c r="B146" i="124"/>
  <c r="B145" i="124"/>
  <c r="B144" i="124"/>
  <c r="B143" i="124"/>
  <c r="B142" i="124"/>
  <c r="B141" i="124"/>
  <c r="B140" i="124"/>
  <c r="B139" i="124"/>
  <c r="B138" i="124"/>
  <c r="B137" i="124"/>
  <c r="B136" i="124"/>
  <c r="B135" i="124"/>
  <c r="B134" i="124"/>
  <c r="B133" i="124"/>
  <c r="B132" i="124"/>
  <c r="B131" i="124"/>
  <c r="B130" i="124"/>
  <c r="B129" i="124"/>
  <c r="B128" i="124"/>
  <c r="B127" i="124"/>
  <c r="B126" i="124"/>
  <c r="B125" i="124"/>
  <c r="B124" i="124"/>
  <c r="B123" i="124"/>
  <c r="B122" i="124"/>
  <c r="B121" i="124"/>
  <c r="B120" i="124"/>
  <c r="B119" i="124"/>
  <c r="B118" i="124"/>
  <c r="B222" i="125"/>
  <c r="B221" i="125"/>
  <c r="B220" i="125"/>
  <c r="B219" i="125"/>
  <c r="B218" i="125"/>
  <c r="B217" i="125"/>
  <c r="B216" i="125"/>
  <c r="B215" i="125"/>
  <c r="B214" i="125"/>
  <c r="B213" i="125"/>
  <c r="B212" i="125"/>
  <c r="B211" i="125"/>
  <c r="B210" i="125"/>
  <c r="B209" i="125"/>
  <c r="B208" i="125"/>
  <c r="B207" i="125"/>
  <c r="B206" i="125"/>
  <c r="B205" i="125"/>
  <c r="B204" i="125"/>
  <c r="B203" i="125"/>
  <c r="B202" i="125"/>
  <c r="B201" i="125"/>
  <c r="B200" i="125"/>
  <c r="B199" i="125"/>
  <c r="B198" i="125"/>
  <c r="B197" i="125"/>
  <c r="B196" i="125"/>
  <c r="B195" i="125"/>
  <c r="B194" i="125"/>
  <c r="B193" i="125"/>
  <c r="B192" i="125"/>
  <c r="B191" i="125"/>
  <c r="B190" i="125"/>
  <c r="B189" i="125"/>
  <c r="B188" i="125"/>
  <c r="B187" i="125"/>
  <c r="B186" i="125"/>
  <c r="B185" i="125"/>
  <c r="B184" i="125"/>
  <c r="B183" i="125"/>
  <c r="B182" i="125"/>
  <c r="B181" i="125"/>
  <c r="B180" i="125"/>
  <c r="B179" i="125"/>
  <c r="B178" i="125"/>
  <c r="B177" i="125"/>
  <c r="B176" i="125"/>
  <c r="B175" i="125"/>
  <c r="B174" i="125"/>
  <c r="B173" i="125"/>
  <c r="B172" i="125"/>
  <c r="B171" i="125"/>
  <c r="B170" i="125"/>
  <c r="B169" i="125"/>
  <c r="B168" i="125"/>
  <c r="B167" i="125"/>
  <c r="B166" i="125"/>
  <c r="B165" i="125"/>
  <c r="B164" i="125"/>
  <c r="B163" i="125"/>
  <c r="B162" i="125"/>
  <c r="B161" i="125"/>
  <c r="B160" i="125"/>
  <c r="B159" i="125"/>
  <c r="B158" i="125"/>
  <c r="B157" i="125"/>
  <c r="B156" i="125"/>
  <c r="B155" i="125"/>
  <c r="B154" i="125"/>
  <c r="B153" i="125"/>
  <c r="B152" i="125"/>
  <c r="B151" i="125"/>
  <c r="B150" i="125"/>
  <c r="B149" i="125"/>
  <c r="B148" i="125"/>
  <c r="B147" i="125"/>
  <c r="B146" i="125"/>
  <c r="B145" i="125"/>
  <c r="B144" i="125"/>
  <c r="B143" i="125"/>
  <c r="B142" i="125"/>
  <c r="B141" i="125"/>
  <c r="B140" i="125"/>
  <c r="B139" i="125"/>
  <c r="B138" i="125"/>
  <c r="B137" i="125"/>
  <c r="B136" i="125"/>
  <c r="B135" i="125"/>
  <c r="B134" i="125"/>
  <c r="B133" i="125"/>
  <c r="B132" i="125"/>
  <c r="B131" i="125"/>
  <c r="B130" i="125"/>
  <c r="B129" i="125"/>
  <c r="B128" i="125"/>
  <c r="B127" i="125"/>
  <c r="B126" i="125"/>
  <c r="B125" i="125"/>
  <c r="B124" i="125"/>
  <c r="B123" i="125"/>
  <c r="B122" i="125"/>
  <c r="B121" i="125"/>
  <c r="B120" i="125"/>
  <c r="B119" i="125"/>
  <c r="B118" i="125"/>
  <c r="B222" i="126"/>
  <c r="B221" i="126"/>
  <c r="B220" i="126"/>
  <c r="B219" i="126"/>
  <c r="B218" i="126"/>
  <c r="B217" i="126"/>
  <c r="B216" i="126"/>
  <c r="B215" i="126"/>
  <c r="B214" i="126"/>
  <c r="B213" i="126"/>
  <c r="B212" i="126"/>
  <c r="B211" i="126"/>
  <c r="B210" i="126"/>
  <c r="B209" i="126"/>
  <c r="B208" i="126"/>
  <c r="B207" i="126"/>
  <c r="B206" i="126"/>
  <c r="B205" i="126"/>
  <c r="B204" i="126"/>
  <c r="B203" i="126"/>
  <c r="B202" i="126"/>
  <c r="B201" i="126"/>
  <c r="B200" i="126"/>
  <c r="B199" i="126"/>
  <c r="B198" i="126"/>
  <c r="B197" i="126"/>
  <c r="B196" i="126"/>
  <c r="B195" i="126"/>
  <c r="B194" i="126"/>
  <c r="B193" i="126"/>
  <c r="B192" i="126"/>
  <c r="B191" i="126"/>
  <c r="B190" i="126"/>
  <c r="B189" i="126"/>
  <c r="B188" i="126"/>
  <c r="B187" i="126"/>
  <c r="B186" i="126"/>
  <c r="B185" i="126"/>
  <c r="B184" i="126"/>
  <c r="B183" i="126"/>
  <c r="B182" i="126"/>
  <c r="B181" i="126"/>
  <c r="B180" i="126"/>
  <c r="B179" i="126"/>
  <c r="B178" i="126"/>
  <c r="B177" i="126"/>
  <c r="B176" i="126"/>
  <c r="B175" i="126"/>
  <c r="B174" i="126"/>
  <c r="B173" i="126"/>
  <c r="B172" i="126"/>
  <c r="B171" i="126"/>
  <c r="B170" i="126"/>
  <c r="B169" i="126"/>
  <c r="B168" i="126"/>
  <c r="B167" i="126"/>
  <c r="B166" i="126"/>
  <c r="B165" i="126"/>
  <c r="B164" i="126"/>
  <c r="B163" i="126"/>
  <c r="B162" i="126"/>
  <c r="B161" i="126"/>
  <c r="B160" i="126"/>
  <c r="B159" i="126"/>
  <c r="B158" i="126"/>
  <c r="B157" i="126"/>
  <c r="B156" i="126"/>
  <c r="B155" i="126"/>
  <c r="B154" i="126"/>
  <c r="B153" i="126"/>
  <c r="B152" i="126"/>
  <c r="B151" i="126"/>
  <c r="B150" i="126"/>
  <c r="B149" i="126"/>
  <c r="B148" i="126"/>
  <c r="B147" i="126"/>
  <c r="B146" i="126"/>
  <c r="B145" i="126"/>
  <c r="B144" i="126"/>
  <c r="B143" i="126"/>
  <c r="B142" i="126"/>
  <c r="B141" i="126"/>
  <c r="B140" i="126"/>
  <c r="B139" i="126"/>
  <c r="B138" i="126"/>
  <c r="B137" i="126"/>
  <c r="B136" i="126"/>
  <c r="B135" i="126"/>
  <c r="B134" i="126"/>
  <c r="B133" i="126"/>
  <c r="B132" i="126"/>
  <c r="B131" i="126"/>
  <c r="B130" i="126"/>
  <c r="B129" i="126"/>
  <c r="B128" i="126"/>
  <c r="B127" i="126"/>
  <c r="B126" i="126"/>
  <c r="B125" i="126"/>
  <c r="B124" i="126"/>
  <c r="B123" i="126"/>
  <c r="B122" i="126"/>
  <c r="B121" i="126"/>
  <c r="B120" i="126"/>
  <c r="B119" i="126"/>
  <c r="B118" i="126"/>
  <c r="B222" i="127"/>
  <c r="B221" i="127"/>
  <c r="B220" i="127"/>
  <c r="B219" i="127"/>
  <c r="B218" i="127"/>
  <c r="B217" i="127"/>
  <c r="B216" i="127"/>
  <c r="B215" i="127"/>
  <c r="B214" i="127"/>
  <c r="B213" i="127"/>
  <c r="B212" i="127"/>
  <c r="B211" i="127"/>
  <c r="B210" i="127"/>
  <c r="B209" i="127"/>
  <c r="B208" i="127"/>
  <c r="B207" i="127"/>
  <c r="B206" i="127"/>
  <c r="B205" i="127"/>
  <c r="B204" i="127"/>
  <c r="B203" i="127"/>
  <c r="B202" i="127"/>
  <c r="B201" i="127"/>
  <c r="B200" i="127"/>
  <c r="B199" i="127"/>
  <c r="B198" i="127"/>
  <c r="B197" i="127"/>
  <c r="B196" i="127"/>
  <c r="B195" i="127"/>
  <c r="B194" i="127"/>
  <c r="B193" i="127"/>
  <c r="B192" i="127"/>
  <c r="B191" i="127"/>
  <c r="B190" i="127"/>
  <c r="B189" i="127"/>
  <c r="B188" i="127"/>
  <c r="B187" i="127"/>
  <c r="B186" i="127"/>
  <c r="B185" i="127"/>
  <c r="B184" i="127"/>
  <c r="B183" i="127"/>
  <c r="B182" i="127"/>
  <c r="B181" i="127"/>
  <c r="B180" i="127"/>
  <c r="B179" i="127"/>
  <c r="B178" i="127"/>
  <c r="B177" i="127"/>
  <c r="B176" i="127"/>
  <c r="B175" i="127"/>
  <c r="B174" i="127"/>
  <c r="B173" i="127"/>
  <c r="B172" i="127"/>
  <c r="B171" i="127"/>
  <c r="B170" i="127"/>
  <c r="B169" i="127"/>
  <c r="B168" i="127"/>
  <c r="B167" i="127"/>
  <c r="B166" i="127"/>
  <c r="B165" i="127"/>
  <c r="B164" i="127"/>
  <c r="B163" i="127"/>
  <c r="B162" i="127"/>
  <c r="B161" i="127"/>
  <c r="B160" i="127"/>
  <c r="B159" i="127"/>
  <c r="B158" i="127"/>
  <c r="B157" i="127"/>
  <c r="B156" i="127"/>
  <c r="B155" i="127"/>
  <c r="B154" i="127"/>
  <c r="B153" i="127"/>
  <c r="B152" i="127"/>
  <c r="B151" i="127"/>
  <c r="B150" i="127"/>
  <c r="B149" i="127"/>
  <c r="B148" i="127"/>
  <c r="B147" i="127"/>
  <c r="B146" i="127"/>
  <c r="B145" i="127"/>
  <c r="B144" i="127"/>
  <c r="B143" i="127"/>
  <c r="B142" i="127"/>
  <c r="B141" i="127"/>
  <c r="B140" i="127"/>
  <c r="B139" i="127"/>
  <c r="B138" i="127"/>
  <c r="B137" i="127"/>
  <c r="B136" i="127"/>
  <c r="B135" i="127"/>
  <c r="B134" i="127"/>
  <c r="B133" i="127"/>
  <c r="B132" i="127"/>
  <c r="B131" i="127"/>
  <c r="B130" i="127"/>
  <c r="B129" i="127"/>
  <c r="B128" i="127"/>
  <c r="B127" i="127"/>
  <c r="B126" i="127"/>
  <c r="B125" i="127"/>
  <c r="B124" i="127"/>
  <c r="B123" i="127"/>
  <c r="B122" i="127"/>
  <c r="B121" i="127"/>
  <c r="B120" i="127"/>
  <c r="B119" i="127"/>
  <c r="B118" i="127"/>
  <c r="B222" i="128"/>
  <c r="B221" i="128"/>
  <c r="B220" i="128"/>
  <c r="B219" i="128"/>
  <c r="B218" i="128"/>
  <c r="B217" i="128"/>
  <c r="B216" i="128"/>
  <c r="B215" i="128"/>
  <c r="B214" i="128"/>
  <c r="B213" i="128"/>
  <c r="B212" i="128"/>
  <c r="B211" i="128"/>
  <c r="B210" i="128"/>
  <c r="B209" i="128"/>
  <c r="B208" i="128"/>
  <c r="B207" i="128"/>
  <c r="B206" i="128"/>
  <c r="B205" i="128"/>
  <c r="B204" i="128"/>
  <c r="B203" i="128"/>
  <c r="B202" i="128"/>
  <c r="B201" i="128"/>
  <c r="B200" i="128"/>
  <c r="B199" i="128"/>
  <c r="B198" i="128"/>
  <c r="B197" i="128"/>
  <c r="B196" i="128"/>
  <c r="B195" i="128"/>
  <c r="B194" i="128"/>
  <c r="B193" i="128"/>
  <c r="B192" i="128"/>
  <c r="B191" i="128"/>
  <c r="B190" i="128"/>
  <c r="B189" i="128"/>
  <c r="B188" i="128"/>
  <c r="B187" i="128"/>
  <c r="B186" i="128"/>
  <c r="B185" i="128"/>
  <c r="B184" i="128"/>
  <c r="B183" i="128"/>
  <c r="B182" i="128"/>
  <c r="B181" i="128"/>
  <c r="B180" i="128"/>
  <c r="B179" i="128"/>
  <c r="B178" i="128"/>
  <c r="B177" i="128"/>
  <c r="B176" i="128"/>
  <c r="B175" i="128"/>
  <c r="B174" i="128"/>
  <c r="B173" i="128"/>
  <c r="B172" i="128"/>
  <c r="B171" i="128"/>
  <c r="B170" i="128"/>
  <c r="B169" i="128"/>
  <c r="B168" i="128"/>
  <c r="B167" i="128"/>
  <c r="B166" i="128"/>
  <c r="B165" i="128"/>
  <c r="B164" i="128"/>
  <c r="B163" i="128"/>
  <c r="B162" i="128"/>
  <c r="B161" i="128"/>
  <c r="B160" i="128"/>
  <c r="B159" i="128"/>
  <c r="B158" i="128"/>
  <c r="B157" i="128"/>
  <c r="B156" i="128"/>
  <c r="B155" i="128"/>
  <c r="B154" i="128"/>
  <c r="B153" i="128"/>
  <c r="B152" i="128"/>
  <c r="B151" i="128"/>
  <c r="B150" i="128"/>
  <c r="B149" i="128"/>
  <c r="B148" i="128"/>
  <c r="B147" i="128"/>
  <c r="B146" i="128"/>
  <c r="B145" i="128"/>
  <c r="B144" i="128"/>
  <c r="B143" i="128"/>
  <c r="B142" i="128"/>
  <c r="B141" i="128"/>
  <c r="B140" i="128"/>
  <c r="B139" i="128"/>
  <c r="B138" i="128"/>
  <c r="B137" i="128"/>
  <c r="B136" i="128"/>
  <c r="B135" i="128"/>
  <c r="B134" i="128"/>
  <c r="B133" i="128"/>
  <c r="B132" i="128"/>
  <c r="B131" i="128"/>
  <c r="B130" i="128"/>
  <c r="B129" i="128"/>
  <c r="B128" i="128"/>
  <c r="B127" i="128"/>
  <c r="B126" i="128"/>
  <c r="B125" i="128"/>
  <c r="B124" i="128"/>
  <c r="B123" i="128"/>
  <c r="B122" i="128"/>
  <c r="B121" i="128"/>
  <c r="B120" i="128"/>
  <c r="B119" i="128"/>
  <c r="B118" i="128"/>
  <c r="B222" i="129"/>
  <c r="B221" i="129"/>
  <c r="B220" i="129"/>
  <c r="B219" i="129"/>
  <c r="B218" i="129"/>
  <c r="B217" i="129"/>
  <c r="B216" i="129"/>
  <c r="B215" i="129"/>
  <c r="B214" i="129"/>
  <c r="B213" i="129"/>
  <c r="B212" i="129"/>
  <c r="B211" i="129"/>
  <c r="B210" i="129"/>
  <c r="B209" i="129"/>
  <c r="B208" i="129"/>
  <c r="B207" i="129"/>
  <c r="B206" i="129"/>
  <c r="B205" i="129"/>
  <c r="B204" i="129"/>
  <c r="B203" i="129"/>
  <c r="B202" i="129"/>
  <c r="B201" i="129"/>
  <c r="B200" i="129"/>
  <c r="B199" i="129"/>
  <c r="B198" i="129"/>
  <c r="B197" i="129"/>
  <c r="B196" i="129"/>
  <c r="B195" i="129"/>
  <c r="B194" i="129"/>
  <c r="B193" i="129"/>
  <c r="B192" i="129"/>
  <c r="B191" i="129"/>
  <c r="B190" i="129"/>
  <c r="B189" i="129"/>
  <c r="B188" i="129"/>
  <c r="B187" i="129"/>
  <c r="B186" i="129"/>
  <c r="B185" i="129"/>
  <c r="B184" i="129"/>
  <c r="B183" i="129"/>
  <c r="B182" i="129"/>
  <c r="B181" i="129"/>
  <c r="B180" i="129"/>
  <c r="B179" i="129"/>
  <c r="B178" i="129"/>
  <c r="B177" i="129"/>
  <c r="B176" i="129"/>
  <c r="B175" i="129"/>
  <c r="B174" i="129"/>
  <c r="B173" i="129"/>
  <c r="B172" i="129"/>
  <c r="B171" i="129"/>
  <c r="B170" i="129"/>
  <c r="B169" i="129"/>
  <c r="B168" i="129"/>
  <c r="B167" i="129"/>
  <c r="B166" i="129"/>
  <c r="B165" i="129"/>
  <c r="B164" i="129"/>
  <c r="B163" i="129"/>
  <c r="B162" i="129"/>
  <c r="B161" i="129"/>
  <c r="B160" i="129"/>
  <c r="B159" i="129"/>
  <c r="B158" i="129"/>
  <c r="B157" i="129"/>
  <c r="B156" i="129"/>
  <c r="B155" i="129"/>
  <c r="B154" i="129"/>
  <c r="B153" i="129"/>
  <c r="B152" i="129"/>
  <c r="B151" i="129"/>
  <c r="B150" i="129"/>
  <c r="B149" i="129"/>
  <c r="B148" i="129"/>
  <c r="B147" i="129"/>
  <c r="B146" i="129"/>
  <c r="B145" i="129"/>
  <c r="B144" i="129"/>
  <c r="B143" i="129"/>
  <c r="B142" i="129"/>
  <c r="B141" i="129"/>
  <c r="B140" i="129"/>
  <c r="B139" i="129"/>
  <c r="B138" i="129"/>
  <c r="B137" i="129"/>
  <c r="B136" i="129"/>
  <c r="B135" i="129"/>
  <c r="B134" i="129"/>
  <c r="B133" i="129"/>
  <c r="B132" i="129"/>
  <c r="B131" i="129"/>
  <c r="B130" i="129"/>
  <c r="B129" i="129"/>
  <c r="B128" i="129"/>
  <c r="B127" i="129"/>
  <c r="B126" i="129"/>
  <c r="B125" i="129"/>
  <c r="B124" i="129"/>
  <c r="B123" i="129"/>
  <c r="B122" i="129"/>
  <c r="B121" i="129"/>
  <c r="B120" i="129"/>
  <c r="B119" i="129"/>
  <c r="B118" i="129"/>
  <c r="B222" i="130"/>
  <c r="B221" i="130"/>
  <c r="B220" i="130"/>
  <c r="B219" i="130"/>
  <c r="B218" i="130"/>
  <c r="B217" i="130"/>
  <c r="B216" i="130"/>
  <c r="B215" i="130"/>
  <c r="B214" i="130"/>
  <c r="B213" i="130"/>
  <c r="B212" i="130"/>
  <c r="B211" i="130"/>
  <c r="B210" i="130"/>
  <c r="B209" i="130"/>
  <c r="B208" i="130"/>
  <c r="B207" i="130"/>
  <c r="B206" i="130"/>
  <c r="B205" i="130"/>
  <c r="B204" i="130"/>
  <c r="B203" i="130"/>
  <c r="B202" i="130"/>
  <c r="B201" i="130"/>
  <c r="B200" i="130"/>
  <c r="B199" i="130"/>
  <c r="B198" i="130"/>
  <c r="B197" i="130"/>
  <c r="B196" i="130"/>
  <c r="B195" i="130"/>
  <c r="B194" i="130"/>
  <c r="B193" i="130"/>
  <c r="B192" i="130"/>
  <c r="B191" i="130"/>
  <c r="B190" i="130"/>
  <c r="B189" i="130"/>
  <c r="B188" i="130"/>
  <c r="B187" i="130"/>
  <c r="B186" i="130"/>
  <c r="B185" i="130"/>
  <c r="B184" i="130"/>
  <c r="B183" i="130"/>
  <c r="B182" i="130"/>
  <c r="B181" i="130"/>
  <c r="B180" i="130"/>
  <c r="B179" i="130"/>
  <c r="B178" i="130"/>
  <c r="B177" i="130"/>
  <c r="B176" i="130"/>
  <c r="B175" i="130"/>
  <c r="B174" i="130"/>
  <c r="B173" i="130"/>
  <c r="B172" i="130"/>
  <c r="B171" i="130"/>
  <c r="B170" i="130"/>
  <c r="B169" i="130"/>
  <c r="B168" i="130"/>
  <c r="B167" i="130"/>
  <c r="B166" i="130"/>
  <c r="B165" i="130"/>
  <c r="B164" i="130"/>
  <c r="B163" i="130"/>
  <c r="B162" i="130"/>
  <c r="B161" i="130"/>
  <c r="B160" i="130"/>
  <c r="B159" i="130"/>
  <c r="B158" i="130"/>
  <c r="B157" i="130"/>
  <c r="B156" i="130"/>
  <c r="B155" i="130"/>
  <c r="B154" i="130"/>
  <c r="B153" i="130"/>
  <c r="B152" i="130"/>
  <c r="B151" i="130"/>
  <c r="B150" i="130"/>
  <c r="B149" i="130"/>
  <c r="B148" i="130"/>
  <c r="B147" i="130"/>
  <c r="B146" i="130"/>
  <c r="B145" i="130"/>
  <c r="B144" i="130"/>
  <c r="B143" i="130"/>
  <c r="B142" i="130"/>
  <c r="B141" i="130"/>
  <c r="B140" i="130"/>
  <c r="B139" i="130"/>
  <c r="B138" i="130"/>
  <c r="B137" i="130"/>
  <c r="B136" i="130"/>
  <c r="B135" i="130"/>
  <c r="B134" i="130"/>
  <c r="B133" i="130"/>
  <c r="B132" i="130"/>
  <c r="B131" i="130"/>
  <c r="B130" i="130"/>
  <c r="B129" i="130"/>
  <c r="B128" i="130"/>
  <c r="B127" i="130"/>
  <c r="B126" i="130"/>
  <c r="B125" i="130"/>
  <c r="B124" i="130"/>
  <c r="B123" i="130"/>
  <c r="B122" i="130"/>
  <c r="B121" i="130"/>
  <c r="B120" i="130"/>
  <c r="B119" i="130"/>
  <c r="B118" i="130"/>
  <c r="B222" i="160"/>
  <c r="B221" i="160"/>
  <c r="B220" i="160"/>
  <c r="B219" i="160"/>
  <c r="B218" i="160"/>
  <c r="B217" i="160"/>
  <c r="B216" i="160"/>
  <c r="B215" i="160"/>
  <c r="B214" i="160"/>
  <c r="B213" i="160"/>
  <c r="B212" i="160"/>
  <c r="B211" i="160"/>
  <c r="B210" i="160"/>
  <c r="B209" i="160"/>
  <c r="B208" i="160"/>
  <c r="B207" i="160"/>
  <c r="B206" i="160"/>
  <c r="B205" i="160"/>
  <c r="B204" i="160"/>
  <c r="B203" i="160"/>
  <c r="B202" i="160"/>
  <c r="B201" i="160"/>
  <c r="B200" i="160"/>
  <c r="B199" i="160"/>
  <c r="B198" i="160"/>
  <c r="B197" i="160"/>
  <c r="B196" i="160"/>
  <c r="B195" i="160"/>
  <c r="B194" i="160"/>
  <c r="B193" i="160"/>
  <c r="B192" i="160"/>
  <c r="B191" i="160"/>
  <c r="B190" i="160"/>
  <c r="B189" i="160"/>
  <c r="B188" i="160"/>
  <c r="B187" i="160"/>
  <c r="B186" i="160"/>
  <c r="B185" i="160"/>
  <c r="B184" i="160"/>
  <c r="B183" i="160"/>
  <c r="B182" i="160"/>
  <c r="B181" i="160"/>
  <c r="B180" i="160"/>
  <c r="B179" i="160"/>
  <c r="B178" i="160"/>
  <c r="B177" i="160"/>
  <c r="B176" i="160"/>
  <c r="B175" i="160"/>
  <c r="B174" i="160"/>
  <c r="B173" i="160"/>
  <c r="B172" i="160"/>
  <c r="B171" i="160"/>
  <c r="B170" i="160"/>
  <c r="B169" i="160"/>
  <c r="B168" i="160"/>
  <c r="B167" i="160"/>
  <c r="B166" i="160"/>
  <c r="B165" i="160"/>
  <c r="B164" i="160"/>
  <c r="B163" i="160"/>
  <c r="B162" i="160"/>
  <c r="B161" i="160"/>
  <c r="B160" i="160"/>
  <c r="B159" i="160"/>
  <c r="B158" i="160"/>
  <c r="B157" i="160"/>
  <c r="B156" i="160"/>
  <c r="B155" i="160"/>
  <c r="B154" i="160"/>
  <c r="B153" i="160"/>
  <c r="B152" i="160"/>
  <c r="B151" i="160"/>
  <c r="B150" i="160"/>
  <c r="B149" i="160"/>
  <c r="B148" i="160"/>
  <c r="B147" i="160"/>
  <c r="B146" i="160"/>
  <c r="B145" i="160"/>
  <c r="B144" i="160"/>
  <c r="B143" i="160"/>
  <c r="B142" i="160"/>
  <c r="B141" i="160"/>
  <c r="B140" i="160"/>
  <c r="B139" i="160"/>
  <c r="B138" i="160"/>
  <c r="B137" i="160"/>
  <c r="B136" i="160"/>
  <c r="B135" i="160"/>
  <c r="B134" i="160"/>
  <c r="B133" i="160"/>
  <c r="B132" i="160"/>
  <c r="B131" i="160"/>
  <c r="B130" i="160"/>
  <c r="B129" i="160"/>
  <c r="B128" i="160"/>
  <c r="B127" i="160"/>
  <c r="B126" i="160"/>
  <c r="B125" i="160"/>
  <c r="B124" i="160"/>
  <c r="B123" i="160"/>
  <c r="B122" i="160"/>
  <c r="B121" i="160"/>
  <c r="B120" i="160"/>
  <c r="B119" i="160"/>
  <c r="B118" i="160"/>
  <c r="B222" i="131"/>
  <c r="B221" i="131"/>
  <c r="B220" i="131"/>
  <c r="B219" i="131"/>
  <c r="B218" i="131"/>
  <c r="B217" i="131"/>
  <c r="B216" i="131"/>
  <c r="B215" i="131"/>
  <c r="B214" i="131"/>
  <c r="B213" i="131"/>
  <c r="B212" i="131"/>
  <c r="B211" i="131"/>
  <c r="B210" i="131"/>
  <c r="B209" i="131"/>
  <c r="B208" i="131"/>
  <c r="B207" i="131"/>
  <c r="B206" i="131"/>
  <c r="B205" i="131"/>
  <c r="B204" i="131"/>
  <c r="B203" i="131"/>
  <c r="B202" i="131"/>
  <c r="B201" i="131"/>
  <c r="B200" i="131"/>
  <c r="B199" i="131"/>
  <c r="B198" i="131"/>
  <c r="B197" i="131"/>
  <c r="B196" i="131"/>
  <c r="B195" i="131"/>
  <c r="B194" i="131"/>
  <c r="B193" i="131"/>
  <c r="B192" i="131"/>
  <c r="B191" i="131"/>
  <c r="B190" i="131"/>
  <c r="B189" i="131"/>
  <c r="B188" i="131"/>
  <c r="B187" i="131"/>
  <c r="B186" i="131"/>
  <c r="B185" i="131"/>
  <c r="B184" i="131"/>
  <c r="B183" i="131"/>
  <c r="B182" i="131"/>
  <c r="B181" i="131"/>
  <c r="B180" i="131"/>
  <c r="B179" i="131"/>
  <c r="B178" i="131"/>
  <c r="B177" i="131"/>
  <c r="B176" i="131"/>
  <c r="B175" i="131"/>
  <c r="B174" i="131"/>
  <c r="B173" i="131"/>
  <c r="B172" i="131"/>
  <c r="B171" i="131"/>
  <c r="B170" i="131"/>
  <c r="B169" i="131"/>
  <c r="B168" i="131"/>
  <c r="B167" i="131"/>
  <c r="B166" i="131"/>
  <c r="B165" i="131"/>
  <c r="B164" i="131"/>
  <c r="B163" i="131"/>
  <c r="B162" i="131"/>
  <c r="B161" i="131"/>
  <c r="B160" i="131"/>
  <c r="B159" i="131"/>
  <c r="B158" i="131"/>
  <c r="B157" i="131"/>
  <c r="B156" i="131"/>
  <c r="B155" i="131"/>
  <c r="B154" i="131"/>
  <c r="B153" i="131"/>
  <c r="B152" i="131"/>
  <c r="B151" i="131"/>
  <c r="B150" i="131"/>
  <c r="B149" i="131"/>
  <c r="B148" i="131"/>
  <c r="B147" i="131"/>
  <c r="B146" i="131"/>
  <c r="B145" i="131"/>
  <c r="B144" i="131"/>
  <c r="B143" i="131"/>
  <c r="B142" i="131"/>
  <c r="B141" i="131"/>
  <c r="B140" i="131"/>
  <c r="B139" i="131"/>
  <c r="B138" i="131"/>
  <c r="B137" i="131"/>
  <c r="B136" i="131"/>
  <c r="B135" i="131"/>
  <c r="B134" i="131"/>
  <c r="B133" i="131"/>
  <c r="B132" i="131"/>
  <c r="B131" i="131"/>
  <c r="B130" i="131"/>
  <c r="B129" i="131"/>
  <c r="B128" i="131"/>
  <c r="B127" i="131"/>
  <c r="B126" i="131"/>
  <c r="B125" i="131"/>
  <c r="B124" i="131"/>
  <c r="B123" i="131"/>
  <c r="B122" i="131"/>
  <c r="B121" i="131"/>
  <c r="B120" i="131"/>
  <c r="B119" i="131"/>
  <c r="B118" i="131"/>
  <c r="B222" i="132"/>
  <c r="B221" i="132"/>
  <c r="B220" i="132"/>
  <c r="B219" i="132"/>
  <c r="B218" i="132"/>
  <c r="B217" i="132"/>
  <c r="B216" i="132"/>
  <c r="B215" i="132"/>
  <c r="B214" i="132"/>
  <c r="B213" i="132"/>
  <c r="B212" i="132"/>
  <c r="B211" i="132"/>
  <c r="B210" i="132"/>
  <c r="B209" i="132"/>
  <c r="B208" i="132"/>
  <c r="B207" i="132"/>
  <c r="B206" i="132"/>
  <c r="B205" i="132"/>
  <c r="B204" i="132"/>
  <c r="B203" i="132"/>
  <c r="B202" i="132"/>
  <c r="B201" i="132"/>
  <c r="B200" i="132"/>
  <c r="B199" i="132"/>
  <c r="B198" i="132"/>
  <c r="B197" i="132"/>
  <c r="B196" i="132"/>
  <c r="B195" i="132"/>
  <c r="B194" i="132"/>
  <c r="B193" i="132"/>
  <c r="B192" i="132"/>
  <c r="B191" i="132"/>
  <c r="B190" i="132"/>
  <c r="B189" i="132"/>
  <c r="B188" i="132"/>
  <c r="B187" i="132"/>
  <c r="B186" i="132"/>
  <c r="B185" i="132"/>
  <c r="B184" i="132"/>
  <c r="B183" i="132"/>
  <c r="B182" i="132"/>
  <c r="B181" i="132"/>
  <c r="B180" i="132"/>
  <c r="B179" i="132"/>
  <c r="B178" i="132"/>
  <c r="B177" i="132"/>
  <c r="B176" i="132"/>
  <c r="B175" i="132"/>
  <c r="B174" i="132"/>
  <c r="B173" i="132"/>
  <c r="B172" i="132"/>
  <c r="B171" i="132"/>
  <c r="B170" i="132"/>
  <c r="B169" i="132"/>
  <c r="B168" i="132"/>
  <c r="B167" i="132"/>
  <c r="B166" i="132"/>
  <c r="B165" i="132"/>
  <c r="B164" i="132"/>
  <c r="B163" i="132"/>
  <c r="B162" i="132"/>
  <c r="B161" i="132"/>
  <c r="B160" i="132"/>
  <c r="B159" i="132"/>
  <c r="B158" i="132"/>
  <c r="B157" i="132"/>
  <c r="B156" i="132"/>
  <c r="B155" i="132"/>
  <c r="B154" i="132"/>
  <c r="B153" i="132"/>
  <c r="B152" i="132"/>
  <c r="B151" i="132"/>
  <c r="B150" i="132"/>
  <c r="B149" i="132"/>
  <c r="B148" i="132"/>
  <c r="B147" i="132"/>
  <c r="B146" i="132"/>
  <c r="B145" i="132"/>
  <c r="B144" i="132"/>
  <c r="B143" i="132"/>
  <c r="B142" i="132"/>
  <c r="B141" i="132"/>
  <c r="B140" i="132"/>
  <c r="B139" i="132"/>
  <c r="B138" i="132"/>
  <c r="B137" i="132"/>
  <c r="B136" i="132"/>
  <c r="B135" i="132"/>
  <c r="B134" i="132"/>
  <c r="B133" i="132"/>
  <c r="B132" i="132"/>
  <c r="B131" i="132"/>
  <c r="B130" i="132"/>
  <c r="B129" i="132"/>
  <c r="B128" i="132"/>
  <c r="B127" i="132"/>
  <c r="B126" i="132"/>
  <c r="B125" i="132"/>
  <c r="B124" i="132"/>
  <c r="B123" i="132"/>
  <c r="B122" i="132"/>
  <c r="B121" i="132"/>
  <c r="B120" i="132"/>
  <c r="B119" i="132"/>
  <c r="B118" i="132"/>
  <c r="B222" i="133"/>
  <c r="B221" i="133"/>
  <c r="B220" i="133"/>
  <c r="B219" i="133"/>
  <c r="B218" i="133"/>
  <c r="B217" i="133"/>
  <c r="B216" i="133"/>
  <c r="B215" i="133"/>
  <c r="B214" i="133"/>
  <c r="B213" i="133"/>
  <c r="B212" i="133"/>
  <c r="B211" i="133"/>
  <c r="B210" i="133"/>
  <c r="B209" i="133"/>
  <c r="B208" i="133"/>
  <c r="B207" i="133"/>
  <c r="B206" i="133"/>
  <c r="B205" i="133"/>
  <c r="B204" i="133"/>
  <c r="B203" i="133"/>
  <c r="B202" i="133"/>
  <c r="B201" i="133"/>
  <c r="B200" i="133"/>
  <c r="B199" i="133"/>
  <c r="B198" i="133"/>
  <c r="B197" i="133"/>
  <c r="B196" i="133"/>
  <c r="B195" i="133"/>
  <c r="B194" i="133"/>
  <c r="B193" i="133"/>
  <c r="B192" i="133"/>
  <c r="B191" i="133"/>
  <c r="B190" i="133"/>
  <c r="B189" i="133"/>
  <c r="B188" i="133"/>
  <c r="B187" i="133"/>
  <c r="B186" i="133"/>
  <c r="B185" i="133"/>
  <c r="B184" i="133"/>
  <c r="B183" i="133"/>
  <c r="B182" i="133"/>
  <c r="B181" i="133"/>
  <c r="B180" i="133"/>
  <c r="B179" i="133"/>
  <c r="B178" i="133"/>
  <c r="B177" i="133"/>
  <c r="B176" i="133"/>
  <c r="B175" i="133"/>
  <c r="B174" i="133"/>
  <c r="B173" i="133"/>
  <c r="B172" i="133"/>
  <c r="B171" i="133"/>
  <c r="B170" i="133"/>
  <c r="B169" i="133"/>
  <c r="B168" i="133"/>
  <c r="B167" i="133"/>
  <c r="B166" i="133"/>
  <c r="B165" i="133"/>
  <c r="B164" i="133"/>
  <c r="B163" i="133"/>
  <c r="B162" i="133"/>
  <c r="B161" i="133"/>
  <c r="B160" i="133"/>
  <c r="B159" i="133"/>
  <c r="B158" i="133"/>
  <c r="B157" i="133"/>
  <c r="B156" i="133"/>
  <c r="B155" i="133"/>
  <c r="B154" i="133"/>
  <c r="B153" i="133"/>
  <c r="B152" i="133"/>
  <c r="B151" i="133"/>
  <c r="B150" i="133"/>
  <c r="B149" i="133"/>
  <c r="B148" i="133"/>
  <c r="B147" i="133"/>
  <c r="B146" i="133"/>
  <c r="B145" i="133"/>
  <c r="B144" i="133"/>
  <c r="B143" i="133"/>
  <c r="B142" i="133"/>
  <c r="B141" i="133"/>
  <c r="B140" i="133"/>
  <c r="B139" i="133"/>
  <c r="B138" i="133"/>
  <c r="B137" i="133"/>
  <c r="B136" i="133"/>
  <c r="B135" i="133"/>
  <c r="B134" i="133"/>
  <c r="B133" i="133"/>
  <c r="B132" i="133"/>
  <c r="B131" i="133"/>
  <c r="B130" i="133"/>
  <c r="B129" i="133"/>
  <c r="B128" i="133"/>
  <c r="B127" i="133"/>
  <c r="B126" i="133"/>
  <c r="B125" i="133"/>
  <c r="B124" i="133"/>
  <c r="B123" i="133"/>
  <c r="B122" i="133"/>
  <c r="B121" i="133"/>
  <c r="B120" i="133"/>
  <c r="B119" i="133"/>
  <c r="B118" i="133"/>
  <c r="B222" i="134"/>
  <c r="B221" i="134"/>
  <c r="B220" i="134"/>
  <c r="B219" i="134"/>
  <c r="B218" i="134"/>
  <c r="B217" i="134"/>
  <c r="B216" i="134"/>
  <c r="B215" i="134"/>
  <c r="B214" i="134"/>
  <c r="B213" i="134"/>
  <c r="B212" i="134"/>
  <c r="B211" i="134"/>
  <c r="B210" i="134"/>
  <c r="B209" i="134"/>
  <c r="B208" i="134"/>
  <c r="B207" i="134"/>
  <c r="B206" i="134"/>
  <c r="B205" i="134"/>
  <c r="B204" i="134"/>
  <c r="B203" i="134"/>
  <c r="B202" i="134"/>
  <c r="B201" i="134"/>
  <c r="B200" i="134"/>
  <c r="B199" i="134"/>
  <c r="B198" i="134"/>
  <c r="B197" i="134"/>
  <c r="B196" i="134"/>
  <c r="B195" i="134"/>
  <c r="B194" i="134"/>
  <c r="B193" i="134"/>
  <c r="B192" i="134"/>
  <c r="B191" i="134"/>
  <c r="B190" i="134"/>
  <c r="B189" i="134"/>
  <c r="B188" i="134"/>
  <c r="B187" i="134"/>
  <c r="B186" i="134"/>
  <c r="B185" i="134"/>
  <c r="B184" i="134"/>
  <c r="B183" i="134"/>
  <c r="B182" i="134"/>
  <c r="B181" i="134"/>
  <c r="B180" i="134"/>
  <c r="B179" i="134"/>
  <c r="B178" i="134"/>
  <c r="B177" i="134"/>
  <c r="B176" i="134"/>
  <c r="B175" i="134"/>
  <c r="B174" i="134"/>
  <c r="B173" i="134"/>
  <c r="B172" i="134"/>
  <c r="B171" i="134"/>
  <c r="B170" i="134"/>
  <c r="B169" i="134"/>
  <c r="B168" i="134"/>
  <c r="B167" i="134"/>
  <c r="B166" i="134"/>
  <c r="B165" i="134"/>
  <c r="B164" i="134"/>
  <c r="B163" i="134"/>
  <c r="B162" i="134"/>
  <c r="B161" i="134"/>
  <c r="B160" i="134"/>
  <c r="B159" i="134"/>
  <c r="B158" i="134"/>
  <c r="B157" i="134"/>
  <c r="B156" i="134"/>
  <c r="B155" i="134"/>
  <c r="B154" i="134"/>
  <c r="B153" i="134"/>
  <c r="B152" i="134"/>
  <c r="B151" i="134"/>
  <c r="B150" i="134"/>
  <c r="B149" i="134"/>
  <c r="B148" i="134"/>
  <c r="B147" i="134"/>
  <c r="B146" i="134"/>
  <c r="B145" i="134"/>
  <c r="B144" i="134"/>
  <c r="B143" i="134"/>
  <c r="B142" i="134"/>
  <c r="B141" i="134"/>
  <c r="B140" i="134"/>
  <c r="B139" i="134"/>
  <c r="B138" i="134"/>
  <c r="B137" i="134"/>
  <c r="B136" i="134"/>
  <c r="B135" i="134"/>
  <c r="B134" i="134"/>
  <c r="B133" i="134"/>
  <c r="B132" i="134"/>
  <c r="B131" i="134"/>
  <c r="B130" i="134"/>
  <c r="B129" i="134"/>
  <c r="B128" i="134"/>
  <c r="B127" i="134"/>
  <c r="B126" i="134"/>
  <c r="B125" i="134"/>
  <c r="B124" i="134"/>
  <c r="B123" i="134"/>
  <c r="B122" i="134"/>
  <c r="B121" i="134"/>
  <c r="B120" i="134"/>
  <c r="B119" i="134"/>
  <c r="B118" i="134"/>
  <c r="B222" i="135"/>
  <c r="B221" i="135"/>
  <c r="B220" i="135"/>
  <c r="B219" i="135"/>
  <c r="B218" i="135"/>
  <c r="B217" i="135"/>
  <c r="B216" i="135"/>
  <c r="B215" i="135"/>
  <c r="B214" i="135"/>
  <c r="B213" i="135"/>
  <c r="B212" i="135"/>
  <c r="B211" i="135"/>
  <c r="B210" i="135"/>
  <c r="B209" i="135"/>
  <c r="B208" i="135"/>
  <c r="B207" i="135"/>
  <c r="B206" i="135"/>
  <c r="B205" i="135"/>
  <c r="B204" i="135"/>
  <c r="B203" i="135"/>
  <c r="B202" i="135"/>
  <c r="B201" i="135"/>
  <c r="B200" i="135"/>
  <c r="B199" i="135"/>
  <c r="B198" i="135"/>
  <c r="B197" i="135"/>
  <c r="B196" i="135"/>
  <c r="B195" i="135"/>
  <c r="B194" i="135"/>
  <c r="B193" i="135"/>
  <c r="B192" i="135"/>
  <c r="B191" i="135"/>
  <c r="B190" i="135"/>
  <c r="B189" i="135"/>
  <c r="B188" i="135"/>
  <c r="B187" i="135"/>
  <c r="B186" i="135"/>
  <c r="B185" i="135"/>
  <c r="B184" i="135"/>
  <c r="B183" i="135"/>
  <c r="B182" i="135"/>
  <c r="B181" i="135"/>
  <c r="B180" i="135"/>
  <c r="B179" i="135"/>
  <c r="B178" i="135"/>
  <c r="B177" i="135"/>
  <c r="B176" i="135"/>
  <c r="B175" i="135"/>
  <c r="B174" i="135"/>
  <c r="B173" i="135"/>
  <c r="B172" i="135"/>
  <c r="B171" i="135"/>
  <c r="B170" i="135"/>
  <c r="B169" i="135"/>
  <c r="B168" i="135"/>
  <c r="B167" i="135"/>
  <c r="B166" i="135"/>
  <c r="B165" i="135"/>
  <c r="B164" i="135"/>
  <c r="B163" i="135"/>
  <c r="B162" i="135"/>
  <c r="B161" i="135"/>
  <c r="B160" i="135"/>
  <c r="B159" i="135"/>
  <c r="B158" i="135"/>
  <c r="B157" i="135"/>
  <c r="B156" i="135"/>
  <c r="B155" i="135"/>
  <c r="B154" i="135"/>
  <c r="B153" i="135"/>
  <c r="B152" i="135"/>
  <c r="B151" i="135"/>
  <c r="B150" i="135"/>
  <c r="B149" i="135"/>
  <c r="B148" i="135"/>
  <c r="B147" i="135"/>
  <c r="B146" i="135"/>
  <c r="B145" i="135"/>
  <c r="B144" i="135"/>
  <c r="B143" i="135"/>
  <c r="B142" i="135"/>
  <c r="B141" i="135"/>
  <c r="B140" i="135"/>
  <c r="B139" i="135"/>
  <c r="B138" i="135"/>
  <c r="B137" i="135"/>
  <c r="B136" i="135"/>
  <c r="B135" i="135"/>
  <c r="B134" i="135"/>
  <c r="B133" i="135"/>
  <c r="B132" i="135"/>
  <c r="B131" i="135"/>
  <c r="B130" i="135"/>
  <c r="B129" i="135"/>
  <c r="B128" i="135"/>
  <c r="B127" i="135"/>
  <c r="B126" i="135"/>
  <c r="B125" i="135"/>
  <c r="B124" i="135"/>
  <c r="B123" i="135"/>
  <c r="B122" i="135"/>
  <c r="B121" i="135"/>
  <c r="B120" i="135"/>
  <c r="B119" i="135"/>
  <c r="B118" i="135"/>
  <c r="B222" i="136"/>
  <c r="B221" i="136"/>
  <c r="B220" i="136"/>
  <c r="B219" i="136"/>
  <c r="B218" i="136"/>
  <c r="B217" i="136"/>
  <c r="B216" i="136"/>
  <c r="B215" i="136"/>
  <c r="B214" i="136"/>
  <c r="B213" i="136"/>
  <c r="B212" i="136"/>
  <c r="B211" i="136"/>
  <c r="B210" i="136"/>
  <c r="B209" i="136"/>
  <c r="B208" i="136"/>
  <c r="B207" i="136"/>
  <c r="B206" i="136"/>
  <c r="B205" i="136"/>
  <c r="B204" i="136"/>
  <c r="B203" i="136"/>
  <c r="B202" i="136"/>
  <c r="B201" i="136"/>
  <c r="B200" i="136"/>
  <c r="B199" i="136"/>
  <c r="B198" i="136"/>
  <c r="B197" i="136"/>
  <c r="B196" i="136"/>
  <c r="B195" i="136"/>
  <c r="B194" i="136"/>
  <c r="B193" i="136"/>
  <c r="B192" i="136"/>
  <c r="B191" i="136"/>
  <c r="B190" i="136"/>
  <c r="B189" i="136"/>
  <c r="B188" i="136"/>
  <c r="B187" i="136"/>
  <c r="B186" i="136"/>
  <c r="B185" i="136"/>
  <c r="B184" i="136"/>
  <c r="B183" i="136"/>
  <c r="B182" i="136"/>
  <c r="B181" i="136"/>
  <c r="B180" i="136"/>
  <c r="B179" i="136"/>
  <c r="B178" i="136"/>
  <c r="B177" i="136"/>
  <c r="B176" i="136"/>
  <c r="B175" i="136"/>
  <c r="B174" i="136"/>
  <c r="B173" i="136"/>
  <c r="B172" i="136"/>
  <c r="B171" i="136"/>
  <c r="B170" i="136"/>
  <c r="B169" i="136"/>
  <c r="B168" i="136"/>
  <c r="B167" i="136"/>
  <c r="B166" i="136"/>
  <c r="B165" i="136"/>
  <c r="B164" i="136"/>
  <c r="B163" i="136"/>
  <c r="B162" i="136"/>
  <c r="B161" i="136"/>
  <c r="B160" i="136"/>
  <c r="B159" i="136"/>
  <c r="B158" i="136"/>
  <c r="B157" i="136"/>
  <c r="B156" i="136"/>
  <c r="B155" i="136"/>
  <c r="B154" i="136"/>
  <c r="B153" i="136"/>
  <c r="B152" i="136"/>
  <c r="B151" i="136"/>
  <c r="B150" i="136"/>
  <c r="B149" i="136"/>
  <c r="B148" i="136"/>
  <c r="B147" i="136"/>
  <c r="B146" i="136"/>
  <c r="B145" i="136"/>
  <c r="B144" i="136"/>
  <c r="B143" i="136"/>
  <c r="B142" i="136"/>
  <c r="B141" i="136"/>
  <c r="B140" i="136"/>
  <c r="B139" i="136"/>
  <c r="B138" i="136"/>
  <c r="B137" i="136"/>
  <c r="B136" i="136"/>
  <c r="B135" i="136"/>
  <c r="B134" i="136"/>
  <c r="B133" i="136"/>
  <c r="B132" i="136"/>
  <c r="B131" i="136"/>
  <c r="B130" i="136"/>
  <c r="B129" i="136"/>
  <c r="B128" i="136"/>
  <c r="B127" i="136"/>
  <c r="B126" i="136"/>
  <c r="B125" i="136"/>
  <c r="B124" i="136"/>
  <c r="B123" i="136"/>
  <c r="B122" i="136"/>
  <c r="B121" i="136"/>
  <c r="B120" i="136"/>
  <c r="B119" i="136"/>
  <c r="B118" i="136"/>
  <c r="B222" i="137"/>
  <c r="B221" i="137"/>
  <c r="B220" i="137"/>
  <c r="B219" i="137"/>
  <c r="B218" i="137"/>
  <c r="B217" i="137"/>
  <c r="B216" i="137"/>
  <c r="B215" i="137"/>
  <c r="B214" i="137"/>
  <c r="B213" i="137"/>
  <c r="B212" i="137"/>
  <c r="B211" i="137"/>
  <c r="B210" i="137"/>
  <c r="B209" i="137"/>
  <c r="B208" i="137"/>
  <c r="B207" i="137"/>
  <c r="B206" i="137"/>
  <c r="B205" i="137"/>
  <c r="B204" i="137"/>
  <c r="B203" i="137"/>
  <c r="B202" i="137"/>
  <c r="B201" i="137"/>
  <c r="B200" i="137"/>
  <c r="B199" i="137"/>
  <c r="B198" i="137"/>
  <c r="B197" i="137"/>
  <c r="B196" i="137"/>
  <c r="B195" i="137"/>
  <c r="B194" i="137"/>
  <c r="B193" i="137"/>
  <c r="B192" i="137"/>
  <c r="B191" i="137"/>
  <c r="B190" i="137"/>
  <c r="B189" i="137"/>
  <c r="B188" i="137"/>
  <c r="B187" i="137"/>
  <c r="B186" i="137"/>
  <c r="B185" i="137"/>
  <c r="B184" i="137"/>
  <c r="B183" i="137"/>
  <c r="B182" i="137"/>
  <c r="B181" i="137"/>
  <c r="B180" i="137"/>
  <c r="B179" i="137"/>
  <c r="B178" i="137"/>
  <c r="B177" i="137"/>
  <c r="B176" i="137"/>
  <c r="B175" i="137"/>
  <c r="B174" i="137"/>
  <c r="B173" i="137"/>
  <c r="B172" i="137"/>
  <c r="B171" i="137"/>
  <c r="B170" i="137"/>
  <c r="B169" i="137"/>
  <c r="B168" i="137"/>
  <c r="B167" i="137"/>
  <c r="B166" i="137"/>
  <c r="B165" i="137"/>
  <c r="B164" i="137"/>
  <c r="B163" i="137"/>
  <c r="B162" i="137"/>
  <c r="B161" i="137"/>
  <c r="B160" i="137"/>
  <c r="B159" i="137"/>
  <c r="B158" i="137"/>
  <c r="B157" i="137"/>
  <c r="B156" i="137"/>
  <c r="B155" i="137"/>
  <c r="B154" i="137"/>
  <c r="B153" i="137"/>
  <c r="B152" i="137"/>
  <c r="B151" i="137"/>
  <c r="B150" i="137"/>
  <c r="B149" i="137"/>
  <c r="B148" i="137"/>
  <c r="B147" i="137"/>
  <c r="B146" i="137"/>
  <c r="B145" i="137"/>
  <c r="B144" i="137"/>
  <c r="B143" i="137"/>
  <c r="B142" i="137"/>
  <c r="B141" i="137"/>
  <c r="B140" i="137"/>
  <c r="B139" i="137"/>
  <c r="B138" i="137"/>
  <c r="B137" i="137"/>
  <c r="B136" i="137"/>
  <c r="B135" i="137"/>
  <c r="B134" i="137"/>
  <c r="B133" i="137"/>
  <c r="B132" i="137"/>
  <c r="B131" i="137"/>
  <c r="B130" i="137"/>
  <c r="B129" i="137"/>
  <c r="B128" i="137"/>
  <c r="B127" i="137"/>
  <c r="B126" i="137"/>
  <c r="B125" i="137"/>
  <c r="B124" i="137"/>
  <c r="B123" i="137"/>
  <c r="B122" i="137"/>
  <c r="B121" i="137"/>
  <c r="B120" i="137"/>
  <c r="B119" i="137"/>
  <c r="B118" i="137"/>
  <c r="B222" i="138"/>
  <c r="B221" i="138"/>
  <c r="B220" i="138"/>
  <c r="B219" i="138"/>
  <c r="B218" i="138"/>
  <c r="B217" i="138"/>
  <c r="B216" i="138"/>
  <c r="B215" i="138"/>
  <c r="B214" i="138"/>
  <c r="B213" i="138"/>
  <c r="B212" i="138"/>
  <c r="B211" i="138"/>
  <c r="B210" i="138"/>
  <c r="B209" i="138"/>
  <c r="B208" i="138"/>
  <c r="B207" i="138"/>
  <c r="B206" i="138"/>
  <c r="B205" i="138"/>
  <c r="B204" i="138"/>
  <c r="B203" i="138"/>
  <c r="B202" i="138"/>
  <c r="B201" i="138"/>
  <c r="B200" i="138"/>
  <c r="B199" i="138"/>
  <c r="B198" i="138"/>
  <c r="B197" i="138"/>
  <c r="B196" i="138"/>
  <c r="B195" i="138"/>
  <c r="B194" i="138"/>
  <c r="B193" i="138"/>
  <c r="B192" i="138"/>
  <c r="B191" i="138"/>
  <c r="B190" i="138"/>
  <c r="B189" i="138"/>
  <c r="B188" i="138"/>
  <c r="B187" i="138"/>
  <c r="B186" i="138"/>
  <c r="B185" i="138"/>
  <c r="B184" i="138"/>
  <c r="B183" i="138"/>
  <c r="B182" i="138"/>
  <c r="B181" i="138"/>
  <c r="B180" i="138"/>
  <c r="B179" i="138"/>
  <c r="B178" i="138"/>
  <c r="B177" i="138"/>
  <c r="B176" i="138"/>
  <c r="B175" i="138"/>
  <c r="B174" i="138"/>
  <c r="B173" i="138"/>
  <c r="B172" i="138"/>
  <c r="B171" i="138"/>
  <c r="B170" i="138"/>
  <c r="B169" i="138"/>
  <c r="B168" i="138"/>
  <c r="B167" i="138"/>
  <c r="B166" i="138"/>
  <c r="B165" i="138"/>
  <c r="B164" i="138"/>
  <c r="B163" i="138"/>
  <c r="B162" i="138"/>
  <c r="B161" i="138"/>
  <c r="B160" i="138"/>
  <c r="B159" i="138"/>
  <c r="B158" i="138"/>
  <c r="B157" i="138"/>
  <c r="B156" i="138"/>
  <c r="B155" i="138"/>
  <c r="B154" i="138"/>
  <c r="B153" i="138"/>
  <c r="B152" i="138"/>
  <c r="B151" i="138"/>
  <c r="B150" i="138"/>
  <c r="B149" i="138"/>
  <c r="B148" i="138"/>
  <c r="B147" i="138"/>
  <c r="B146" i="138"/>
  <c r="B145" i="138"/>
  <c r="B144" i="138"/>
  <c r="B143" i="138"/>
  <c r="B142" i="138"/>
  <c r="B141" i="138"/>
  <c r="B140" i="138"/>
  <c r="B139" i="138"/>
  <c r="B138" i="138"/>
  <c r="B137" i="138"/>
  <c r="B136" i="138"/>
  <c r="B135" i="138"/>
  <c r="B134" i="138"/>
  <c r="B133" i="138"/>
  <c r="B132" i="138"/>
  <c r="B131" i="138"/>
  <c r="B130" i="138"/>
  <c r="B129" i="138"/>
  <c r="B128" i="138"/>
  <c r="B127" i="138"/>
  <c r="B126" i="138"/>
  <c r="B125" i="138"/>
  <c r="B124" i="138"/>
  <c r="B123" i="138"/>
  <c r="B122" i="138"/>
  <c r="B121" i="138"/>
  <c r="B120" i="138"/>
  <c r="B119" i="138"/>
  <c r="B118" i="138"/>
  <c r="B222" i="139"/>
  <c r="B221" i="139"/>
  <c r="B220" i="139"/>
  <c r="B219" i="139"/>
  <c r="B218" i="139"/>
  <c r="B217" i="139"/>
  <c r="B216" i="139"/>
  <c r="B215" i="139"/>
  <c r="B214" i="139"/>
  <c r="B213" i="139"/>
  <c r="B212" i="139"/>
  <c r="B211" i="139"/>
  <c r="B210" i="139"/>
  <c r="B209" i="139"/>
  <c r="B208" i="139"/>
  <c r="B207" i="139"/>
  <c r="B206" i="139"/>
  <c r="B205" i="139"/>
  <c r="B204" i="139"/>
  <c r="B203" i="139"/>
  <c r="B202" i="139"/>
  <c r="B201" i="139"/>
  <c r="B200" i="139"/>
  <c r="B199" i="139"/>
  <c r="B198" i="139"/>
  <c r="B197" i="139"/>
  <c r="B196" i="139"/>
  <c r="B195" i="139"/>
  <c r="B194" i="139"/>
  <c r="B193" i="139"/>
  <c r="B192" i="139"/>
  <c r="B191" i="139"/>
  <c r="B190" i="139"/>
  <c r="B189" i="139"/>
  <c r="B188" i="139"/>
  <c r="B187" i="139"/>
  <c r="B186" i="139"/>
  <c r="B185" i="139"/>
  <c r="B184" i="139"/>
  <c r="B183" i="139"/>
  <c r="B182" i="139"/>
  <c r="B181" i="139"/>
  <c r="B180" i="139"/>
  <c r="B179" i="139"/>
  <c r="B178" i="139"/>
  <c r="B177" i="139"/>
  <c r="B176" i="139"/>
  <c r="B175" i="139"/>
  <c r="B174" i="139"/>
  <c r="B173" i="139"/>
  <c r="B172" i="139"/>
  <c r="B171" i="139"/>
  <c r="B170" i="139"/>
  <c r="B169" i="139"/>
  <c r="B168" i="139"/>
  <c r="B167" i="139"/>
  <c r="B166" i="139"/>
  <c r="B165" i="139"/>
  <c r="B164" i="139"/>
  <c r="B163" i="139"/>
  <c r="B162" i="139"/>
  <c r="B161" i="139"/>
  <c r="B160" i="139"/>
  <c r="B159" i="139"/>
  <c r="B158" i="139"/>
  <c r="B157" i="139"/>
  <c r="B156" i="139"/>
  <c r="B155" i="139"/>
  <c r="B154" i="139"/>
  <c r="B153" i="139"/>
  <c r="B152" i="139"/>
  <c r="B151" i="139"/>
  <c r="B150" i="139"/>
  <c r="B149" i="139"/>
  <c r="B148" i="139"/>
  <c r="B147" i="139"/>
  <c r="B146" i="139"/>
  <c r="B145" i="139"/>
  <c r="B144" i="139"/>
  <c r="B143" i="139"/>
  <c r="B142" i="139"/>
  <c r="B141" i="139"/>
  <c r="B140" i="139"/>
  <c r="B139" i="139"/>
  <c r="B138" i="139"/>
  <c r="B137" i="139"/>
  <c r="B136" i="139"/>
  <c r="B135" i="139"/>
  <c r="B134" i="139"/>
  <c r="B133" i="139"/>
  <c r="B132" i="139"/>
  <c r="B131" i="139"/>
  <c r="B130" i="139"/>
  <c r="B129" i="139"/>
  <c r="B128" i="139"/>
  <c r="B127" i="139"/>
  <c r="B126" i="139"/>
  <c r="B125" i="139"/>
  <c r="B124" i="139"/>
  <c r="B123" i="139"/>
  <c r="B122" i="139"/>
  <c r="B121" i="139"/>
  <c r="B120" i="139"/>
  <c r="B119" i="139"/>
  <c r="B118" i="139"/>
  <c r="B222" i="140"/>
  <c r="B221" i="140"/>
  <c r="B220" i="140"/>
  <c r="B219" i="140"/>
  <c r="B218" i="140"/>
  <c r="B217" i="140"/>
  <c r="B216" i="140"/>
  <c r="B215" i="140"/>
  <c r="B214" i="140"/>
  <c r="B213" i="140"/>
  <c r="B212" i="140"/>
  <c r="B211" i="140"/>
  <c r="B210" i="140"/>
  <c r="B209" i="140"/>
  <c r="B208" i="140"/>
  <c r="B207" i="140"/>
  <c r="B206" i="140"/>
  <c r="B205" i="140"/>
  <c r="B204" i="140"/>
  <c r="B203" i="140"/>
  <c r="B202" i="140"/>
  <c r="B201" i="140"/>
  <c r="B200" i="140"/>
  <c r="B199" i="140"/>
  <c r="B198" i="140"/>
  <c r="B197" i="140"/>
  <c r="B196" i="140"/>
  <c r="B195" i="140"/>
  <c r="B194" i="140"/>
  <c r="B193" i="140"/>
  <c r="B192" i="140"/>
  <c r="B191" i="140"/>
  <c r="B190" i="140"/>
  <c r="B189" i="140"/>
  <c r="B188" i="140"/>
  <c r="B187" i="140"/>
  <c r="B186" i="140"/>
  <c r="B185" i="140"/>
  <c r="B184" i="140"/>
  <c r="B183" i="140"/>
  <c r="B182" i="140"/>
  <c r="B181" i="140"/>
  <c r="B180" i="140"/>
  <c r="B179" i="140"/>
  <c r="B178" i="140"/>
  <c r="B177" i="140"/>
  <c r="B176" i="140"/>
  <c r="B175" i="140"/>
  <c r="B174" i="140"/>
  <c r="B173" i="140"/>
  <c r="B172" i="140"/>
  <c r="B171" i="140"/>
  <c r="B170" i="140"/>
  <c r="B169" i="140"/>
  <c r="B168" i="140"/>
  <c r="B167" i="140"/>
  <c r="B166" i="140"/>
  <c r="B165" i="140"/>
  <c r="B164" i="140"/>
  <c r="B163" i="140"/>
  <c r="B162" i="140"/>
  <c r="B161" i="140"/>
  <c r="B160" i="140"/>
  <c r="B159" i="140"/>
  <c r="B158" i="140"/>
  <c r="B157" i="140"/>
  <c r="B156" i="140"/>
  <c r="B155" i="140"/>
  <c r="B154" i="140"/>
  <c r="B153" i="140"/>
  <c r="B152" i="140"/>
  <c r="B151" i="140"/>
  <c r="B150" i="140"/>
  <c r="B149" i="140"/>
  <c r="B148" i="140"/>
  <c r="B147" i="140"/>
  <c r="B146" i="140"/>
  <c r="B145" i="140"/>
  <c r="B144" i="140"/>
  <c r="B143" i="140"/>
  <c r="B142" i="140"/>
  <c r="B141" i="140"/>
  <c r="B140" i="140"/>
  <c r="B139" i="140"/>
  <c r="B138" i="140"/>
  <c r="B137" i="140"/>
  <c r="B136" i="140"/>
  <c r="B135" i="140"/>
  <c r="B134" i="140"/>
  <c r="B133" i="140"/>
  <c r="B132" i="140"/>
  <c r="B131" i="140"/>
  <c r="B130" i="140"/>
  <c r="B129" i="140"/>
  <c r="B128" i="140"/>
  <c r="B127" i="140"/>
  <c r="B126" i="140"/>
  <c r="B125" i="140"/>
  <c r="B124" i="140"/>
  <c r="B123" i="140"/>
  <c r="B122" i="140"/>
  <c r="B121" i="140"/>
  <c r="B120" i="140"/>
  <c r="B119" i="140"/>
  <c r="B118" i="140"/>
  <c r="B222" i="141"/>
  <c r="B221" i="141"/>
  <c r="B220" i="141"/>
  <c r="B219" i="141"/>
  <c r="B218" i="141"/>
  <c r="B217" i="141"/>
  <c r="B216" i="141"/>
  <c r="B215" i="141"/>
  <c r="B214" i="141"/>
  <c r="B213" i="141"/>
  <c r="B212" i="141"/>
  <c r="B211" i="141"/>
  <c r="B210" i="141"/>
  <c r="B209" i="141"/>
  <c r="B208" i="141"/>
  <c r="B207" i="141"/>
  <c r="B206" i="141"/>
  <c r="B205" i="141"/>
  <c r="B204" i="141"/>
  <c r="B203" i="141"/>
  <c r="B202" i="141"/>
  <c r="B201" i="141"/>
  <c r="B200" i="141"/>
  <c r="B199" i="141"/>
  <c r="B198" i="141"/>
  <c r="B197" i="141"/>
  <c r="B196" i="141"/>
  <c r="B195" i="141"/>
  <c r="B194" i="141"/>
  <c r="B193" i="141"/>
  <c r="B192" i="141"/>
  <c r="B191" i="141"/>
  <c r="B190" i="141"/>
  <c r="B189" i="141"/>
  <c r="B188" i="141"/>
  <c r="B187" i="141"/>
  <c r="B186" i="141"/>
  <c r="B185" i="141"/>
  <c r="B184" i="141"/>
  <c r="B183" i="141"/>
  <c r="B182" i="141"/>
  <c r="B181" i="141"/>
  <c r="B180" i="141"/>
  <c r="B179" i="141"/>
  <c r="B178" i="141"/>
  <c r="B177" i="141"/>
  <c r="B176" i="141"/>
  <c r="B175" i="141"/>
  <c r="B174" i="141"/>
  <c r="B173" i="141"/>
  <c r="B172" i="141"/>
  <c r="B171" i="141"/>
  <c r="B170" i="141"/>
  <c r="B169" i="141"/>
  <c r="B168" i="141"/>
  <c r="B167" i="141"/>
  <c r="B166" i="141"/>
  <c r="B165" i="141"/>
  <c r="B164" i="141"/>
  <c r="B163" i="141"/>
  <c r="B162" i="141"/>
  <c r="B161" i="141"/>
  <c r="B160" i="141"/>
  <c r="B159" i="141"/>
  <c r="B158" i="141"/>
  <c r="B157" i="141"/>
  <c r="B156" i="141"/>
  <c r="B155" i="141"/>
  <c r="B154" i="141"/>
  <c r="B153" i="141"/>
  <c r="B152" i="141"/>
  <c r="B151" i="141"/>
  <c r="B150" i="141"/>
  <c r="B149" i="141"/>
  <c r="B148" i="141"/>
  <c r="B147" i="141"/>
  <c r="B146" i="141"/>
  <c r="B145" i="141"/>
  <c r="B144" i="141"/>
  <c r="B143" i="141"/>
  <c r="B142" i="141"/>
  <c r="B141" i="141"/>
  <c r="B140" i="141"/>
  <c r="B139" i="141"/>
  <c r="B138" i="141"/>
  <c r="B137" i="141"/>
  <c r="B136" i="141"/>
  <c r="B135" i="141"/>
  <c r="B134" i="141"/>
  <c r="B133" i="141"/>
  <c r="B132" i="141"/>
  <c r="B131" i="141"/>
  <c r="B130" i="141"/>
  <c r="B129" i="141"/>
  <c r="B128" i="141"/>
  <c r="B127" i="141"/>
  <c r="B126" i="141"/>
  <c r="B125" i="141"/>
  <c r="B124" i="141"/>
  <c r="B123" i="141"/>
  <c r="B122" i="141"/>
  <c r="B121" i="141"/>
  <c r="B120" i="141"/>
  <c r="B119" i="141"/>
  <c r="B118" i="141"/>
  <c r="B222" i="142"/>
  <c r="B221" i="142"/>
  <c r="B220" i="142"/>
  <c r="B219" i="142"/>
  <c r="B218" i="142"/>
  <c r="B217" i="142"/>
  <c r="B216" i="142"/>
  <c r="B215" i="142"/>
  <c r="B214" i="142"/>
  <c r="B213" i="142"/>
  <c r="B212" i="142"/>
  <c r="B211" i="142"/>
  <c r="B210" i="142"/>
  <c r="B209" i="142"/>
  <c r="B208" i="142"/>
  <c r="B207" i="142"/>
  <c r="B206" i="142"/>
  <c r="B205" i="142"/>
  <c r="B204" i="142"/>
  <c r="B203" i="142"/>
  <c r="B202" i="142"/>
  <c r="B201" i="142"/>
  <c r="B200" i="142"/>
  <c r="B199" i="142"/>
  <c r="B198" i="142"/>
  <c r="B197" i="142"/>
  <c r="B196" i="142"/>
  <c r="B195" i="142"/>
  <c r="B194" i="142"/>
  <c r="B193" i="142"/>
  <c r="B192" i="142"/>
  <c r="B191" i="142"/>
  <c r="B190" i="142"/>
  <c r="B189" i="142"/>
  <c r="B188" i="142"/>
  <c r="B187" i="142"/>
  <c r="B186" i="142"/>
  <c r="B185" i="142"/>
  <c r="B184" i="142"/>
  <c r="B183" i="142"/>
  <c r="B182" i="142"/>
  <c r="B181" i="142"/>
  <c r="B180" i="142"/>
  <c r="B179" i="142"/>
  <c r="B178" i="142"/>
  <c r="B177" i="142"/>
  <c r="B176" i="142"/>
  <c r="B175" i="142"/>
  <c r="B174" i="142"/>
  <c r="B173" i="142"/>
  <c r="B172" i="142"/>
  <c r="B171" i="142"/>
  <c r="B170" i="142"/>
  <c r="B169" i="142"/>
  <c r="B168" i="142"/>
  <c r="B167" i="142"/>
  <c r="B166" i="142"/>
  <c r="B165" i="142"/>
  <c r="B164" i="142"/>
  <c r="B163" i="142"/>
  <c r="B162" i="142"/>
  <c r="B161" i="142"/>
  <c r="B160" i="142"/>
  <c r="B159" i="142"/>
  <c r="B158" i="142"/>
  <c r="B157" i="142"/>
  <c r="B156" i="142"/>
  <c r="B155" i="142"/>
  <c r="B154" i="142"/>
  <c r="B153" i="142"/>
  <c r="B152" i="142"/>
  <c r="B151" i="142"/>
  <c r="B150" i="142"/>
  <c r="B149" i="142"/>
  <c r="B148" i="142"/>
  <c r="B147" i="142"/>
  <c r="B146" i="142"/>
  <c r="B145" i="142"/>
  <c r="B144" i="142"/>
  <c r="B143" i="142"/>
  <c r="B142" i="142"/>
  <c r="B141" i="142"/>
  <c r="B140" i="142"/>
  <c r="B139" i="142"/>
  <c r="B138" i="142"/>
  <c r="B137" i="142"/>
  <c r="B136" i="142"/>
  <c r="B135" i="142"/>
  <c r="B134" i="142"/>
  <c r="B133" i="142"/>
  <c r="B132" i="142"/>
  <c r="B131" i="142"/>
  <c r="B130" i="142"/>
  <c r="B129" i="142"/>
  <c r="B128" i="142"/>
  <c r="B127" i="142"/>
  <c r="B126" i="142"/>
  <c r="B125" i="142"/>
  <c r="B124" i="142"/>
  <c r="B123" i="142"/>
  <c r="B122" i="142"/>
  <c r="B121" i="142"/>
  <c r="B120" i="142"/>
  <c r="B119" i="142"/>
  <c r="B118" i="142"/>
  <c r="B222" i="143"/>
  <c r="B221" i="143"/>
  <c r="B220" i="143"/>
  <c r="B219" i="143"/>
  <c r="B218" i="143"/>
  <c r="B217" i="143"/>
  <c r="B216" i="143"/>
  <c r="B215" i="143"/>
  <c r="B214" i="143"/>
  <c r="B213" i="143"/>
  <c r="B212" i="143"/>
  <c r="B211" i="143"/>
  <c r="B210" i="143"/>
  <c r="B209" i="143"/>
  <c r="B208" i="143"/>
  <c r="B207" i="143"/>
  <c r="B206" i="143"/>
  <c r="B205" i="143"/>
  <c r="B204" i="143"/>
  <c r="B203" i="143"/>
  <c r="B202" i="143"/>
  <c r="B201" i="143"/>
  <c r="B200" i="143"/>
  <c r="B199" i="143"/>
  <c r="B198" i="143"/>
  <c r="B197" i="143"/>
  <c r="B196" i="143"/>
  <c r="B195" i="143"/>
  <c r="B194" i="143"/>
  <c r="B193" i="143"/>
  <c r="B192" i="143"/>
  <c r="B191" i="143"/>
  <c r="B190" i="143"/>
  <c r="B189" i="143"/>
  <c r="B188" i="143"/>
  <c r="B187" i="143"/>
  <c r="B186" i="143"/>
  <c r="B185" i="143"/>
  <c r="B184" i="143"/>
  <c r="B183" i="143"/>
  <c r="B182" i="143"/>
  <c r="B181" i="143"/>
  <c r="B180" i="143"/>
  <c r="B179" i="143"/>
  <c r="B178" i="143"/>
  <c r="B177" i="143"/>
  <c r="B176" i="143"/>
  <c r="B175" i="143"/>
  <c r="B174" i="143"/>
  <c r="B173" i="143"/>
  <c r="B172" i="143"/>
  <c r="B171" i="143"/>
  <c r="B170" i="143"/>
  <c r="B169" i="143"/>
  <c r="B168" i="143"/>
  <c r="B167" i="143"/>
  <c r="B166" i="143"/>
  <c r="B165" i="143"/>
  <c r="B164" i="143"/>
  <c r="B163" i="143"/>
  <c r="B162" i="143"/>
  <c r="B161" i="143"/>
  <c r="B160" i="143"/>
  <c r="B159" i="143"/>
  <c r="B158" i="143"/>
  <c r="B157" i="143"/>
  <c r="B156" i="143"/>
  <c r="B155" i="143"/>
  <c r="B154" i="143"/>
  <c r="B153" i="143"/>
  <c r="B152" i="143"/>
  <c r="B151" i="143"/>
  <c r="B150" i="143"/>
  <c r="B149" i="143"/>
  <c r="B148" i="143"/>
  <c r="B147" i="143"/>
  <c r="B146" i="143"/>
  <c r="B145" i="143"/>
  <c r="B144" i="143"/>
  <c r="B143" i="143"/>
  <c r="B142" i="143"/>
  <c r="B141" i="143"/>
  <c r="B140" i="143"/>
  <c r="B139" i="143"/>
  <c r="B138" i="143"/>
  <c r="B137" i="143"/>
  <c r="B136" i="143"/>
  <c r="B135" i="143"/>
  <c r="B134" i="143"/>
  <c r="B133" i="143"/>
  <c r="B132" i="143"/>
  <c r="B131" i="143"/>
  <c r="B130" i="143"/>
  <c r="B129" i="143"/>
  <c r="B128" i="143"/>
  <c r="B127" i="143"/>
  <c r="B126" i="143"/>
  <c r="B125" i="143"/>
  <c r="B124" i="143"/>
  <c r="B123" i="143"/>
  <c r="B122" i="143"/>
  <c r="B121" i="143"/>
  <c r="B120" i="143"/>
  <c r="B119" i="143"/>
  <c r="B118" i="143"/>
  <c r="B222" i="144"/>
  <c r="B221" i="144"/>
  <c r="B220" i="144"/>
  <c r="B219" i="144"/>
  <c r="B218" i="144"/>
  <c r="B217" i="144"/>
  <c r="B216" i="144"/>
  <c r="B215" i="144"/>
  <c r="B214" i="144"/>
  <c r="B213" i="144"/>
  <c r="B212" i="144"/>
  <c r="B211" i="144"/>
  <c r="B210" i="144"/>
  <c r="B209" i="144"/>
  <c r="B208" i="144"/>
  <c r="B207" i="144"/>
  <c r="B206" i="144"/>
  <c r="B205" i="144"/>
  <c r="B204" i="144"/>
  <c r="B203" i="144"/>
  <c r="B202" i="144"/>
  <c r="B201" i="144"/>
  <c r="B200" i="144"/>
  <c r="B199" i="144"/>
  <c r="B198" i="144"/>
  <c r="B197" i="144"/>
  <c r="B196" i="144"/>
  <c r="B195" i="144"/>
  <c r="B194" i="144"/>
  <c r="B193" i="144"/>
  <c r="B192" i="144"/>
  <c r="B191" i="144"/>
  <c r="B190" i="144"/>
  <c r="B189" i="144"/>
  <c r="B188" i="144"/>
  <c r="B187" i="144"/>
  <c r="B186" i="144"/>
  <c r="B185" i="144"/>
  <c r="B184" i="144"/>
  <c r="B183" i="144"/>
  <c r="B182" i="144"/>
  <c r="B181" i="144"/>
  <c r="B180" i="144"/>
  <c r="B179" i="144"/>
  <c r="B178" i="144"/>
  <c r="B177" i="144"/>
  <c r="B176" i="144"/>
  <c r="B175" i="144"/>
  <c r="B174" i="144"/>
  <c r="B173" i="144"/>
  <c r="B172" i="144"/>
  <c r="B171" i="144"/>
  <c r="B170" i="144"/>
  <c r="B169" i="144"/>
  <c r="B168" i="144"/>
  <c r="B167" i="144"/>
  <c r="B166" i="144"/>
  <c r="B165" i="144"/>
  <c r="B164" i="144"/>
  <c r="B163" i="144"/>
  <c r="B162" i="144"/>
  <c r="B161" i="144"/>
  <c r="B160" i="144"/>
  <c r="B159" i="144"/>
  <c r="B158" i="144"/>
  <c r="B157" i="144"/>
  <c r="B156" i="144"/>
  <c r="B155" i="144"/>
  <c r="B154" i="144"/>
  <c r="B153" i="144"/>
  <c r="B152" i="144"/>
  <c r="B151" i="144"/>
  <c r="B150" i="144"/>
  <c r="B149" i="144"/>
  <c r="B148" i="144"/>
  <c r="B147" i="144"/>
  <c r="B146" i="144"/>
  <c r="B145" i="144"/>
  <c r="B144" i="144"/>
  <c r="B143" i="144"/>
  <c r="B142" i="144"/>
  <c r="B141" i="144"/>
  <c r="B140" i="144"/>
  <c r="B139" i="144"/>
  <c r="B138" i="144"/>
  <c r="B137" i="144"/>
  <c r="B136" i="144"/>
  <c r="B135" i="144"/>
  <c r="B134" i="144"/>
  <c r="B133" i="144"/>
  <c r="B132" i="144"/>
  <c r="B131" i="144"/>
  <c r="B130" i="144"/>
  <c r="B129" i="144"/>
  <c r="B128" i="144"/>
  <c r="B127" i="144"/>
  <c r="B126" i="144"/>
  <c r="B125" i="144"/>
  <c r="B124" i="144"/>
  <c r="B123" i="144"/>
  <c r="B122" i="144"/>
  <c r="B121" i="144"/>
  <c r="B120" i="144"/>
  <c r="B119" i="144"/>
  <c r="B118" i="144"/>
  <c r="B222" i="145"/>
  <c r="B221" i="145"/>
  <c r="B220" i="145"/>
  <c r="B219" i="145"/>
  <c r="B218" i="145"/>
  <c r="B217" i="145"/>
  <c r="B216" i="145"/>
  <c r="B215" i="145"/>
  <c r="B214" i="145"/>
  <c r="B213" i="145"/>
  <c r="B212" i="145"/>
  <c r="B211" i="145"/>
  <c r="B210" i="145"/>
  <c r="B209" i="145"/>
  <c r="B208" i="145"/>
  <c r="B207" i="145"/>
  <c r="B206" i="145"/>
  <c r="B205" i="145"/>
  <c r="B204" i="145"/>
  <c r="B203" i="145"/>
  <c r="B202" i="145"/>
  <c r="B201" i="145"/>
  <c r="B200" i="145"/>
  <c r="B199" i="145"/>
  <c r="B198" i="145"/>
  <c r="B197" i="145"/>
  <c r="B196" i="145"/>
  <c r="B195" i="145"/>
  <c r="B194" i="145"/>
  <c r="B193" i="145"/>
  <c r="B192" i="145"/>
  <c r="B191" i="145"/>
  <c r="B190" i="145"/>
  <c r="B189" i="145"/>
  <c r="B188" i="145"/>
  <c r="B187" i="145"/>
  <c r="B186" i="145"/>
  <c r="B185" i="145"/>
  <c r="B184" i="145"/>
  <c r="B183" i="145"/>
  <c r="B182" i="145"/>
  <c r="B181" i="145"/>
  <c r="B180" i="145"/>
  <c r="B179" i="145"/>
  <c r="B178" i="145"/>
  <c r="B177" i="145"/>
  <c r="B176" i="145"/>
  <c r="B175" i="145"/>
  <c r="B174" i="145"/>
  <c r="B173" i="145"/>
  <c r="B172" i="145"/>
  <c r="B171" i="145"/>
  <c r="B170" i="145"/>
  <c r="B169" i="145"/>
  <c r="B168" i="145"/>
  <c r="B167" i="145"/>
  <c r="B166" i="145"/>
  <c r="B165" i="145"/>
  <c r="B164" i="145"/>
  <c r="B163" i="145"/>
  <c r="B162" i="145"/>
  <c r="B161" i="145"/>
  <c r="B160" i="145"/>
  <c r="B159" i="145"/>
  <c r="B158" i="145"/>
  <c r="B157" i="145"/>
  <c r="B156" i="145"/>
  <c r="B155" i="145"/>
  <c r="B154" i="145"/>
  <c r="B153" i="145"/>
  <c r="B152" i="145"/>
  <c r="B151" i="145"/>
  <c r="B150" i="145"/>
  <c r="B149" i="145"/>
  <c r="B148" i="145"/>
  <c r="B147" i="145"/>
  <c r="B146" i="145"/>
  <c r="B145" i="145"/>
  <c r="B144" i="145"/>
  <c r="B143" i="145"/>
  <c r="B142" i="145"/>
  <c r="B141" i="145"/>
  <c r="B140" i="145"/>
  <c r="B139" i="145"/>
  <c r="B138" i="145"/>
  <c r="B137" i="145"/>
  <c r="B136" i="145"/>
  <c r="B135" i="145"/>
  <c r="B134" i="145"/>
  <c r="B133" i="145"/>
  <c r="B132" i="145"/>
  <c r="B131" i="145"/>
  <c r="B130" i="145"/>
  <c r="B129" i="145"/>
  <c r="B128" i="145"/>
  <c r="B127" i="145"/>
  <c r="B126" i="145"/>
  <c r="B125" i="145"/>
  <c r="B124" i="145"/>
  <c r="B123" i="145"/>
  <c r="B122" i="145"/>
  <c r="B121" i="145"/>
  <c r="B120" i="145"/>
  <c r="B119" i="145"/>
  <c r="B118" i="145"/>
  <c r="B222" i="146"/>
  <c r="B221" i="146"/>
  <c r="B220" i="146"/>
  <c r="B219" i="146"/>
  <c r="B218" i="146"/>
  <c r="B217" i="146"/>
  <c r="B216" i="146"/>
  <c r="B215" i="146"/>
  <c r="B214" i="146"/>
  <c r="B213" i="146"/>
  <c r="B212" i="146"/>
  <c r="B211" i="146"/>
  <c r="B210" i="146"/>
  <c r="B209" i="146"/>
  <c r="B208" i="146"/>
  <c r="B207" i="146"/>
  <c r="B206" i="146"/>
  <c r="B205" i="146"/>
  <c r="B204" i="146"/>
  <c r="B203" i="146"/>
  <c r="B202" i="146"/>
  <c r="B201" i="146"/>
  <c r="B200" i="146"/>
  <c r="B199" i="146"/>
  <c r="B198" i="146"/>
  <c r="B197" i="146"/>
  <c r="B196" i="146"/>
  <c r="B195" i="146"/>
  <c r="B194" i="146"/>
  <c r="B193" i="146"/>
  <c r="B192" i="146"/>
  <c r="B191" i="146"/>
  <c r="B190" i="146"/>
  <c r="B189" i="146"/>
  <c r="B188" i="146"/>
  <c r="B187" i="146"/>
  <c r="B186" i="146"/>
  <c r="B185" i="146"/>
  <c r="B184" i="146"/>
  <c r="B183" i="146"/>
  <c r="B182" i="146"/>
  <c r="B181" i="146"/>
  <c r="B180" i="146"/>
  <c r="B179" i="146"/>
  <c r="B178" i="146"/>
  <c r="B177" i="146"/>
  <c r="B176" i="146"/>
  <c r="B175" i="146"/>
  <c r="B174" i="146"/>
  <c r="B173" i="146"/>
  <c r="B172" i="146"/>
  <c r="B171" i="146"/>
  <c r="B170" i="146"/>
  <c r="B169" i="146"/>
  <c r="B168" i="146"/>
  <c r="B167" i="146"/>
  <c r="B166" i="146"/>
  <c r="B165" i="146"/>
  <c r="B164" i="146"/>
  <c r="B163" i="146"/>
  <c r="B162" i="146"/>
  <c r="B161" i="146"/>
  <c r="B160" i="146"/>
  <c r="B159" i="146"/>
  <c r="B158" i="146"/>
  <c r="B157" i="146"/>
  <c r="B156" i="146"/>
  <c r="B155" i="146"/>
  <c r="B154" i="146"/>
  <c r="B153" i="146"/>
  <c r="B152" i="146"/>
  <c r="B151" i="146"/>
  <c r="B150" i="146"/>
  <c r="B149" i="146"/>
  <c r="B148" i="146"/>
  <c r="B147" i="146"/>
  <c r="B146" i="146"/>
  <c r="B145" i="146"/>
  <c r="B144" i="146"/>
  <c r="B143" i="146"/>
  <c r="B142" i="146"/>
  <c r="B141" i="146"/>
  <c r="B140" i="146"/>
  <c r="B139" i="146"/>
  <c r="B138" i="146"/>
  <c r="B137" i="146"/>
  <c r="B136" i="146"/>
  <c r="B135" i="146"/>
  <c r="B134" i="146"/>
  <c r="B133" i="146"/>
  <c r="B132" i="146"/>
  <c r="B131" i="146"/>
  <c r="B130" i="146"/>
  <c r="B129" i="146"/>
  <c r="B128" i="146"/>
  <c r="B127" i="146"/>
  <c r="B126" i="146"/>
  <c r="B125" i="146"/>
  <c r="B124" i="146"/>
  <c r="B123" i="146"/>
  <c r="B122" i="146"/>
  <c r="B121" i="146"/>
  <c r="B120" i="146"/>
  <c r="B119" i="146"/>
  <c r="B118" i="146"/>
  <c r="B222" i="147"/>
  <c r="B221" i="147"/>
  <c r="B220" i="147"/>
  <c r="B219" i="147"/>
  <c r="B218" i="147"/>
  <c r="B217" i="147"/>
  <c r="B216" i="147"/>
  <c r="B215" i="147"/>
  <c r="B214" i="147"/>
  <c r="B213" i="147"/>
  <c r="B212" i="147"/>
  <c r="B211" i="147"/>
  <c r="B210" i="147"/>
  <c r="B209" i="147"/>
  <c r="B208" i="147"/>
  <c r="B207" i="147"/>
  <c r="B206" i="147"/>
  <c r="B205" i="147"/>
  <c r="B204" i="147"/>
  <c r="B203" i="147"/>
  <c r="B202" i="147"/>
  <c r="B201" i="147"/>
  <c r="B200" i="147"/>
  <c r="B199" i="147"/>
  <c r="B198" i="147"/>
  <c r="B197" i="147"/>
  <c r="B196" i="147"/>
  <c r="B195" i="147"/>
  <c r="B194" i="147"/>
  <c r="B193" i="147"/>
  <c r="B192" i="147"/>
  <c r="B191" i="147"/>
  <c r="B190" i="147"/>
  <c r="B189" i="147"/>
  <c r="B188" i="147"/>
  <c r="B187" i="147"/>
  <c r="B186" i="147"/>
  <c r="B185" i="147"/>
  <c r="B184" i="147"/>
  <c r="B183" i="147"/>
  <c r="B182" i="147"/>
  <c r="B181" i="147"/>
  <c r="B180" i="147"/>
  <c r="B179" i="147"/>
  <c r="B178" i="147"/>
  <c r="B177" i="147"/>
  <c r="B176" i="147"/>
  <c r="B175" i="147"/>
  <c r="B174" i="147"/>
  <c r="B173" i="147"/>
  <c r="B172" i="147"/>
  <c r="B171" i="147"/>
  <c r="B170" i="147"/>
  <c r="B169" i="147"/>
  <c r="B168" i="147"/>
  <c r="B167" i="147"/>
  <c r="B166" i="147"/>
  <c r="B165" i="147"/>
  <c r="B164" i="147"/>
  <c r="B163" i="147"/>
  <c r="B162" i="147"/>
  <c r="B161" i="147"/>
  <c r="B160" i="147"/>
  <c r="B159" i="147"/>
  <c r="B158" i="147"/>
  <c r="B157" i="147"/>
  <c r="B156" i="147"/>
  <c r="B155" i="147"/>
  <c r="B154" i="147"/>
  <c r="B153" i="147"/>
  <c r="B152" i="147"/>
  <c r="B151" i="147"/>
  <c r="B150" i="147"/>
  <c r="B149" i="147"/>
  <c r="B148" i="147"/>
  <c r="B147" i="147"/>
  <c r="B146" i="147"/>
  <c r="B145" i="147"/>
  <c r="B144" i="147"/>
  <c r="B143" i="147"/>
  <c r="B142" i="147"/>
  <c r="B141" i="147"/>
  <c r="B140" i="147"/>
  <c r="B139" i="147"/>
  <c r="B138" i="147"/>
  <c r="B137" i="147"/>
  <c r="B136" i="147"/>
  <c r="B135" i="147"/>
  <c r="B134" i="147"/>
  <c r="B133" i="147"/>
  <c r="B132" i="147"/>
  <c r="B131" i="147"/>
  <c r="B130" i="147"/>
  <c r="B129" i="147"/>
  <c r="B128" i="147"/>
  <c r="B127" i="147"/>
  <c r="B126" i="147"/>
  <c r="B125" i="147"/>
  <c r="B124" i="147"/>
  <c r="B123" i="147"/>
  <c r="B122" i="147"/>
  <c r="B121" i="147"/>
  <c r="B120" i="147"/>
  <c r="B119" i="147"/>
  <c r="B118" i="147"/>
  <c r="B222" i="148"/>
  <c r="B221" i="148"/>
  <c r="B220" i="148"/>
  <c r="B219" i="148"/>
  <c r="B218" i="148"/>
  <c r="B217" i="148"/>
  <c r="B216" i="148"/>
  <c r="B215" i="148"/>
  <c r="B214" i="148"/>
  <c r="B213" i="148"/>
  <c r="B212" i="148"/>
  <c r="B211" i="148"/>
  <c r="B210" i="148"/>
  <c r="B209" i="148"/>
  <c r="B208" i="148"/>
  <c r="B207" i="148"/>
  <c r="B206" i="148"/>
  <c r="B205" i="148"/>
  <c r="B204" i="148"/>
  <c r="B203" i="148"/>
  <c r="B202" i="148"/>
  <c r="B201" i="148"/>
  <c r="B200" i="148"/>
  <c r="B199" i="148"/>
  <c r="B198" i="148"/>
  <c r="B197" i="148"/>
  <c r="B196" i="148"/>
  <c r="B195" i="148"/>
  <c r="B194" i="148"/>
  <c r="B193" i="148"/>
  <c r="B192" i="148"/>
  <c r="B191" i="148"/>
  <c r="B190" i="148"/>
  <c r="B189" i="148"/>
  <c r="B188" i="148"/>
  <c r="B187" i="148"/>
  <c r="B186" i="148"/>
  <c r="B185" i="148"/>
  <c r="B184" i="148"/>
  <c r="B183" i="148"/>
  <c r="B182" i="148"/>
  <c r="B181" i="148"/>
  <c r="B180" i="148"/>
  <c r="B179" i="148"/>
  <c r="B178" i="148"/>
  <c r="B177" i="148"/>
  <c r="B176" i="148"/>
  <c r="B175" i="148"/>
  <c r="B174" i="148"/>
  <c r="B173" i="148"/>
  <c r="B172" i="148"/>
  <c r="B171" i="148"/>
  <c r="B170" i="148"/>
  <c r="B169" i="148"/>
  <c r="B168" i="148"/>
  <c r="B167" i="148"/>
  <c r="B166" i="148"/>
  <c r="B165" i="148"/>
  <c r="B164" i="148"/>
  <c r="B163" i="148"/>
  <c r="B162" i="148"/>
  <c r="B161" i="148"/>
  <c r="B160" i="148"/>
  <c r="B159" i="148"/>
  <c r="B158" i="148"/>
  <c r="B157" i="148"/>
  <c r="B156" i="148"/>
  <c r="B155" i="148"/>
  <c r="B154" i="148"/>
  <c r="B153" i="148"/>
  <c r="B152" i="148"/>
  <c r="B151" i="148"/>
  <c r="B150" i="148"/>
  <c r="B149" i="148"/>
  <c r="B148" i="148"/>
  <c r="B147" i="148"/>
  <c r="B146" i="148"/>
  <c r="B145" i="148"/>
  <c r="B144" i="148"/>
  <c r="B143" i="148"/>
  <c r="B142" i="148"/>
  <c r="B141" i="148"/>
  <c r="B140" i="148"/>
  <c r="B139" i="148"/>
  <c r="B138" i="148"/>
  <c r="B137" i="148"/>
  <c r="B136" i="148"/>
  <c r="B135" i="148"/>
  <c r="B134" i="148"/>
  <c r="B133" i="148"/>
  <c r="B132" i="148"/>
  <c r="B131" i="148"/>
  <c r="B130" i="148"/>
  <c r="B129" i="148"/>
  <c r="B128" i="148"/>
  <c r="B127" i="148"/>
  <c r="B126" i="148"/>
  <c r="B125" i="148"/>
  <c r="B124" i="148"/>
  <c r="B123" i="148"/>
  <c r="B122" i="148"/>
  <c r="B121" i="148"/>
  <c r="B120" i="148"/>
  <c r="B119" i="148"/>
  <c r="B118" i="148"/>
  <c r="B222" i="149"/>
  <c r="B221" i="149"/>
  <c r="B220" i="149"/>
  <c r="B219" i="149"/>
  <c r="B218" i="149"/>
  <c r="B217" i="149"/>
  <c r="B216" i="149"/>
  <c r="B215" i="149"/>
  <c r="B214" i="149"/>
  <c r="B213" i="149"/>
  <c r="B212" i="149"/>
  <c r="B211" i="149"/>
  <c r="B210" i="149"/>
  <c r="B209" i="149"/>
  <c r="B208" i="149"/>
  <c r="B207" i="149"/>
  <c r="B206" i="149"/>
  <c r="B205" i="149"/>
  <c r="B204" i="149"/>
  <c r="B203" i="149"/>
  <c r="B202" i="149"/>
  <c r="B201" i="149"/>
  <c r="B200" i="149"/>
  <c r="B199" i="149"/>
  <c r="B198" i="149"/>
  <c r="B197" i="149"/>
  <c r="B196" i="149"/>
  <c r="B195" i="149"/>
  <c r="B194" i="149"/>
  <c r="B193" i="149"/>
  <c r="B192" i="149"/>
  <c r="B191" i="149"/>
  <c r="B190" i="149"/>
  <c r="B189" i="149"/>
  <c r="B188" i="149"/>
  <c r="B187" i="149"/>
  <c r="B186" i="149"/>
  <c r="B185" i="149"/>
  <c r="B184" i="149"/>
  <c r="B183" i="149"/>
  <c r="B182" i="149"/>
  <c r="B181" i="149"/>
  <c r="B180" i="149"/>
  <c r="B179" i="149"/>
  <c r="B178" i="149"/>
  <c r="B177" i="149"/>
  <c r="B176" i="149"/>
  <c r="B175" i="149"/>
  <c r="B174" i="149"/>
  <c r="B173" i="149"/>
  <c r="B172" i="149"/>
  <c r="B171" i="149"/>
  <c r="B170" i="149"/>
  <c r="B169" i="149"/>
  <c r="B168" i="149"/>
  <c r="B167" i="149"/>
  <c r="B166" i="149"/>
  <c r="B165" i="149"/>
  <c r="B164" i="149"/>
  <c r="B163" i="149"/>
  <c r="B162" i="149"/>
  <c r="B161" i="149"/>
  <c r="B160" i="149"/>
  <c r="B159" i="149"/>
  <c r="B158" i="149"/>
  <c r="B157" i="149"/>
  <c r="B156" i="149"/>
  <c r="B155" i="149"/>
  <c r="B154" i="149"/>
  <c r="B153" i="149"/>
  <c r="B152" i="149"/>
  <c r="B151" i="149"/>
  <c r="B150" i="149"/>
  <c r="B149" i="149"/>
  <c r="B148" i="149"/>
  <c r="B147" i="149"/>
  <c r="B146" i="149"/>
  <c r="B145" i="149"/>
  <c r="B144" i="149"/>
  <c r="B143" i="149"/>
  <c r="B142" i="149"/>
  <c r="B141" i="149"/>
  <c r="B140" i="149"/>
  <c r="B139" i="149"/>
  <c r="B138" i="149"/>
  <c r="B137" i="149"/>
  <c r="B136" i="149"/>
  <c r="B135" i="149"/>
  <c r="B134" i="149"/>
  <c r="B133" i="149"/>
  <c r="B132" i="149"/>
  <c r="B131" i="149"/>
  <c r="B130" i="149"/>
  <c r="B129" i="149"/>
  <c r="B128" i="149"/>
  <c r="B127" i="149"/>
  <c r="B126" i="149"/>
  <c r="B125" i="149"/>
  <c r="B124" i="149"/>
  <c r="B123" i="149"/>
  <c r="B122" i="149"/>
  <c r="B121" i="149"/>
  <c r="B120" i="149"/>
  <c r="B119" i="149"/>
  <c r="B118" i="149"/>
  <c r="B222" i="150"/>
  <c r="B221" i="150"/>
  <c r="B220" i="150"/>
  <c r="B219" i="150"/>
  <c r="B218" i="150"/>
  <c r="B217" i="150"/>
  <c r="B216" i="150"/>
  <c r="B215" i="150"/>
  <c r="B214" i="150"/>
  <c r="B213" i="150"/>
  <c r="B212" i="150"/>
  <c r="B211" i="150"/>
  <c r="B210" i="150"/>
  <c r="B209" i="150"/>
  <c r="B208" i="150"/>
  <c r="B207" i="150"/>
  <c r="B206" i="150"/>
  <c r="B205" i="150"/>
  <c r="B204" i="150"/>
  <c r="B203" i="150"/>
  <c r="B202" i="150"/>
  <c r="B201" i="150"/>
  <c r="B200" i="150"/>
  <c r="B199" i="150"/>
  <c r="B198" i="150"/>
  <c r="B197" i="150"/>
  <c r="B196" i="150"/>
  <c r="B195" i="150"/>
  <c r="B194" i="150"/>
  <c r="B193" i="150"/>
  <c r="B192" i="150"/>
  <c r="B191" i="150"/>
  <c r="B190" i="150"/>
  <c r="B189" i="150"/>
  <c r="B188" i="150"/>
  <c r="B187" i="150"/>
  <c r="B186" i="150"/>
  <c r="B185" i="150"/>
  <c r="B184" i="150"/>
  <c r="B183" i="150"/>
  <c r="B182" i="150"/>
  <c r="B181" i="150"/>
  <c r="B180" i="150"/>
  <c r="B179" i="150"/>
  <c r="B178" i="150"/>
  <c r="B177" i="150"/>
  <c r="B176" i="150"/>
  <c r="B175" i="150"/>
  <c r="B174" i="150"/>
  <c r="B173" i="150"/>
  <c r="B172" i="150"/>
  <c r="B171" i="150"/>
  <c r="B170" i="150"/>
  <c r="B169" i="150"/>
  <c r="B168" i="150"/>
  <c r="B167" i="150"/>
  <c r="B166" i="150"/>
  <c r="B165" i="150"/>
  <c r="B164" i="150"/>
  <c r="B163" i="150"/>
  <c r="B162" i="150"/>
  <c r="B161" i="150"/>
  <c r="B160" i="150"/>
  <c r="B159" i="150"/>
  <c r="B158" i="150"/>
  <c r="B157" i="150"/>
  <c r="B156" i="150"/>
  <c r="B155" i="150"/>
  <c r="B154" i="150"/>
  <c r="B153" i="150"/>
  <c r="B152" i="150"/>
  <c r="B151" i="150"/>
  <c r="B150" i="150"/>
  <c r="B149" i="150"/>
  <c r="B148" i="150"/>
  <c r="B147" i="150"/>
  <c r="B146" i="150"/>
  <c r="B145" i="150"/>
  <c r="B144" i="150"/>
  <c r="B143" i="150"/>
  <c r="B142" i="150"/>
  <c r="B141" i="150"/>
  <c r="B140" i="150"/>
  <c r="B139" i="150"/>
  <c r="B138" i="150"/>
  <c r="B137" i="150"/>
  <c r="B136" i="150"/>
  <c r="B135" i="150"/>
  <c r="B134" i="150"/>
  <c r="B133" i="150"/>
  <c r="B132" i="150"/>
  <c r="B131" i="150"/>
  <c r="B130" i="150"/>
  <c r="B129" i="150"/>
  <c r="B128" i="150"/>
  <c r="B127" i="150"/>
  <c r="B126" i="150"/>
  <c r="B125" i="150"/>
  <c r="B124" i="150"/>
  <c r="B123" i="150"/>
  <c r="B122" i="150"/>
  <c r="B121" i="150"/>
  <c r="B120" i="150"/>
  <c r="B119" i="150"/>
  <c r="B118" i="150"/>
  <c r="B222" i="151"/>
  <c r="B221" i="151"/>
  <c r="B220" i="151"/>
  <c r="B219" i="151"/>
  <c r="B218" i="151"/>
  <c r="B217" i="151"/>
  <c r="B216" i="151"/>
  <c r="B215" i="151"/>
  <c r="B214" i="151"/>
  <c r="B213" i="151"/>
  <c r="B212" i="151"/>
  <c r="B211" i="151"/>
  <c r="B210" i="151"/>
  <c r="B209" i="151"/>
  <c r="B208" i="151"/>
  <c r="B207" i="151"/>
  <c r="B206" i="151"/>
  <c r="B205" i="151"/>
  <c r="B204" i="151"/>
  <c r="B203" i="151"/>
  <c r="B202" i="151"/>
  <c r="B201" i="151"/>
  <c r="B200" i="151"/>
  <c r="B199" i="151"/>
  <c r="B198" i="151"/>
  <c r="B197" i="151"/>
  <c r="B196" i="151"/>
  <c r="B195" i="151"/>
  <c r="B194" i="151"/>
  <c r="B193" i="151"/>
  <c r="B192" i="151"/>
  <c r="B191" i="151"/>
  <c r="B190" i="151"/>
  <c r="B189" i="151"/>
  <c r="B188" i="151"/>
  <c r="B187" i="151"/>
  <c r="B186" i="151"/>
  <c r="B185" i="151"/>
  <c r="B184" i="151"/>
  <c r="B183" i="151"/>
  <c r="B182" i="151"/>
  <c r="B181" i="151"/>
  <c r="B180" i="151"/>
  <c r="B179" i="151"/>
  <c r="B178" i="151"/>
  <c r="B177" i="151"/>
  <c r="B176" i="151"/>
  <c r="B175" i="151"/>
  <c r="B174" i="151"/>
  <c r="B173" i="151"/>
  <c r="B172" i="151"/>
  <c r="B171" i="151"/>
  <c r="B170" i="151"/>
  <c r="B169" i="151"/>
  <c r="B168" i="151"/>
  <c r="B167" i="151"/>
  <c r="B166" i="151"/>
  <c r="B165" i="151"/>
  <c r="B164" i="151"/>
  <c r="B163" i="151"/>
  <c r="B162" i="151"/>
  <c r="B161" i="151"/>
  <c r="B160" i="151"/>
  <c r="B159" i="151"/>
  <c r="B158" i="151"/>
  <c r="B157" i="151"/>
  <c r="B156" i="151"/>
  <c r="B155" i="151"/>
  <c r="B154" i="151"/>
  <c r="B153" i="151"/>
  <c r="B152" i="151"/>
  <c r="B151" i="151"/>
  <c r="B150" i="151"/>
  <c r="B149" i="151"/>
  <c r="B148" i="151"/>
  <c r="B147" i="151"/>
  <c r="B146" i="151"/>
  <c r="B145" i="151"/>
  <c r="B144" i="151"/>
  <c r="B143" i="151"/>
  <c r="B142" i="151"/>
  <c r="B141" i="151"/>
  <c r="B140" i="151"/>
  <c r="B139" i="151"/>
  <c r="B138" i="151"/>
  <c r="B137" i="151"/>
  <c r="B136" i="151"/>
  <c r="B135" i="151"/>
  <c r="B134" i="151"/>
  <c r="B133" i="151"/>
  <c r="B132" i="151"/>
  <c r="B131" i="151"/>
  <c r="B130" i="151"/>
  <c r="B129" i="151"/>
  <c r="B128" i="151"/>
  <c r="B127" i="151"/>
  <c r="B126" i="151"/>
  <c r="B125" i="151"/>
  <c r="B124" i="151"/>
  <c r="B123" i="151"/>
  <c r="B122" i="151"/>
  <c r="B121" i="151"/>
  <c r="B120" i="151"/>
  <c r="B119" i="151"/>
  <c r="B118" i="151"/>
  <c r="B222" i="152"/>
  <c r="B221" i="152"/>
  <c r="B220" i="152"/>
  <c r="B219" i="152"/>
  <c r="B218" i="152"/>
  <c r="B217" i="152"/>
  <c r="B216" i="152"/>
  <c r="B215" i="152"/>
  <c r="B214" i="152"/>
  <c r="B213" i="152"/>
  <c r="B212" i="152"/>
  <c r="B211" i="152"/>
  <c r="B210" i="152"/>
  <c r="B209" i="152"/>
  <c r="B208" i="152"/>
  <c r="B207" i="152"/>
  <c r="B206" i="152"/>
  <c r="B205" i="152"/>
  <c r="B204" i="152"/>
  <c r="B203" i="152"/>
  <c r="B202" i="152"/>
  <c r="B201" i="152"/>
  <c r="B200" i="152"/>
  <c r="B199" i="152"/>
  <c r="B198" i="152"/>
  <c r="B197" i="152"/>
  <c r="B196" i="152"/>
  <c r="B195" i="152"/>
  <c r="B194" i="152"/>
  <c r="B193" i="152"/>
  <c r="B192" i="152"/>
  <c r="B191" i="152"/>
  <c r="B190" i="152"/>
  <c r="B189" i="152"/>
  <c r="B188" i="152"/>
  <c r="B187" i="152"/>
  <c r="B186" i="152"/>
  <c r="B185" i="152"/>
  <c r="B184" i="152"/>
  <c r="B183" i="152"/>
  <c r="B182" i="152"/>
  <c r="B181" i="152"/>
  <c r="B180" i="152"/>
  <c r="B179" i="152"/>
  <c r="B178" i="152"/>
  <c r="B177" i="152"/>
  <c r="B176" i="152"/>
  <c r="B175" i="152"/>
  <c r="B174" i="152"/>
  <c r="B173" i="152"/>
  <c r="B172" i="152"/>
  <c r="B171" i="152"/>
  <c r="B170" i="152"/>
  <c r="B169" i="152"/>
  <c r="B168" i="152"/>
  <c r="B167" i="152"/>
  <c r="B166" i="152"/>
  <c r="B165" i="152"/>
  <c r="B164" i="152"/>
  <c r="B163" i="152"/>
  <c r="B162" i="152"/>
  <c r="B161" i="152"/>
  <c r="B160" i="152"/>
  <c r="B159" i="152"/>
  <c r="B158" i="152"/>
  <c r="B157" i="152"/>
  <c r="B156" i="152"/>
  <c r="B155" i="152"/>
  <c r="B154" i="152"/>
  <c r="B153" i="152"/>
  <c r="B152" i="152"/>
  <c r="B151" i="152"/>
  <c r="B150" i="152"/>
  <c r="B149" i="152"/>
  <c r="B148" i="152"/>
  <c r="B147" i="152"/>
  <c r="B146" i="152"/>
  <c r="B145" i="152"/>
  <c r="B144" i="152"/>
  <c r="B143" i="152"/>
  <c r="B142" i="152"/>
  <c r="B141" i="152"/>
  <c r="B140" i="152"/>
  <c r="B139" i="152"/>
  <c r="B138" i="152"/>
  <c r="B137" i="152"/>
  <c r="B136" i="152"/>
  <c r="B135" i="152"/>
  <c r="B134" i="152"/>
  <c r="B133" i="152"/>
  <c r="B132" i="152"/>
  <c r="B131" i="152"/>
  <c r="B130" i="152"/>
  <c r="B129" i="152"/>
  <c r="B128" i="152"/>
  <c r="B127" i="152"/>
  <c r="B126" i="152"/>
  <c r="B125" i="152"/>
  <c r="B124" i="152"/>
  <c r="B123" i="152"/>
  <c r="B122" i="152"/>
  <c r="B121" i="152"/>
  <c r="B120" i="152"/>
  <c r="B119" i="152"/>
  <c r="B118" i="152"/>
  <c r="B222" i="153"/>
  <c r="B221" i="153"/>
  <c r="B220" i="153"/>
  <c r="B219" i="153"/>
  <c r="B218" i="153"/>
  <c r="B217" i="153"/>
  <c r="B216" i="153"/>
  <c r="B215" i="153"/>
  <c r="B214" i="153"/>
  <c r="B213" i="153"/>
  <c r="B212" i="153"/>
  <c r="B211" i="153"/>
  <c r="B210" i="153"/>
  <c r="B209" i="153"/>
  <c r="B208" i="153"/>
  <c r="B207" i="153"/>
  <c r="B206" i="153"/>
  <c r="B205" i="153"/>
  <c r="B204" i="153"/>
  <c r="B203" i="153"/>
  <c r="B202" i="153"/>
  <c r="B201" i="153"/>
  <c r="B200" i="153"/>
  <c r="B199" i="153"/>
  <c r="B198" i="153"/>
  <c r="B197" i="153"/>
  <c r="B196" i="153"/>
  <c r="B195" i="153"/>
  <c r="B194" i="153"/>
  <c r="B193" i="153"/>
  <c r="B192" i="153"/>
  <c r="B191" i="153"/>
  <c r="B190" i="153"/>
  <c r="B189" i="153"/>
  <c r="B188" i="153"/>
  <c r="B187" i="153"/>
  <c r="B186" i="153"/>
  <c r="B185" i="153"/>
  <c r="B184" i="153"/>
  <c r="B183" i="153"/>
  <c r="B182" i="153"/>
  <c r="B181" i="153"/>
  <c r="B180" i="153"/>
  <c r="B179" i="153"/>
  <c r="B178" i="153"/>
  <c r="B177" i="153"/>
  <c r="B176" i="153"/>
  <c r="B175" i="153"/>
  <c r="B174" i="153"/>
  <c r="B173" i="153"/>
  <c r="B172" i="153"/>
  <c r="B171" i="153"/>
  <c r="B170" i="153"/>
  <c r="B169" i="153"/>
  <c r="B168" i="153"/>
  <c r="B167" i="153"/>
  <c r="B166" i="153"/>
  <c r="B165" i="153"/>
  <c r="B164" i="153"/>
  <c r="B163" i="153"/>
  <c r="B162" i="153"/>
  <c r="B161" i="153"/>
  <c r="B160" i="153"/>
  <c r="B159" i="153"/>
  <c r="B158" i="153"/>
  <c r="B157" i="153"/>
  <c r="B156" i="153"/>
  <c r="B155" i="153"/>
  <c r="B154" i="153"/>
  <c r="B153" i="153"/>
  <c r="B152" i="153"/>
  <c r="B151" i="153"/>
  <c r="B150" i="153"/>
  <c r="B149" i="153"/>
  <c r="B148" i="153"/>
  <c r="B147" i="153"/>
  <c r="B146" i="153"/>
  <c r="B145" i="153"/>
  <c r="B144" i="153"/>
  <c r="B143" i="153"/>
  <c r="B142" i="153"/>
  <c r="B141" i="153"/>
  <c r="B140" i="153"/>
  <c r="B139" i="153"/>
  <c r="B138" i="153"/>
  <c r="B137" i="153"/>
  <c r="B136" i="153"/>
  <c r="B135" i="153"/>
  <c r="B134" i="153"/>
  <c r="B133" i="153"/>
  <c r="B132" i="153"/>
  <c r="B131" i="153"/>
  <c r="B130" i="153"/>
  <c r="B129" i="153"/>
  <c r="B128" i="153"/>
  <c r="B127" i="153"/>
  <c r="B126" i="153"/>
  <c r="B125" i="153"/>
  <c r="B124" i="153"/>
  <c r="B123" i="153"/>
  <c r="B122" i="153"/>
  <c r="B121" i="153"/>
  <c r="B120" i="153"/>
  <c r="B119" i="153"/>
  <c r="B118" i="153"/>
  <c r="B222" i="154"/>
  <c r="B221" i="154"/>
  <c r="B220" i="154"/>
  <c r="B219" i="154"/>
  <c r="B218" i="154"/>
  <c r="B217" i="154"/>
  <c r="B216" i="154"/>
  <c r="B215" i="154"/>
  <c r="B214" i="154"/>
  <c r="B213" i="154"/>
  <c r="B212" i="154"/>
  <c r="B211" i="154"/>
  <c r="B210" i="154"/>
  <c r="B209" i="154"/>
  <c r="B208" i="154"/>
  <c r="B207" i="154"/>
  <c r="B206" i="154"/>
  <c r="B205" i="154"/>
  <c r="B204" i="154"/>
  <c r="B203" i="154"/>
  <c r="B202" i="154"/>
  <c r="B201" i="154"/>
  <c r="B200" i="154"/>
  <c r="B199" i="154"/>
  <c r="B198" i="154"/>
  <c r="B197" i="154"/>
  <c r="B196" i="154"/>
  <c r="B195" i="154"/>
  <c r="B194" i="154"/>
  <c r="B193" i="154"/>
  <c r="B192" i="154"/>
  <c r="B191" i="154"/>
  <c r="B190" i="154"/>
  <c r="B189" i="154"/>
  <c r="B188" i="154"/>
  <c r="B187" i="154"/>
  <c r="B186" i="154"/>
  <c r="B185" i="154"/>
  <c r="B184" i="154"/>
  <c r="B183" i="154"/>
  <c r="B182" i="154"/>
  <c r="B181" i="154"/>
  <c r="B180" i="154"/>
  <c r="B179" i="154"/>
  <c r="B178" i="154"/>
  <c r="B177" i="154"/>
  <c r="B176" i="154"/>
  <c r="B175" i="154"/>
  <c r="B174" i="154"/>
  <c r="B173" i="154"/>
  <c r="B172" i="154"/>
  <c r="B171" i="154"/>
  <c r="B170" i="154"/>
  <c r="B169" i="154"/>
  <c r="B168" i="154"/>
  <c r="B167" i="154"/>
  <c r="B166" i="154"/>
  <c r="B165" i="154"/>
  <c r="B164" i="154"/>
  <c r="B163" i="154"/>
  <c r="B162" i="154"/>
  <c r="B161" i="154"/>
  <c r="B160" i="154"/>
  <c r="B159" i="154"/>
  <c r="B158" i="154"/>
  <c r="B157" i="154"/>
  <c r="B156" i="154"/>
  <c r="B155" i="154"/>
  <c r="B154" i="154"/>
  <c r="B153" i="154"/>
  <c r="B152" i="154"/>
  <c r="B151" i="154"/>
  <c r="B150" i="154"/>
  <c r="B149" i="154"/>
  <c r="B148" i="154"/>
  <c r="B147" i="154"/>
  <c r="B146" i="154"/>
  <c r="B145" i="154"/>
  <c r="B144" i="154"/>
  <c r="B143" i="154"/>
  <c r="B142" i="154"/>
  <c r="B141" i="154"/>
  <c r="B140" i="154"/>
  <c r="B139" i="154"/>
  <c r="B138" i="154"/>
  <c r="B137" i="154"/>
  <c r="B136" i="154"/>
  <c r="B135" i="154"/>
  <c r="B134" i="154"/>
  <c r="B133" i="154"/>
  <c r="B132" i="154"/>
  <c r="B131" i="154"/>
  <c r="B130" i="154"/>
  <c r="B129" i="154"/>
  <c r="B128" i="154"/>
  <c r="B127" i="154"/>
  <c r="B126" i="154"/>
  <c r="B125" i="154"/>
  <c r="B124" i="154"/>
  <c r="B123" i="154"/>
  <c r="B122" i="154"/>
  <c r="B121" i="154"/>
  <c r="B120" i="154"/>
  <c r="B119" i="154"/>
  <c r="B118" i="154"/>
  <c r="B222" i="155"/>
  <c r="B221" i="155"/>
  <c r="B220" i="155"/>
  <c r="B219" i="155"/>
  <c r="B218" i="155"/>
  <c r="B217" i="155"/>
  <c r="B216" i="155"/>
  <c r="B215" i="155"/>
  <c r="B214" i="155"/>
  <c r="B213" i="155"/>
  <c r="B212" i="155"/>
  <c r="B211" i="155"/>
  <c r="B210" i="155"/>
  <c r="B209" i="155"/>
  <c r="B208" i="155"/>
  <c r="B207" i="155"/>
  <c r="B206" i="155"/>
  <c r="B205" i="155"/>
  <c r="B204" i="155"/>
  <c r="B203" i="155"/>
  <c r="B202" i="155"/>
  <c r="B201" i="155"/>
  <c r="B200" i="155"/>
  <c r="B199" i="155"/>
  <c r="B198" i="155"/>
  <c r="B197" i="155"/>
  <c r="B196" i="155"/>
  <c r="B195" i="155"/>
  <c r="B194" i="155"/>
  <c r="B193" i="155"/>
  <c r="B192" i="155"/>
  <c r="B191" i="155"/>
  <c r="B190" i="155"/>
  <c r="B189" i="155"/>
  <c r="B188" i="155"/>
  <c r="B187" i="155"/>
  <c r="B186" i="155"/>
  <c r="B185" i="155"/>
  <c r="B184" i="155"/>
  <c r="B183" i="155"/>
  <c r="B182" i="155"/>
  <c r="B181" i="155"/>
  <c r="B180" i="155"/>
  <c r="B179" i="155"/>
  <c r="B178" i="155"/>
  <c r="B177" i="155"/>
  <c r="B176" i="155"/>
  <c r="B175" i="155"/>
  <c r="B174" i="155"/>
  <c r="B173" i="155"/>
  <c r="B172" i="155"/>
  <c r="B171" i="155"/>
  <c r="B170" i="155"/>
  <c r="B169" i="155"/>
  <c r="B168" i="155"/>
  <c r="B167" i="155"/>
  <c r="B166" i="155"/>
  <c r="B165" i="155"/>
  <c r="B164" i="155"/>
  <c r="B163" i="155"/>
  <c r="B162" i="155"/>
  <c r="B161" i="155"/>
  <c r="B160" i="155"/>
  <c r="B159" i="155"/>
  <c r="B158" i="155"/>
  <c r="B157" i="155"/>
  <c r="B156" i="155"/>
  <c r="B155" i="155"/>
  <c r="B154" i="155"/>
  <c r="B153" i="155"/>
  <c r="B152" i="155"/>
  <c r="B151" i="155"/>
  <c r="B150" i="155"/>
  <c r="B149" i="155"/>
  <c r="B148" i="155"/>
  <c r="B147" i="155"/>
  <c r="B146" i="155"/>
  <c r="B145" i="155"/>
  <c r="B144" i="155"/>
  <c r="B143" i="155"/>
  <c r="B142" i="155"/>
  <c r="B141" i="155"/>
  <c r="B140" i="155"/>
  <c r="B139" i="155"/>
  <c r="B138" i="155"/>
  <c r="B137" i="155"/>
  <c r="B136" i="155"/>
  <c r="B135" i="155"/>
  <c r="B134" i="155"/>
  <c r="B133" i="155"/>
  <c r="B132" i="155"/>
  <c r="B131" i="155"/>
  <c r="B130" i="155"/>
  <c r="B129" i="155"/>
  <c r="B128" i="155"/>
  <c r="B127" i="155"/>
  <c r="B126" i="155"/>
  <c r="B125" i="155"/>
  <c r="B124" i="155"/>
  <c r="B123" i="155"/>
  <c r="B122" i="155"/>
  <c r="B121" i="155"/>
  <c r="B120" i="155"/>
  <c r="B119" i="155"/>
  <c r="B118" i="155"/>
  <c r="B222" i="156"/>
  <c r="B221" i="156"/>
  <c r="B220" i="156"/>
  <c r="B219" i="156"/>
  <c r="B218" i="156"/>
  <c r="B217" i="156"/>
  <c r="B216" i="156"/>
  <c r="B215" i="156"/>
  <c r="B214" i="156"/>
  <c r="B213" i="156"/>
  <c r="B212" i="156"/>
  <c r="B211" i="156"/>
  <c r="B210" i="156"/>
  <c r="B209" i="156"/>
  <c r="B208" i="156"/>
  <c r="B207" i="156"/>
  <c r="B206" i="156"/>
  <c r="B205" i="156"/>
  <c r="B204" i="156"/>
  <c r="B203" i="156"/>
  <c r="B202" i="156"/>
  <c r="B201" i="156"/>
  <c r="B200" i="156"/>
  <c r="B199" i="156"/>
  <c r="B198" i="156"/>
  <c r="B197" i="156"/>
  <c r="B196" i="156"/>
  <c r="B195" i="156"/>
  <c r="B194" i="156"/>
  <c r="B193" i="156"/>
  <c r="B192" i="156"/>
  <c r="B191" i="156"/>
  <c r="B190" i="156"/>
  <c r="B189" i="156"/>
  <c r="B188" i="156"/>
  <c r="B187" i="156"/>
  <c r="B186" i="156"/>
  <c r="B185" i="156"/>
  <c r="B184" i="156"/>
  <c r="B183" i="156"/>
  <c r="B182" i="156"/>
  <c r="B181" i="156"/>
  <c r="B180" i="156"/>
  <c r="B179" i="156"/>
  <c r="B178" i="156"/>
  <c r="B177" i="156"/>
  <c r="B176" i="156"/>
  <c r="B175" i="156"/>
  <c r="B174" i="156"/>
  <c r="B173" i="156"/>
  <c r="B172" i="156"/>
  <c r="B171" i="156"/>
  <c r="B170" i="156"/>
  <c r="B169" i="156"/>
  <c r="B168" i="156"/>
  <c r="B167" i="156"/>
  <c r="B166" i="156"/>
  <c r="B165" i="156"/>
  <c r="B164" i="156"/>
  <c r="B163" i="156"/>
  <c r="B162" i="156"/>
  <c r="B161" i="156"/>
  <c r="B160" i="156"/>
  <c r="B159" i="156"/>
  <c r="B158" i="156"/>
  <c r="B157" i="156"/>
  <c r="B156" i="156"/>
  <c r="B155" i="156"/>
  <c r="B154" i="156"/>
  <c r="B153" i="156"/>
  <c r="B152" i="156"/>
  <c r="B151" i="156"/>
  <c r="B150" i="156"/>
  <c r="B149" i="156"/>
  <c r="B148" i="156"/>
  <c r="B147" i="156"/>
  <c r="B146" i="156"/>
  <c r="B145" i="156"/>
  <c r="B144" i="156"/>
  <c r="B143" i="156"/>
  <c r="B142" i="156"/>
  <c r="B141" i="156"/>
  <c r="B140" i="156"/>
  <c r="B139" i="156"/>
  <c r="B138" i="156"/>
  <c r="B137" i="156"/>
  <c r="B136" i="156"/>
  <c r="B135" i="156"/>
  <c r="B134" i="156"/>
  <c r="B133" i="156"/>
  <c r="B132" i="156"/>
  <c r="B131" i="156"/>
  <c r="B130" i="156"/>
  <c r="B129" i="156"/>
  <c r="B128" i="156"/>
  <c r="B127" i="156"/>
  <c r="B126" i="156"/>
  <c r="B125" i="156"/>
  <c r="B124" i="156"/>
  <c r="B123" i="156"/>
  <c r="B122" i="156"/>
  <c r="B121" i="156"/>
  <c r="B120" i="156"/>
  <c r="B119" i="156"/>
  <c r="B118" i="156"/>
  <c r="B222" i="157"/>
  <c r="B221" i="157"/>
  <c r="B220" i="157"/>
  <c r="B219" i="157"/>
  <c r="B218" i="157"/>
  <c r="B217" i="157"/>
  <c r="B216" i="157"/>
  <c r="B215" i="157"/>
  <c r="B214" i="157"/>
  <c r="B213" i="157"/>
  <c r="B212" i="157"/>
  <c r="B211" i="157"/>
  <c r="B210" i="157"/>
  <c r="B209" i="157"/>
  <c r="B208" i="157"/>
  <c r="B207" i="157"/>
  <c r="B206" i="157"/>
  <c r="B205" i="157"/>
  <c r="B204" i="157"/>
  <c r="B203" i="157"/>
  <c r="B202" i="157"/>
  <c r="B201" i="157"/>
  <c r="B200" i="157"/>
  <c r="B199" i="157"/>
  <c r="B198" i="157"/>
  <c r="B197" i="157"/>
  <c r="B196" i="157"/>
  <c r="B195" i="157"/>
  <c r="B194" i="157"/>
  <c r="B193" i="157"/>
  <c r="B192" i="157"/>
  <c r="B191" i="157"/>
  <c r="B190" i="157"/>
  <c r="B189" i="157"/>
  <c r="B188" i="157"/>
  <c r="B187" i="157"/>
  <c r="B186" i="157"/>
  <c r="B185" i="157"/>
  <c r="B184" i="157"/>
  <c r="B183" i="157"/>
  <c r="B182" i="157"/>
  <c r="B181" i="157"/>
  <c r="B180" i="157"/>
  <c r="B179" i="157"/>
  <c r="B178" i="157"/>
  <c r="B177" i="157"/>
  <c r="B176" i="157"/>
  <c r="B175" i="157"/>
  <c r="B174" i="157"/>
  <c r="B173" i="157"/>
  <c r="B172" i="157"/>
  <c r="B171" i="157"/>
  <c r="B170" i="157"/>
  <c r="B169" i="157"/>
  <c r="B168" i="157"/>
  <c r="B167" i="157"/>
  <c r="B166" i="157"/>
  <c r="B165" i="157"/>
  <c r="B164" i="157"/>
  <c r="B163" i="157"/>
  <c r="B162" i="157"/>
  <c r="B161" i="157"/>
  <c r="B160" i="157"/>
  <c r="B159" i="157"/>
  <c r="B158" i="157"/>
  <c r="B157" i="157"/>
  <c r="B156" i="157"/>
  <c r="B155" i="157"/>
  <c r="B154" i="157"/>
  <c r="B153" i="157"/>
  <c r="B152" i="157"/>
  <c r="B151" i="157"/>
  <c r="B150" i="157"/>
  <c r="B149" i="157"/>
  <c r="B148" i="157"/>
  <c r="B147" i="157"/>
  <c r="B146" i="157"/>
  <c r="B145" i="157"/>
  <c r="B144" i="157"/>
  <c r="B143" i="157"/>
  <c r="B142" i="157"/>
  <c r="B141" i="157"/>
  <c r="B140" i="157"/>
  <c r="B139" i="157"/>
  <c r="B138" i="157"/>
  <c r="B137" i="157"/>
  <c r="B136" i="157"/>
  <c r="B135" i="157"/>
  <c r="B134" i="157"/>
  <c r="B133" i="157"/>
  <c r="B132" i="157"/>
  <c r="B131" i="157"/>
  <c r="B130" i="157"/>
  <c r="B129" i="157"/>
  <c r="B128" i="157"/>
  <c r="B127" i="157"/>
  <c r="B126" i="157"/>
  <c r="B125" i="157"/>
  <c r="B124" i="157"/>
  <c r="B123" i="157"/>
  <c r="B122" i="157"/>
  <c r="B121" i="157"/>
  <c r="B120" i="157"/>
  <c r="B119" i="157"/>
  <c r="B118" i="157"/>
  <c r="B222" i="158"/>
  <c r="B221" i="158"/>
  <c r="B220" i="158"/>
  <c r="B219" i="158"/>
  <c r="B218" i="158"/>
  <c r="B217" i="158"/>
  <c r="B216" i="158"/>
  <c r="B215" i="158"/>
  <c r="B214" i="158"/>
  <c r="B213" i="158"/>
  <c r="B212" i="158"/>
  <c r="B211" i="158"/>
  <c r="B210" i="158"/>
  <c r="B209" i="158"/>
  <c r="B208" i="158"/>
  <c r="B207" i="158"/>
  <c r="B206" i="158"/>
  <c r="B205" i="158"/>
  <c r="B204" i="158"/>
  <c r="B203" i="158"/>
  <c r="B202" i="158"/>
  <c r="B201" i="158"/>
  <c r="B200" i="158"/>
  <c r="B199" i="158"/>
  <c r="B198" i="158"/>
  <c r="B197" i="158"/>
  <c r="B196" i="158"/>
  <c r="B195" i="158"/>
  <c r="B194" i="158"/>
  <c r="B193" i="158"/>
  <c r="B192" i="158"/>
  <c r="B191" i="158"/>
  <c r="B190" i="158"/>
  <c r="B189" i="158"/>
  <c r="B188" i="158"/>
  <c r="B187" i="158"/>
  <c r="B186" i="158"/>
  <c r="B185" i="158"/>
  <c r="B184" i="158"/>
  <c r="B183" i="158"/>
  <c r="B182" i="158"/>
  <c r="B181" i="158"/>
  <c r="B180" i="158"/>
  <c r="B179" i="158"/>
  <c r="B178" i="158"/>
  <c r="B177" i="158"/>
  <c r="B176" i="158"/>
  <c r="B175" i="158"/>
  <c r="B174" i="158"/>
  <c r="B173" i="158"/>
  <c r="B172" i="158"/>
  <c r="B171" i="158"/>
  <c r="B170" i="158"/>
  <c r="B169" i="158"/>
  <c r="B168" i="158"/>
  <c r="B167" i="158"/>
  <c r="B166" i="158"/>
  <c r="B165" i="158"/>
  <c r="B164" i="158"/>
  <c r="B163" i="158"/>
  <c r="B162" i="158"/>
  <c r="B161" i="158"/>
  <c r="B160" i="158"/>
  <c r="B159" i="158"/>
  <c r="B158" i="158"/>
  <c r="B157" i="158"/>
  <c r="B156" i="158"/>
  <c r="B155" i="158"/>
  <c r="B154" i="158"/>
  <c r="B153" i="158"/>
  <c r="B152" i="158"/>
  <c r="B151" i="158"/>
  <c r="B150" i="158"/>
  <c r="B149" i="158"/>
  <c r="B148" i="158"/>
  <c r="B147" i="158"/>
  <c r="B146" i="158"/>
  <c r="B145" i="158"/>
  <c r="B144" i="158"/>
  <c r="B143" i="158"/>
  <c r="B142" i="158"/>
  <c r="B141" i="158"/>
  <c r="B140" i="158"/>
  <c r="B139" i="158"/>
  <c r="B138" i="158"/>
  <c r="B137" i="158"/>
  <c r="B136" i="158"/>
  <c r="B135" i="158"/>
  <c r="B134" i="158"/>
  <c r="B133" i="158"/>
  <c r="B132" i="158"/>
  <c r="B131" i="158"/>
  <c r="B130" i="158"/>
  <c r="B129" i="158"/>
  <c r="B128" i="158"/>
  <c r="B127" i="158"/>
  <c r="B126" i="158"/>
  <c r="B125" i="158"/>
  <c r="B124" i="158"/>
  <c r="B123" i="158"/>
  <c r="B122" i="158"/>
  <c r="B121" i="158"/>
  <c r="B120" i="158"/>
  <c r="B119" i="158"/>
  <c r="B118" i="158"/>
  <c r="B222" i="88"/>
  <c r="B221" i="88"/>
  <c r="B220" i="88"/>
  <c r="B219" i="88"/>
  <c r="B218" i="88"/>
  <c r="B217" i="88"/>
  <c r="B216" i="88"/>
  <c r="B215" i="88"/>
  <c r="B214" i="88"/>
  <c r="B213" i="88"/>
  <c r="B212" i="88"/>
  <c r="B211" i="88"/>
  <c r="B210" i="88"/>
  <c r="B209" i="88"/>
  <c r="B208" i="88"/>
  <c r="B207" i="88"/>
  <c r="B206" i="88"/>
  <c r="B205" i="88"/>
  <c r="B204" i="88"/>
  <c r="B203" i="88"/>
  <c r="B202" i="88"/>
  <c r="B201" i="88"/>
  <c r="B200" i="88"/>
  <c r="B199" i="88"/>
  <c r="B198" i="88"/>
  <c r="B197" i="88"/>
  <c r="B196" i="88"/>
  <c r="B195" i="88"/>
  <c r="B194" i="88"/>
  <c r="B193" i="88"/>
  <c r="B192" i="88"/>
  <c r="B191" i="88"/>
  <c r="B190" i="88"/>
  <c r="B189" i="88"/>
  <c r="B188" i="88"/>
  <c r="B187" i="88"/>
  <c r="B186" i="88"/>
  <c r="B185" i="88"/>
  <c r="B184" i="88"/>
  <c r="B183" i="88"/>
  <c r="B182" i="88"/>
  <c r="B181" i="88"/>
  <c r="B180" i="88"/>
  <c r="B179" i="88"/>
  <c r="B178" i="88"/>
  <c r="B177" i="88"/>
  <c r="B176" i="88"/>
  <c r="B175" i="88"/>
  <c r="B174" i="88"/>
  <c r="B173" i="88"/>
  <c r="B172" i="88"/>
  <c r="B171" i="88"/>
  <c r="B170" i="88"/>
  <c r="B169" i="88"/>
  <c r="B168" i="88"/>
  <c r="B167" i="88"/>
  <c r="B166" i="88"/>
  <c r="B165" i="88"/>
  <c r="B164" i="88"/>
  <c r="B163" i="88"/>
  <c r="B162" i="88"/>
  <c r="B161" i="88"/>
  <c r="B160" i="88"/>
  <c r="B159" i="88"/>
  <c r="B158" i="88"/>
  <c r="B157" i="88"/>
  <c r="B156" i="88"/>
  <c r="B155" i="88"/>
  <c r="B154" i="88"/>
  <c r="B153" i="88"/>
  <c r="B152" i="88"/>
  <c r="B151" i="88"/>
  <c r="B150" i="88"/>
  <c r="B149" i="88"/>
  <c r="B148" i="88"/>
  <c r="B147" i="88"/>
  <c r="B146" i="88"/>
  <c r="B145" i="88"/>
  <c r="B144" i="88"/>
  <c r="B143" i="88"/>
  <c r="B142" i="88"/>
  <c r="B141" i="88"/>
  <c r="B140" i="88"/>
  <c r="B139" i="88"/>
  <c r="B138" i="88"/>
  <c r="B137" i="88"/>
  <c r="B136" i="88"/>
  <c r="B135" i="88"/>
  <c r="B134" i="88"/>
  <c r="B133" i="88"/>
  <c r="B132" i="88"/>
  <c r="B131" i="88"/>
  <c r="B130" i="88"/>
  <c r="B129" i="88"/>
  <c r="B128" i="88"/>
  <c r="B127" i="88"/>
  <c r="B126" i="88"/>
  <c r="B125" i="88"/>
  <c r="B124" i="88"/>
  <c r="B123" i="88"/>
  <c r="B122" i="88"/>
  <c r="B121" i="88"/>
  <c r="B120" i="88"/>
  <c r="B119" i="88"/>
  <c r="B118" i="88"/>
  <c r="B118" i="91"/>
  <c r="B119" i="91"/>
  <c r="B120" i="91"/>
  <c r="B121" i="91"/>
  <c r="B122" i="91"/>
  <c r="B123" i="91"/>
  <c r="B124" i="91"/>
  <c r="B125" i="91"/>
  <c r="B126" i="91"/>
  <c r="B127" i="91"/>
  <c r="B128" i="91"/>
  <c r="B129" i="91"/>
  <c r="B130" i="91"/>
  <c r="B131" i="91"/>
  <c r="B132" i="91"/>
  <c r="B133" i="91"/>
  <c r="B134" i="91"/>
  <c r="B135" i="91"/>
  <c r="B136" i="91"/>
  <c r="B137" i="91"/>
  <c r="B138" i="91"/>
  <c r="B139" i="91"/>
  <c r="B140" i="91"/>
  <c r="B141" i="91"/>
  <c r="B142" i="91"/>
  <c r="B143" i="91"/>
  <c r="B144" i="91"/>
  <c r="B145" i="91"/>
  <c r="B146" i="91"/>
  <c r="B147" i="91"/>
  <c r="B148" i="91"/>
  <c r="B149" i="91"/>
  <c r="B150" i="91"/>
  <c r="B151" i="91"/>
  <c r="B152" i="91"/>
  <c r="B153" i="91"/>
  <c r="B154" i="91"/>
  <c r="B155" i="91"/>
  <c r="B156" i="91"/>
  <c r="B157" i="91"/>
  <c r="B158" i="91"/>
  <c r="B159" i="91"/>
  <c r="B160" i="91"/>
  <c r="B161" i="91"/>
  <c r="B162" i="91"/>
  <c r="B163" i="91"/>
  <c r="B164" i="91"/>
  <c r="B165" i="91"/>
  <c r="B166" i="91"/>
  <c r="B167" i="91"/>
  <c r="B168" i="91"/>
  <c r="B169" i="91"/>
  <c r="B170" i="91"/>
  <c r="B171" i="91"/>
  <c r="B172" i="91"/>
  <c r="B173" i="91"/>
  <c r="B174" i="91"/>
  <c r="B175" i="91"/>
  <c r="B176" i="91"/>
  <c r="B177" i="91"/>
  <c r="B178" i="91"/>
  <c r="B179" i="91"/>
  <c r="B180" i="91"/>
  <c r="B181" i="91"/>
  <c r="B182" i="91"/>
  <c r="B183" i="91"/>
  <c r="B184" i="91"/>
  <c r="B185" i="91"/>
  <c r="B186" i="91"/>
  <c r="B187" i="91"/>
  <c r="B188" i="91"/>
  <c r="B189" i="91"/>
  <c r="B190" i="91"/>
  <c r="B191" i="91"/>
  <c r="B192" i="91"/>
  <c r="B193" i="91"/>
  <c r="B194" i="91"/>
  <c r="B195" i="91"/>
  <c r="B196" i="91"/>
  <c r="B197" i="91"/>
  <c r="B198" i="91"/>
  <c r="B199" i="91"/>
  <c r="B200" i="91"/>
  <c r="B201" i="91"/>
  <c r="B202" i="91"/>
  <c r="B203" i="91"/>
  <c r="B204" i="91"/>
  <c r="B205" i="91"/>
  <c r="B206" i="91"/>
  <c r="B207" i="91"/>
  <c r="B208" i="91"/>
  <c r="B209" i="91"/>
  <c r="B210" i="91"/>
  <c r="B211" i="91"/>
  <c r="B212" i="91"/>
  <c r="B213" i="91"/>
  <c r="B214" i="91"/>
  <c r="B215" i="91"/>
  <c r="B216" i="91"/>
  <c r="B217" i="91"/>
  <c r="B218" i="91"/>
  <c r="B219" i="91"/>
  <c r="B220" i="91"/>
  <c r="B221" i="91"/>
  <c r="B222" i="91"/>
  <c r="N6" i="164"/>
  <c r="C6" i="164"/>
  <c r="K6" i="91"/>
  <c r="C103" i="91" s="1"/>
  <c r="C7" i="164"/>
  <c r="G6" i="91"/>
  <c r="G6" i="92"/>
  <c r="G6" i="93"/>
  <c r="B103" i="93" s="1"/>
  <c r="G6" i="94"/>
  <c r="G6" i="95"/>
  <c r="G6" i="96"/>
  <c r="G6" i="97"/>
  <c r="G6" i="98"/>
  <c r="G6" i="99"/>
  <c r="G6" i="100"/>
  <c r="G6" i="101"/>
  <c r="G6" i="102"/>
  <c r="G6" i="103"/>
  <c r="G6" i="104"/>
  <c r="G6" i="105"/>
  <c r="B103" i="105" s="1"/>
  <c r="G6" i="106"/>
  <c r="G6" i="107"/>
  <c r="G6" i="108"/>
  <c r="G6" i="109"/>
  <c r="B103" i="109" s="1"/>
  <c r="G6" i="110"/>
  <c r="G6" i="111"/>
  <c r="G6" i="112"/>
  <c r="G6" i="113"/>
  <c r="B103" i="113" s="1"/>
  <c r="D32" i="16" s="1"/>
  <c r="G6" i="114"/>
  <c r="G6" i="115"/>
  <c r="G6" i="116"/>
  <c r="G6" i="117"/>
  <c r="G6" i="118"/>
  <c r="G6" i="119"/>
  <c r="G6" i="120"/>
  <c r="G6" i="121"/>
  <c r="B103" i="121" s="1"/>
  <c r="D40" i="16" s="1"/>
  <c r="G6" i="122"/>
  <c r="G6" i="123"/>
  <c r="G6" i="124"/>
  <c r="G6" i="125"/>
  <c r="B103" i="125" s="1"/>
  <c r="G6" i="126"/>
  <c r="G6" i="127"/>
  <c r="G6" i="128"/>
  <c r="G6" i="129"/>
  <c r="B103" i="129" s="1"/>
  <c r="D48" i="16" s="1"/>
  <c r="G6" i="130"/>
  <c r="G6" i="160"/>
  <c r="G6" i="131"/>
  <c r="G6" i="132"/>
  <c r="B103" i="132" s="1"/>
  <c r="D52" i="16" s="1"/>
  <c r="G6" i="133"/>
  <c r="G6" i="134"/>
  <c r="G6" i="135"/>
  <c r="G6" i="136"/>
  <c r="B103" i="136" s="1"/>
  <c r="G6" i="137"/>
  <c r="G6" i="138"/>
  <c r="G6" i="139"/>
  <c r="G6" i="140"/>
  <c r="B103" i="140" s="1"/>
  <c r="G6" i="141"/>
  <c r="G6" i="142"/>
  <c r="G6" i="143"/>
  <c r="G6" i="144"/>
  <c r="B103" i="144" s="1"/>
  <c r="G6" i="145"/>
  <c r="G6" i="146"/>
  <c r="G6" i="147"/>
  <c r="G6" i="148"/>
  <c r="B103" i="148" s="1"/>
  <c r="G6" i="149"/>
  <c r="G6" i="150"/>
  <c r="G6" i="151"/>
  <c r="G6" i="152"/>
  <c r="B103" i="152" s="1"/>
  <c r="G6" i="153"/>
  <c r="G6" i="154"/>
  <c r="G6" i="155"/>
  <c r="G6" i="156"/>
  <c r="G6" i="157"/>
  <c r="G6" i="158"/>
  <c r="G6" i="88"/>
  <c r="AZ79" i="16"/>
  <c r="AZ69" i="16"/>
  <c r="AZ70" i="16"/>
  <c r="AZ71" i="16"/>
  <c r="AZ72" i="16"/>
  <c r="AZ73" i="16"/>
  <c r="AZ74" i="16"/>
  <c r="AZ75" i="16"/>
  <c r="AZ76" i="16"/>
  <c r="AZ77" i="16"/>
  <c r="AZ78" i="16"/>
  <c r="AZ59" i="16"/>
  <c r="AZ60" i="16"/>
  <c r="AZ61" i="16"/>
  <c r="AZ62" i="16"/>
  <c r="AZ63" i="16"/>
  <c r="AZ64" i="16"/>
  <c r="AZ65" i="16"/>
  <c r="AZ66" i="16"/>
  <c r="AZ67" i="16"/>
  <c r="AZ68" i="16"/>
  <c r="AZ49" i="16"/>
  <c r="AZ50" i="16"/>
  <c r="AZ51" i="16"/>
  <c r="AZ52" i="16"/>
  <c r="AZ53" i="16"/>
  <c r="AZ54" i="16"/>
  <c r="AZ55" i="16"/>
  <c r="AZ56" i="16"/>
  <c r="AZ57" i="16"/>
  <c r="AZ58" i="16"/>
  <c r="AZ39" i="16"/>
  <c r="AZ40" i="16"/>
  <c r="AZ41" i="16"/>
  <c r="AZ42" i="16"/>
  <c r="AZ43" i="16"/>
  <c r="AZ44" i="16"/>
  <c r="AZ45" i="16"/>
  <c r="AZ46" i="16"/>
  <c r="AZ47" i="16"/>
  <c r="AZ48" i="16"/>
  <c r="AZ29" i="16"/>
  <c r="AZ30" i="16"/>
  <c r="AZ31" i="16"/>
  <c r="AZ32" i="16"/>
  <c r="AZ33" i="16"/>
  <c r="AZ34" i="16"/>
  <c r="AZ35" i="16"/>
  <c r="AZ36" i="16"/>
  <c r="AZ37" i="16"/>
  <c r="AZ38" i="16"/>
  <c r="AZ19" i="16"/>
  <c r="AZ20" i="16"/>
  <c r="AZ21" i="16"/>
  <c r="AZ22" i="16"/>
  <c r="AZ23" i="16"/>
  <c r="AZ24" i="16"/>
  <c r="AZ25" i="16"/>
  <c r="AZ26" i="16"/>
  <c r="AZ27" i="16"/>
  <c r="AZ28" i="16"/>
  <c r="AZ18" i="16"/>
  <c r="AZ17" i="16"/>
  <c r="AZ16" i="16"/>
  <c r="AZ15" i="16"/>
  <c r="AZ14" i="16"/>
  <c r="AZ13" i="16"/>
  <c r="AZ12" i="16"/>
  <c r="AZ11" i="16"/>
  <c r="AZ10" i="16"/>
  <c r="F48" i="91"/>
  <c r="K6" i="92"/>
  <c r="C103" i="92"/>
  <c r="C6" i="92"/>
  <c r="AH103" i="92"/>
  <c r="K6" i="93"/>
  <c r="C6" i="93"/>
  <c r="AH103" i="93" s="1"/>
  <c r="C12" i="162" s="1"/>
  <c r="K6" i="94"/>
  <c r="C103" i="94"/>
  <c r="C6" i="94"/>
  <c r="AH103" i="94"/>
  <c r="K6" i="95"/>
  <c r="C6" i="95"/>
  <c r="K6" i="96"/>
  <c r="C103" i="96"/>
  <c r="C6" i="96"/>
  <c r="AH103" i="96"/>
  <c r="K6" i="97"/>
  <c r="C6" i="97"/>
  <c r="AH103" i="97" s="1"/>
  <c r="C16" i="162" s="1"/>
  <c r="K6" i="98"/>
  <c r="C103" i="98"/>
  <c r="C6" i="98"/>
  <c r="AH103" i="98"/>
  <c r="K6" i="99"/>
  <c r="C6" i="99"/>
  <c r="K6" i="100"/>
  <c r="C103" i="100"/>
  <c r="E19" i="162" s="1"/>
  <c r="C6" i="100"/>
  <c r="AH103" i="100"/>
  <c r="K6" i="101"/>
  <c r="C103" i="101" s="1"/>
  <c r="C6" i="101"/>
  <c r="K6" i="102"/>
  <c r="C103" i="102"/>
  <c r="C6" i="102"/>
  <c r="AH103" i="102" s="1"/>
  <c r="K6" i="103"/>
  <c r="C6" i="103"/>
  <c r="K6" i="104"/>
  <c r="C103" i="104" s="1"/>
  <c r="E23" i="162" s="1"/>
  <c r="C6" i="104"/>
  <c r="AH103" i="104"/>
  <c r="K6" i="105"/>
  <c r="C103" i="105" s="1"/>
  <c r="C6" i="105"/>
  <c r="K6" i="106"/>
  <c r="C103" i="106"/>
  <c r="C6" i="106"/>
  <c r="AH103" i="106" s="1"/>
  <c r="C25" i="16" s="1"/>
  <c r="K6" i="107"/>
  <c r="C6" i="107"/>
  <c r="K6" i="108"/>
  <c r="C103" i="108" s="1"/>
  <c r="E27" i="16" s="1"/>
  <c r="C6" i="108"/>
  <c r="AH103" i="108"/>
  <c r="K6" i="109"/>
  <c r="C103" i="109" s="1"/>
  <c r="C6" i="109"/>
  <c r="K6" i="110"/>
  <c r="C103" i="110"/>
  <c r="C6" i="110"/>
  <c r="AH103" i="110" s="1"/>
  <c r="C29" i="16" s="1"/>
  <c r="K6" i="111"/>
  <c r="C6" i="111"/>
  <c r="K6" i="112"/>
  <c r="C103" i="112" s="1"/>
  <c r="C6" i="112"/>
  <c r="AH103" i="112"/>
  <c r="K6" i="113"/>
  <c r="C103" i="113" s="1"/>
  <c r="E32" i="162" s="1"/>
  <c r="C6" i="113"/>
  <c r="K6" i="114"/>
  <c r="C103" i="114"/>
  <c r="C6" i="114"/>
  <c r="AH103" i="114" s="1"/>
  <c r="C33" i="162" s="1"/>
  <c r="K6" i="115"/>
  <c r="C6" i="115"/>
  <c r="K6" i="116"/>
  <c r="C103" i="116" s="1"/>
  <c r="E35" i="16" s="1"/>
  <c r="C6" i="116"/>
  <c r="AH103" i="116"/>
  <c r="K6" i="117"/>
  <c r="C103" i="117" s="1"/>
  <c r="E36" i="162" s="1"/>
  <c r="C6" i="117"/>
  <c r="K6" i="118"/>
  <c r="C103" i="118"/>
  <c r="C6" i="118"/>
  <c r="AH103" i="118" s="1"/>
  <c r="K6" i="119"/>
  <c r="C6" i="119"/>
  <c r="K6" i="120"/>
  <c r="C103" i="120" s="1"/>
  <c r="C6" i="120"/>
  <c r="AH103" i="120"/>
  <c r="K6" i="121"/>
  <c r="C103" i="121" s="1"/>
  <c r="E40" i="162" s="1"/>
  <c r="C6" i="121"/>
  <c r="K6" i="122"/>
  <c r="C103" i="122"/>
  <c r="C6" i="122"/>
  <c r="AH103" i="122" s="1"/>
  <c r="K6" i="123"/>
  <c r="C6" i="123"/>
  <c r="K6" i="124"/>
  <c r="C103" i="124" s="1"/>
  <c r="E43" i="162" s="1"/>
  <c r="C6" i="124"/>
  <c r="AH103" i="124"/>
  <c r="K6" i="125"/>
  <c r="C103" i="125" s="1"/>
  <c r="E44" i="162" s="1"/>
  <c r="C6" i="125"/>
  <c r="K6" i="126"/>
  <c r="C103" i="126"/>
  <c r="C6" i="126"/>
  <c r="AH103" i="126" s="1"/>
  <c r="C45" i="162" s="1"/>
  <c r="K6" i="127"/>
  <c r="C6" i="127"/>
  <c r="K6" i="128"/>
  <c r="C103" i="128" s="1"/>
  <c r="C6" i="128"/>
  <c r="AH103" i="128"/>
  <c r="K6" i="129"/>
  <c r="C103" i="129" s="1"/>
  <c r="C6" i="129"/>
  <c r="K6" i="130"/>
  <c r="C103" i="130"/>
  <c r="E49" i="162"/>
  <c r="C6" i="130"/>
  <c r="AH103" i="130"/>
  <c r="K6" i="160"/>
  <c r="C6" i="160"/>
  <c r="AH103" i="160" s="1"/>
  <c r="C50" i="162" s="1"/>
  <c r="K6" i="131"/>
  <c r="C103" i="131"/>
  <c r="E51" i="162"/>
  <c r="C6" i="131"/>
  <c r="AH103" i="131" s="1"/>
  <c r="K6" i="132"/>
  <c r="C6" i="132"/>
  <c r="K6" i="133"/>
  <c r="C103" i="133" s="1"/>
  <c r="C6" i="133"/>
  <c r="AH103" i="133"/>
  <c r="K6" i="134"/>
  <c r="C103" i="134" s="1"/>
  <c r="C6" i="134"/>
  <c r="K6" i="135"/>
  <c r="C103" i="135"/>
  <c r="C6" i="135"/>
  <c r="AH103" i="135" s="1"/>
  <c r="C55" i="162" s="1"/>
  <c r="K6" i="136"/>
  <c r="C6" i="136"/>
  <c r="K6" i="137"/>
  <c r="C103" i="137"/>
  <c r="E57" i="16" s="1"/>
  <c r="C6" i="137"/>
  <c r="K6" i="138"/>
  <c r="C6" i="138"/>
  <c r="K6" i="139"/>
  <c r="C103" i="139" s="1"/>
  <c r="C6" i="139"/>
  <c r="AH103" i="139"/>
  <c r="C59" i="162"/>
  <c r="K6" i="140"/>
  <c r="C6" i="140"/>
  <c r="K6" i="141"/>
  <c r="C103" i="141"/>
  <c r="E61" i="16" s="1"/>
  <c r="C6" i="141"/>
  <c r="AH103" i="141"/>
  <c r="K6" i="142"/>
  <c r="C103" i="142" s="1"/>
  <c r="C6" i="142"/>
  <c r="K6" i="143"/>
  <c r="C103" i="143"/>
  <c r="C6" i="143"/>
  <c r="AH103" i="143" s="1"/>
  <c r="C63" i="16" s="1"/>
  <c r="K6" i="144"/>
  <c r="C6" i="144"/>
  <c r="K6" i="145"/>
  <c r="C103" i="145" s="1"/>
  <c r="C6" i="145"/>
  <c r="K6" i="146"/>
  <c r="C6" i="146"/>
  <c r="AH103" i="146" s="1"/>
  <c r="K6" i="147"/>
  <c r="C103" i="147"/>
  <c r="C6" i="147"/>
  <c r="AH103" i="147"/>
  <c r="C67" i="16" s="1"/>
  <c r="K6" i="148"/>
  <c r="C6" i="148"/>
  <c r="K6" i="149"/>
  <c r="C103" i="149"/>
  <c r="E69" i="16" s="1"/>
  <c r="C6" i="149"/>
  <c r="AH103" i="149"/>
  <c r="K6" i="150"/>
  <c r="C103" i="150" s="1"/>
  <c r="E70" i="16" s="1"/>
  <c r="C6" i="150"/>
  <c r="K6" i="151"/>
  <c r="C103" i="151"/>
  <c r="E71" i="162"/>
  <c r="C6" i="151"/>
  <c r="AH103" i="151"/>
  <c r="K6" i="152"/>
  <c r="C6" i="152"/>
  <c r="K6" i="153"/>
  <c r="C103" i="153"/>
  <c r="C6" i="153"/>
  <c r="AH103" i="153"/>
  <c r="C73" i="162" s="1"/>
  <c r="K6" i="154"/>
  <c r="C6" i="154"/>
  <c r="K6" i="155"/>
  <c r="C103" i="155"/>
  <c r="E75" i="162" s="1"/>
  <c r="C6" i="155"/>
  <c r="AH103" i="155"/>
  <c r="K6" i="156"/>
  <c r="C6" i="156"/>
  <c r="AH103" i="156" s="1"/>
  <c r="K6" i="157"/>
  <c r="C103" i="157"/>
  <c r="C6" i="157"/>
  <c r="AH103" i="157"/>
  <c r="C77" i="162" s="1"/>
  <c r="K6" i="158"/>
  <c r="C6" i="158"/>
  <c r="K6" i="88"/>
  <c r="C103" i="88"/>
  <c r="E79" i="16" s="1"/>
  <c r="C6" i="88"/>
  <c r="AH103" i="88"/>
  <c r="C6" i="91"/>
  <c r="AH103" i="91" s="1"/>
  <c r="C127" i="92"/>
  <c r="C126" i="92"/>
  <c r="C125" i="92"/>
  <c r="C124" i="92"/>
  <c r="C123" i="92"/>
  <c r="C122" i="92"/>
  <c r="C121" i="92"/>
  <c r="C120" i="92"/>
  <c r="C119" i="92"/>
  <c r="E118" i="92"/>
  <c r="D118" i="92"/>
  <c r="C118" i="92"/>
  <c r="C127" i="93"/>
  <c r="C126" i="93"/>
  <c r="C125" i="93"/>
  <c r="C124" i="93"/>
  <c r="C123" i="93"/>
  <c r="C122" i="93"/>
  <c r="C121" i="93"/>
  <c r="C120" i="93"/>
  <c r="C119" i="93"/>
  <c r="E118" i="93"/>
  <c r="D118" i="93"/>
  <c r="C118" i="93"/>
  <c r="C127" i="94"/>
  <c r="C126" i="94"/>
  <c r="C125" i="94"/>
  <c r="C124" i="94"/>
  <c r="C123" i="94"/>
  <c r="C122" i="94"/>
  <c r="C121" i="94"/>
  <c r="C120" i="94"/>
  <c r="C119" i="94"/>
  <c r="E118" i="94"/>
  <c r="D118" i="94"/>
  <c r="C118" i="94"/>
  <c r="C127" i="95"/>
  <c r="C126" i="95"/>
  <c r="C125" i="95"/>
  <c r="C124" i="95"/>
  <c r="C123" i="95"/>
  <c r="C122" i="95"/>
  <c r="C121" i="95"/>
  <c r="C120" i="95"/>
  <c r="C119" i="95"/>
  <c r="E118" i="95"/>
  <c r="D118" i="95"/>
  <c r="C118" i="95"/>
  <c r="C127" i="96"/>
  <c r="C126" i="96"/>
  <c r="C125" i="96"/>
  <c r="C124" i="96"/>
  <c r="C123" i="96"/>
  <c r="C122" i="96"/>
  <c r="C121" i="96"/>
  <c r="C120" i="96"/>
  <c r="C119" i="96"/>
  <c r="E118" i="96"/>
  <c r="D118" i="96"/>
  <c r="C118" i="96"/>
  <c r="C127" i="97"/>
  <c r="C126" i="97"/>
  <c r="C125" i="97"/>
  <c r="C124" i="97"/>
  <c r="C123" i="97"/>
  <c r="C122" i="97"/>
  <c r="C121" i="97"/>
  <c r="C120" i="97"/>
  <c r="C119" i="97"/>
  <c r="E118" i="97"/>
  <c r="D118" i="97"/>
  <c r="C118" i="97"/>
  <c r="C127" i="98"/>
  <c r="C126" i="98"/>
  <c r="C125" i="98"/>
  <c r="C124" i="98"/>
  <c r="C123" i="98"/>
  <c r="C122" i="98"/>
  <c r="C121" i="98"/>
  <c r="C120" i="98"/>
  <c r="C119" i="98"/>
  <c r="E118" i="98"/>
  <c r="D118" i="98"/>
  <c r="C118" i="98"/>
  <c r="C127" i="99"/>
  <c r="C126" i="99"/>
  <c r="C125" i="99"/>
  <c r="C124" i="99"/>
  <c r="C123" i="99"/>
  <c r="C122" i="99"/>
  <c r="C121" i="99"/>
  <c r="C120" i="99"/>
  <c r="C119" i="99"/>
  <c r="E118" i="99"/>
  <c r="D118" i="99"/>
  <c r="C118" i="99"/>
  <c r="C127" i="100"/>
  <c r="C126" i="100"/>
  <c r="C125" i="100"/>
  <c r="C124" i="100"/>
  <c r="C123" i="100"/>
  <c r="C122" i="100"/>
  <c r="C121" i="100"/>
  <c r="C120" i="100"/>
  <c r="C119" i="100"/>
  <c r="E118" i="100"/>
  <c r="D118" i="100"/>
  <c r="C118" i="100"/>
  <c r="C127" i="101"/>
  <c r="C126" i="101"/>
  <c r="C125" i="101"/>
  <c r="C124" i="101"/>
  <c r="C123" i="101"/>
  <c r="C122" i="101"/>
  <c r="C121" i="101"/>
  <c r="C120" i="101"/>
  <c r="C119" i="101"/>
  <c r="E118" i="101"/>
  <c r="D118" i="101"/>
  <c r="C118" i="101"/>
  <c r="C127" i="102"/>
  <c r="C126" i="102"/>
  <c r="C125" i="102"/>
  <c r="C124" i="102"/>
  <c r="C123" i="102"/>
  <c r="C122" i="102"/>
  <c r="C121" i="102"/>
  <c r="C120" i="102"/>
  <c r="C119" i="102"/>
  <c r="E118" i="102"/>
  <c r="D118" i="102"/>
  <c r="C118" i="102"/>
  <c r="C127" i="103"/>
  <c r="C126" i="103"/>
  <c r="C125" i="103"/>
  <c r="C124" i="103"/>
  <c r="C123" i="103"/>
  <c r="C122" i="103"/>
  <c r="C121" i="103"/>
  <c r="C120" i="103"/>
  <c r="C119" i="103"/>
  <c r="E118" i="103"/>
  <c r="D118" i="103"/>
  <c r="C118" i="103"/>
  <c r="C127" i="104"/>
  <c r="C126" i="104"/>
  <c r="C125" i="104"/>
  <c r="C124" i="104"/>
  <c r="C123" i="104"/>
  <c r="C122" i="104"/>
  <c r="C121" i="104"/>
  <c r="C120" i="104"/>
  <c r="C119" i="104"/>
  <c r="E118" i="104"/>
  <c r="D118" i="104"/>
  <c r="C118" i="104"/>
  <c r="C127" i="105"/>
  <c r="C126" i="105"/>
  <c r="C125" i="105"/>
  <c r="C124" i="105"/>
  <c r="C123" i="105"/>
  <c r="C122" i="105"/>
  <c r="C121" i="105"/>
  <c r="C120" i="105"/>
  <c r="C119" i="105"/>
  <c r="E118" i="105"/>
  <c r="D118" i="105"/>
  <c r="C118" i="105"/>
  <c r="C127" i="106"/>
  <c r="C126" i="106"/>
  <c r="C125" i="106"/>
  <c r="C124" i="106"/>
  <c r="C123" i="106"/>
  <c r="C122" i="106"/>
  <c r="C121" i="106"/>
  <c r="C120" i="106"/>
  <c r="C119" i="106"/>
  <c r="E118" i="106"/>
  <c r="D118" i="106"/>
  <c r="C118" i="106"/>
  <c r="C127" i="107"/>
  <c r="C126" i="107"/>
  <c r="C125" i="107"/>
  <c r="C124" i="107"/>
  <c r="C123" i="107"/>
  <c r="C122" i="107"/>
  <c r="C121" i="107"/>
  <c r="C120" i="107"/>
  <c r="C119" i="107"/>
  <c r="E118" i="107"/>
  <c r="D118" i="107"/>
  <c r="C118" i="107"/>
  <c r="C127" i="108"/>
  <c r="C126" i="108"/>
  <c r="C125" i="108"/>
  <c r="C124" i="108"/>
  <c r="C123" i="108"/>
  <c r="C122" i="108"/>
  <c r="C121" i="108"/>
  <c r="C120" i="108"/>
  <c r="C119" i="108"/>
  <c r="E118" i="108"/>
  <c r="D118" i="108"/>
  <c r="C118" i="108"/>
  <c r="C127" i="109"/>
  <c r="C126" i="109"/>
  <c r="C125" i="109"/>
  <c r="C124" i="109"/>
  <c r="C123" i="109"/>
  <c r="C122" i="109"/>
  <c r="C121" i="109"/>
  <c r="C120" i="109"/>
  <c r="C119" i="109"/>
  <c r="E118" i="109"/>
  <c r="D118" i="109"/>
  <c r="C118" i="109"/>
  <c r="C127" i="110"/>
  <c r="C126" i="110"/>
  <c r="C125" i="110"/>
  <c r="C124" i="110"/>
  <c r="C123" i="110"/>
  <c r="C122" i="110"/>
  <c r="C121" i="110"/>
  <c r="C120" i="110"/>
  <c r="C119" i="110"/>
  <c r="E118" i="110"/>
  <c r="D118" i="110"/>
  <c r="C118" i="110"/>
  <c r="C127" i="111"/>
  <c r="C126" i="111"/>
  <c r="C125" i="111"/>
  <c r="C124" i="111"/>
  <c r="C123" i="111"/>
  <c r="C122" i="111"/>
  <c r="C121" i="111"/>
  <c r="C120" i="111"/>
  <c r="C119" i="111"/>
  <c r="E118" i="111"/>
  <c r="D118" i="111"/>
  <c r="C118" i="111"/>
  <c r="C127" i="112"/>
  <c r="C126" i="112"/>
  <c r="C125" i="112"/>
  <c r="C124" i="112"/>
  <c r="C123" i="112"/>
  <c r="C122" i="112"/>
  <c r="C121" i="112"/>
  <c r="C120" i="112"/>
  <c r="C119" i="112"/>
  <c r="E118" i="112"/>
  <c r="D118" i="112"/>
  <c r="C118" i="112"/>
  <c r="C127" i="113"/>
  <c r="C126" i="113"/>
  <c r="C125" i="113"/>
  <c r="C124" i="113"/>
  <c r="C123" i="113"/>
  <c r="C122" i="113"/>
  <c r="C121" i="113"/>
  <c r="C120" i="113"/>
  <c r="C119" i="113"/>
  <c r="E118" i="113"/>
  <c r="D118" i="113"/>
  <c r="C118" i="113"/>
  <c r="C127" i="114"/>
  <c r="C126" i="114"/>
  <c r="C125" i="114"/>
  <c r="C124" i="114"/>
  <c r="C123" i="114"/>
  <c r="C122" i="114"/>
  <c r="C121" i="114"/>
  <c r="C120" i="114"/>
  <c r="C119" i="114"/>
  <c r="E118" i="114"/>
  <c r="D118" i="114"/>
  <c r="C118" i="114"/>
  <c r="C127" i="115"/>
  <c r="C126" i="115"/>
  <c r="C125" i="115"/>
  <c r="C124" i="115"/>
  <c r="C123" i="115"/>
  <c r="C122" i="115"/>
  <c r="C121" i="115"/>
  <c r="C120" i="115"/>
  <c r="C119" i="115"/>
  <c r="E118" i="115"/>
  <c r="D118" i="115"/>
  <c r="C118" i="115"/>
  <c r="C127" i="116"/>
  <c r="C126" i="116"/>
  <c r="C125" i="116"/>
  <c r="C124" i="116"/>
  <c r="C123" i="116"/>
  <c r="C122" i="116"/>
  <c r="C121" i="116"/>
  <c r="C120" i="116"/>
  <c r="C119" i="116"/>
  <c r="E118" i="116"/>
  <c r="D118" i="116"/>
  <c r="C118" i="116"/>
  <c r="C127" i="117"/>
  <c r="C126" i="117"/>
  <c r="C125" i="117"/>
  <c r="C124" i="117"/>
  <c r="C123" i="117"/>
  <c r="C122" i="117"/>
  <c r="C121" i="117"/>
  <c r="C120" i="117"/>
  <c r="C119" i="117"/>
  <c r="E118" i="117"/>
  <c r="D118" i="117"/>
  <c r="C118" i="117"/>
  <c r="C127" i="118"/>
  <c r="C126" i="118"/>
  <c r="C125" i="118"/>
  <c r="C124" i="118"/>
  <c r="C123" i="118"/>
  <c r="C122" i="118"/>
  <c r="C121" i="118"/>
  <c r="C120" i="118"/>
  <c r="C119" i="118"/>
  <c r="E118" i="118"/>
  <c r="D118" i="118"/>
  <c r="C118" i="118"/>
  <c r="C127" i="119"/>
  <c r="C126" i="119"/>
  <c r="C125" i="119"/>
  <c r="C124" i="119"/>
  <c r="C123" i="119"/>
  <c r="C122" i="119"/>
  <c r="C121" i="119"/>
  <c r="C120" i="119"/>
  <c r="C119" i="119"/>
  <c r="E118" i="119"/>
  <c r="D118" i="119"/>
  <c r="C118" i="119"/>
  <c r="C127" i="120"/>
  <c r="C126" i="120"/>
  <c r="C125" i="120"/>
  <c r="C124" i="120"/>
  <c r="C123" i="120"/>
  <c r="C122" i="120"/>
  <c r="C121" i="120"/>
  <c r="C120" i="120"/>
  <c r="C119" i="120"/>
  <c r="E118" i="120"/>
  <c r="D118" i="120"/>
  <c r="C118" i="120"/>
  <c r="C127" i="121"/>
  <c r="C126" i="121"/>
  <c r="C125" i="121"/>
  <c r="C124" i="121"/>
  <c r="C123" i="121"/>
  <c r="C122" i="121"/>
  <c r="C121" i="121"/>
  <c r="C120" i="121"/>
  <c r="C119" i="121"/>
  <c r="E118" i="121"/>
  <c r="D118" i="121"/>
  <c r="C118" i="121"/>
  <c r="C127" i="122"/>
  <c r="C126" i="122"/>
  <c r="C125" i="122"/>
  <c r="C124" i="122"/>
  <c r="C123" i="122"/>
  <c r="C122" i="122"/>
  <c r="C121" i="122"/>
  <c r="C120" i="122"/>
  <c r="C119" i="122"/>
  <c r="E118" i="122"/>
  <c r="D118" i="122"/>
  <c r="C118" i="122"/>
  <c r="C127" i="123"/>
  <c r="C126" i="123"/>
  <c r="C125" i="123"/>
  <c r="C124" i="123"/>
  <c r="C123" i="123"/>
  <c r="C122" i="123"/>
  <c r="C121" i="123"/>
  <c r="C120" i="123"/>
  <c r="C119" i="123"/>
  <c r="E118" i="123"/>
  <c r="D118" i="123"/>
  <c r="C118" i="123"/>
  <c r="C127" i="124"/>
  <c r="C126" i="124"/>
  <c r="C125" i="124"/>
  <c r="C124" i="124"/>
  <c r="C123" i="124"/>
  <c r="C122" i="124"/>
  <c r="C121" i="124"/>
  <c r="C120" i="124"/>
  <c r="C119" i="124"/>
  <c r="E118" i="124"/>
  <c r="D118" i="124"/>
  <c r="C118" i="124"/>
  <c r="C127" i="125"/>
  <c r="C126" i="125"/>
  <c r="C125" i="125"/>
  <c r="C124" i="125"/>
  <c r="C123" i="125"/>
  <c r="C122" i="125"/>
  <c r="C121" i="125"/>
  <c r="C120" i="125"/>
  <c r="C119" i="125"/>
  <c r="E118" i="125"/>
  <c r="D118" i="125"/>
  <c r="C118" i="125"/>
  <c r="C127" i="126"/>
  <c r="C126" i="126"/>
  <c r="C125" i="126"/>
  <c r="C124" i="126"/>
  <c r="C123" i="126"/>
  <c r="C122" i="126"/>
  <c r="C121" i="126"/>
  <c r="C120" i="126"/>
  <c r="C119" i="126"/>
  <c r="E118" i="126"/>
  <c r="D118" i="126"/>
  <c r="C118" i="126"/>
  <c r="C127" i="127"/>
  <c r="C126" i="127"/>
  <c r="C125" i="127"/>
  <c r="C124" i="127"/>
  <c r="C123" i="127"/>
  <c r="C122" i="127"/>
  <c r="C121" i="127"/>
  <c r="C120" i="127"/>
  <c r="C119" i="127"/>
  <c r="E118" i="127"/>
  <c r="D118" i="127"/>
  <c r="C118" i="127"/>
  <c r="C127" i="128"/>
  <c r="C126" i="128"/>
  <c r="C125" i="128"/>
  <c r="C124" i="128"/>
  <c r="C123" i="128"/>
  <c r="C122" i="128"/>
  <c r="C121" i="128"/>
  <c r="C120" i="128"/>
  <c r="C119" i="128"/>
  <c r="E118" i="128"/>
  <c r="D118" i="128"/>
  <c r="C118" i="128"/>
  <c r="C127" i="129"/>
  <c r="C126" i="129"/>
  <c r="C125" i="129"/>
  <c r="C124" i="129"/>
  <c r="C123" i="129"/>
  <c r="C122" i="129"/>
  <c r="C121" i="129"/>
  <c r="C120" i="129"/>
  <c r="C119" i="129"/>
  <c r="E118" i="129"/>
  <c r="D118" i="129"/>
  <c r="C118" i="129"/>
  <c r="C127" i="130"/>
  <c r="C126" i="130"/>
  <c r="C125" i="130"/>
  <c r="C124" i="130"/>
  <c r="C123" i="130"/>
  <c r="C122" i="130"/>
  <c r="C121" i="130"/>
  <c r="C120" i="130"/>
  <c r="C119" i="130"/>
  <c r="E118" i="130"/>
  <c r="D118" i="130"/>
  <c r="C118" i="130"/>
  <c r="C127" i="160"/>
  <c r="C126" i="160"/>
  <c r="C125" i="160"/>
  <c r="C124" i="160"/>
  <c r="C123" i="160"/>
  <c r="C122" i="160"/>
  <c r="C121" i="160"/>
  <c r="C120" i="160"/>
  <c r="C119" i="160"/>
  <c r="E118" i="160"/>
  <c r="D118" i="160"/>
  <c r="C118" i="160"/>
  <c r="C127" i="131"/>
  <c r="C126" i="131"/>
  <c r="C125" i="131"/>
  <c r="C124" i="131"/>
  <c r="C123" i="131"/>
  <c r="C122" i="131"/>
  <c r="C121" i="131"/>
  <c r="C120" i="131"/>
  <c r="C119" i="131"/>
  <c r="E118" i="131"/>
  <c r="D118" i="131"/>
  <c r="C118" i="131"/>
  <c r="C127" i="132"/>
  <c r="C126" i="132"/>
  <c r="C125" i="132"/>
  <c r="C124" i="132"/>
  <c r="C123" i="132"/>
  <c r="C122" i="132"/>
  <c r="C121" i="132"/>
  <c r="C120" i="132"/>
  <c r="C119" i="132"/>
  <c r="E118" i="132"/>
  <c r="D118" i="132"/>
  <c r="C118" i="132"/>
  <c r="C127" i="133"/>
  <c r="C126" i="133"/>
  <c r="C125" i="133"/>
  <c r="C124" i="133"/>
  <c r="C123" i="133"/>
  <c r="C122" i="133"/>
  <c r="C121" i="133"/>
  <c r="C120" i="133"/>
  <c r="C119" i="133"/>
  <c r="E118" i="133"/>
  <c r="D118" i="133"/>
  <c r="C118" i="133"/>
  <c r="C127" i="134"/>
  <c r="C126" i="134"/>
  <c r="C125" i="134"/>
  <c r="C124" i="134"/>
  <c r="C123" i="134"/>
  <c r="C122" i="134"/>
  <c r="C121" i="134"/>
  <c r="C120" i="134"/>
  <c r="C119" i="134"/>
  <c r="E118" i="134"/>
  <c r="D118" i="134"/>
  <c r="C118" i="134"/>
  <c r="C127" i="135"/>
  <c r="C126" i="135"/>
  <c r="C125" i="135"/>
  <c r="C124" i="135"/>
  <c r="C123" i="135"/>
  <c r="C122" i="135"/>
  <c r="C121" i="135"/>
  <c r="C120" i="135"/>
  <c r="C119" i="135"/>
  <c r="E118" i="135"/>
  <c r="D118" i="135"/>
  <c r="C118" i="135"/>
  <c r="C127" i="136"/>
  <c r="C126" i="136"/>
  <c r="C125" i="136"/>
  <c r="C124" i="136"/>
  <c r="C123" i="136"/>
  <c r="C122" i="136"/>
  <c r="C121" i="136"/>
  <c r="C120" i="136"/>
  <c r="C119" i="136"/>
  <c r="E118" i="136"/>
  <c r="D118" i="136"/>
  <c r="C118" i="136"/>
  <c r="C127" i="137"/>
  <c r="C126" i="137"/>
  <c r="C125" i="137"/>
  <c r="C124" i="137"/>
  <c r="C123" i="137"/>
  <c r="C122" i="137"/>
  <c r="C121" i="137"/>
  <c r="C120" i="137"/>
  <c r="C119" i="137"/>
  <c r="E118" i="137"/>
  <c r="D118" i="137"/>
  <c r="C118" i="137"/>
  <c r="C127" i="138"/>
  <c r="C126" i="138"/>
  <c r="C125" i="138"/>
  <c r="C124" i="138"/>
  <c r="C123" i="138"/>
  <c r="C122" i="138"/>
  <c r="C121" i="138"/>
  <c r="C120" i="138"/>
  <c r="C119" i="138"/>
  <c r="E118" i="138"/>
  <c r="D118" i="138"/>
  <c r="C118" i="138"/>
  <c r="C127" i="139"/>
  <c r="C126" i="139"/>
  <c r="C125" i="139"/>
  <c r="C124" i="139"/>
  <c r="C123" i="139"/>
  <c r="C122" i="139"/>
  <c r="C121" i="139"/>
  <c r="C120" i="139"/>
  <c r="C119" i="139"/>
  <c r="E118" i="139"/>
  <c r="D118" i="139"/>
  <c r="C118" i="139"/>
  <c r="C127" i="140"/>
  <c r="C126" i="140"/>
  <c r="C125" i="140"/>
  <c r="C124" i="140"/>
  <c r="C123" i="140"/>
  <c r="C122" i="140"/>
  <c r="C121" i="140"/>
  <c r="C120" i="140"/>
  <c r="C119" i="140"/>
  <c r="E118" i="140"/>
  <c r="D118" i="140"/>
  <c r="C118" i="140"/>
  <c r="C127" i="141"/>
  <c r="C126" i="141"/>
  <c r="C125" i="141"/>
  <c r="C124" i="141"/>
  <c r="C123" i="141"/>
  <c r="C122" i="141"/>
  <c r="C121" i="141"/>
  <c r="C120" i="141"/>
  <c r="C119" i="141"/>
  <c r="E118" i="141"/>
  <c r="D118" i="141"/>
  <c r="C118" i="141"/>
  <c r="C127" i="142"/>
  <c r="C126" i="142"/>
  <c r="C125" i="142"/>
  <c r="C124" i="142"/>
  <c r="C123" i="142"/>
  <c r="C122" i="142"/>
  <c r="C121" i="142"/>
  <c r="C120" i="142"/>
  <c r="C119" i="142"/>
  <c r="E118" i="142"/>
  <c r="D118" i="142"/>
  <c r="C118" i="142"/>
  <c r="C127" i="143"/>
  <c r="C126" i="143"/>
  <c r="C125" i="143"/>
  <c r="C124" i="143"/>
  <c r="C123" i="143"/>
  <c r="C122" i="143"/>
  <c r="C121" i="143"/>
  <c r="C120" i="143"/>
  <c r="C119" i="143"/>
  <c r="E118" i="143"/>
  <c r="D118" i="143"/>
  <c r="C118" i="143"/>
  <c r="C127" i="144"/>
  <c r="C126" i="144"/>
  <c r="C125" i="144"/>
  <c r="C124" i="144"/>
  <c r="C123" i="144"/>
  <c r="C122" i="144"/>
  <c r="C121" i="144"/>
  <c r="C120" i="144"/>
  <c r="C119" i="144"/>
  <c r="E118" i="144"/>
  <c r="D118" i="144"/>
  <c r="C118" i="144"/>
  <c r="C127" i="145"/>
  <c r="C126" i="145"/>
  <c r="C125" i="145"/>
  <c r="C124" i="145"/>
  <c r="C123" i="145"/>
  <c r="C122" i="145"/>
  <c r="C121" i="145"/>
  <c r="C120" i="145"/>
  <c r="C119" i="145"/>
  <c r="E118" i="145"/>
  <c r="D118" i="145"/>
  <c r="C118" i="145"/>
  <c r="C127" i="146"/>
  <c r="C126" i="146"/>
  <c r="C125" i="146"/>
  <c r="C124" i="146"/>
  <c r="C123" i="146"/>
  <c r="C122" i="146"/>
  <c r="C121" i="146"/>
  <c r="C120" i="146"/>
  <c r="C119" i="146"/>
  <c r="E118" i="146"/>
  <c r="D118" i="146"/>
  <c r="C118" i="146"/>
  <c r="C127" i="147"/>
  <c r="C126" i="147"/>
  <c r="C125" i="147"/>
  <c r="C124" i="147"/>
  <c r="C123" i="147"/>
  <c r="C122" i="147"/>
  <c r="C121" i="147"/>
  <c r="C120" i="147"/>
  <c r="C119" i="147"/>
  <c r="E118" i="147"/>
  <c r="D118" i="147"/>
  <c r="C118" i="147"/>
  <c r="C127" i="148"/>
  <c r="C126" i="148"/>
  <c r="C125" i="148"/>
  <c r="C124" i="148"/>
  <c r="C123" i="148"/>
  <c r="C122" i="148"/>
  <c r="C121" i="148"/>
  <c r="C120" i="148"/>
  <c r="C119" i="148"/>
  <c r="E118" i="148"/>
  <c r="D118" i="148"/>
  <c r="C118" i="148"/>
  <c r="C127" i="149"/>
  <c r="C126" i="149"/>
  <c r="C125" i="149"/>
  <c r="C124" i="149"/>
  <c r="C123" i="149"/>
  <c r="C122" i="149"/>
  <c r="C121" i="149"/>
  <c r="C120" i="149"/>
  <c r="C119" i="149"/>
  <c r="E118" i="149"/>
  <c r="D118" i="149"/>
  <c r="C118" i="149"/>
  <c r="C127" i="150"/>
  <c r="C126" i="150"/>
  <c r="C125" i="150"/>
  <c r="C124" i="150"/>
  <c r="C123" i="150"/>
  <c r="C122" i="150"/>
  <c r="C121" i="150"/>
  <c r="C120" i="150"/>
  <c r="C119" i="150"/>
  <c r="E118" i="150"/>
  <c r="D118" i="150"/>
  <c r="C118" i="150"/>
  <c r="C127" i="151"/>
  <c r="C126" i="151"/>
  <c r="C125" i="151"/>
  <c r="C124" i="151"/>
  <c r="C123" i="151"/>
  <c r="C122" i="151"/>
  <c r="C121" i="151"/>
  <c r="C120" i="151"/>
  <c r="C119" i="151"/>
  <c r="E118" i="151"/>
  <c r="D118" i="151"/>
  <c r="C118" i="151"/>
  <c r="C127" i="152"/>
  <c r="C126" i="152"/>
  <c r="C125" i="152"/>
  <c r="C124" i="152"/>
  <c r="C123" i="152"/>
  <c r="C122" i="152"/>
  <c r="C121" i="152"/>
  <c r="C120" i="152"/>
  <c r="C119" i="152"/>
  <c r="E118" i="152"/>
  <c r="D118" i="152"/>
  <c r="C118" i="152"/>
  <c r="C127" i="153"/>
  <c r="C126" i="153"/>
  <c r="C125" i="153"/>
  <c r="C124" i="153"/>
  <c r="C123" i="153"/>
  <c r="C122" i="153"/>
  <c r="C121" i="153"/>
  <c r="C120" i="153"/>
  <c r="C119" i="153"/>
  <c r="E118" i="153"/>
  <c r="D118" i="153"/>
  <c r="C118" i="153"/>
  <c r="C127" i="154"/>
  <c r="C126" i="154"/>
  <c r="C125" i="154"/>
  <c r="C124" i="154"/>
  <c r="C123" i="154"/>
  <c r="C122" i="154"/>
  <c r="C121" i="154"/>
  <c r="C120" i="154"/>
  <c r="C119" i="154"/>
  <c r="E118" i="154"/>
  <c r="D118" i="154"/>
  <c r="C118" i="154"/>
  <c r="C127" i="155"/>
  <c r="C126" i="155"/>
  <c r="C125" i="155"/>
  <c r="C124" i="155"/>
  <c r="C123" i="155"/>
  <c r="C122" i="155"/>
  <c r="C121" i="155"/>
  <c r="C120" i="155"/>
  <c r="C119" i="155"/>
  <c r="E118" i="155"/>
  <c r="D118" i="155"/>
  <c r="C118" i="155"/>
  <c r="C127" i="156"/>
  <c r="C126" i="156"/>
  <c r="C125" i="156"/>
  <c r="C124" i="156"/>
  <c r="C123" i="156"/>
  <c r="C122" i="156"/>
  <c r="C121" i="156"/>
  <c r="C120" i="156"/>
  <c r="C119" i="156"/>
  <c r="E118" i="156"/>
  <c r="D118" i="156"/>
  <c r="C118" i="156"/>
  <c r="C127" i="157"/>
  <c r="C126" i="157"/>
  <c r="C125" i="157"/>
  <c r="C124" i="157"/>
  <c r="C123" i="157"/>
  <c r="C122" i="157"/>
  <c r="C121" i="157"/>
  <c r="C120" i="157"/>
  <c r="C119" i="157"/>
  <c r="E118" i="157"/>
  <c r="D118" i="157"/>
  <c r="C118" i="157"/>
  <c r="C127" i="158"/>
  <c r="C126" i="158"/>
  <c r="C125" i="158"/>
  <c r="C124" i="158"/>
  <c r="C123" i="158"/>
  <c r="C122" i="158"/>
  <c r="C121" i="158"/>
  <c r="C120" i="158"/>
  <c r="C119" i="158"/>
  <c r="E118" i="158"/>
  <c r="D118" i="158"/>
  <c r="C118" i="158"/>
  <c r="C127" i="88"/>
  <c r="C126" i="88"/>
  <c r="C125" i="88"/>
  <c r="C124" i="88"/>
  <c r="C123" i="88"/>
  <c r="C122" i="88"/>
  <c r="C121" i="88"/>
  <c r="C120" i="88"/>
  <c r="C119" i="88"/>
  <c r="E118" i="88"/>
  <c r="D118" i="88"/>
  <c r="C118" i="88"/>
  <c r="BI85" i="16"/>
  <c r="D10" i="164"/>
  <c r="BI84" i="16"/>
  <c r="C10" i="164"/>
  <c r="BI83" i="16"/>
  <c r="B10" i="164"/>
  <c r="AW42" i="162"/>
  <c r="AW41" i="162"/>
  <c r="AW10" i="162"/>
  <c r="AW11" i="162"/>
  <c r="AW12" i="162"/>
  <c r="AW13" i="162"/>
  <c r="AW14" i="162"/>
  <c r="AW15" i="162"/>
  <c r="AW16" i="162"/>
  <c r="AW17" i="162"/>
  <c r="AW18" i="162"/>
  <c r="AW19" i="162"/>
  <c r="AW20" i="162"/>
  <c r="AW21" i="162"/>
  <c r="AW22" i="162"/>
  <c r="AW23" i="162"/>
  <c r="AW24" i="162"/>
  <c r="AW25" i="162"/>
  <c r="AW26" i="162"/>
  <c r="AW27" i="162"/>
  <c r="AW28" i="162"/>
  <c r="AW29" i="162"/>
  <c r="AW30" i="162"/>
  <c r="AW31" i="162"/>
  <c r="AW32" i="162"/>
  <c r="AW33" i="162"/>
  <c r="AW34" i="162"/>
  <c r="AW35" i="162"/>
  <c r="AW36" i="162"/>
  <c r="AW37" i="162"/>
  <c r="AW38" i="162"/>
  <c r="AW39" i="162"/>
  <c r="AW40" i="162"/>
  <c r="AW43" i="162"/>
  <c r="AW44" i="162"/>
  <c r="AW45" i="162"/>
  <c r="AW46" i="162"/>
  <c r="AW47" i="162"/>
  <c r="AW48" i="162"/>
  <c r="AW49" i="162"/>
  <c r="AW50" i="162"/>
  <c r="AW51" i="162"/>
  <c r="AW52" i="162"/>
  <c r="AW53" i="162"/>
  <c r="AW54" i="162"/>
  <c r="AW55" i="162"/>
  <c r="AW56" i="162"/>
  <c r="AW57" i="162"/>
  <c r="AW58" i="162"/>
  <c r="AW59" i="162"/>
  <c r="AW60" i="162"/>
  <c r="AW61" i="162"/>
  <c r="AW62" i="162"/>
  <c r="AW63" i="162"/>
  <c r="AW64" i="162"/>
  <c r="AW65" i="162"/>
  <c r="AW66" i="162"/>
  <c r="AW67" i="162"/>
  <c r="AW68" i="162"/>
  <c r="AW69" i="162"/>
  <c r="AW70" i="162"/>
  <c r="AW71" i="162"/>
  <c r="AW72" i="162"/>
  <c r="AW73" i="162"/>
  <c r="AW74" i="162"/>
  <c r="AW75" i="162"/>
  <c r="AW76" i="162"/>
  <c r="AW77" i="162"/>
  <c r="AW78" i="162"/>
  <c r="AW79" i="162"/>
  <c r="AX10" i="162"/>
  <c r="D48" i="91"/>
  <c r="H50" i="91"/>
  <c r="AF103" i="91" s="1"/>
  <c r="AN10" i="162" s="1"/>
  <c r="B105" i="91"/>
  <c r="B106" i="91"/>
  <c r="B107" i="91"/>
  <c r="B108" i="91"/>
  <c r="B109" i="91"/>
  <c r="B110" i="91"/>
  <c r="B111" i="91"/>
  <c r="B112" i="91"/>
  <c r="D105" i="91"/>
  <c r="D106" i="91"/>
  <c r="D107" i="91"/>
  <c r="D108" i="91"/>
  <c r="D109" i="91"/>
  <c r="D110" i="91"/>
  <c r="D111" i="91"/>
  <c r="D112" i="91"/>
  <c r="AX11" i="162"/>
  <c r="B105" i="92"/>
  <c r="B106" i="92"/>
  <c r="B107" i="92"/>
  <c r="B108" i="92"/>
  <c r="B109" i="92"/>
  <c r="B110" i="92"/>
  <c r="B111" i="92"/>
  <c r="B112" i="92"/>
  <c r="AX12" i="162"/>
  <c r="B105" i="93"/>
  <c r="B106" i="93"/>
  <c r="B107" i="93"/>
  <c r="B108" i="93"/>
  <c r="B109" i="93"/>
  <c r="B110" i="93"/>
  <c r="B111" i="93"/>
  <c r="B112" i="93"/>
  <c r="AX13" i="162"/>
  <c r="B105" i="94"/>
  <c r="B106" i="94"/>
  <c r="B107" i="94"/>
  <c r="B108" i="94"/>
  <c r="B109" i="94"/>
  <c r="B110" i="94"/>
  <c r="B111" i="94"/>
  <c r="B112" i="94"/>
  <c r="AX14" i="162"/>
  <c r="B105" i="95"/>
  <c r="B106" i="95"/>
  <c r="B107" i="95"/>
  <c r="B108" i="95"/>
  <c r="B109" i="95"/>
  <c r="B110" i="95"/>
  <c r="B111" i="95"/>
  <c r="B112" i="95"/>
  <c r="AX15" i="162"/>
  <c r="B105" i="96"/>
  <c r="B106" i="96"/>
  <c r="B107" i="96"/>
  <c r="B108" i="96"/>
  <c r="B109" i="96"/>
  <c r="B110" i="96"/>
  <c r="B111" i="96"/>
  <c r="B112" i="96"/>
  <c r="AX16" i="162"/>
  <c r="B105" i="97"/>
  <c r="B106" i="97"/>
  <c r="B107" i="97"/>
  <c r="B108" i="97"/>
  <c r="B109" i="97"/>
  <c r="B110" i="97"/>
  <c r="B111" i="97"/>
  <c r="B112" i="97"/>
  <c r="AX17" i="162"/>
  <c r="B105" i="98"/>
  <c r="B106" i="98"/>
  <c r="B107" i="98"/>
  <c r="B108" i="98"/>
  <c r="B109" i="98"/>
  <c r="B110" i="98"/>
  <c r="B111" i="98"/>
  <c r="B112" i="98"/>
  <c r="AX18" i="162"/>
  <c r="B105" i="99"/>
  <c r="B106" i="99"/>
  <c r="B107" i="99"/>
  <c r="B108" i="99"/>
  <c r="B109" i="99"/>
  <c r="B110" i="99"/>
  <c r="B111" i="99"/>
  <c r="B112" i="99"/>
  <c r="AX19" i="162"/>
  <c r="B105" i="100"/>
  <c r="B106" i="100"/>
  <c r="B107" i="100"/>
  <c r="B108" i="100"/>
  <c r="B109" i="100"/>
  <c r="B110" i="100"/>
  <c r="B111" i="100"/>
  <c r="B112" i="100"/>
  <c r="AX20" i="162"/>
  <c r="B105" i="101"/>
  <c r="B106" i="101"/>
  <c r="B107" i="101"/>
  <c r="B108" i="101"/>
  <c r="B109" i="101"/>
  <c r="B110" i="101"/>
  <c r="B111" i="101"/>
  <c r="B112" i="101"/>
  <c r="AX21" i="162"/>
  <c r="B105" i="102"/>
  <c r="B106" i="102"/>
  <c r="B107" i="102"/>
  <c r="B108" i="102"/>
  <c r="B109" i="102"/>
  <c r="B110" i="102"/>
  <c r="B111" i="102"/>
  <c r="B112" i="102"/>
  <c r="AX22" i="162"/>
  <c r="B105" i="103"/>
  <c r="B106" i="103"/>
  <c r="B107" i="103"/>
  <c r="B108" i="103"/>
  <c r="B109" i="103"/>
  <c r="B110" i="103"/>
  <c r="B111" i="103"/>
  <c r="B112" i="103"/>
  <c r="AX23" i="162"/>
  <c r="B105" i="104"/>
  <c r="B106" i="104"/>
  <c r="B107" i="104"/>
  <c r="B108" i="104"/>
  <c r="B109" i="104"/>
  <c r="B110" i="104"/>
  <c r="B111" i="104"/>
  <c r="B112" i="104"/>
  <c r="AX24" i="162"/>
  <c r="B105" i="105"/>
  <c r="B106" i="105"/>
  <c r="B107" i="105"/>
  <c r="B108" i="105"/>
  <c r="B109" i="105"/>
  <c r="B110" i="105"/>
  <c r="B111" i="105"/>
  <c r="B112" i="105"/>
  <c r="AX25" i="162"/>
  <c r="B105" i="106"/>
  <c r="B106" i="106"/>
  <c r="B107" i="106"/>
  <c r="B108" i="106"/>
  <c r="B109" i="106"/>
  <c r="B110" i="106"/>
  <c r="B111" i="106"/>
  <c r="B112" i="106"/>
  <c r="AX26" i="162"/>
  <c r="B105" i="107"/>
  <c r="B106" i="107"/>
  <c r="B107" i="107"/>
  <c r="B108" i="107"/>
  <c r="B109" i="107"/>
  <c r="B110" i="107"/>
  <c r="B111" i="107"/>
  <c r="B112" i="107"/>
  <c r="AX27" i="162"/>
  <c r="B105" i="108"/>
  <c r="B106" i="108"/>
  <c r="B107" i="108"/>
  <c r="B108" i="108"/>
  <c r="B109" i="108"/>
  <c r="B110" i="108"/>
  <c r="B111" i="108"/>
  <c r="B112" i="108"/>
  <c r="AX28" i="162"/>
  <c r="B105" i="109"/>
  <c r="B106" i="109"/>
  <c r="B107" i="109"/>
  <c r="B108" i="109"/>
  <c r="B109" i="109"/>
  <c r="B110" i="109"/>
  <c r="B111" i="109"/>
  <c r="B112" i="109"/>
  <c r="AX29" i="162"/>
  <c r="B105" i="110"/>
  <c r="B106" i="110"/>
  <c r="B107" i="110"/>
  <c r="B108" i="110"/>
  <c r="B109" i="110"/>
  <c r="B110" i="110"/>
  <c r="B111" i="110"/>
  <c r="B112" i="110"/>
  <c r="AX30" i="162"/>
  <c r="B105" i="111"/>
  <c r="B106" i="111"/>
  <c r="B107" i="111"/>
  <c r="B108" i="111"/>
  <c r="B109" i="111"/>
  <c r="B110" i="111"/>
  <c r="B111" i="111"/>
  <c r="B112" i="111"/>
  <c r="AX31" i="162"/>
  <c r="B105" i="112"/>
  <c r="B106" i="112"/>
  <c r="B107" i="112"/>
  <c r="B108" i="112"/>
  <c r="B109" i="112"/>
  <c r="B110" i="112"/>
  <c r="B111" i="112"/>
  <c r="B112" i="112"/>
  <c r="AX32" i="162"/>
  <c r="B105" i="113"/>
  <c r="B106" i="113"/>
  <c r="B107" i="113"/>
  <c r="B108" i="113"/>
  <c r="B109" i="113"/>
  <c r="B110" i="113"/>
  <c r="B111" i="113"/>
  <c r="B112" i="113"/>
  <c r="AX33" i="162"/>
  <c r="B105" i="114"/>
  <c r="B106" i="114"/>
  <c r="B107" i="114"/>
  <c r="B108" i="114"/>
  <c r="B109" i="114"/>
  <c r="B110" i="114"/>
  <c r="B111" i="114"/>
  <c r="B112" i="114"/>
  <c r="AX34" i="162"/>
  <c r="B105" i="115"/>
  <c r="B106" i="115"/>
  <c r="B107" i="115"/>
  <c r="B108" i="115"/>
  <c r="B109" i="115"/>
  <c r="B110" i="115"/>
  <c r="B111" i="115"/>
  <c r="B112" i="115"/>
  <c r="AX35" i="162"/>
  <c r="B105" i="116"/>
  <c r="B106" i="116"/>
  <c r="B107" i="116"/>
  <c r="B108" i="116"/>
  <c r="B109" i="116"/>
  <c r="B110" i="116"/>
  <c r="B111" i="116"/>
  <c r="B112" i="116"/>
  <c r="AX36" i="162"/>
  <c r="B105" i="117"/>
  <c r="B106" i="117"/>
  <c r="B107" i="117"/>
  <c r="B108" i="117"/>
  <c r="B109" i="117"/>
  <c r="B110" i="117"/>
  <c r="B111" i="117"/>
  <c r="B112" i="117"/>
  <c r="AX37" i="162"/>
  <c r="B105" i="118"/>
  <c r="B106" i="118"/>
  <c r="B107" i="118"/>
  <c r="B108" i="118"/>
  <c r="B109" i="118"/>
  <c r="B110" i="118"/>
  <c r="B111" i="118"/>
  <c r="B112" i="118"/>
  <c r="AX38" i="162"/>
  <c r="B105" i="119"/>
  <c r="B106" i="119"/>
  <c r="B107" i="119"/>
  <c r="B108" i="119"/>
  <c r="B109" i="119"/>
  <c r="B110" i="119"/>
  <c r="B111" i="119"/>
  <c r="B112" i="119"/>
  <c r="AX39" i="162"/>
  <c r="B105" i="120"/>
  <c r="B106" i="120"/>
  <c r="B107" i="120"/>
  <c r="B108" i="120"/>
  <c r="B109" i="120"/>
  <c r="B110" i="120"/>
  <c r="B111" i="120"/>
  <c r="B112" i="120"/>
  <c r="AX40" i="162"/>
  <c r="B105" i="121"/>
  <c r="B106" i="121"/>
  <c r="B107" i="121"/>
  <c r="B108" i="121"/>
  <c r="B109" i="121"/>
  <c r="B110" i="121"/>
  <c r="B111" i="121"/>
  <c r="B112" i="121"/>
  <c r="AX41" i="162"/>
  <c r="B105" i="122"/>
  <c r="B106" i="122"/>
  <c r="B107" i="122"/>
  <c r="B108" i="122"/>
  <c r="B109" i="122"/>
  <c r="B110" i="122"/>
  <c r="B111" i="122"/>
  <c r="B112" i="122"/>
  <c r="AX42" i="162"/>
  <c r="B105" i="123"/>
  <c r="B106" i="123"/>
  <c r="B107" i="123"/>
  <c r="B108" i="123"/>
  <c r="B109" i="123"/>
  <c r="B110" i="123"/>
  <c r="B111" i="123"/>
  <c r="B112" i="123"/>
  <c r="AX43" i="162"/>
  <c r="B105" i="124"/>
  <c r="B106" i="124"/>
  <c r="B107" i="124"/>
  <c r="B108" i="124"/>
  <c r="B109" i="124"/>
  <c r="B110" i="124"/>
  <c r="B111" i="124"/>
  <c r="B112" i="124"/>
  <c r="AX44" i="162"/>
  <c r="B105" i="125"/>
  <c r="B106" i="125"/>
  <c r="B107" i="125"/>
  <c r="B108" i="125"/>
  <c r="B109" i="125"/>
  <c r="B110" i="125"/>
  <c r="B111" i="125"/>
  <c r="B112" i="125"/>
  <c r="AX45" i="162"/>
  <c r="B105" i="126"/>
  <c r="B106" i="126"/>
  <c r="B107" i="126"/>
  <c r="B108" i="126"/>
  <c r="B109" i="126"/>
  <c r="B110" i="126"/>
  <c r="B111" i="126"/>
  <c r="B112" i="126"/>
  <c r="AX46" i="162"/>
  <c r="B105" i="127"/>
  <c r="B106" i="127"/>
  <c r="B107" i="127"/>
  <c r="B108" i="127"/>
  <c r="B109" i="127"/>
  <c r="B110" i="127"/>
  <c r="B111" i="127"/>
  <c r="B112" i="127"/>
  <c r="AX47" i="162"/>
  <c r="B105" i="128"/>
  <c r="B106" i="128"/>
  <c r="B107" i="128"/>
  <c r="B108" i="128"/>
  <c r="B109" i="128"/>
  <c r="B110" i="128"/>
  <c r="B111" i="128"/>
  <c r="B112" i="128"/>
  <c r="AX48" i="162"/>
  <c r="B105" i="129"/>
  <c r="B106" i="129"/>
  <c r="B107" i="129"/>
  <c r="B108" i="129"/>
  <c r="B109" i="129"/>
  <c r="B110" i="129"/>
  <c r="B111" i="129"/>
  <c r="B112" i="129"/>
  <c r="AX49" i="162"/>
  <c r="B105" i="130"/>
  <c r="B106" i="130"/>
  <c r="B107" i="130"/>
  <c r="B108" i="130"/>
  <c r="B109" i="130"/>
  <c r="B110" i="130"/>
  <c r="B111" i="130"/>
  <c r="B112" i="130"/>
  <c r="AX50" i="162"/>
  <c r="B105" i="160"/>
  <c r="B106" i="160"/>
  <c r="B107" i="160"/>
  <c r="B108" i="160"/>
  <c r="B109" i="160"/>
  <c r="B110" i="160"/>
  <c r="B111" i="160"/>
  <c r="B112" i="160"/>
  <c r="AX51" i="162"/>
  <c r="B105" i="131"/>
  <c r="B106" i="131"/>
  <c r="B107" i="131"/>
  <c r="B108" i="131"/>
  <c r="B109" i="131"/>
  <c r="B110" i="131"/>
  <c r="B111" i="131"/>
  <c r="B112" i="131"/>
  <c r="AX52" i="162"/>
  <c r="B105" i="132"/>
  <c r="B106" i="132"/>
  <c r="B107" i="132"/>
  <c r="B108" i="132"/>
  <c r="B109" i="132"/>
  <c r="B110" i="132"/>
  <c r="B111" i="132"/>
  <c r="B112" i="132"/>
  <c r="AX53" i="162"/>
  <c r="B105" i="133"/>
  <c r="B106" i="133"/>
  <c r="B107" i="133"/>
  <c r="B108" i="133"/>
  <c r="B109" i="133"/>
  <c r="B110" i="133"/>
  <c r="B111" i="133"/>
  <c r="B112" i="133"/>
  <c r="AX54" i="162"/>
  <c r="B105" i="134"/>
  <c r="B106" i="134"/>
  <c r="B107" i="134"/>
  <c r="B108" i="134"/>
  <c r="B109" i="134"/>
  <c r="B110" i="134"/>
  <c r="B111" i="134"/>
  <c r="B112" i="134"/>
  <c r="AX55" i="162"/>
  <c r="B105" i="135"/>
  <c r="B106" i="135"/>
  <c r="B107" i="135"/>
  <c r="B108" i="135"/>
  <c r="B109" i="135"/>
  <c r="B110" i="135"/>
  <c r="B111" i="135"/>
  <c r="B112" i="135"/>
  <c r="AX56" i="162"/>
  <c r="B105" i="136"/>
  <c r="B106" i="136"/>
  <c r="B107" i="136"/>
  <c r="B108" i="136"/>
  <c r="B109" i="136"/>
  <c r="B110" i="136"/>
  <c r="B111" i="136"/>
  <c r="B112" i="136"/>
  <c r="AX57" i="162"/>
  <c r="B105" i="137"/>
  <c r="B106" i="137"/>
  <c r="B107" i="137"/>
  <c r="B108" i="137"/>
  <c r="B109" i="137"/>
  <c r="B110" i="137"/>
  <c r="B111" i="137"/>
  <c r="B112" i="137"/>
  <c r="AX58" i="162"/>
  <c r="B105" i="138"/>
  <c r="B106" i="138"/>
  <c r="B107" i="138"/>
  <c r="B108" i="138"/>
  <c r="B109" i="138"/>
  <c r="B110" i="138"/>
  <c r="B111" i="138"/>
  <c r="B112" i="138"/>
  <c r="AX59" i="162"/>
  <c r="B105" i="139"/>
  <c r="B106" i="139"/>
  <c r="B107" i="139"/>
  <c r="B108" i="139"/>
  <c r="B109" i="139"/>
  <c r="B110" i="139"/>
  <c r="B111" i="139"/>
  <c r="B112" i="139"/>
  <c r="AX60" i="162"/>
  <c r="B105" i="140"/>
  <c r="B106" i="140"/>
  <c r="B107" i="140"/>
  <c r="B108" i="140"/>
  <c r="B109" i="140"/>
  <c r="B110" i="140"/>
  <c r="B111" i="140"/>
  <c r="B112" i="140"/>
  <c r="AX61" i="162"/>
  <c r="B105" i="141"/>
  <c r="B106" i="141"/>
  <c r="B107" i="141"/>
  <c r="B108" i="141"/>
  <c r="B109" i="141"/>
  <c r="B110" i="141"/>
  <c r="B111" i="141"/>
  <c r="B112" i="141"/>
  <c r="AX62" i="162"/>
  <c r="B105" i="142"/>
  <c r="B106" i="142"/>
  <c r="B107" i="142"/>
  <c r="B108" i="142"/>
  <c r="B109" i="142"/>
  <c r="B110" i="142"/>
  <c r="B111" i="142"/>
  <c r="B112" i="142"/>
  <c r="AX63" i="162"/>
  <c r="B105" i="143"/>
  <c r="B106" i="143"/>
  <c r="B107" i="143"/>
  <c r="B108" i="143"/>
  <c r="B109" i="143"/>
  <c r="B110" i="143"/>
  <c r="B111" i="143"/>
  <c r="B112" i="143"/>
  <c r="AX64" i="162"/>
  <c r="B105" i="144"/>
  <c r="B106" i="144"/>
  <c r="B107" i="144"/>
  <c r="B108" i="144"/>
  <c r="B109" i="144"/>
  <c r="B110" i="144"/>
  <c r="B111" i="144"/>
  <c r="B112" i="144"/>
  <c r="AX65" i="162"/>
  <c r="B105" i="145"/>
  <c r="B106" i="145"/>
  <c r="B107" i="145"/>
  <c r="B108" i="145"/>
  <c r="B109" i="145"/>
  <c r="B110" i="145"/>
  <c r="B111" i="145"/>
  <c r="B112" i="145"/>
  <c r="AX66" i="162"/>
  <c r="B105" i="146"/>
  <c r="B106" i="146"/>
  <c r="B107" i="146"/>
  <c r="B108" i="146"/>
  <c r="B109" i="146"/>
  <c r="B110" i="146"/>
  <c r="B111" i="146"/>
  <c r="B112" i="146"/>
  <c r="AX67" i="162"/>
  <c r="B105" i="147"/>
  <c r="B106" i="147"/>
  <c r="B107" i="147"/>
  <c r="B108" i="147"/>
  <c r="B109" i="147"/>
  <c r="B110" i="147"/>
  <c r="B111" i="147"/>
  <c r="B112" i="147"/>
  <c r="AX68" i="162"/>
  <c r="B105" i="148"/>
  <c r="B106" i="148"/>
  <c r="B107" i="148"/>
  <c r="B108" i="148"/>
  <c r="B109" i="148"/>
  <c r="B110" i="148"/>
  <c r="B111" i="148"/>
  <c r="B112" i="148"/>
  <c r="AX69" i="162"/>
  <c r="B105" i="149"/>
  <c r="B106" i="149"/>
  <c r="B107" i="149"/>
  <c r="B108" i="149"/>
  <c r="B109" i="149"/>
  <c r="B110" i="149"/>
  <c r="B111" i="149"/>
  <c r="B112" i="149"/>
  <c r="AX70" i="162"/>
  <c r="B105" i="150"/>
  <c r="B106" i="150"/>
  <c r="B107" i="150"/>
  <c r="B108" i="150"/>
  <c r="B109" i="150"/>
  <c r="B110" i="150"/>
  <c r="B111" i="150"/>
  <c r="B112" i="150"/>
  <c r="AX71" i="162"/>
  <c r="B105" i="151"/>
  <c r="B106" i="151"/>
  <c r="B107" i="151"/>
  <c r="B108" i="151"/>
  <c r="B109" i="151"/>
  <c r="B110" i="151"/>
  <c r="B111" i="151"/>
  <c r="B112" i="151"/>
  <c r="AX72" i="162"/>
  <c r="B105" i="152"/>
  <c r="B106" i="152"/>
  <c r="B107" i="152"/>
  <c r="B108" i="152"/>
  <c r="B109" i="152"/>
  <c r="B110" i="152"/>
  <c r="B111" i="152"/>
  <c r="B112" i="152"/>
  <c r="AX73" i="162"/>
  <c r="B105" i="153"/>
  <c r="B106" i="153"/>
  <c r="B107" i="153"/>
  <c r="B108" i="153"/>
  <c r="B109" i="153"/>
  <c r="B110" i="153"/>
  <c r="B111" i="153"/>
  <c r="B112" i="153"/>
  <c r="AX74" i="162"/>
  <c r="B105" i="154"/>
  <c r="B106" i="154"/>
  <c r="B107" i="154"/>
  <c r="B108" i="154"/>
  <c r="B109" i="154"/>
  <c r="B110" i="154"/>
  <c r="B111" i="154"/>
  <c r="B112" i="154"/>
  <c r="AX75" i="162"/>
  <c r="B105" i="155"/>
  <c r="B106" i="155"/>
  <c r="B107" i="155"/>
  <c r="B108" i="155"/>
  <c r="B109" i="155"/>
  <c r="B110" i="155"/>
  <c r="B111" i="155"/>
  <c r="B112" i="155"/>
  <c r="AX76" i="162"/>
  <c r="B105" i="156"/>
  <c r="B106" i="156"/>
  <c r="B107" i="156"/>
  <c r="B108" i="156"/>
  <c r="B109" i="156"/>
  <c r="B110" i="156"/>
  <c r="B111" i="156"/>
  <c r="B112" i="156"/>
  <c r="AX77" i="162"/>
  <c r="B105" i="157"/>
  <c r="B106" i="157"/>
  <c r="B107" i="157"/>
  <c r="B108" i="157"/>
  <c r="B109" i="157"/>
  <c r="B110" i="157"/>
  <c r="B111" i="157"/>
  <c r="B112" i="157"/>
  <c r="AX78" i="162"/>
  <c r="B105" i="158"/>
  <c r="B106" i="158"/>
  <c r="B107" i="158"/>
  <c r="B108" i="158"/>
  <c r="B109" i="158"/>
  <c r="B110" i="158"/>
  <c r="B111" i="158"/>
  <c r="B112" i="158"/>
  <c r="AX79" i="162"/>
  <c r="B105" i="88"/>
  <c r="B106" i="88"/>
  <c r="B107" i="88"/>
  <c r="B108" i="88"/>
  <c r="B109" i="88"/>
  <c r="B110" i="88"/>
  <c r="B111" i="88"/>
  <c r="B112" i="88"/>
  <c r="DI89" i="16"/>
  <c r="DJ89" i="16"/>
  <c r="DJ119" i="16"/>
  <c r="M89" i="158"/>
  <c r="AJ103" i="93"/>
  <c r="Q12" i="162"/>
  <c r="AJ103" i="94"/>
  <c r="AJ103" i="95"/>
  <c r="Q14" i="162"/>
  <c r="AJ103" i="96"/>
  <c r="AJ103" i="97"/>
  <c r="AJ103" i="98"/>
  <c r="AJ103" i="99"/>
  <c r="Q18" i="162"/>
  <c r="AJ103" i="100"/>
  <c r="AJ103" i="101"/>
  <c r="Q20" i="162"/>
  <c r="AJ103" i="102"/>
  <c r="Q21" i="162"/>
  <c r="AJ103" i="103"/>
  <c r="AJ103" i="104"/>
  <c r="AJ103" i="105"/>
  <c r="Q24" i="162"/>
  <c r="AJ103" i="106"/>
  <c r="Q25" i="162"/>
  <c r="AJ103" i="107"/>
  <c r="Q26" i="162"/>
  <c r="AJ103" i="108"/>
  <c r="AJ103" i="109"/>
  <c r="Q28" i="162"/>
  <c r="AJ103" i="110"/>
  <c r="AJ103" i="111"/>
  <c r="Q30" i="162"/>
  <c r="AJ103" i="112"/>
  <c r="AJ103" i="113"/>
  <c r="Q32" i="162"/>
  <c r="AJ103" i="114"/>
  <c r="AJ103" i="115"/>
  <c r="AJ103" i="116"/>
  <c r="AJ103" i="117"/>
  <c r="Q36" i="162"/>
  <c r="AJ103" i="118"/>
  <c r="AJ103" i="119"/>
  <c r="AJ103" i="120"/>
  <c r="AJ103" i="121"/>
  <c r="Q40" i="162"/>
  <c r="AJ103" i="122"/>
  <c r="AJ103" i="123"/>
  <c r="Q42" i="162"/>
  <c r="AJ103" i="124"/>
  <c r="AJ103" i="125"/>
  <c r="Q44" i="162"/>
  <c r="AJ103" i="126"/>
  <c r="AJ103" i="127"/>
  <c r="AJ103" i="128"/>
  <c r="AJ103" i="129"/>
  <c r="AJ103" i="130"/>
  <c r="AJ103" i="160"/>
  <c r="AJ103" i="131"/>
  <c r="AJ103" i="132"/>
  <c r="Q52" i="162"/>
  <c r="AJ103" i="133"/>
  <c r="AJ103" i="134"/>
  <c r="AJ103" i="135"/>
  <c r="Q55" i="162"/>
  <c r="AJ103" i="136"/>
  <c r="Q56" i="162"/>
  <c r="AJ103" i="137"/>
  <c r="AJ103" i="138"/>
  <c r="Q58" i="162"/>
  <c r="AJ103" i="139"/>
  <c r="AJ103" i="140"/>
  <c r="Q60" i="162"/>
  <c r="AJ103" i="141"/>
  <c r="AJ103" i="142"/>
  <c r="Q62" i="162"/>
  <c r="AJ103" i="143"/>
  <c r="AJ103" i="144"/>
  <c r="Q64" i="162"/>
  <c r="AJ103" i="145"/>
  <c r="Q65" i="162"/>
  <c r="AJ103" i="146"/>
  <c r="Q66" i="162"/>
  <c r="AJ103" i="147"/>
  <c r="AJ103" i="148"/>
  <c r="Q68" i="162"/>
  <c r="AJ103" i="149"/>
  <c r="AJ103" i="150"/>
  <c r="Q70" i="162"/>
  <c r="AJ103" i="151"/>
  <c r="AJ103" i="152"/>
  <c r="Q72" i="162"/>
  <c r="AJ103" i="153"/>
  <c r="AJ103" i="154"/>
  <c r="Q74" i="162"/>
  <c r="AJ103" i="155"/>
  <c r="Q75" i="162"/>
  <c r="AJ103" i="156"/>
  <c r="AJ103" i="157"/>
  <c r="AJ103" i="158"/>
  <c r="AJ103" i="88"/>
  <c r="Q79" i="162"/>
  <c r="AJ103" i="92"/>
  <c r="AI103" i="93"/>
  <c r="P12" i="162"/>
  <c r="AI103" i="94"/>
  <c r="P13" i="162"/>
  <c r="AI103" i="95"/>
  <c r="AI103" i="96"/>
  <c r="AI103" i="97"/>
  <c r="AI103" i="98"/>
  <c r="P17" i="162"/>
  <c r="AI103" i="99"/>
  <c r="AI103" i="100"/>
  <c r="AI103" i="101"/>
  <c r="P20" i="162"/>
  <c r="AI103" i="102"/>
  <c r="AI103" i="103"/>
  <c r="AI103" i="104"/>
  <c r="AI103" i="105"/>
  <c r="P24" i="162"/>
  <c r="AI103" i="106"/>
  <c r="AI103" i="107"/>
  <c r="AI103" i="108"/>
  <c r="AI103" i="109"/>
  <c r="P28" i="162"/>
  <c r="AI103" i="110"/>
  <c r="P29" i="162"/>
  <c r="AI103" i="111"/>
  <c r="AI103" i="112"/>
  <c r="AI103" i="113"/>
  <c r="P32" i="162"/>
  <c r="AI103" i="114"/>
  <c r="AI103" i="115"/>
  <c r="AI103" i="116"/>
  <c r="AI103" i="117"/>
  <c r="P36" i="162"/>
  <c r="AI103" i="118"/>
  <c r="AI103" i="119"/>
  <c r="AI103" i="120"/>
  <c r="AI103" i="121"/>
  <c r="P40" i="162"/>
  <c r="AI103" i="122"/>
  <c r="AI103" i="123"/>
  <c r="AI103" i="124"/>
  <c r="AI103" i="125"/>
  <c r="P44" i="162"/>
  <c r="AI103" i="126"/>
  <c r="AI103" i="127"/>
  <c r="AI103" i="128"/>
  <c r="P47" i="162"/>
  <c r="AI103" i="129"/>
  <c r="P48" i="162"/>
  <c r="AI103" i="130"/>
  <c r="AI103" i="160"/>
  <c r="AI103" i="131"/>
  <c r="P51" i="162"/>
  <c r="AI103" i="132"/>
  <c r="P52" i="162"/>
  <c r="AI103" i="133"/>
  <c r="P53" i="162"/>
  <c r="AI103" i="134"/>
  <c r="P54" i="162"/>
  <c r="AI103" i="135"/>
  <c r="AI103" i="136"/>
  <c r="P56" i="162"/>
  <c r="AI103" i="137"/>
  <c r="P57" i="162"/>
  <c r="AI103" i="138"/>
  <c r="AI103" i="139"/>
  <c r="AI103" i="140"/>
  <c r="P60" i="162"/>
  <c r="AI103" i="141"/>
  <c r="P61" i="162"/>
  <c r="AI103" i="142"/>
  <c r="AI103" i="143"/>
  <c r="AI103" i="144"/>
  <c r="P64" i="162"/>
  <c r="AI103" i="145"/>
  <c r="P65" i="162"/>
  <c r="AI103" i="146"/>
  <c r="AI103" i="147"/>
  <c r="AI103" i="148"/>
  <c r="P68" i="162"/>
  <c r="AI103" i="149"/>
  <c r="P69" i="162"/>
  <c r="AI103" i="150"/>
  <c r="AI103" i="151"/>
  <c r="AI103" i="152"/>
  <c r="P72" i="162"/>
  <c r="AI103" i="153"/>
  <c r="P73" i="162"/>
  <c r="AI103" i="154"/>
  <c r="AI103" i="155"/>
  <c r="P75" i="162"/>
  <c r="AI103" i="156"/>
  <c r="P76" i="162"/>
  <c r="AI103" i="157"/>
  <c r="P77" i="162"/>
  <c r="AI103" i="158"/>
  <c r="P78" i="162"/>
  <c r="AI103" i="88"/>
  <c r="AI103" i="92"/>
  <c r="M32" i="93"/>
  <c r="AN103" i="93"/>
  <c r="S12" i="162"/>
  <c r="F32" i="93"/>
  <c r="AM103" i="93"/>
  <c r="R12" i="162"/>
  <c r="M32" i="94"/>
  <c r="AN103" i="94"/>
  <c r="S13" i="162"/>
  <c r="F32" i="94"/>
  <c r="AM103" i="94"/>
  <c r="R13" i="162"/>
  <c r="M32" i="95"/>
  <c r="AN103" i="95"/>
  <c r="S14" i="162"/>
  <c r="F32" i="95"/>
  <c r="AM103" i="95"/>
  <c r="R14" i="162"/>
  <c r="M32" i="96"/>
  <c r="AN103" i="96"/>
  <c r="S15" i="162"/>
  <c r="F32" i="96"/>
  <c r="AM103" i="96"/>
  <c r="R15" i="162"/>
  <c r="M32" i="97"/>
  <c r="AN103" i="97"/>
  <c r="S16" i="162"/>
  <c r="F32" i="97"/>
  <c r="AM103" i="97"/>
  <c r="R16" i="162"/>
  <c r="M32" i="98"/>
  <c r="AN103" i="98"/>
  <c r="S17" i="162"/>
  <c r="F32" i="98"/>
  <c r="AM103" i="98"/>
  <c r="R17" i="162"/>
  <c r="M32" i="99"/>
  <c r="AN103" i="99"/>
  <c r="S18" i="162"/>
  <c r="F32" i="99"/>
  <c r="AM103" i="99"/>
  <c r="R18" i="162"/>
  <c r="M32" i="100"/>
  <c r="AN103" i="100"/>
  <c r="S19" i="162"/>
  <c r="F32" i="100"/>
  <c r="AM103" i="100"/>
  <c r="R19" i="162"/>
  <c r="M32" i="101"/>
  <c r="AN103" i="101"/>
  <c r="S20" i="162"/>
  <c r="F32" i="101"/>
  <c r="AM103" i="101"/>
  <c r="R20" i="162"/>
  <c r="M32" i="102"/>
  <c r="AN103" i="102"/>
  <c r="S21" i="162"/>
  <c r="F32" i="102"/>
  <c r="AM103" i="102"/>
  <c r="R21" i="162"/>
  <c r="M32" i="103"/>
  <c r="AN103" i="103"/>
  <c r="S22" i="162"/>
  <c r="F32" i="103"/>
  <c r="AM103" i="103"/>
  <c r="R22" i="162"/>
  <c r="M32" i="104"/>
  <c r="AN103" i="104"/>
  <c r="S23" i="162"/>
  <c r="F32" i="104"/>
  <c r="AM103" i="104"/>
  <c r="R23" i="162"/>
  <c r="M32" i="105"/>
  <c r="AN103" i="105"/>
  <c r="S24" i="162"/>
  <c r="F32" i="105"/>
  <c r="AM103" i="105"/>
  <c r="R24" i="162"/>
  <c r="M32" i="106"/>
  <c r="AN103" i="106"/>
  <c r="S25" i="162"/>
  <c r="F32" i="106"/>
  <c r="AM103" i="106"/>
  <c r="R25" i="162"/>
  <c r="M32" i="107"/>
  <c r="AN103" i="107"/>
  <c r="S26" i="162"/>
  <c r="F32" i="107"/>
  <c r="AM103" i="107"/>
  <c r="R26" i="162"/>
  <c r="M32" i="108"/>
  <c r="AN103" i="108"/>
  <c r="S27" i="162"/>
  <c r="F32" i="108"/>
  <c r="AM103" i="108"/>
  <c r="R27" i="162"/>
  <c r="M32" i="109"/>
  <c r="AN103" i="109"/>
  <c r="S28" i="162"/>
  <c r="F32" i="109"/>
  <c r="AM103" i="109"/>
  <c r="R28" i="162"/>
  <c r="M32" i="110"/>
  <c r="AN103" i="110"/>
  <c r="S29" i="162"/>
  <c r="F32" i="110"/>
  <c r="AM103" i="110"/>
  <c r="R29" i="162"/>
  <c r="M32" i="111"/>
  <c r="AN103" i="111"/>
  <c r="S30" i="162"/>
  <c r="F32" i="111"/>
  <c r="AM103" i="111"/>
  <c r="R30" i="162"/>
  <c r="M32" i="112"/>
  <c r="AN103" i="112"/>
  <c r="S31" i="162"/>
  <c r="F32" i="112"/>
  <c r="AM103" i="112"/>
  <c r="R31" i="162"/>
  <c r="M32" i="113"/>
  <c r="AN103" i="113"/>
  <c r="S32" i="162"/>
  <c r="F32" i="113"/>
  <c r="AM103" i="113"/>
  <c r="R32" i="162"/>
  <c r="M32" i="114"/>
  <c r="AN103" i="114"/>
  <c r="S33" i="162"/>
  <c r="F32" i="114"/>
  <c r="AM103" i="114"/>
  <c r="R33" i="162"/>
  <c r="M32" i="115"/>
  <c r="AN103" i="115"/>
  <c r="S34" i="162"/>
  <c r="F32" i="115"/>
  <c r="AM103" i="115"/>
  <c r="R34" i="162"/>
  <c r="M32" i="116"/>
  <c r="AN103" i="116"/>
  <c r="S35" i="162"/>
  <c r="F32" i="116"/>
  <c r="AM103" i="116"/>
  <c r="R35" i="162"/>
  <c r="M32" i="117"/>
  <c r="AN103" i="117"/>
  <c r="S36" i="162"/>
  <c r="F32" i="117"/>
  <c r="AM103" i="117"/>
  <c r="R36" i="162"/>
  <c r="M32" i="118"/>
  <c r="AN103" i="118"/>
  <c r="S37" i="162"/>
  <c r="F32" i="118"/>
  <c r="AM103" i="118"/>
  <c r="R37" i="162"/>
  <c r="M32" i="119"/>
  <c r="AN103" i="119"/>
  <c r="S38" i="162"/>
  <c r="F32" i="119"/>
  <c r="AM103" i="119"/>
  <c r="R38" i="162"/>
  <c r="M32" i="120"/>
  <c r="AN103" i="120"/>
  <c r="S39" i="162"/>
  <c r="F32" i="120"/>
  <c r="AM103" i="120"/>
  <c r="R39" i="162"/>
  <c r="M32" i="121"/>
  <c r="AN103" i="121"/>
  <c r="S40" i="162"/>
  <c r="F32" i="121"/>
  <c r="AM103" i="121"/>
  <c r="R40" i="162"/>
  <c r="M32" i="122"/>
  <c r="AN103" i="122"/>
  <c r="S41" i="162"/>
  <c r="F32" i="122"/>
  <c r="AM103" i="122"/>
  <c r="R41" i="162"/>
  <c r="M32" i="123"/>
  <c r="AN103" i="123"/>
  <c r="S42" i="162"/>
  <c r="F32" i="123"/>
  <c r="AM103" i="123"/>
  <c r="R42" i="162"/>
  <c r="M32" i="124"/>
  <c r="AN103" i="124"/>
  <c r="S43" i="162"/>
  <c r="F32" i="124"/>
  <c r="AM103" i="124"/>
  <c r="R43" i="162"/>
  <c r="M32" i="125"/>
  <c r="AN103" i="125"/>
  <c r="S44" i="162"/>
  <c r="F32" i="125"/>
  <c r="AM103" i="125"/>
  <c r="R44" i="162"/>
  <c r="M32" i="126"/>
  <c r="AN103" i="126"/>
  <c r="S45" i="162"/>
  <c r="F32" i="126"/>
  <c r="AM103" i="126"/>
  <c r="R45" i="162"/>
  <c r="M32" i="127"/>
  <c r="AN103" i="127"/>
  <c r="S46" i="162"/>
  <c r="F32" i="127"/>
  <c r="AM103" i="127"/>
  <c r="R46" i="162"/>
  <c r="M32" i="128"/>
  <c r="AN103" i="128"/>
  <c r="S47" i="162"/>
  <c r="F32" i="128"/>
  <c r="AM103" i="128"/>
  <c r="R47" i="162"/>
  <c r="M32" i="129"/>
  <c r="AN103" i="129"/>
  <c r="S48" i="162"/>
  <c r="F32" i="129"/>
  <c r="AM103" i="129"/>
  <c r="R48" i="162"/>
  <c r="M32" i="130"/>
  <c r="AN103" i="130"/>
  <c r="S49" i="162"/>
  <c r="F32" i="130"/>
  <c r="AM103" i="130"/>
  <c r="R49" i="162"/>
  <c r="M32" i="160"/>
  <c r="AN103" i="160"/>
  <c r="S50" i="162"/>
  <c r="F32" i="160"/>
  <c r="AM103" i="160"/>
  <c r="R50" i="162"/>
  <c r="M32" i="131"/>
  <c r="AN103" i="131"/>
  <c r="S51" i="162"/>
  <c r="F32" i="131"/>
  <c r="AM103" i="131"/>
  <c r="R51" i="162"/>
  <c r="M32" i="132"/>
  <c r="AN103" i="132"/>
  <c r="S52" i="162"/>
  <c r="F32" i="132"/>
  <c r="AM103" i="132"/>
  <c r="R52" i="162"/>
  <c r="M32" i="133"/>
  <c r="AN103" i="133"/>
  <c r="S53" i="162"/>
  <c r="F32" i="133"/>
  <c r="AM103" i="133"/>
  <c r="R53" i="162"/>
  <c r="M32" i="134"/>
  <c r="AN103" i="134"/>
  <c r="S54" i="162"/>
  <c r="F32" i="134"/>
  <c r="AM103" i="134"/>
  <c r="R54" i="162"/>
  <c r="M32" i="135"/>
  <c r="AN103" i="135"/>
  <c r="S55" i="162"/>
  <c r="F32" i="135"/>
  <c r="AM103" i="135"/>
  <c r="R55" i="162"/>
  <c r="M32" i="136"/>
  <c r="AN103" i="136"/>
  <c r="S56" i="162"/>
  <c r="F32" i="136"/>
  <c r="AM103" i="136"/>
  <c r="R56" i="162"/>
  <c r="M32" i="137"/>
  <c r="AN103" i="137"/>
  <c r="S57" i="162"/>
  <c r="F32" i="137"/>
  <c r="AM103" i="137"/>
  <c r="R57" i="162"/>
  <c r="M32" i="138"/>
  <c r="AN103" i="138"/>
  <c r="S58" i="162"/>
  <c r="F32" i="138"/>
  <c r="AM103" i="138"/>
  <c r="R58" i="162"/>
  <c r="M32" i="139"/>
  <c r="AN103" i="139"/>
  <c r="S59" i="162"/>
  <c r="F32" i="139"/>
  <c r="AM103" i="139"/>
  <c r="R59" i="162"/>
  <c r="M32" i="140"/>
  <c r="AN103" i="140"/>
  <c r="S60" i="162"/>
  <c r="F32" i="140"/>
  <c r="AM103" i="140"/>
  <c r="R60" i="162"/>
  <c r="M32" i="141"/>
  <c r="AN103" i="141"/>
  <c r="S61" i="162"/>
  <c r="F32" i="141"/>
  <c r="AM103" i="141"/>
  <c r="R61" i="162"/>
  <c r="M32" i="142"/>
  <c r="AN103" i="142"/>
  <c r="S62" i="162"/>
  <c r="F32" i="142"/>
  <c r="AM103" i="142"/>
  <c r="R62" i="162"/>
  <c r="M32" i="143"/>
  <c r="AN103" i="143"/>
  <c r="S63" i="162"/>
  <c r="F32" i="143"/>
  <c r="AM103" i="143"/>
  <c r="R63" i="162"/>
  <c r="M32" i="144"/>
  <c r="AN103" i="144"/>
  <c r="S64" i="162"/>
  <c r="F32" i="144"/>
  <c r="AM103" i="144"/>
  <c r="R64" i="162"/>
  <c r="M32" i="145"/>
  <c r="AN103" i="145"/>
  <c r="S65" i="162"/>
  <c r="F32" i="145"/>
  <c r="AM103" i="145"/>
  <c r="R65" i="162"/>
  <c r="M32" i="146"/>
  <c r="AN103" i="146"/>
  <c r="S66" i="162"/>
  <c r="F32" i="146"/>
  <c r="AM103" i="146"/>
  <c r="R66" i="162"/>
  <c r="M32" i="147"/>
  <c r="AN103" i="147"/>
  <c r="S67" i="162"/>
  <c r="F32" i="147"/>
  <c r="AM103" i="147"/>
  <c r="R67" i="162"/>
  <c r="M32" i="148"/>
  <c r="AN103" i="148"/>
  <c r="S68" i="162"/>
  <c r="F32" i="148"/>
  <c r="AM103" i="148"/>
  <c r="R68" i="162"/>
  <c r="M32" i="149"/>
  <c r="AN103" i="149"/>
  <c r="S69" i="162"/>
  <c r="F32" i="149"/>
  <c r="AM103" i="149"/>
  <c r="R69" i="162"/>
  <c r="M32" i="150"/>
  <c r="AN103" i="150"/>
  <c r="S70" i="162"/>
  <c r="F32" i="150"/>
  <c r="AM103" i="150"/>
  <c r="R70" i="162"/>
  <c r="M32" i="151"/>
  <c r="AN103" i="151"/>
  <c r="S71" i="162"/>
  <c r="F32" i="151"/>
  <c r="AM103" i="151"/>
  <c r="R71" i="162"/>
  <c r="M32" i="152"/>
  <c r="AN103" i="152"/>
  <c r="S72" i="162"/>
  <c r="F32" i="152"/>
  <c r="AM103" i="152"/>
  <c r="R72" i="162"/>
  <c r="M32" i="153"/>
  <c r="AN103" i="153"/>
  <c r="S73" i="162"/>
  <c r="F32" i="153"/>
  <c r="AM103" i="153"/>
  <c r="R73" i="162"/>
  <c r="M32" i="154"/>
  <c r="AN103" i="154"/>
  <c r="S74" i="162"/>
  <c r="F32" i="154"/>
  <c r="AM103" i="154"/>
  <c r="R74" i="162"/>
  <c r="M32" i="155"/>
  <c r="AN103" i="155"/>
  <c r="S75" i="162"/>
  <c r="F32" i="155"/>
  <c r="AM103" i="155"/>
  <c r="R75" i="162"/>
  <c r="M32" i="156"/>
  <c r="AN103" i="156"/>
  <c r="S76" i="162"/>
  <c r="F32" i="156"/>
  <c r="AM103" i="156"/>
  <c r="R76" i="162"/>
  <c r="M32" i="157"/>
  <c r="AN103" i="157"/>
  <c r="S77" i="162"/>
  <c r="F32" i="157"/>
  <c r="AM103" i="157"/>
  <c r="R77" i="162"/>
  <c r="M32" i="158"/>
  <c r="AN103" i="158"/>
  <c r="S78" i="162"/>
  <c r="F32" i="158"/>
  <c r="AM103" i="158"/>
  <c r="R78" i="162"/>
  <c r="M32" i="88"/>
  <c r="AN103" i="88"/>
  <c r="S79" i="162"/>
  <c r="F32" i="88"/>
  <c r="AM103" i="88"/>
  <c r="R79" i="162"/>
  <c r="M32" i="92"/>
  <c r="AN103" i="92"/>
  <c r="S11" i="162"/>
  <c r="F32" i="92"/>
  <c r="AM103" i="92"/>
  <c r="R11" i="162"/>
  <c r="M32" i="91"/>
  <c r="AN103" i="91"/>
  <c r="S10" i="162"/>
  <c r="F32" i="91"/>
  <c r="AM103" i="91"/>
  <c r="R10" i="162"/>
  <c r="F112" i="157"/>
  <c r="B47" i="157" s="1"/>
  <c r="E48" i="157"/>
  <c r="E76" i="157"/>
  <c r="E106" i="157"/>
  <c r="D48" i="157"/>
  <c r="H50" i="157"/>
  <c r="AF103" i="157" s="1"/>
  <c r="AN77" i="162" s="1"/>
  <c r="F111" i="157"/>
  <c r="B46" i="157" s="1"/>
  <c r="F110" i="157"/>
  <c r="B45" i="157"/>
  <c r="AJ109" i="157"/>
  <c r="L10" i="157"/>
  <c r="I58" i="157"/>
  <c r="I59" i="157"/>
  <c r="I60" i="157"/>
  <c r="I61" i="157"/>
  <c r="I62" i="157"/>
  <c r="I63" i="157"/>
  <c r="I64" i="157"/>
  <c r="I65" i="157"/>
  <c r="I66" i="157"/>
  <c r="I67" i="157"/>
  <c r="I68" i="157"/>
  <c r="I69" i="157"/>
  <c r="I70" i="157"/>
  <c r="I71" i="157"/>
  <c r="I72" i="157"/>
  <c r="I73" i="157"/>
  <c r="I74" i="157"/>
  <c r="I75" i="157"/>
  <c r="H52" i="157"/>
  <c r="AE103" i="157" s="1"/>
  <c r="AL77" i="16" s="1"/>
  <c r="AD109" i="157"/>
  <c r="AJ77" i="16"/>
  <c r="BC77" i="16"/>
  <c r="F76" i="157"/>
  <c r="F48" i="157"/>
  <c r="F81" i="157"/>
  <c r="AB109" i="157"/>
  <c r="AH77" i="16"/>
  <c r="Y109" i="157"/>
  <c r="AG77" i="16"/>
  <c r="X109" i="157"/>
  <c r="W109" i="157"/>
  <c r="V109" i="157"/>
  <c r="U109" i="157"/>
  <c r="AC77" i="16"/>
  <c r="S109" i="157"/>
  <c r="R109" i="157"/>
  <c r="Q109" i="157"/>
  <c r="P109" i="157"/>
  <c r="O109" i="157"/>
  <c r="N109" i="157"/>
  <c r="F109" i="157"/>
  <c r="B44" i="157"/>
  <c r="F108" i="157"/>
  <c r="B43" i="157"/>
  <c r="F107" i="157"/>
  <c r="B42" i="157"/>
  <c r="F106" i="157"/>
  <c r="B41" i="157"/>
  <c r="F105" i="157"/>
  <c r="B40" i="157"/>
  <c r="AK103" i="157"/>
  <c r="AS77" i="162"/>
  <c r="AD103" i="157"/>
  <c r="B77" i="162"/>
  <c r="U103" i="157"/>
  <c r="V103" i="157"/>
  <c r="AI77" i="162"/>
  <c r="W103" i="157"/>
  <c r="X103" i="157"/>
  <c r="Y103" i="157"/>
  <c r="AL77" i="162"/>
  <c r="N103" i="157"/>
  <c r="T77" i="162"/>
  <c r="O103" i="157"/>
  <c r="P103" i="157"/>
  <c r="Q103" i="157"/>
  <c r="R103" i="157"/>
  <c r="AB77" i="162"/>
  <c r="S103" i="157"/>
  <c r="M103" i="157"/>
  <c r="L103" i="157"/>
  <c r="K103" i="157"/>
  <c r="J103" i="157"/>
  <c r="I103" i="157"/>
  <c r="H103" i="157"/>
  <c r="G103" i="157"/>
  <c r="F103" i="157"/>
  <c r="H77" i="162"/>
  <c r="E103" i="157"/>
  <c r="D103" i="157"/>
  <c r="B103" i="157"/>
  <c r="M89" i="157"/>
  <c r="M90" i="157"/>
  <c r="M91" i="157"/>
  <c r="M92" i="157"/>
  <c r="M93" i="157"/>
  <c r="M94" i="157"/>
  <c r="M95" i="157"/>
  <c r="M96" i="157"/>
  <c r="K97" i="157"/>
  <c r="I97" i="157"/>
  <c r="G97" i="157"/>
  <c r="E97" i="157"/>
  <c r="C97" i="157"/>
  <c r="F112" i="156"/>
  <c r="B47" i="156"/>
  <c r="E48" i="156"/>
  <c r="E76" i="156"/>
  <c r="E107" i="156"/>
  <c r="D48" i="156"/>
  <c r="H50" i="156"/>
  <c r="AF103" i="156"/>
  <c r="AN76" i="162" s="1"/>
  <c r="F111" i="156"/>
  <c r="B46" i="156" s="1"/>
  <c r="F110" i="156"/>
  <c r="B45" i="156" s="1"/>
  <c r="AJ109" i="156"/>
  <c r="L10" i="156"/>
  <c r="I58" i="156"/>
  <c r="I59" i="156"/>
  <c r="I60" i="156"/>
  <c r="I61" i="156"/>
  <c r="I62" i="156"/>
  <c r="I63" i="156"/>
  <c r="I64" i="156"/>
  <c r="I65" i="156"/>
  <c r="I66" i="156"/>
  <c r="I67" i="156"/>
  <c r="I68" i="156"/>
  <c r="I69" i="156"/>
  <c r="I70" i="156"/>
  <c r="I71" i="156"/>
  <c r="I72" i="156"/>
  <c r="I73" i="156"/>
  <c r="I74" i="156"/>
  <c r="I75" i="156"/>
  <c r="H52" i="156"/>
  <c r="AE103" i="156" s="1"/>
  <c r="AL76" i="16" s="1"/>
  <c r="AD109" i="156"/>
  <c r="AJ76" i="16"/>
  <c r="BC76" i="16"/>
  <c r="F76" i="156"/>
  <c r="F48" i="156"/>
  <c r="Y109" i="156"/>
  <c r="X109" i="156"/>
  <c r="W109" i="156"/>
  <c r="V109" i="156"/>
  <c r="U109" i="156"/>
  <c r="AC76" i="16"/>
  <c r="S109" i="156"/>
  <c r="R109" i="156"/>
  <c r="Q109" i="156"/>
  <c r="P109" i="156"/>
  <c r="U76" i="16"/>
  <c r="O109" i="156"/>
  <c r="N109" i="156"/>
  <c r="F109" i="156"/>
  <c r="B44" i="156" s="1"/>
  <c r="F108" i="156"/>
  <c r="B43" i="156"/>
  <c r="F107" i="156"/>
  <c r="B42" i="156" s="1"/>
  <c r="F106" i="156"/>
  <c r="B41" i="156"/>
  <c r="F105" i="156"/>
  <c r="B40" i="156" s="1"/>
  <c r="AK103" i="156"/>
  <c r="AS76" i="162"/>
  <c r="AD103" i="156"/>
  <c r="B76" i="16"/>
  <c r="U103" i="156"/>
  <c r="V103" i="156"/>
  <c r="AI76" i="162"/>
  <c r="W103" i="156"/>
  <c r="X103" i="156"/>
  <c r="Y103" i="156"/>
  <c r="AL76" i="162"/>
  <c r="N103" i="156"/>
  <c r="O103" i="156"/>
  <c r="P103" i="156"/>
  <c r="X76" i="162"/>
  <c r="Q103" i="156"/>
  <c r="Z76" i="162"/>
  <c r="R103" i="156"/>
  <c r="S103" i="156"/>
  <c r="M103" i="156"/>
  <c r="P76" i="16"/>
  <c r="L103" i="156"/>
  <c r="N76" i="162"/>
  <c r="K103" i="156"/>
  <c r="J103" i="156"/>
  <c r="I103" i="156"/>
  <c r="H103" i="156"/>
  <c r="J76" i="162"/>
  <c r="G103" i="156"/>
  <c r="F103" i="156"/>
  <c r="E103" i="156"/>
  <c r="D103" i="156"/>
  <c r="F76" i="162"/>
  <c r="C103" i="156"/>
  <c r="B103" i="156"/>
  <c r="D76" i="162" s="1"/>
  <c r="M89" i="156"/>
  <c r="M90" i="156"/>
  <c r="M91" i="156"/>
  <c r="M92" i="156"/>
  <c r="M93" i="156"/>
  <c r="M94" i="156"/>
  <c r="M95" i="156"/>
  <c r="M96" i="156"/>
  <c r="K97" i="156"/>
  <c r="I97" i="156"/>
  <c r="G97" i="156"/>
  <c r="E97" i="156"/>
  <c r="C97" i="156"/>
  <c r="F112" i="155"/>
  <c r="B47" i="155" s="1"/>
  <c r="E48" i="155"/>
  <c r="E76" i="155"/>
  <c r="D109" i="155"/>
  <c r="D48" i="155"/>
  <c r="C109" i="155"/>
  <c r="F111" i="155"/>
  <c r="B46" i="155"/>
  <c r="F110" i="155"/>
  <c r="B45" i="155" s="1"/>
  <c r="AJ109" i="155"/>
  <c r="L10" i="155"/>
  <c r="I58" i="155"/>
  <c r="I59" i="155"/>
  <c r="I60" i="155"/>
  <c r="I61" i="155"/>
  <c r="I62" i="155"/>
  <c r="I63" i="155"/>
  <c r="I64" i="155"/>
  <c r="I65" i="155"/>
  <c r="I66" i="155"/>
  <c r="I67" i="155"/>
  <c r="I68" i="155"/>
  <c r="I69" i="155"/>
  <c r="I70" i="155"/>
  <c r="I71" i="155"/>
  <c r="I72" i="155"/>
  <c r="I73" i="155"/>
  <c r="I74" i="155"/>
  <c r="I75" i="155"/>
  <c r="H52" i="155"/>
  <c r="AE103" i="155"/>
  <c r="AL75" i="16" s="1"/>
  <c r="AD109" i="155"/>
  <c r="AJ75" i="16"/>
  <c r="BC75" i="16"/>
  <c r="F76" i="155"/>
  <c r="F48" i="155"/>
  <c r="Y109" i="155"/>
  <c r="AG75" i="16"/>
  <c r="X109" i="155"/>
  <c r="AF75" i="16"/>
  <c r="W109" i="155"/>
  <c r="V109" i="155"/>
  <c r="U109" i="155"/>
  <c r="AC75" i="16"/>
  <c r="S109" i="155"/>
  <c r="AA75" i="16"/>
  <c r="R109" i="155"/>
  <c r="Q109" i="155"/>
  <c r="P109" i="155"/>
  <c r="O109" i="155"/>
  <c r="S75" i="16"/>
  <c r="N109" i="155"/>
  <c r="F109" i="155"/>
  <c r="B44" i="155"/>
  <c r="F108" i="155"/>
  <c r="B43" i="155" s="1"/>
  <c r="F107" i="155"/>
  <c r="B42" i="155"/>
  <c r="C107" i="155"/>
  <c r="F106" i="155"/>
  <c r="B41" i="155" s="1"/>
  <c r="F105" i="155"/>
  <c r="B40" i="155"/>
  <c r="C105" i="155"/>
  <c r="AK103" i="155"/>
  <c r="AS75" i="162"/>
  <c r="AD103" i="155"/>
  <c r="B75" i="16"/>
  <c r="U103" i="155"/>
  <c r="AH75" i="162"/>
  <c r="V103" i="155"/>
  <c r="W103" i="155"/>
  <c r="X103" i="155"/>
  <c r="Y103" i="155"/>
  <c r="AL75" i="162"/>
  <c r="N103" i="155"/>
  <c r="O103" i="155"/>
  <c r="P103" i="155"/>
  <c r="X75" i="162"/>
  <c r="Q103" i="155"/>
  <c r="R103" i="155"/>
  <c r="S103" i="155"/>
  <c r="M103" i="155"/>
  <c r="P75" i="16"/>
  <c r="L103" i="155"/>
  <c r="K103" i="155"/>
  <c r="J103" i="155"/>
  <c r="I103" i="155"/>
  <c r="K75" i="16"/>
  <c r="H103" i="155"/>
  <c r="G103" i="155"/>
  <c r="F103" i="155"/>
  <c r="H75" i="16"/>
  <c r="E103" i="155"/>
  <c r="G75" i="16"/>
  <c r="D103" i="155"/>
  <c r="F75" i="162"/>
  <c r="B103" i="155"/>
  <c r="M89" i="155"/>
  <c r="M90" i="155"/>
  <c r="M91" i="155"/>
  <c r="M92" i="155"/>
  <c r="M93" i="155"/>
  <c r="M94" i="155"/>
  <c r="M95" i="155"/>
  <c r="M96" i="155"/>
  <c r="K97" i="155"/>
  <c r="I97" i="155"/>
  <c r="G97" i="155"/>
  <c r="E97" i="155"/>
  <c r="C97" i="155"/>
  <c r="H43" i="155"/>
  <c r="H44" i="155"/>
  <c r="F112" i="154"/>
  <c r="B47" i="154"/>
  <c r="E48" i="154"/>
  <c r="E76" i="154"/>
  <c r="E108" i="154"/>
  <c r="D105" i="154"/>
  <c r="D48" i="154"/>
  <c r="H50" i="154"/>
  <c r="AF103" i="154"/>
  <c r="AN74" i="162"/>
  <c r="C106" i="154"/>
  <c r="F111" i="154"/>
  <c r="B46" i="154"/>
  <c r="F110" i="154"/>
  <c r="B45" i="154" s="1"/>
  <c r="AJ109" i="154"/>
  <c r="L10" i="154"/>
  <c r="I58" i="154"/>
  <c r="I59" i="154"/>
  <c r="I60" i="154"/>
  <c r="I61" i="154"/>
  <c r="I62" i="154"/>
  <c r="I63" i="154"/>
  <c r="I64" i="154"/>
  <c r="I65" i="154"/>
  <c r="I66" i="154"/>
  <c r="I67" i="154"/>
  <c r="I68" i="154"/>
  <c r="I69" i="154"/>
  <c r="I70" i="154"/>
  <c r="I71" i="154"/>
  <c r="I72" i="154"/>
  <c r="I73" i="154"/>
  <c r="I74" i="154"/>
  <c r="I75" i="154"/>
  <c r="H52" i="154"/>
  <c r="AD109" i="154"/>
  <c r="AJ74" i="16"/>
  <c r="BC74" i="16"/>
  <c r="F76" i="154"/>
  <c r="F48" i="154"/>
  <c r="Y109" i="154"/>
  <c r="AG74" i="16"/>
  <c r="X109" i="154"/>
  <c r="W109" i="154"/>
  <c r="V109" i="154"/>
  <c r="U109" i="154"/>
  <c r="AC74" i="16"/>
  <c r="S109" i="154"/>
  <c r="R109" i="154"/>
  <c r="Q109" i="154"/>
  <c r="P109" i="154"/>
  <c r="U74" i="16"/>
  <c r="O109" i="154"/>
  <c r="N109" i="154"/>
  <c r="F109" i="154"/>
  <c r="B44" i="154" s="1"/>
  <c r="F108" i="154"/>
  <c r="B43" i="154" s="1"/>
  <c r="F107" i="154"/>
  <c r="B42" i="154" s="1"/>
  <c r="F106" i="154"/>
  <c r="B41" i="154" s="1"/>
  <c r="F105" i="154"/>
  <c r="B40" i="154" s="1"/>
  <c r="AK103" i="154"/>
  <c r="AS74" i="162"/>
  <c r="AH103" i="154"/>
  <c r="AD103" i="154"/>
  <c r="B74" i="16"/>
  <c r="U103" i="154"/>
  <c r="V103" i="154"/>
  <c r="W103" i="154"/>
  <c r="X103" i="154"/>
  <c r="AK74" i="162"/>
  <c r="Y103" i="154"/>
  <c r="AL74" i="162"/>
  <c r="N103" i="154"/>
  <c r="O103" i="154"/>
  <c r="P103" i="154"/>
  <c r="X74" i="162"/>
  <c r="Q103" i="154"/>
  <c r="Z74" i="162"/>
  <c r="R103" i="154"/>
  <c r="S103" i="154"/>
  <c r="M103" i="154"/>
  <c r="L103" i="154"/>
  <c r="O74" i="16"/>
  <c r="K103" i="154"/>
  <c r="J103" i="154"/>
  <c r="I103" i="154"/>
  <c r="H103" i="154"/>
  <c r="J74" i="16"/>
  <c r="G103" i="154"/>
  <c r="F103" i="154"/>
  <c r="E103" i="154"/>
  <c r="D103" i="154"/>
  <c r="F74" i="16"/>
  <c r="C103" i="154"/>
  <c r="B103" i="154"/>
  <c r="M89" i="154"/>
  <c r="M90" i="154"/>
  <c r="M91" i="154"/>
  <c r="M92" i="154"/>
  <c r="M93" i="154"/>
  <c r="M94" i="154"/>
  <c r="M95" i="154"/>
  <c r="M96" i="154"/>
  <c r="K97" i="154"/>
  <c r="I97" i="154"/>
  <c r="G97" i="154"/>
  <c r="E97" i="154"/>
  <c r="C97" i="154"/>
  <c r="F112" i="153"/>
  <c r="B47" i="153" s="1"/>
  <c r="E48" i="153"/>
  <c r="E76" i="153"/>
  <c r="D48" i="153"/>
  <c r="C106" i="153"/>
  <c r="F111" i="153"/>
  <c r="B46" i="153"/>
  <c r="F110" i="153"/>
  <c r="B45" i="153" s="1"/>
  <c r="AJ109" i="153"/>
  <c r="L10" i="153"/>
  <c r="I58" i="153"/>
  <c r="I59" i="153"/>
  <c r="I60" i="153"/>
  <c r="I61" i="153"/>
  <c r="I62" i="153"/>
  <c r="I63" i="153"/>
  <c r="I64" i="153"/>
  <c r="I65" i="153"/>
  <c r="I66" i="153"/>
  <c r="I67" i="153"/>
  <c r="I68" i="153"/>
  <c r="I69" i="153"/>
  <c r="I70" i="153"/>
  <c r="I71" i="153"/>
  <c r="I72" i="153"/>
  <c r="I73" i="153"/>
  <c r="I74" i="153"/>
  <c r="I75" i="153"/>
  <c r="H52" i="153"/>
  <c r="AD109" i="153"/>
  <c r="AJ73" i="16"/>
  <c r="BC73" i="16"/>
  <c r="F76" i="153"/>
  <c r="F48" i="153"/>
  <c r="Y109" i="153"/>
  <c r="AG73" i="16"/>
  <c r="X109" i="153"/>
  <c r="W109" i="153"/>
  <c r="V109" i="153"/>
  <c r="U109" i="153"/>
  <c r="S109" i="153"/>
  <c r="R109" i="153"/>
  <c r="Q109" i="153"/>
  <c r="P109" i="153"/>
  <c r="O109" i="153"/>
  <c r="N109" i="153"/>
  <c r="F109" i="153"/>
  <c r="B44" i="153" s="1"/>
  <c r="F108" i="153"/>
  <c r="B43" i="153" s="1"/>
  <c r="F107" i="153"/>
  <c r="B42" i="153" s="1"/>
  <c r="F106" i="153"/>
  <c r="B41" i="153" s="1"/>
  <c r="F105" i="153"/>
  <c r="B40" i="153" s="1"/>
  <c r="AK103" i="153"/>
  <c r="AS73" i="162"/>
  <c r="AD103" i="153"/>
  <c r="B73" i="162"/>
  <c r="U103" i="153"/>
  <c r="AH73" i="162"/>
  <c r="V103" i="153"/>
  <c r="W103" i="153"/>
  <c r="X103" i="153"/>
  <c r="AK73" i="162"/>
  <c r="Y103" i="153"/>
  <c r="N103" i="153"/>
  <c r="O103" i="153"/>
  <c r="V73" i="162"/>
  <c r="P103" i="153"/>
  <c r="Q103" i="153"/>
  <c r="R103" i="153"/>
  <c r="S103" i="153"/>
  <c r="AD73" i="162"/>
  <c r="M103" i="153"/>
  <c r="L103" i="153"/>
  <c r="K103" i="153"/>
  <c r="J103" i="153"/>
  <c r="L73" i="162"/>
  <c r="I103" i="153"/>
  <c r="H103" i="153"/>
  <c r="G103" i="153"/>
  <c r="F103" i="153"/>
  <c r="H73" i="162"/>
  <c r="E103" i="153"/>
  <c r="D103" i="153"/>
  <c r="B103" i="153"/>
  <c r="D73" i="16" s="1"/>
  <c r="M89" i="153"/>
  <c r="M90" i="153"/>
  <c r="M91" i="153"/>
  <c r="M92" i="153"/>
  <c r="M93" i="153"/>
  <c r="M94" i="153"/>
  <c r="M95" i="153"/>
  <c r="M96" i="153"/>
  <c r="K97" i="153"/>
  <c r="I97" i="153"/>
  <c r="G97" i="153"/>
  <c r="E97" i="153"/>
  <c r="C97" i="153"/>
  <c r="F112" i="152"/>
  <c r="B47" i="152" s="1"/>
  <c r="E48" i="152"/>
  <c r="E76" i="152"/>
  <c r="D112" i="152"/>
  <c r="D48" i="152"/>
  <c r="H50" i="152"/>
  <c r="AF103" i="152" s="1"/>
  <c r="AN72" i="162" s="1"/>
  <c r="F111" i="152"/>
  <c r="B46" i="152"/>
  <c r="F110" i="152"/>
  <c r="B45" i="152"/>
  <c r="AJ109" i="152"/>
  <c r="L10" i="152"/>
  <c r="I58" i="152"/>
  <c r="I59" i="152"/>
  <c r="I60" i="152"/>
  <c r="I61" i="152"/>
  <c r="I62" i="152"/>
  <c r="I63" i="152"/>
  <c r="I64" i="152"/>
  <c r="I65" i="152"/>
  <c r="I66" i="152"/>
  <c r="I67" i="152"/>
  <c r="I68" i="152"/>
  <c r="I69" i="152"/>
  <c r="I70" i="152"/>
  <c r="I71" i="152"/>
  <c r="I72" i="152"/>
  <c r="I73" i="152"/>
  <c r="I74" i="152"/>
  <c r="I75" i="152"/>
  <c r="H52" i="152"/>
  <c r="AE103" i="152"/>
  <c r="AL72" i="16" s="1"/>
  <c r="AD109" i="152"/>
  <c r="AJ72" i="16"/>
  <c r="BC72" i="16"/>
  <c r="F76" i="152"/>
  <c r="F48" i="152"/>
  <c r="F81" i="152"/>
  <c r="AB109" i="152"/>
  <c r="AH72" i="16"/>
  <c r="Y109" i="152"/>
  <c r="AG72" i="16"/>
  <c r="X109" i="152"/>
  <c r="W109" i="152"/>
  <c r="AE72" i="16"/>
  <c r="V109" i="152"/>
  <c r="U109" i="152"/>
  <c r="AC72" i="16"/>
  <c r="S109" i="152"/>
  <c r="R109" i="152"/>
  <c r="Y72" i="16"/>
  <c r="Q109" i="152"/>
  <c r="P109" i="152"/>
  <c r="U72" i="16"/>
  <c r="O109" i="152"/>
  <c r="N109" i="152"/>
  <c r="Q72" i="16"/>
  <c r="F109" i="152"/>
  <c r="B44" i="152"/>
  <c r="F108" i="152"/>
  <c r="B43" i="152"/>
  <c r="D108" i="152"/>
  <c r="F107" i="152"/>
  <c r="B42" i="152" s="1"/>
  <c r="F106" i="152"/>
  <c r="B41" i="152" s="1"/>
  <c r="F105" i="152"/>
  <c r="B40" i="152" s="1"/>
  <c r="AK103" i="152"/>
  <c r="AS72" i="162"/>
  <c r="AH103" i="152"/>
  <c r="C72" i="16" s="1"/>
  <c r="AD103" i="152"/>
  <c r="B72" i="16"/>
  <c r="U103" i="152"/>
  <c r="V103" i="152"/>
  <c r="W103" i="152"/>
  <c r="AJ72" i="162"/>
  <c r="X103" i="152"/>
  <c r="Y103" i="152"/>
  <c r="N103" i="152"/>
  <c r="O103" i="152"/>
  <c r="P103" i="152"/>
  <c r="Q103" i="152"/>
  <c r="R103" i="152"/>
  <c r="S103" i="152"/>
  <c r="AD72" i="162"/>
  <c r="M103" i="152"/>
  <c r="L103" i="152"/>
  <c r="K103" i="152"/>
  <c r="J103" i="152"/>
  <c r="I103" i="152"/>
  <c r="H103" i="152"/>
  <c r="G103" i="152"/>
  <c r="F103" i="152"/>
  <c r="E103" i="152"/>
  <c r="D103" i="152"/>
  <c r="C103" i="152"/>
  <c r="M89" i="152"/>
  <c r="M90" i="152"/>
  <c r="M91" i="152"/>
  <c r="M92" i="152"/>
  <c r="M93" i="152"/>
  <c r="M94" i="152"/>
  <c r="M95" i="152"/>
  <c r="M96" i="152"/>
  <c r="K97" i="152"/>
  <c r="I97" i="152"/>
  <c r="G97" i="152"/>
  <c r="E97" i="152"/>
  <c r="C97" i="152"/>
  <c r="H45" i="152"/>
  <c r="H46" i="152"/>
  <c r="F112" i="151"/>
  <c r="B47" i="151"/>
  <c r="E48" i="151"/>
  <c r="E76" i="151"/>
  <c r="E110" i="151"/>
  <c r="D105" i="151"/>
  <c r="D48" i="151"/>
  <c r="F111" i="151"/>
  <c r="B46" i="151" s="1"/>
  <c r="D111" i="151"/>
  <c r="F110" i="151"/>
  <c r="B45" i="151" s="1"/>
  <c r="AJ109" i="151"/>
  <c r="L10" i="151"/>
  <c r="I58" i="151"/>
  <c r="I59" i="151"/>
  <c r="I60" i="151"/>
  <c r="I61" i="151"/>
  <c r="I62" i="151"/>
  <c r="I63" i="151"/>
  <c r="I64" i="151"/>
  <c r="I65" i="151"/>
  <c r="I66" i="151"/>
  <c r="I67" i="151"/>
  <c r="I68" i="151"/>
  <c r="I69" i="151"/>
  <c r="I70" i="151"/>
  <c r="I71" i="151"/>
  <c r="I72" i="151"/>
  <c r="I73" i="151"/>
  <c r="I74" i="151"/>
  <c r="I75" i="151"/>
  <c r="H52" i="151"/>
  <c r="AD109" i="151"/>
  <c r="AJ71" i="16"/>
  <c r="BC71" i="16"/>
  <c r="F76" i="151"/>
  <c r="F48" i="151"/>
  <c r="Y109" i="151"/>
  <c r="X109" i="151"/>
  <c r="W109" i="151"/>
  <c r="AE71" i="16"/>
  <c r="V109" i="151"/>
  <c r="U109" i="151"/>
  <c r="AC71" i="16"/>
  <c r="S109" i="151"/>
  <c r="R109" i="151"/>
  <c r="Y71" i="16"/>
  <c r="Q109" i="151"/>
  <c r="P109" i="151"/>
  <c r="O109" i="151"/>
  <c r="N109" i="151"/>
  <c r="Q71" i="16"/>
  <c r="F109" i="151"/>
  <c r="B44" i="151" s="1"/>
  <c r="F108" i="151"/>
  <c r="B43" i="151" s="1"/>
  <c r="F107" i="151"/>
  <c r="B42" i="151"/>
  <c r="D107" i="151"/>
  <c r="F106" i="151"/>
  <c r="B41" i="151"/>
  <c r="F105" i="151"/>
  <c r="B40" i="151" s="1"/>
  <c r="AK103" i="151"/>
  <c r="AS71" i="162"/>
  <c r="AD103" i="151"/>
  <c r="U103" i="151"/>
  <c r="V103" i="151"/>
  <c r="W103" i="151"/>
  <c r="X103" i="151"/>
  <c r="AK71" i="162"/>
  <c r="Y103" i="151"/>
  <c r="N103" i="151"/>
  <c r="O103" i="151"/>
  <c r="P103" i="151"/>
  <c r="X71" i="162"/>
  <c r="Q103" i="151"/>
  <c r="R103" i="151"/>
  <c r="AB71" i="162"/>
  <c r="S103" i="151"/>
  <c r="M103" i="151"/>
  <c r="L103" i="151"/>
  <c r="K103" i="151"/>
  <c r="J103" i="151"/>
  <c r="I103" i="151"/>
  <c r="K71" i="16"/>
  <c r="H103" i="151"/>
  <c r="G103" i="151"/>
  <c r="F103" i="151"/>
  <c r="E103" i="151"/>
  <c r="G71" i="162"/>
  <c r="D103" i="151"/>
  <c r="B103" i="151"/>
  <c r="M89" i="151"/>
  <c r="M90" i="151"/>
  <c r="M91" i="151"/>
  <c r="M92" i="151"/>
  <c r="M93" i="151"/>
  <c r="M94" i="151"/>
  <c r="M95" i="151"/>
  <c r="M96" i="151"/>
  <c r="K97" i="151"/>
  <c r="I97" i="151"/>
  <c r="G97" i="151"/>
  <c r="E97" i="151"/>
  <c r="C97" i="151"/>
  <c r="H40" i="151"/>
  <c r="H43" i="151"/>
  <c r="H45" i="151"/>
  <c r="F112" i="150"/>
  <c r="B47" i="150" s="1"/>
  <c r="E48" i="150"/>
  <c r="E76" i="150"/>
  <c r="D48" i="150"/>
  <c r="F111" i="150"/>
  <c r="B46" i="150" s="1"/>
  <c r="F110" i="150"/>
  <c r="B45" i="150" s="1"/>
  <c r="AJ109" i="150"/>
  <c r="L10" i="150"/>
  <c r="I58" i="150"/>
  <c r="I59" i="150"/>
  <c r="I60" i="150"/>
  <c r="I61" i="150"/>
  <c r="I62" i="150"/>
  <c r="I63" i="150"/>
  <c r="I64" i="150"/>
  <c r="I65" i="150"/>
  <c r="I66" i="150"/>
  <c r="I67" i="150"/>
  <c r="I68" i="150"/>
  <c r="I69" i="150"/>
  <c r="I70" i="150"/>
  <c r="I71" i="150"/>
  <c r="I72" i="150"/>
  <c r="I73" i="150"/>
  <c r="I74" i="150"/>
  <c r="I75" i="150"/>
  <c r="H52" i="150"/>
  <c r="AE103" i="150" s="1"/>
  <c r="AL70" i="16" s="1"/>
  <c r="AD109" i="150"/>
  <c r="AJ70" i="16"/>
  <c r="BC70" i="16"/>
  <c r="F76" i="150"/>
  <c r="F48" i="150"/>
  <c r="Y109" i="150"/>
  <c r="X109" i="150"/>
  <c r="W109" i="150"/>
  <c r="V109" i="150"/>
  <c r="AD70" i="16"/>
  <c r="U109" i="150"/>
  <c r="AC70" i="16"/>
  <c r="S109" i="150"/>
  <c r="R109" i="150"/>
  <c r="Q109" i="150"/>
  <c r="P109" i="150"/>
  <c r="U70" i="16"/>
  <c r="O109" i="150"/>
  <c r="N109" i="150"/>
  <c r="Q70" i="16"/>
  <c r="F109" i="150"/>
  <c r="B44" i="150" s="1"/>
  <c r="F108" i="150"/>
  <c r="B43" i="150"/>
  <c r="F107" i="150"/>
  <c r="B42" i="150" s="1"/>
  <c r="C107" i="150"/>
  <c r="F106" i="150"/>
  <c r="B41" i="150" s="1"/>
  <c r="F105" i="150"/>
  <c r="B40" i="150" s="1"/>
  <c r="AK103" i="150"/>
  <c r="AS70" i="162"/>
  <c r="AH103" i="150"/>
  <c r="C70" i="16" s="1"/>
  <c r="AD103" i="150"/>
  <c r="B70" i="162"/>
  <c r="U103" i="150"/>
  <c r="V103" i="150"/>
  <c r="W103" i="150"/>
  <c r="X103" i="150"/>
  <c r="AK70" i="162"/>
  <c r="Y103" i="150"/>
  <c r="N103" i="150"/>
  <c r="O103" i="150"/>
  <c r="P103" i="150"/>
  <c r="X70" i="162"/>
  <c r="Q103" i="150"/>
  <c r="R103" i="150"/>
  <c r="AB70" i="162"/>
  <c r="S103" i="150"/>
  <c r="M103" i="150"/>
  <c r="L103" i="150"/>
  <c r="K103" i="150"/>
  <c r="J103" i="150"/>
  <c r="L70" i="162"/>
  <c r="I103" i="150"/>
  <c r="H103" i="150"/>
  <c r="G103" i="150"/>
  <c r="I70" i="162"/>
  <c r="F103" i="150"/>
  <c r="H70" i="16"/>
  <c r="E103" i="150"/>
  <c r="D103" i="150"/>
  <c r="B103" i="150"/>
  <c r="M89" i="150"/>
  <c r="M90" i="150"/>
  <c r="M91" i="150"/>
  <c r="M92" i="150"/>
  <c r="M93" i="150"/>
  <c r="M94" i="150"/>
  <c r="M95" i="150"/>
  <c r="M96" i="150"/>
  <c r="K97" i="150"/>
  <c r="I97" i="150"/>
  <c r="G97" i="150"/>
  <c r="E97" i="150"/>
  <c r="C97" i="150"/>
  <c r="F112" i="149"/>
  <c r="B47" i="149"/>
  <c r="E48" i="149"/>
  <c r="E76" i="149"/>
  <c r="E110" i="149"/>
  <c r="D48" i="149"/>
  <c r="F111" i="149"/>
  <c r="B46" i="149" s="1"/>
  <c r="F110" i="149"/>
  <c r="B45" i="149"/>
  <c r="AJ109" i="149"/>
  <c r="L10" i="149"/>
  <c r="I58" i="149"/>
  <c r="I59" i="149"/>
  <c r="I60" i="149"/>
  <c r="I61" i="149"/>
  <c r="I62" i="149"/>
  <c r="I63" i="149"/>
  <c r="I64" i="149"/>
  <c r="I65" i="149"/>
  <c r="I66" i="149"/>
  <c r="I67" i="149"/>
  <c r="I68" i="149"/>
  <c r="I69" i="149"/>
  <c r="I70" i="149"/>
  <c r="I71" i="149"/>
  <c r="I72" i="149"/>
  <c r="I73" i="149"/>
  <c r="I74" i="149"/>
  <c r="I75" i="149"/>
  <c r="H52" i="149"/>
  <c r="AE103" i="149" s="1"/>
  <c r="AL69" i="16" s="1"/>
  <c r="AD109" i="149"/>
  <c r="AJ69" i="16"/>
  <c r="BC69" i="16"/>
  <c r="F76" i="149"/>
  <c r="F48" i="149"/>
  <c r="Y109" i="149"/>
  <c r="AG69" i="16"/>
  <c r="X109" i="149"/>
  <c r="AF69" i="16"/>
  <c r="W109" i="149"/>
  <c r="V109" i="149"/>
  <c r="U109" i="149"/>
  <c r="AC69" i="16"/>
  <c r="S109" i="149"/>
  <c r="AA69" i="16"/>
  <c r="R109" i="149"/>
  <c r="Q109" i="149"/>
  <c r="P109" i="149"/>
  <c r="U69" i="16"/>
  <c r="O109" i="149"/>
  <c r="S69" i="16"/>
  <c r="N109" i="149"/>
  <c r="F109" i="149"/>
  <c r="B44" i="149" s="1"/>
  <c r="F108" i="149"/>
  <c r="B43" i="149" s="1"/>
  <c r="F107" i="149"/>
  <c r="B42" i="149" s="1"/>
  <c r="F106" i="149"/>
  <c r="B41" i="149" s="1"/>
  <c r="F105" i="149"/>
  <c r="B40" i="149" s="1"/>
  <c r="AK103" i="149"/>
  <c r="AS69" i="162"/>
  <c r="AD103" i="149"/>
  <c r="B69" i="16"/>
  <c r="U103" i="149"/>
  <c r="V103" i="149"/>
  <c r="AI69" i="162"/>
  <c r="W103" i="149"/>
  <c r="X103" i="149"/>
  <c r="Y103" i="149"/>
  <c r="AL69" i="162"/>
  <c r="N103" i="149"/>
  <c r="O103" i="149"/>
  <c r="P103" i="149"/>
  <c r="Q103" i="149"/>
  <c r="R103" i="149"/>
  <c r="AB69" i="162"/>
  <c r="S103" i="149"/>
  <c r="M103" i="149"/>
  <c r="L103" i="149"/>
  <c r="K103" i="149"/>
  <c r="N69" i="16"/>
  <c r="J103" i="149"/>
  <c r="I103" i="149"/>
  <c r="H103" i="149"/>
  <c r="G103" i="149"/>
  <c r="I69" i="16"/>
  <c r="F103" i="149"/>
  <c r="H69" i="16"/>
  <c r="E103" i="149"/>
  <c r="D103" i="149"/>
  <c r="B103" i="149"/>
  <c r="D69" i="162"/>
  <c r="M89" i="149"/>
  <c r="M90" i="149"/>
  <c r="M91" i="149"/>
  <c r="M92" i="149"/>
  <c r="M93" i="149"/>
  <c r="M94" i="149"/>
  <c r="M95" i="149"/>
  <c r="M96" i="149"/>
  <c r="K97" i="149"/>
  <c r="I97" i="149"/>
  <c r="G97" i="149"/>
  <c r="E97" i="149"/>
  <c r="C97" i="149"/>
  <c r="F112" i="148"/>
  <c r="B47" i="148" s="1"/>
  <c r="E48" i="148"/>
  <c r="E76" i="148"/>
  <c r="D108" i="148"/>
  <c r="D48" i="148"/>
  <c r="H50" i="148"/>
  <c r="AF103" i="148"/>
  <c r="AN68" i="162" s="1"/>
  <c r="F111" i="148"/>
  <c r="B46" i="148"/>
  <c r="F110" i="148"/>
  <c r="B45" i="148" s="1"/>
  <c r="AJ109" i="148"/>
  <c r="L10" i="148"/>
  <c r="I58" i="148"/>
  <c r="I59" i="148"/>
  <c r="I60" i="148"/>
  <c r="I61" i="148"/>
  <c r="I62" i="148"/>
  <c r="I63" i="148"/>
  <c r="I64" i="148"/>
  <c r="I65" i="148"/>
  <c r="I66" i="148"/>
  <c r="I67" i="148"/>
  <c r="I68" i="148"/>
  <c r="I69" i="148"/>
  <c r="I70" i="148"/>
  <c r="I71" i="148"/>
  <c r="I72" i="148"/>
  <c r="I73" i="148"/>
  <c r="I74" i="148"/>
  <c r="I75" i="148"/>
  <c r="H52" i="148"/>
  <c r="AD109" i="148"/>
  <c r="AJ68" i="16"/>
  <c r="BC68" i="16"/>
  <c r="F76" i="148"/>
  <c r="F48" i="148"/>
  <c r="Y109" i="148"/>
  <c r="AG68" i="16"/>
  <c r="X109" i="148"/>
  <c r="W109" i="148"/>
  <c r="V109" i="148"/>
  <c r="U109" i="148"/>
  <c r="AC68" i="16"/>
  <c r="S109" i="148"/>
  <c r="R109" i="148"/>
  <c r="Q109" i="148"/>
  <c r="P109" i="148"/>
  <c r="U68" i="16"/>
  <c r="O109" i="148"/>
  <c r="N109" i="148"/>
  <c r="F109" i="148"/>
  <c r="B44" i="148"/>
  <c r="D109" i="148"/>
  <c r="F108" i="148"/>
  <c r="B43" i="148" s="1"/>
  <c r="F107" i="148"/>
  <c r="B42" i="148" s="1"/>
  <c r="F106" i="148"/>
  <c r="B41" i="148" s="1"/>
  <c r="F105" i="148"/>
  <c r="B40" i="148" s="1"/>
  <c r="AK103" i="148"/>
  <c r="AS68" i="162"/>
  <c r="AH103" i="148"/>
  <c r="AD103" i="148"/>
  <c r="B68" i="16"/>
  <c r="U103" i="148"/>
  <c r="V103" i="148"/>
  <c r="W103" i="148"/>
  <c r="X103" i="148"/>
  <c r="AK68" i="162"/>
  <c r="Y103" i="148"/>
  <c r="N103" i="148"/>
  <c r="T68" i="162"/>
  <c r="O103" i="148"/>
  <c r="P103" i="148"/>
  <c r="X68" i="162"/>
  <c r="Q103" i="148"/>
  <c r="Z68" i="162"/>
  <c r="R103" i="148"/>
  <c r="AB68" i="162"/>
  <c r="S103" i="148"/>
  <c r="M103" i="148"/>
  <c r="L103" i="148"/>
  <c r="N68" i="162"/>
  <c r="K103" i="148"/>
  <c r="J103" i="148"/>
  <c r="I103" i="148"/>
  <c r="H103" i="148"/>
  <c r="J68" i="162"/>
  <c r="G103" i="148"/>
  <c r="I68" i="16"/>
  <c r="F103" i="148"/>
  <c r="E103" i="148"/>
  <c r="D103" i="148"/>
  <c r="F68" i="162"/>
  <c r="C103" i="148"/>
  <c r="E68" i="162" s="1"/>
  <c r="M89" i="148"/>
  <c r="M90" i="148"/>
  <c r="M91" i="148"/>
  <c r="M92" i="148"/>
  <c r="M93" i="148"/>
  <c r="M94" i="148"/>
  <c r="M95" i="148"/>
  <c r="M96" i="148"/>
  <c r="K97" i="148"/>
  <c r="I97" i="148"/>
  <c r="G97" i="148"/>
  <c r="E97" i="148"/>
  <c r="C97" i="148"/>
  <c r="H45" i="148"/>
  <c r="F112" i="147"/>
  <c r="B47" i="147" s="1"/>
  <c r="E48" i="147"/>
  <c r="E76" i="147"/>
  <c r="D48" i="147"/>
  <c r="H50" i="147"/>
  <c r="AF103" i="147"/>
  <c r="AN67" i="162" s="1"/>
  <c r="F111" i="147"/>
  <c r="B46" i="147" s="1"/>
  <c r="F110" i="147"/>
  <c r="B45" i="147"/>
  <c r="AJ109" i="147"/>
  <c r="L10" i="147"/>
  <c r="I58" i="147"/>
  <c r="I59" i="147"/>
  <c r="I60" i="147"/>
  <c r="I61" i="147"/>
  <c r="I62" i="147"/>
  <c r="I63" i="147"/>
  <c r="I64" i="147"/>
  <c r="I65" i="147"/>
  <c r="I66" i="147"/>
  <c r="I67" i="147"/>
  <c r="I68" i="147"/>
  <c r="I69" i="147"/>
  <c r="I70" i="147"/>
  <c r="I71" i="147"/>
  <c r="I72" i="147"/>
  <c r="I73" i="147"/>
  <c r="I74" i="147"/>
  <c r="I75" i="147"/>
  <c r="H52" i="147"/>
  <c r="AD109" i="147"/>
  <c r="AJ67" i="16"/>
  <c r="BC67" i="16"/>
  <c r="F76" i="147"/>
  <c r="F48" i="147"/>
  <c r="Y109" i="147"/>
  <c r="X109" i="147"/>
  <c r="W109" i="147"/>
  <c r="AE67" i="16"/>
  <c r="V109" i="147"/>
  <c r="U109" i="147"/>
  <c r="AC67" i="16"/>
  <c r="S109" i="147"/>
  <c r="R109" i="147"/>
  <c r="Q109" i="147"/>
  <c r="P109" i="147"/>
  <c r="O109" i="147"/>
  <c r="N109" i="147"/>
  <c r="F109" i="147"/>
  <c r="B44" i="147" s="1"/>
  <c r="C109" i="147"/>
  <c r="F108" i="147"/>
  <c r="B43" i="147"/>
  <c r="C108" i="147"/>
  <c r="F107" i="147"/>
  <c r="B42" i="147"/>
  <c r="F106" i="147"/>
  <c r="B41" i="147" s="1"/>
  <c r="C106" i="147"/>
  <c r="F105" i="147"/>
  <c r="B40" i="147"/>
  <c r="C105" i="147"/>
  <c r="AK103" i="147"/>
  <c r="AS67" i="162"/>
  <c r="AD103" i="147"/>
  <c r="B67" i="16"/>
  <c r="U103" i="147"/>
  <c r="AH67" i="162"/>
  <c r="V103" i="147"/>
  <c r="W103" i="147"/>
  <c r="X103" i="147"/>
  <c r="AK67" i="162"/>
  <c r="Y103" i="147"/>
  <c r="AL67" i="162"/>
  <c r="N103" i="147"/>
  <c r="O103" i="147"/>
  <c r="P103" i="147"/>
  <c r="X67" i="162"/>
  <c r="Q103" i="147"/>
  <c r="R103" i="147"/>
  <c r="S103" i="147"/>
  <c r="M103" i="147"/>
  <c r="L103" i="147"/>
  <c r="K103" i="147"/>
  <c r="J103" i="147"/>
  <c r="I103" i="147"/>
  <c r="H103" i="147"/>
  <c r="G103" i="147"/>
  <c r="F103" i="147"/>
  <c r="E103" i="147"/>
  <c r="D103" i="147"/>
  <c r="B103" i="147"/>
  <c r="M89" i="147"/>
  <c r="M90" i="147"/>
  <c r="M91" i="147"/>
  <c r="M92" i="147"/>
  <c r="M93" i="147"/>
  <c r="M94" i="147"/>
  <c r="M95" i="147"/>
  <c r="M96" i="147"/>
  <c r="K97" i="147"/>
  <c r="I97" i="147"/>
  <c r="G97" i="147"/>
  <c r="E97" i="147"/>
  <c r="C97" i="147"/>
  <c r="F112" i="146"/>
  <c r="B47" i="146" s="1"/>
  <c r="E48" i="146"/>
  <c r="E76" i="146"/>
  <c r="D48" i="146"/>
  <c r="H50" i="146"/>
  <c r="AF103" i="146"/>
  <c r="AN66" i="162" s="1"/>
  <c r="F111" i="146"/>
  <c r="B46" i="146" s="1"/>
  <c r="F110" i="146"/>
  <c r="B45" i="146" s="1"/>
  <c r="AJ109" i="146"/>
  <c r="L10" i="146"/>
  <c r="I58" i="146"/>
  <c r="I59" i="146"/>
  <c r="I60" i="146"/>
  <c r="I61" i="146"/>
  <c r="I62" i="146"/>
  <c r="I63" i="146"/>
  <c r="I64" i="146"/>
  <c r="I65" i="146"/>
  <c r="I66" i="146"/>
  <c r="I67" i="146"/>
  <c r="I68" i="146"/>
  <c r="I69" i="146"/>
  <c r="I70" i="146"/>
  <c r="I71" i="146"/>
  <c r="I72" i="146"/>
  <c r="I73" i="146"/>
  <c r="I74" i="146"/>
  <c r="I75" i="146"/>
  <c r="H52" i="146"/>
  <c r="AD109" i="146"/>
  <c r="AJ66" i="16"/>
  <c r="BC66" i="16"/>
  <c r="F76" i="146"/>
  <c r="F48" i="146"/>
  <c r="F81" i="146"/>
  <c r="M7" i="146"/>
  <c r="Y109" i="146"/>
  <c r="X109" i="146"/>
  <c r="AF66" i="16"/>
  <c r="W109" i="146"/>
  <c r="V109" i="146"/>
  <c r="AD66" i="16"/>
  <c r="U109" i="146"/>
  <c r="AC66" i="16"/>
  <c r="S109" i="146"/>
  <c r="R109" i="146"/>
  <c r="Q109" i="146"/>
  <c r="W66" i="16"/>
  <c r="P109" i="146"/>
  <c r="O109" i="146"/>
  <c r="N109" i="146"/>
  <c r="F109" i="146"/>
  <c r="B44" i="146" s="1"/>
  <c r="C109" i="146"/>
  <c r="F108" i="146"/>
  <c r="B43" i="146" s="1"/>
  <c r="F107" i="146"/>
  <c r="B42" i="146" s="1"/>
  <c r="F106" i="146"/>
  <c r="B41" i="146" s="1"/>
  <c r="F105" i="146"/>
  <c r="B40" i="146" s="1"/>
  <c r="AK103" i="146"/>
  <c r="AS66" i="162"/>
  <c r="AD103" i="146"/>
  <c r="U103" i="146"/>
  <c r="V103" i="146"/>
  <c r="W103" i="146"/>
  <c r="X103" i="146"/>
  <c r="Y103" i="146"/>
  <c r="N103" i="146"/>
  <c r="O103" i="146"/>
  <c r="P103" i="146"/>
  <c r="Q103" i="146"/>
  <c r="R103" i="146"/>
  <c r="S103" i="146"/>
  <c r="AD66" i="162"/>
  <c r="M103" i="146"/>
  <c r="L103" i="146"/>
  <c r="K103" i="146"/>
  <c r="J103" i="146"/>
  <c r="I103" i="146"/>
  <c r="H103" i="146"/>
  <c r="G103" i="146"/>
  <c r="F103" i="146"/>
  <c r="E103" i="146"/>
  <c r="D103" i="146"/>
  <c r="C103" i="146"/>
  <c r="B103" i="146"/>
  <c r="D66" i="162" s="1"/>
  <c r="M89" i="146"/>
  <c r="M90" i="146"/>
  <c r="M91" i="146"/>
  <c r="M92" i="146"/>
  <c r="M93" i="146"/>
  <c r="M94" i="146"/>
  <c r="M95" i="146"/>
  <c r="M96" i="146"/>
  <c r="K97" i="146"/>
  <c r="I97" i="146"/>
  <c r="G97" i="146"/>
  <c r="E97" i="146"/>
  <c r="C97" i="146"/>
  <c r="F112" i="145"/>
  <c r="B47" i="145" s="1"/>
  <c r="E48" i="145"/>
  <c r="E76" i="145"/>
  <c r="AK109" i="145"/>
  <c r="D110" i="145"/>
  <c r="D48" i="145"/>
  <c r="H50" i="145"/>
  <c r="AF103" i="145"/>
  <c r="AN65" i="162" s="1"/>
  <c r="F111" i="145"/>
  <c r="B46" i="145" s="1"/>
  <c r="D111" i="145"/>
  <c r="F110" i="145"/>
  <c r="B45" i="145" s="1"/>
  <c r="AJ109" i="145"/>
  <c r="AP65" i="16"/>
  <c r="L10" i="145"/>
  <c r="I58" i="145"/>
  <c r="I59" i="145"/>
  <c r="I60" i="145"/>
  <c r="I61" i="145"/>
  <c r="I62" i="145"/>
  <c r="I63" i="145"/>
  <c r="I64" i="145"/>
  <c r="I65" i="145"/>
  <c r="I66" i="145"/>
  <c r="I67" i="145"/>
  <c r="I68" i="145"/>
  <c r="I69" i="145"/>
  <c r="I70" i="145"/>
  <c r="I71" i="145"/>
  <c r="I72" i="145"/>
  <c r="I73" i="145"/>
  <c r="I74" i="145"/>
  <c r="I75" i="145"/>
  <c r="H52" i="145"/>
  <c r="AD109" i="145"/>
  <c r="AJ65" i="16"/>
  <c r="BC65" i="16"/>
  <c r="F76" i="145"/>
  <c r="F48" i="145"/>
  <c r="Y109" i="145"/>
  <c r="X109" i="145"/>
  <c r="W109" i="145"/>
  <c r="AE65" i="16"/>
  <c r="V109" i="145"/>
  <c r="AD65" i="16"/>
  <c r="U109" i="145"/>
  <c r="S109" i="145"/>
  <c r="R109" i="145"/>
  <c r="Y65" i="16"/>
  <c r="Q109" i="145"/>
  <c r="W65" i="16"/>
  <c r="P109" i="145"/>
  <c r="O109" i="145"/>
  <c r="N109" i="145"/>
  <c r="Q65" i="16"/>
  <c r="F109" i="145"/>
  <c r="B44" i="145" s="1"/>
  <c r="F108" i="145"/>
  <c r="B43" i="145"/>
  <c r="F107" i="145"/>
  <c r="B42" i="145" s="1"/>
  <c r="D107" i="145"/>
  <c r="F106" i="145"/>
  <c r="B41" i="145"/>
  <c r="F105" i="145"/>
  <c r="B40" i="145"/>
  <c r="D105" i="145"/>
  <c r="AK103" i="145"/>
  <c r="AS65" i="162"/>
  <c r="AH103" i="145"/>
  <c r="C65" i="16" s="1"/>
  <c r="AD103" i="145"/>
  <c r="B65" i="162"/>
  <c r="U103" i="145"/>
  <c r="V103" i="145"/>
  <c r="W103" i="145"/>
  <c r="X103" i="145"/>
  <c r="Y103" i="145"/>
  <c r="N103" i="145"/>
  <c r="O103" i="145"/>
  <c r="P103" i="145"/>
  <c r="Q103" i="145"/>
  <c r="R103" i="145"/>
  <c r="AB65" i="162"/>
  <c r="S103" i="145"/>
  <c r="AD65" i="162"/>
  <c r="M103" i="145"/>
  <c r="L103" i="145"/>
  <c r="K103" i="145"/>
  <c r="J103" i="145"/>
  <c r="I103" i="145"/>
  <c r="H103" i="145"/>
  <c r="G103" i="145"/>
  <c r="F103" i="145"/>
  <c r="H65" i="16"/>
  <c r="E103" i="145"/>
  <c r="D103" i="145"/>
  <c r="B103" i="145"/>
  <c r="M89" i="145"/>
  <c r="M90" i="145"/>
  <c r="M91" i="145"/>
  <c r="M92" i="145"/>
  <c r="M93" i="145"/>
  <c r="M94" i="145"/>
  <c r="M95" i="145"/>
  <c r="M96" i="145"/>
  <c r="K97" i="145"/>
  <c r="I97" i="145"/>
  <c r="G97" i="145"/>
  <c r="E97" i="145"/>
  <c r="C97" i="145"/>
  <c r="H43" i="145"/>
  <c r="H44" i="145"/>
  <c r="F112" i="144"/>
  <c r="B47" i="144"/>
  <c r="E48" i="144"/>
  <c r="E76" i="144"/>
  <c r="H43" i="144"/>
  <c r="D48" i="144"/>
  <c r="F111" i="144"/>
  <c r="B46" i="144"/>
  <c r="F110" i="144"/>
  <c r="B45" i="144"/>
  <c r="AJ109" i="144"/>
  <c r="AV64" i="16"/>
  <c r="L10" i="144"/>
  <c r="I58" i="144"/>
  <c r="I59" i="144"/>
  <c r="I60" i="144"/>
  <c r="I61" i="144"/>
  <c r="I62" i="144"/>
  <c r="I63" i="144"/>
  <c r="I64" i="144"/>
  <c r="I65" i="144"/>
  <c r="I66" i="144"/>
  <c r="I67" i="144"/>
  <c r="I68" i="144"/>
  <c r="I69" i="144"/>
  <c r="I70" i="144"/>
  <c r="I71" i="144"/>
  <c r="I72" i="144"/>
  <c r="I73" i="144"/>
  <c r="I74" i="144"/>
  <c r="I75" i="144"/>
  <c r="H52" i="144"/>
  <c r="AD109" i="144"/>
  <c r="AJ64" i="16"/>
  <c r="BC64" i="16"/>
  <c r="F76" i="144"/>
  <c r="F48" i="144"/>
  <c r="Y109" i="144"/>
  <c r="X109" i="144"/>
  <c r="W109" i="144"/>
  <c r="AE64" i="16"/>
  <c r="V109" i="144"/>
  <c r="U109" i="144"/>
  <c r="AC64" i="16"/>
  <c r="S109" i="144"/>
  <c r="R109" i="144"/>
  <c r="Y64" i="16"/>
  <c r="Q109" i="144"/>
  <c r="P109" i="144"/>
  <c r="O109" i="144"/>
  <c r="S64" i="16"/>
  <c r="N109" i="144"/>
  <c r="Q64" i="16"/>
  <c r="F109" i="144"/>
  <c r="B44" i="144" s="1"/>
  <c r="F108" i="144"/>
  <c r="B43" i="144" s="1"/>
  <c r="F107" i="144"/>
  <c r="B42" i="144" s="1"/>
  <c r="F106" i="144"/>
  <c r="B41" i="144" s="1"/>
  <c r="F105" i="144"/>
  <c r="B40" i="144" s="1"/>
  <c r="AK103" i="144"/>
  <c r="AS64" i="162"/>
  <c r="AH103" i="144"/>
  <c r="AD103" i="144"/>
  <c r="U103" i="144"/>
  <c r="V103" i="144"/>
  <c r="W103" i="144"/>
  <c r="AJ64" i="162"/>
  <c r="X103" i="144"/>
  <c r="Y103" i="144"/>
  <c r="N103" i="144"/>
  <c r="O103" i="144"/>
  <c r="V64" i="162"/>
  <c r="P103" i="144"/>
  <c r="Q103" i="144"/>
  <c r="R103" i="144"/>
  <c r="S103" i="144"/>
  <c r="M103" i="144"/>
  <c r="L103" i="144"/>
  <c r="K103" i="144"/>
  <c r="J103" i="144"/>
  <c r="I103" i="144"/>
  <c r="H103" i="144"/>
  <c r="G103" i="144"/>
  <c r="F103" i="144"/>
  <c r="E103" i="144"/>
  <c r="D103" i="144"/>
  <c r="C103" i="144"/>
  <c r="E64" i="16" s="1"/>
  <c r="M89" i="144"/>
  <c r="M90" i="144"/>
  <c r="M91" i="144"/>
  <c r="M92" i="144"/>
  <c r="M93" i="144"/>
  <c r="M94" i="144"/>
  <c r="M95" i="144"/>
  <c r="M96" i="144"/>
  <c r="K97" i="144"/>
  <c r="I97" i="144"/>
  <c r="G97" i="144"/>
  <c r="E97" i="144"/>
  <c r="C97" i="144"/>
  <c r="F112" i="143"/>
  <c r="B47" i="143" s="1"/>
  <c r="E48" i="143"/>
  <c r="E76" i="143"/>
  <c r="D48" i="143"/>
  <c r="H50" i="143"/>
  <c r="AF103" i="143" s="1"/>
  <c r="AN63" i="162" s="1"/>
  <c r="F111" i="143"/>
  <c r="B46" i="143"/>
  <c r="F110" i="143"/>
  <c r="B45" i="143" s="1"/>
  <c r="AJ109" i="143"/>
  <c r="L10" i="143"/>
  <c r="I58" i="143"/>
  <c r="I59" i="143"/>
  <c r="I60" i="143"/>
  <c r="I61" i="143"/>
  <c r="I62" i="143"/>
  <c r="I63" i="143"/>
  <c r="I64" i="143"/>
  <c r="I65" i="143"/>
  <c r="I66" i="143"/>
  <c r="I67" i="143"/>
  <c r="I68" i="143"/>
  <c r="I69" i="143"/>
  <c r="I70" i="143"/>
  <c r="I71" i="143"/>
  <c r="I72" i="143"/>
  <c r="I73" i="143"/>
  <c r="I74" i="143"/>
  <c r="I75" i="143"/>
  <c r="H52" i="143"/>
  <c r="AD109" i="143"/>
  <c r="AJ63" i="16"/>
  <c r="BC63" i="16"/>
  <c r="F76" i="143"/>
  <c r="F48" i="143"/>
  <c r="Y109" i="143"/>
  <c r="X109" i="143"/>
  <c r="AF63" i="16"/>
  <c r="W109" i="143"/>
  <c r="V109" i="143"/>
  <c r="AD63" i="16"/>
  <c r="U109" i="143"/>
  <c r="AC63" i="16"/>
  <c r="S109" i="143"/>
  <c r="R109" i="143"/>
  <c r="Q109" i="143"/>
  <c r="W63" i="16"/>
  <c r="P109" i="143"/>
  <c r="O109" i="143"/>
  <c r="N109" i="143"/>
  <c r="F109" i="143"/>
  <c r="B44" i="143"/>
  <c r="F108" i="143"/>
  <c r="B43" i="143"/>
  <c r="F107" i="143"/>
  <c r="B42" i="143"/>
  <c r="F106" i="143"/>
  <c r="B41" i="143"/>
  <c r="F105" i="143"/>
  <c r="B40" i="143"/>
  <c r="AK103" i="143"/>
  <c r="AS63" i="162"/>
  <c r="AD103" i="143"/>
  <c r="B63" i="16"/>
  <c r="U103" i="143"/>
  <c r="AH63" i="162"/>
  <c r="V103" i="143"/>
  <c r="W103" i="143"/>
  <c r="X103" i="143"/>
  <c r="Y103" i="143"/>
  <c r="AL63" i="162"/>
  <c r="N103" i="143"/>
  <c r="O103" i="143"/>
  <c r="P103" i="143"/>
  <c r="Q103" i="143"/>
  <c r="Z63" i="162"/>
  <c r="R103" i="143"/>
  <c r="S103" i="143"/>
  <c r="M103" i="143"/>
  <c r="L103" i="143"/>
  <c r="K103" i="143"/>
  <c r="J103" i="143"/>
  <c r="I103" i="143"/>
  <c r="H103" i="143"/>
  <c r="G103" i="143"/>
  <c r="F103" i="143"/>
  <c r="E103" i="143"/>
  <c r="D103" i="143"/>
  <c r="B103" i="143"/>
  <c r="M89" i="143"/>
  <c r="M90" i="143"/>
  <c r="M91" i="143"/>
  <c r="M92" i="143"/>
  <c r="M93" i="143"/>
  <c r="M94" i="143"/>
  <c r="M95" i="143"/>
  <c r="M96" i="143"/>
  <c r="K97" i="143"/>
  <c r="I97" i="143"/>
  <c r="G97" i="143"/>
  <c r="E97" i="143"/>
  <c r="C97" i="143"/>
  <c r="H41" i="143"/>
  <c r="F112" i="142"/>
  <c r="B47" i="142" s="1"/>
  <c r="E48" i="142"/>
  <c r="E76" i="142"/>
  <c r="H44" i="142"/>
  <c r="D48" i="142"/>
  <c r="H50" i="142"/>
  <c r="AF103" i="142" s="1"/>
  <c r="AN62" i="162" s="1"/>
  <c r="F111" i="142"/>
  <c r="B46" i="142"/>
  <c r="F110" i="142"/>
  <c r="B45" i="142" s="1"/>
  <c r="AJ109" i="142"/>
  <c r="L10" i="142"/>
  <c r="I58" i="142"/>
  <c r="I59" i="142"/>
  <c r="I60" i="142"/>
  <c r="I61" i="142"/>
  <c r="I62" i="142"/>
  <c r="I63" i="142"/>
  <c r="I64" i="142"/>
  <c r="I65" i="142"/>
  <c r="I66" i="142"/>
  <c r="I67" i="142"/>
  <c r="I68" i="142"/>
  <c r="I69" i="142"/>
  <c r="I70" i="142"/>
  <c r="I71" i="142"/>
  <c r="I72" i="142"/>
  <c r="I73" i="142"/>
  <c r="I74" i="142"/>
  <c r="I75" i="142"/>
  <c r="H52" i="142"/>
  <c r="AD109" i="142"/>
  <c r="AJ62" i="16"/>
  <c r="BC62" i="16"/>
  <c r="F76" i="142"/>
  <c r="F48" i="142"/>
  <c r="F81" i="142"/>
  <c r="M7" i="142"/>
  <c r="Y109" i="142"/>
  <c r="X109" i="142"/>
  <c r="W109" i="142"/>
  <c r="AE62" i="16"/>
  <c r="V109" i="142"/>
  <c r="U109" i="142"/>
  <c r="AC62" i="16"/>
  <c r="S109" i="142"/>
  <c r="R109" i="142"/>
  <c r="Y62" i="16"/>
  <c r="Q109" i="142"/>
  <c r="P109" i="142"/>
  <c r="O109" i="142"/>
  <c r="N109" i="142"/>
  <c r="Q62" i="16"/>
  <c r="F109" i="142"/>
  <c r="B44" i="142" s="1"/>
  <c r="F108" i="142"/>
  <c r="B43" i="142" s="1"/>
  <c r="F107" i="142"/>
  <c r="B42" i="142" s="1"/>
  <c r="F106" i="142"/>
  <c r="B41" i="142"/>
  <c r="F105" i="142"/>
  <c r="B40" i="142" s="1"/>
  <c r="D105" i="142"/>
  <c r="AK103" i="142"/>
  <c r="AS62" i="162"/>
  <c r="P62" i="162"/>
  <c r="AH103" i="142"/>
  <c r="AD103" i="142"/>
  <c r="U103" i="142"/>
  <c r="V103" i="142"/>
  <c r="W103" i="142"/>
  <c r="X103" i="142"/>
  <c r="AK62" i="162"/>
  <c r="Y103" i="142"/>
  <c r="N103" i="142"/>
  <c r="O103" i="142"/>
  <c r="P103" i="142"/>
  <c r="Q103" i="142"/>
  <c r="R103" i="142"/>
  <c r="S103" i="142"/>
  <c r="M103" i="142"/>
  <c r="L103" i="142"/>
  <c r="K103" i="142"/>
  <c r="J103" i="142"/>
  <c r="I103" i="142"/>
  <c r="H103" i="142"/>
  <c r="G103" i="142"/>
  <c r="F103" i="142"/>
  <c r="E103" i="142"/>
  <c r="D103" i="142"/>
  <c r="B103" i="142"/>
  <c r="D62" i="16" s="1"/>
  <c r="M89" i="142"/>
  <c r="M90" i="142"/>
  <c r="M91" i="142"/>
  <c r="M92" i="142"/>
  <c r="M93" i="142"/>
  <c r="M94" i="142"/>
  <c r="M95" i="142"/>
  <c r="M96" i="142"/>
  <c r="K97" i="142"/>
  <c r="I97" i="142"/>
  <c r="G97" i="142"/>
  <c r="E97" i="142"/>
  <c r="C97" i="142"/>
  <c r="H42" i="142"/>
  <c r="F112" i="141"/>
  <c r="B47" i="141"/>
  <c r="E48" i="141"/>
  <c r="E76" i="141"/>
  <c r="E106" i="141"/>
  <c r="D48" i="141"/>
  <c r="H50" i="141"/>
  <c r="AF103" i="141"/>
  <c r="AN61" i="162"/>
  <c r="F111" i="141"/>
  <c r="B46" i="141" s="1"/>
  <c r="F110" i="141"/>
  <c r="B45" i="141" s="1"/>
  <c r="AJ109" i="141"/>
  <c r="L10" i="141"/>
  <c r="I58" i="141"/>
  <c r="I59" i="141"/>
  <c r="I60" i="141"/>
  <c r="I61" i="141"/>
  <c r="I62" i="141"/>
  <c r="I63" i="141"/>
  <c r="I64" i="141"/>
  <c r="I65" i="141"/>
  <c r="I66" i="141"/>
  <c r="I67" i="141"/>
  <c r="I68" i="141"/>
  <c r="I69" i="141"/>
  <c r="I70" i="141"/>
  <c r="I71" i="141"/>
  <c r="I72" i="141"/>
  <c r="I73" i="141"/>
  <c r="I74" i="141"/>
  <c r="I75" i="141"/>
  <c r="H52" i="141"/>
  <c r="AE103" i="141" s="1"/>
  <c r="AL61" i="16"/>
  <c r="AD109" i="141"/>
  <c r="AJ61" i="16"/>
  <c r="BC61" i="16"/>
  <c r="F76" i="141"/>
  <c r="F48" i="141"/>
  <c r="F81" i="141"/>
  <c r="Y109" i="141"/>
  <c r="X109" i="141"/>
  <c r="W109" i="141"/>
  <c r="V109" i="141"/>
  <c r="AD61" i="16"/>
  <c r="U109" i="141"/>
  <c r="AC61" i="16"/>
  <c r="S109" i="141"/>
  <c r="R109" i="141"/>
  <c r="Q109" i="141"/>
  <c r="W61" i="16"/>
  <c r="P109" i="141"/>
  <c r="O109" i="141"/>
  <c r="N109" i="141"/>
  <c r="F109" i="141"/>
  <c r="B44" i="141" s="1"/>
  <c r="F108" i="141"/>
  <c r="B43" i="141"/>
  <c r="F107" i="141"/>
  <c r="B42" i="141" s="1"/>
  <c r="F106" i="141"/>
  <c r="B41" i="141"/>
  <c r="F105" i="141"/>
  <c r="B40" i="141" s="1"/>
  <c r="AK103" i="141"/>
  <c r="AS61" i="162"/>
  <c r="AD103" i="141"/>
  <c r="B61" i="162"/>
  <c r="U103" i="141"/>
  <c r="V103" i="141"/>
  <c r="W103" i="141"/>
  <c r="X103" i="141"/>
  <c r="Y103" i="141"/>
  <c r="AL61" i="162"/>
  <c r="N103" i="141"/>
  <c r="O103" i="141"/>
  <c r="P103" i="141"/>
  <c r="Q103" i="141"/>
  <c r="Z61" i="162"/>
  <c r="R103" i="141"/>
  <c r="S103" i="141"/>
  <c r="M103" i="141"/>
  <c r="L103" i="141"/>
  <c r="K103" i="141"/>
  <c r="J103" i="141"/>
  <c r="I103" i="141"/>
  <c r="H103" i="141"/>
  <c r="G103" i="141"/>
  <c r="F103" i="141"/>
  <c r="E103" i="141"/>
  <c r="D103" i="141"/>
  <c r="B103" i="141"/>
  <c r="M89" i="141"/>
  <c r="M90" i="141"/>
  <c r="M91" i="141"/>
  <c r="M92" i="141"/>
  <c r="M93" i="141"/>
  <c r="M94" i="141"/>
  <c r="M95" i="141"/>
  <c r="M96" i="141"/>
  <c r="K97" i="141"/>
  <c r="I97" i="141"/>
  <c r="G97" i="141"/>
  <c r="E97" i="141"/>
  <c r="C97" i="141"/>
  <c r="F112" i="140"/>
  <c r="B47" i="140" s="1"/>
  <c r="E48" i="140"/>
  <c r="E76" i="140"/>
  <c r="D48" i="140"/>
  <c r="H50" i="140"/>
  <c r="AF103" i="140" s="1"/>
  <c r="AN60" i="162" s="1"/>
  <c r="F111" i="140"/>
  <c r="B46" i="140"/>
  <c r="F110" i="140"/>
  <c r="B45" i="140" s="1"/>
  <c r="AJ109" i="140"/>
  <c r="AV60" i="16"/>
  <c r="L10" i="140"/>
  <c r="I58" i="140"/>
  <c r="I59" i="140"/>
  <c r="I60" i="140"/>
  <c r="I61" i="140"/>
  <c r="I62" i="140"/>
  <c r="I63" i="140"/>
  <c r="I64" i="140"/>
  <c r="I65" i="140"/>
  <c r="I66" i="140"/>
  <c r="I67" i="140"/>
  <c r="I68" i="140"/>
  <c r="I69" i="140"/>
  <c r="I70" i="140"/>
  <c r="I71" i="140"/>
  <c r="I72" i="140"/>
  <c r="I73" i="140"/>
  <c r="I74" i="140"/>
  <c r="I75" i="140"/>
  <c r="H52" i="140"/>
  <c r="AD109" i="140"/>
  <c r="AJ60" i="16"/>
  <c r="BC60" i="16"/>
  <c r="F76" i="140"/>
  <c r="F48" i="140"/>
  <c r="Y109" i="140"/>
  <c r="X109" i="140"/>
  <c r="W109" i="140"/>
  <c r="V109" i="140"/>
  <c r="AD60" i="16"/>
  <c r="U109" i="140"/>
  <c r="S109" i="140"/>
  <c r="AA60" i="16"/>
  <c r="R109" i="140"/>
  <c r="Q109" i="140"/>
  <c r="W60" i="16"/>
  <c r="P109" i="140"/>
  <c r="O109" i="140"/>
  <c r="S60" i="16"/>
  <c r="N109" i="140"/>
  <c r="F109" i="140"/>
  <c r="B44" i="140" s="1"/>
  <c r="F108" i="140"/>
  <c r="B43" i="140" s="1"/>
  <c r="F107" i="140"/>
  <c r="B42" i="140" s="1"/>
  <c r="D107" i="140"/>
  <c r="F106" i="140"/>
  <c r="B41" i="140" s="1"/>
  <c r="F105" i="140"/>
  <c r="B40" i="140"/>
  <c r="AK103" i="140"/>
  <c r="AS60" i="162"/>
  <c r="AH103" i="140"/>
  <c r="C60" i="16" s="1"/>
  <c r="AD103" i="140"/>
  <c r="U103" i="140"/>
  <c r="V103" i="140"/>
  <c r="W103" i="140"/>
  <c r="X103" i="140"/>
  <c r="AK60" i="162"/>
  <c r="Y103" i="140"/>
  <c r="N103" i="140"/>
  <c r="O103" i="140"/>
  <c r="P103" i="140"/>
  <c r="X60" i="162"/>
  <c r="Q103" i="140"/>
  <c r="R103" i="140"/>
  <c r="S103" i="140"/>
  <c r="M103" i="140"/>
  <c r="L103" i="140"/>
  <c r="K103" i="140"/>
  <c r="J103" i="140"/>
  <c r="L60" i="16"/>
  <c r="I103" i="140"/>
  <c r="K60" i="162"/>
  <c r="H103" i="140"/>
  <c r="G103" i="140"/>
  <c r="F103" i="140"/>
  <c r="H60" i="162"/>
  <c r="E103" i="140"/>
  <c r="D103" i="140"/>
  <c r="C103" i="140"/>
  <c r="E60" i="162" s="1"/>
  <c r="M89" i="140"/>
  <c r="M90" i="140"/>
  <c r="M91" i="140"/>
  <c r="M92" i="140"/>
  <c r="M93" i="140"/>
  <c r="M94" i="140"/>
  <c r="M95" i="140"/>
  <c r="M96" i="140"/>
  <c r="K97" i="140"/>
  <c r="I97" i="140"/>
  <c r="G97" i="140"/>
  <c r="E97" i="140"/>
  <c r="C97" i="140"/>
  <c r="H44" i="140"/>
  <c r="F112" i="139"/>
  <c r="B47" i="139" s="1"/>
  <c r="E48" i="139"/>
  <c r="E76" i="139"/>
  <c r="D48" i="139"/>
  <c r="H50" i="139"/>
  <c r="AF103" i="139" s="1"/>
  <c r="AN59" i="162" s="1"/>
  <c r="F111" i="139"/>
  <c r="B46" i="139"/>
  <c r="F110" i="139"/>
  <c r="B45" i="139" s="1"/>
  <c r="AJ109" i="139"/>
  <c r="L10" i="139"/>
  <c r="I58" i="139"/>
  <c r="I59" i="139"/>
  <c r="I60" i="139"/>
  <c r="I61" i="139"/>
  <c r="I62" i="139"/>
  <c r="I63" i="139"/>
  <c r="I64" i="139"/>
  <c r="I65" i="139"/>
  <c r="I66" i="139"/>
  <c r="I67" i="139"/>
  <c r="I68" i="139"/>
  <c r="I69" i="139"/>
  <c r="I70" i="139"/>
  <c r="I71" i="139"/>
  <c r="I72" i="139"/>
  <c r="I73" i="139"/>
  <c r="I74" i="139"/>
  <c r="I75" i="139"/>
  <c r="H52" i="139"/>
  <c r="AE103" i="139"/>
  <c r="AL59" i="16"/>
  <c r="AD109" i="139"/>
  <c r="AJ59" i="16"/>
  <c r="BC59" i="16"/>
  <c r="F76" i="139"/>
  <c r="F48" i="139"/>
  <c r="Y109" i="139"/>
  <c r="X109" i="139"/>
  <c r="W109" i="139"/>
  <c r="AE59" i="16"/>
  <c r="V109" i="139"/>
  <c r="U109" i="139"/>
  <c r="AC59" i="16"/>
  <c r="S109" i="139"/>
  <c r="AA59" i="16"/>
  <c r="R109" i="139"/>
  <c r="Q109" i="139"/>
  <c r="P109" i="139"/>
  <c r="O109" i="139"/>
  <c r="S59" i="16"/>
  <c r="N109" i="139"/>
  <c r="F109" i="139"/>
  <c r="B44" i="139"/>
  <c r="C109" i="139"/>
  <c r="F108" i="139"/>
  <c r="B43" i="139" s="1"/>
  <c r="F107" i="139"/>
  <c r="B42" i="139" s="1"/>
  <c r="F106" i="139"/>
  <c r="B41" i="139" s="1"/>
  <c r="F105" i="139"/>
  <c r="B40" i="139" s="1"/>
  <c r="AK103" i="139"/>
  <c r="AS59" i="162"/>
  <c r="Q59" i="162"/>
  <c r="AD103" i="139"/>
  <c r="B59" i="162"/>
  <c r="U103" i="139"/>
  <c r="AH59" i="162"/>
  <c r="V103" i="139"/>
  <c r="W103" i="139"/>
  <c r="X103" i="139"/>
  <c r="AK59" i="162"/>
  <c r="Y103" i="139"/>
  <c r="N103" i="139"/>
  <c r="O103" i="139"/>
  <c r="P103" i="139"/>
  <c r="X59" i="162"/>
  <c r="Q103" i="139"/>
  <c r="R103" i="139"/>
  <c r="S103" i="139"/>
  <c r="T103" i="139"/>
  <c r="AF59" i="162"/>
  <c r="M103" i="139"/>
  <c r="L103" i="139"/>
  <c r="K103" i="139"/>
  <c r="M59" i="162"/>
  <c r="J103" i="139"/>
  <c r="I103" i="139"/>
  <c r="H103" i="139"/>
  <c r="G103" i="139"/>
  <c r="I59" i="162"/>
  <c r="F103" i="139"/>
  <c r="E103" i="139"/>
  <c r="D103" i="139"/>
  <c r="B103" i="139"/>
  <c r="D59" i="162" s="1"/>
  <c r="M89" i="139"/>
  <c r="M90" i="139"/>
  <c r="M91" i="139"/>
  <c r="M92" i="139"/>
  <c r="M93" i="139"/>
  <c r="M94" i="139"/>
  <c r="M95" i="139"/>
  <c r="M96" i="139"/>
  <c r="K97" i="139"/>
  <c r="I97" i="139"/>
  <c r="G97" i="139"/>
  <c r="E97" i="139"/>
  <c r="C97" i="139"/>
  <c r="F112" i="138"/>
  <c r="B47" i="138" s="1"/>
  <c r="E48" i="138"/>
  <c r="E76" i="138"/>
  <c r="E110" i="138"/>
  <c r="D48" i="138"/>
  <c r="H50" i="138"/>
  <c r="AF103" i="138"/>
  <c r="AN58" i="162" s="1"/>
  <c r="F111" i="138"/>
  <c r="B46" i="138" s="1"/>
  <c r="F110" i="138"/>
  <c r="B45" i="138"/>
  <c r="AJ109" i="138"/>
  <c r="L10" i="138"/>
  <c r="I58" i="138"/>
  <c r="I59" i="138"/>
  <c r="I60" i="138"/>
  <c r="I61" i="138"/>
  <c r="I62" i="138"/>
  <c r="I63" i="138"/>
  <c r="I64" i="138"/>
  <c r="I65" i="138"/>
  <c r="I66" i="138"/>
  <c r="I67" i="138"/>
  <c r="I68" i="138"/>
  <c r="I69" i="138"/>
  <c r="I70" i="138"/>
  <c r="I71" i="138"/>
  <c r="I72" i="138"/>
  <c r="I73" i="138"/>
  <c r="I74" i="138"/>
  <c r="I75" i="138"/>
  <c r="H52" i="138"/>
  <c r="AE103" i="138" s="1"/>
  <c r="AL58" i="16" s="1"/>
  <c r="AD109" i="138"/>
  <c r="AJ58" i="16"/>
  <c r="BC58" i="16"/>
  <c r="F76" i="138"/>
  <c r="F48" i="138"/>
  <c r="Y109" i="138"/>
  <c r="X109" i="138"/>
  <c r="AF58" i="16"/>
  <c r="W109" i="138"/>
  <c r="V109" i="138"/>
  <c r="U109" i="138"/>
  <c r="S109" i="138"/>
  <c r="AA58" i="16"/>
  <c r="R109" i="138"/>
  <c r="Q109" i="138"/>
  <c r="P109" i="138"/>
  <c r="O109" i="138"/>
  <c r="S58" i="16"/>
  <c r="N109" i="138"/>
  <c r="F109" i="138"/>
  <c r="B44" i="138"/>
  <c r="F108" i="138"/>
  <c r="B43" i="138" s="1"/>
  <c r="F107" i="138"/>
  <c r="B42" i="138" s="1"/>
  <c r="F106" i="138"/>
  <c r="B41" i="138" s="1"/>
  <c r="F105" i="138"/>
  <c r="B40" i="138" s="1"/>
  <c r="AK103" i="138"/>
  <c r="AS58" i="162"/>
  <c r="AH103" i="138"/>
  <c r="C58" i="16" s="1"/>
  <c r="AD103" i="138"/>
  <c r="B58" i="16"/>
  <c r="U103" i="138"/>
  <c r="V103" i="138"/>
  <c r="W103" i="138"/>
  <c r="AJ58" i="162"/>
  <c r="X103" i="138"/>
  <c r="AK58" i="162"/>
  <c r="Y103" i="138"/>
  <c r="N103" i="138"/>
  <c r="O103" i="138"/>
  <c r="P103" i="138"/>
  <c r="Q103" i="138"/>
  <c r="R103" i="138"/>
  <c r="S103" i="138"/>
  <c r="M103" i="138"/>
  <c r="O58" i="162"/>
  <c r="L103" i="138"/>
  <c r="K103" i="138"/>
  <c r="J103" i="138"/>
  <c r="I103" i="138"/>
  <c r="K58" i="162"/>
  <c r="H103" i="138"/>
  <c r="G103" i="138"/>
  <c r="F103" i="138"/>
  <c r="E103" i="138"/>
  <c r="G58" i="162"/>
  <c r="D103" i="138"/>
  <c r="C103" i="138"/>
  <c r="B103" i="138"/>
  <c r="M89" i="138"/>
  <c r="M90" i="138"/>
  <c r="M91" i="138"/>
  <c r="M92" i="138"/>
  <c r="M93" i="138"/>
  <c r="M94" i="138"/>
  <c r="M95" i="138"/>
  <c r="M96" i="138"/>
  <c r="K97" i="138"/>
  <c r="I97" i="138"/>
  <c r="G97" i="138"/>
  <c r="E97" i="138"/>
  <c r="C97" i="138"/>
  <c r="F112" i="137"/>
  <c r="B47" i="137" s="1"/>
  <c r="E48" i="137"/>
  <c r="E76" i="137"/>
  <c r="BG57" i="16"/>
  <c r="D48" i="137"/>
  <c r="H50" i="137"/>
  <c r="AF103" i="137" s="1"/>
  <c r="AN57" i="162"/>
  <c r="F111" i="137"/>
  <c r="B46" i="137" s="1"/>
  <c r="F110" i="137"/>
  <c r="B45" i="137"/>
  <c r="AJ109" i="137"/>
  <c r="L10" i="137"/>
  <c r="I58" i="137"/>
  <c r="I59" i="137"/>
  <c r="I60" i="137"/>
  <c r="I61" i="137"/>
  <c r="I62" i="137"/>
  <c r="I63" i="137"/>
  <c r="I64" i="137"/>
  <c r="I65" i="137"/>
  <c r="I66" i="137"/>
  <c r="I67" i="137"/>
  <c r="I68" i="137"/>
  <c r="I69" i="137"/>
  <c r="I70" i="137"/>
  <c r="I71" i="137"/>
  <c r="I72" i="137"/>
  <c r="I73" i="137"/>
  <c r="I74" i="137"/>
  <c r="I75" i="137"/>
  <c r="H52" i="137"/>
  <c r="AE103" i="137" s="1"/>
  <c r="AL57" i="16" s="1"/>
  <c r="AD109" i="137"/>
  <c r="AJ57" i="16"/>
  <c r="BC57" i="16"/>
  <c r="F76" i="137"/>
  <c r="F48" i="137"/>
  <c r="Y109" i="137"/>
  <c r="X109" i="137"/>
  <c r="AF57" i="16"/>
  <c r="W109" i="137"/>
  <c r="V109" i="137"/>
  <c r="AD57" i="16"/>
  <c r="U109" i="137"/>
  <c r="S109" i="137"/>
  <c r="AA57" i="16"/>
  <c r="R109" i="137"/>
  <c r="Y57" i="16"/>
  <c r="Q109" i="137"/>
  <c r="P109" i="137"/>
  <c r="O109" i="137"/>
  <c r="S57" i="16"/>
  <c r="N109" i="137"/>
  <c r="Q57" i="16"/>
  <c r="F109" i="137"/>
  <c r="B44" i="137" s="1"/>
  <c r="C109" i="137"/>
  <c r="F108" i="137"/>
  <c r="B43" i="137"/>
  <c r="F107" i="137"/>
  <c r="B42" i="137"/>
  <c r="F106" i="137"/>
  <c r="B41" i="137"/>
  <c r="F105" i="137"/>
  <c r="B40" i="137"/>
  <c r="AK103" i="137"/>
  <c r="AS57" i="162"/>
  <c r="AH103" i="137"/>
  <c r="AD103" i="137"/>
  <c r="U103" i="137"/>
  <c r="AH57" i="162"/>
  <c r="V103" i="137"/>
  <c r="W103" i="137"/>
  <c r="X103" i="137"/>
  <c r="AK57" i="162"/>
  <c r="Y103" i="137"/>
  <c r="N103" i="137"/>
  <c r="O103" i="137"/>
  <c r="P103" i="137"/>
  <c r="Q103" i="137"/>
  <c r="R103" i="137"/>
  <c r="S103" i="137"/>
  <c r="AD57" i="162"/>
  <c r="M103" i="137"/>
  <c r="L103" i="137"/>
  <c r="K103" i="137"/>
  <c r="J103" i="137"/>
  <c r="L57" i="16"/>
  <c r="I103" i="137"/>
  <c r="H103" i="137"/>
  <c r="G103" i="137"/>
  <c r="F103" i="137"/>
  <c r="H57" i="16"/>
  <c r="E103" i="137"/>
  <c r="D103" i="137"/>
  <c r="B103" i="137"/>
  <c r="M89" i="137"/>
  <c r="M90" i="137"/>
  <c r="M91" i="137"/>
  <c r="M92" i="137"/>
  <c r="M93" i="137"/>
  <c r="M94" i="137"/>
  <c r="M95" i="137"/>
  <c r="M96" i="137"/>
  <c r="K97" i="137"/>
  <c r="I97" i="137"/>
  <c r="G97" i="137"/>
  <c r="E97" i="137"/>
  <c r="C97" i="137"/>
  <c r="F112" i="136"/>
  <c r="B47" i="136"/>
  <c r="E48" i="136"/>
  <c r="E76" i="136"/>
  <c r="D105" i="136"/>
  <c r="D48" i="136"/>
  <c r="H50" i="136"/>
  <c r="AF103" i="136"/>
  <c r="AN56" i="162" s="1"/>
  <c r="F111" i="136"/>
  <c r="B46" i="136" s="1"/>
  <c r="F110" i="136"/>
  <c r="B45" i="136" s="1"/>
  <c r="AJ109" i="136"/>
  <c r="L10" i="136"/>
  <c r="I58" i="136"/>
  <c r="I59" i="136"/>
  <c r="I60" i="136"/>
  <c r="I61" i="136"/>
  <c r="I62" i="136"/>
  <c r="I63" i="136"/>
  <c r="I64" i="136"/>
  <c r="I65" i="136"/>
  <c r="I66" i="136"/>
  <c r="I67" i="136"/>
  <c r="I68" i="136"/>
  <c r="I69" i="136"/>
  <c r="I70" i="136"/>
  <c r="I71" i="136"/>
  <c r="I72" i="136"/>
  <c r="I73" i="136"/>
  <c r="I74" i="136"/>
  <c r="I75" i="136"/>
  <c r="H52" i="136"/>
  <c r="AE103" i="136" s="1"/>
  <c r="AL56" i="16"/>
  <c r="AD109" i="136"/>
  <c r="AJ56" i="16"/>
  <c r="BC56" i="16"/>
  <c r="F76" i="136"/>
  <c r="F48" i="136"/>
  <c r="Y109" i="136"/>
  <c r="X109" i="136"/>
  <c r="W109" i="136"/>
  <c r="V109" i="136"/>
  <c r="AD56" i="16"/>
  <c r="U109" i="136"/>
  <c r="AC56" i="16"/>
  <c r="S109" i="136"/>
  <c r="R109" i="136"/>
  <c r="Y56" i="16"/>
  <c r="Q109" i="136"/>
  <c r="W56" i="16"/>
  <c r="P109" i="136"/>
  <c r="O109" i="136"/>
  <c r="N109" i="136"/>
  <c r="Q56" i="16"/>
  <c r="F109" i="136"/>
  <c r="B44" i="136" s="1"/>
  <c r="C109" i="136"/>
  <c r="F108" i="136"/>
  <c r="B43" i="136"/>
  <c r="F107" i="136"/>
  <c r="B42" i="136"/>
  <c r="C107" i="136"/>
  <c r="F106" i="136"/>
  <c r="B41" i="136" s="1"/>
  <c r="F105" i="136"/>
  <c r="B40" i="136" s="1"/>
  <c r="AK103" i="136"/>
  <c r="AS56" i="162"/>
  <c r="AH103" i="136"/>
  <c r="AD103" i="136"/>
  <c r="U103" i="136"/>
  <c r="V103" i="136"/>
  <c r="AI56" i="162"/>
  <c r="W103" i="136"/>
  <c r="X103" i="136"/>
  <c r="Y103" i="136"/>
  <c r="N103" i="136"/>
  <c r="O103" i="136"/>
  <c r="P103" i="136"/>
  <c r="Q103" i="136"/>
  <c r="Z56" i="162"/>
  <c r="R103" i="136"/>
  <c r="S103" i="136"/>
  <c r="M103" i="136"/>
  <c r="L103" i="136"/>
  <c r="N56" i="162"/>
  <c r="K103" i="136"/>
  <c r="J103" i="136"/>
  <c r="I103" i="136"/>
  <c r="H103" i="136"/>
  <c r="J56" i="162"/>
  <c r="G103" i="136"/>
  <c r="F103" i="136"/>
  <c r="H56" i="162"/>
  <c r="E103" i="136"/>
  <c r="D103" i="136"/>
  <c r="F56" i="162"/>
  <c r="C103" i="136"/>
  <c r="E56" i="16" s="1"/>
  <c r="M89" i="136"/>
  <c r="M90" i="136"/>
  <c r="M91" i="136"/>
  <c r="M92" i="136"/>
  <c r="M93" i="136"/>
  <c r="M94" i="136"/>
  <c r="M95" i="136"/>
  <c r="M96" i="136"/>
  <c r="K97" i="136"/>
  <c r="I97" i="136"/>
  <c r="G97" i="136"/>
  <c r="E97" i="136"/>
  <c r="C97" i="136"/>
  <c r="F112" i="135"/>
  <c r="B47" i="135" s="1"/>
  <c r="E48" i="135"/>
  <c r="E76" i="135"/>
  <c r="E108" i="135"/>
  <c r="D48" i="135"/>
  <c r="H50" i="135"/>
  <c r="AF103" i="135" s="1"/>
  <c r="AN55" i="162"/>
  <c r="F111" i="135"/>
  <c r="B46" i="135" s="1"/>
  <c r="F110" i="135"/>
  <c r="B45" i="135"/>
  <c r="AJ109" i="135"/>
  <c r="L10" i="135"/>
  <c r="I58" i="135"/>
  <c r="I59" i="135"/>
  <c r="I60" i="135"/>
  <c r="I61" i="135"/>
  <c r="I62" i="135"/>
  <c r="I63" i="135"/>
  <c r="I64" i="135"/>
  <c r="I65" i="135"/>
  <c r="I66" i="135"/>
  <c r="I67" i="135"/>
  <c r="I68" i="135"/>
  <c r="I69" i="135"/>
  <c r="I70" i="135"/>
  <c r="I71" i="135"/>
  <c r="I72" i="135"/>
  <c r="I73" i="135"/>
  <c r="I74" i="135"/>
  <c r="I75" i="135"/>
  <c r="H52" i="135"/>
  <c r="AE103" i="135" s="1"/>
  <c r="AL55" i="16" s="1"/>
  <c r="AD109" i="135"/>
  <c r="AJ55" i="16"/>
  <c r="BC55" i="16"/>
  <c r="F76" i="135"/>
  <c r="F48" i="135"/>
  <c r="Y109" i="135"/>
  <c r="AG55" i="16"/>
  <c r="X109" i="135"/>
  <c r="AF55" i="16"/>
  <c r="W109" i="135"/>
  <c r="V109" i="135"/>
  <c r="U109" i="135"/>
  <c r="AC55" i="16"/>
  <c r="S109" i="135"/>
  <c r="R109" i="135"/>
  <c r="Q109" i="135"/>
  <c r="P109" i="135"/>
  <c r="O109" i="135"/>
  <c r="N109" i="135"/>
  <c r="F109" i="135"/>
  <c r="B44" i="135"/>
  <c r="F108" i="135"/>
  <c r="B43" i="135" s="1"/>
  <c r="F107" i="135"/>
  <c r="B42" i="135"/>
  <c r="F106" i="135"/>
  <c r="B41" i="135" s="1"/>
  <c r="F105" i="135"/>
  <c r="B40" i="135"/>
  <c r="AK103" i="135"/>
  <c r="AS55" i="162"/>
  <c r="AD103" i="135"/>
  <c r="B55" i="162"/>
  <c r="U103" i="135"/>
  <c r="AH55" i="162"/>
  <c r="V103" i="135"/>
  <c r="W103" i="135"/>
  <c r="AJ55" i="162"/>
  <c r="X103" i="135"/>
  <c r="Y103" i="135"/>
  <c r="N103" i="135"/>
  <c r="O103" i="135"/>
  <c r="P103" i="135"/>
  <c r="Q103" i="135"/>
  <c r="R103" i="135"/>
  <c r="S103" i="135"/>
  <c r="AD55" i="162"/>
  <c r="M103" i="135"/>
  <c r="P55" i="16"/>
  <c r="L103" i="135"/>
  <c r="K103" i="135"/>
  <c r="J103" i="135"/>
  <c r="I103" i="135"/>
  <c r="K55" i="16"/>
  <c r="H103" i="135"/>
  <c r="G103" i="135"/>
  <c r="F103" i="135"/>
  <c r="E103" i="135"/>
  <c r="G55" i="16"/>
  <c r="D103" i="135"/>
  <c r="B103" i="135"/>
  <c r="M89" i="135"/>
  <c r="M90" i="135"/>
  <c r="M91" i="135"/>
  <c r="M92" i="135"/>
  <c r="M93" i="135"/>
  <c r="M94" i="135"/>
  <c r="M95" i="135"/>
  <c r="M96" i="135"/>
  <c r="K97" i="135"/>
  <c r="I97" i="135"/>
  <c r="G97" i="135"/>
  <c r="E97" i="135"/>
  <c r="C97" i="135"/>
  <c r="F112" i="134"/>
  <c r="B47" i="134"/>
  <c r="E48" i="134"/>
  <c r="E76" i="134"/>
  <c r="E108" i="134"/>
  <c r="D48" i="134"/>
  <c r="F111" i="134"/>
  <c r="B46" i="134" s="1"/>
  <c r="F110" i="134"/>
  <c r="B45" i="134"/>
  <c r="AJ109" i="134"/>
  <c r="AP54" i="16"/>
  <c r="L10" i="134"/>
  <c r="I58" i="134"/>
  <c r="I59" i="134"/>
  <c r="I60" i="134"/>
  <c r="I61" i="134"/>
  <c r="I62" i="134"/>
  <c r="I63" i="134"/>
  <c r="I64" i="134"/>
  <c r="I65" i="134"/>
  <c r="I66" i="134"/>
  <c r="I67" i="134"/>
  <c r="I68" i="134"/>
  <c r="I69" i="134"/>
  <c r="I70" i="134"/>
  <c r="I71" i="134"/>
  <c r="I72" i="134"/>
  <c r="I73" i="134"/>
  <c r="I74" i="134"/>
  <c r="I75" i="134"/>
  <c r="H52" i="134"/>
  <c r="AD109" i="134"/>
  <c r="AJ54" i="16"/>
  <c r="BC54" i="16"/>
  <c r="F76" i="134"/>
  <c r="F48" i="134"/>
  <c r="Y109" i="134"/>
  <c r="AG54" i="16"/>
  <c r="X109" i="134"/>
  <c r="AF54" i="16"/>
  <c r="W109" i="134"/>
  <c r="V109" i="134"/>
  <c r="U109" i="134"/>
  <c r="AC54" i="16"/>
  <c r="S109" i="134"/>
  <c r="R109" i="134"/>
  <c r="Q109" i="134"/>
  <c r="P109" i="134"/>
  <c r="U54" i="16"/>
  <c r="O109" i="134"/>
  <c r="S54" i="16"/>
  <c r="N109" i="134"/>
  <c r="F109" i="134"/>
  <c r="B44" i="134"/>
  <c r="F108" i="134"/>
  <c r="B43" i="134" s="1"/>
  <c r="F107" i="134"/>
  <c r="B42" i="134"/>
  <c r="F106" i="134"/>
  <c r="B41" i="134" s="1"/>
  <c r="F105" i="134"/>
  <c r="B40" i="134" s="1"/>
  <c r="AK103" i="134"/>
  <c r="AS54" i="162"/>
  <c r="Q54" i="162"/>
  <c r="AH103" i="134"/>
  <c r="AD103" i="134"/>
  <c r="B54" i="16"/>
  <c r="U103" i="134"/>
  <c r="V103" i="134"/>
  <c r="AI54" i="162"/>
  <c r="W103" i="134"/>
  <c r="X103" i="134"/>
  <c r="Y103" i="134"/>
  <c r="AL54" i="162"/>
  <c r="N103" i="134"/>
  <c r="O103" i="134"/>
  <c r="P103" i="134"/>
  <c r="Q103" i="134"/>
  <c r="Z54" i="162"/>
  <c r="R103" i="134"/>
  <c r="AB54" i="162"/>
  <c r="S103" i="134"/>
  <c r="M103" i="134"/>
  <c r="L103" i="134"/>
  <c r="K103" i="134"/>
  <c r="J103" i="134"/>
  <c r="I103" i="134"/>
  <c r="H103" i="134"/>
  <c r="G103" i="134"/>
  <c r="F103" i="134"/>
  <c r="E103" i="134"/>
  <c r="D103" i="134"/>
  <c r="B103" i="134"/>
  <c r="M89" i="134"/>
  <c r="M90" i="134"/>
  <c r="M91" i="134"/>
  <c r="M92" i="134"/>
  <c r="M93" i="134"/>
  <c r="M94" i="134"/>
  <c r="M95" i="134"/>
  <c r="M96" i="134"/>
  <c r="K97" i="134"/>
  <c r="I97" i="134"/>
  <c r="G97" i="134"/>
  <c r="E97" i="134"/>
  <c r="C97" i="134"/>
  <c r="F112" i="133"/>
  <c r="B47" i="133" s="1"/>
  <c r="E48" i="133"/>
  <c r="E76" i="133"/>
  <c r="D48" i="133"/>
  <c r="H50" i="133"/>
  <c r="AF103" i="133"/>
  <c r="AN53" i="162" s="1"/>
  <c r="F111" i="133"/>
  <c r="B46" i="133" s="1"/>
  <c r="F110" i="133"/>
  <c r="B45" i="133" s="1"/>
  <c r="AJ109" i="133"/>
  <c r="L10" i="133"/>
  <c r="I58" i="133"/>
  <c r="I59" i="133"/>
  <c r="I60" i="133"/>
  <c r="I61" i="133"/>
  <c r="I62" i="133"/>
  <c r="I63" i="133"/>
  <c r="I64" i="133"/>
  <c r="I65" i="133"/>
  <c r="I66" i="133"/>
  <c r="I67" i="133"/>
  <c r="I68" i="133"/>
  <c r="I69" i="133"/>
  <c r="I70" i="133"/>
  <c r="I71" i="133"/>
  <c r="I72" i="133"/>
  <c r="I73" i="133"/>
  <c r="I74" i="133"/>
  <c r="I75" i="133"/>
  <c r="H52" i="133"/>
  <c r="AD109" i="133"/>
  <c r="AJ53" i="16"/>
  <c r="BC53" i="16"/>
  <c r="F76" i="133"/>
  <c r="F48" i="133"/>
  <c r="Y109" i="133"/>
  <c r="X109" i="133"/>
  <c r="W109" i="133"/>
  <c r="V109" i="133"/>
  <c r="AD53" i="16"/>
  <c r="U109" i="133"/>
  <c r="AC53" i="16"/>
  <c r="S109" i="133"/>
  <c r="R109" i="133"/>
  <c r="Q109" i="133"/>
  <c r="W53" i="16"/>
  <c r="P109" i="133"/>
  <c r="O109" i="133"/>
  <c r="N109" i="133"/>
  <c r="F109" i="133"/>
  <c r="B44" i="133"/>
  <c r="F108" i="133"/>
  <c r="B43" i="133" s="1"/>
  <c r="F107" i="133"/>
  <c r="B42" i="133"/>
  <c r="F106" i="133"/>
  <c r="B41" i="133" s="1"/>
  <c r="F105" i="133"/>
  <c r="B40" i="133" s="1"/>
  <c r="D105" i="133"/>
  <c r="AK103" i="133"/>
  <c r="AS53" i="162"/>
  <c r="AD103" i="133"/>
  <c r="B53" i="16"/>
  <c r="U103" i="133"/>
  <c r="AH53" i="162"/>
  <c r="V103" i="133"/>
  <c r="W103" i="133"/>
  <c r="AJ53" i="162"/>
  <c r="X103" i="133"/>
  <c r="Y103" i="133"/>
  <c r="AL53" i="162"/>
  <c r="N103" i="133"/>
  <c r="O103" i="133"/>
  <c r="P103" i="133"/>
  <c r="Q103" i="133"/>
  <c r="Z53" i="162"/>
  <c r="R103" i="133"/>
  <c r="S103" i="133"/>
  <c r="M103" i="133"/>
  <c r="L103" i="133"/>
  <c r="K103" i="133"/>
  <c r="J103" i="133"/>
  <c r="I103" i="133"/>
  <c r="H103" i="133"/>
  <c r="G103" i="133"/>
  <c r="F103" i="133"/>
  <c r="E103" i="133"/>
  <c r="D103" i="133"/>
  <c r="B103" i="133"/>
  <c r="M89" i="133"/>
  <c r="M90" i="133"/>
  <c r="M91" i="133"/>
  <c r="M92" i="133"/>
  <c r="M93" i="133"/>
  <c r="M94" i="133"/>
  <c r="M95" i="133"/>
  <c r="M96" i="133"/>
  <c r="K97" i="133"/>
  <c r="I97" i="133"/>
  <c r="G97" i="133"/>
  <c r="E97" i="133"/>
  <c r="C97" i="133"/>
  <c r="F112" i="132"/>
  <c r="B47" i="132" s="1"/>
  <c r="E48" i="132"/>
  <c r="E76" i="132"/>
  <c r="D48" i="132"/>
  <c r="H50" i="132"/>
  <c r="AF103" i="132"/>
  <c r="AN52" i="162"/>
  <c r="F111" i="132"/>
  <c r="B46" i="132" s="1"/>
  <c r="F110" i="132"/>
  <c r="B45" i="132"/>
  <c r="AJ109" i="132"/>
  <c r="L10" i="132"/>
  <c r="I58" i="132"/>
  <c r="I59" i="132"/>
  <c r="I60" i="132"/>
  <c r="I61" i="132"/>
  <c r="I62" i="132"/>
  <c r="I63" i="132"/>
  <c r="I64" i="132"/>
  <c r="I65" i="132"/>
  <c r="I66" i="132"/>
  <c r="I67" i="132"/>
  <c r="I68" i="132"/>
  <c r="I69" i="132"/>
  <c r="I70" i="132"/>
  <c r="I71" i="132"/>
  <c r="I72" i="132"/>
  <c r="I73" i="132"/>
  <c r="I74" i="132"/>
  <c r="I75" i="132"/>
  <c r="H52" i="132"/>
  <c r="AE103" i="132" s="1"/>
  <c r="AL52" i="16" s="1"/>
  <c r="AD109" i="132"/>
  <c r="AJ52" i="16"/>
  <c r="BC52" i="16"/>
  <c r="F76" i="132"/>
  <c r="F48" i="132"/>
  <c r="Y109" i="132"/>
  <c r="AG52" i="16"/>
  <c r="X109" i="132"/>
  <c r="W109" i="132"/>
  <c r="V109" i="132"/>
  <c r="AD52" i="16"/>
  <c r="U109" i="132"/>
  <c r="AC52" i="16"/>
  <c r="S109" i="132"/>
  <c r="R109" i="132"/>
  <c r="Q109" i="132"/>
  <c r="W52" i="16"/>
  <c r="P109" i="132"/>
  <c r="U52" i="16"/>
  <c r="O109" i="132"/>
  <c r="N109" i="132"/>
  <c r="Q52" i="16"/>
  <c r="F109" i="132"/>
  <c r="B44" i="132"/>
  <c r="F108" i="132"/>
  <c r="B43" i="132"/>
  <c r="F107" i="132"/>
  <c r="B42" i="132"/>
  <c r="F106" i="132"/>
  <c r="B41" i="132"/>
  <c r="F105" i="132"/>
  <c r="B40" i="132"/>
  <c r="AK103" i="132"/>
  <c r="AS52" i="162"/>
  <c r="AH103" i="132"/>
  <c r="C52" i="162" s="1"/>
  <c r="AD103" i="132"/>
  <c r="B52" i="162"/>
  <c r="U103" i="132"/>
  <c r="AH52" i="162"/>
  <c r="V103" i="132"/>
  <c r="AI52" i="162"/>
  <c r="W103" i="132"/>
  <c r="X103" i="132"/>
  <c r="Y103" i="132"/>
  <c r="N103" i="132"/>
  <c r="T52" i="162"/>
  <c r="O103" i="132"/>
  <c r="P103" i="132"/>
  <c r="Q103" i="132"/>
  <c r="R103" i="132"/>
  <c r="S103" i="132"/>
  <c r="M103" i="132"/>
  <c r="L103" i="132"/>
  <c r="K103" i="132"/>
  <c r="J103" i="132"/>
  <c r="L52" i="16"/>
  <c r="I103" i="132"/>
  <c r="H103" i="132"/>
  <c r="G103" i="132"/>
  <c r="F103" i="132"/>
  <c r="H52" i="16"/>
  <c r="E103" i="132"/>
  <c r="D103" i="132"/>
  <c r="C103" i="132"/>
  <c r="E52" i="162"/>
  <c r="M89" i="132"/>
  <c r="M90" i="132"/>
  <c r="M91" i="132"/>
  <c r="M92" i="132"/>
  <c r="M93" i="132"/>
  <c r="M94" i="132"/>
  <c r="M95" i="132"/>
  <c r="M96" i="132"/>
  <c r="K97" i="132"/>
  <c r="I97" i="132"/>
  <c r="G97" i="132"/>
  <c r="E97" i="132"/>
  <c r="C97" i="132"/>
  <c r="F112" i="131"/>
  <c r="B47" i="131"/>
  <c r="E48" i="131"/>
  <c r="E76" i="131"/>
  <c r="D105" i="131"/>
  <c r="D48" i="131"/>
  <c r="H50" i="131"/>
  <c r="AF103" i="131" s="1"/>
  <c r="AN51" i="162"/>
  <c r="F111" i="131"/>
  <c r="B46" i="131"/>
  <c r="F110" i="131"/>
  <c r="B45" i="131"/>
  <c r="AJ109" i="131"/>
  <c r="L10" i="131"/>
  <c r="I58" i="131"/>
  <c r="I59" i="131"/>
  <c r="I60" i="131"/>
  <c r="I61" i="131"/>
  <c r="I62" i="131"/>
  <c r="I63" i="131"/>
  <c r="I64" i="131"/>
  <c r="I65" i="131"/>
  <c r="I66" i="131"/>
  <c r="I67" i="131"/>
  <c r="I68" i="131"/>
  <c r="I69" i="131"/>
  <c r="I70" i="131"/>
  <c r="I71" i="131"/>
  <c r="I72" i="131"/>
  <c r="I73" i="131"/>
  <c r="I74" i="131"/>
  <c r="I75" i="131"/>
  <c r="H52" i="131"/>
  <c r="AD109" i="131"/>
  <c r="AJ51" i="16"/>
  <c r="BC51" i="16"/>
  <c r="F76" i="131"/>
  <c r="F48" i="131"/>
  <c r="Y109" i="131"/>
  <c r="X109" i="131"/>
  <c r="W109" i="131"/>
  <c r="V109" i="131"/>
  <c r="U109" i="131"/>
  <c r="S109" i="131"/>
  <c r="AA51" i="16"/>
  <c r="R109" i="131"/>
  <c r="Q109" i="131"/>
  <c r="P109" i="131"/>
  <c r="O109" i="131"/>
  <c r="S51" i="16"/>
  <c r="N109" i="131"/>
  <c r="F109" i="131"/>
  <c r="B44" i="131" s="1"/>
  <c r="F108" i="131"/>
  <c r="B43" i="131" s="1"/>
  <c r="F107" i="131"/>
  <c r="B42" i="131"/>
  <c r="F106" i="131"/>
  <c r="B41" i="131" s="1"/>
  <c r="F105" i="131"/>
  <c r="B40" i="131"/>
  <c r="AK103" i="131"/>
  <c r="AS51" i="162"/>
  <c r="Q51" i="162"/>
  <c r="AD103" i="131"/>
  <c r="B51" i="16"/>
  <c r="U103" i="131"/>
  <c r="V103" i="131"/>
  <c r="W103" i="131"/>
  <c r="X103" i="131"/>
  <c r="AK51" i="162"/>
  <c r="Y103" i="131"/>
  <c r="N103" i="131"/>
  <c r="O103" i="131"/>
  <c r="P103" i="131"/>
  <c r="Q103" i="131"/>
  <c r="R103" i="131"/>
  <c r="AB51" i="162"/>
  <c r="S103" i="131"/>
  <c r="M103" i="131"/>
  <c r="P51" i="16"/>
  <c r="L103" i="131"/>
  <c r="K103" i="131"/>
  <c r="J103" i="131"/>
  <c r="I103" i="131"/>
  <c r="K51" i="16"/>
  <c r="H103" i="131"/>
  <c r="G103" i="131"/>
  <c r="F103" i="131"/>
  <c r="E103" i="131"/>
  <c r="G51" i="16"/>
  <c r="D103" i="131"/>
  <c r="B103" i="131"/>
  <c r="M89" i="131"/>
  <c r="M90" i="131"/>
  <c r="M91" i="131"/>
  <c r="M92" i="131"/>
  <c r="M93" i="131"/>
  <c r="M94" i="131"/>
  <c r="M95" i="131"/>
  <c r="M96" i="131"/>
  <c r="K97" i="131"/>
  <c r="I97" i="131"/>
  <c r="G97" i="131"/>
  <c r="E97" i="131"/>
  <c r="C97" i="131"/>
  <c r="F112" i="160"/>
  <c r="B47" i="160"/>
  <c r="E48" i="160"/>
  <c r="E76" i="160"/>
  <c r="D48" i="160"/>
  <c r="H50" i="160"/>
  <c r="AF103" i="160"/>
  <c r="AN50" i="162"/>
  <c r="F111" i="160"/>
  <c r="B46" i="160"/>
  <c r="F110" i="160"/>
  <c r="B45" i="160"/>
  <c r="AK109" i="160"/>
  <c r="AJ109" i="160"/>
  <c r="L10" i="160"/>
  <c r="I58" i="160"/>
  <c r="I59" i="160"/>
  <c r="I60" i="160"/>
  <c r="I61" i="160"/>
  <c r="I62" i="160"/>
  <c r="I63" i="160"/>
  <c r="I64" i="160"/>
  <c r="I65" i="160"/>
  <c r="I66" i="160"/>
  <c r="I67" i="160"/>
  <c r="I68" i="160"/>
  <c r="I69" i="160"/>
  <c r="I70" i="160"/>
  <c r="I71" i="160"/>
  <c r="I72" i="160"/>
  <c r="I73" i="160"/>
  <c r="I74" i="160"/>
  <c r="I75" i="160"/>
  <c r="H52" i="160"/>
  <c r="AD109" i="160"/>
  <c r="AJ50" i="16"/>
  <c r="BC50" i="16"/>
  <c r="F76" i="160"/>
  <c r="F48" i="160"/>
  <c r="Y109" i="160"/>
  <c r="X109" i="160"/>
  <c r="W109" i="160"/>
  <c r="V109" i="160"/>
  <c r="U109" i="160"/>
  <c r="AC50" i="16"/>
  <c r="S109" i="160"/>
  <c r="R109" i="160"/>
  <c r="Q109" i="160"/>
  <c r="P109" i="160"/>
  <c r="U50" i="16"/>
  <c r="O109" i="160"/>
  <c r="N109" i="160"/>
  <c r="F109" i="160"/>
  <c r="B44" i="160"/>
  <c r="F108" i="160"/>
  <c r="B43" i="160" s="1"/>
  <c r="F107" i="160"/>
  <c r="B42" i="160"/>
  <c r="F106" i="160"/>
  <c r="B41" i="160" s="1"/>
  <c r="F105" i="160"/>
  <c r="B40" i="160"/>
  <c r="AK103" i="160"/>
  <c r="AS50" i="162"/>
  <c r="AD103" i="160"/>
  <c r="U103" i="160"/>
  <c r="V103" i="160"/>
  <c r="AI50" i="162"/>
  <c r="W103" i="160"/>
  <c r="X103" i="160"/>
  <c r="AK50" i="162"/>
  <c r="Y103" i="160"/>
  <c r="N103" i="160"/>
  <c r="T50" i="162"/>
  <c r="O103" i="160"/>
  <c r="P103" i="160"/>
  <c r="Q103" i="160"/>
  <c r="R103" i="160"/>
  <c r="AB50" i="162"/>
  <c r="S103" i="160"/>
  <c r="X50" i="162"/>
  <c r="AD50" i="162"/>
  <c r="M103" i="160"/>
  <c r="L103" i="160"/>
  <c r="K103" i="160"/>
  <c r="J103" i="160"/>
  <c r="L50" i="16"/>
  <c r="I103" i="160"/>
  <c r="K50" i="162"/>
  <c r="H103" i="160"/>
  <c r="G103" i="160"/>
  <c r="F103" i="160"/>
  <c r="H50" i="16"/>
  <c r="E103" i="160"/>
  <c r="D103" i="160"/>
  <c r="C103" i="160"/>
  <c r="B103" i="160"/>
  <c r="D50" i="16"/>
  <c r="M89" i="160"/>
  <c r="M90" i="160"/>
  <c r="M91" i="160"/>
  <c r="M92" i="160"/>
  <c r="M93" i="160"/>
  <c r="M94" i="160"/>
  <c r="M95" i="160"/>
  <c r="M96" i="160"/>
  <c r="K97" i="160"/>
  <c r="I97" i="160"/>
  <c r="G97" i="160"/>
  <c r="E97" i="160"/>
  <c r="C97" i="160"/>
  <c r="H46" i="160"/>
  <c r="F112" i="130"/>
  <c r="B47" i="130"/>
  <c r="E48" i="130"/>
  <c r="E76" i="130"/>
  <c r="H40" i="130"/>
  <c r="D48" i="130"/>
  <c r="H50" i="130"/>
  <c r="AF103" i="130" s="1"/>
  <c r="AN49" i="162" s="1"/>
  <c r="F111" i="130"/>
  <c r="B46" i="130"/>
  <c r="F110" i="130"/>
  <c r="B45" i="130"/>
  <c r="AJ109" i="130"/>
  <c r="L10" i="130"/>
  <c r="I58" i="130"/>
  <c r="I59" i="130"/>
  <c r="I60" i="130"/>
  <c r="I61" i="130"/>
  <c r="I62" i="130"/>
  <c r="I63" i="130"/>
  <c r="I64" i="130"/>
  <c r="I65" i="130"/>
  <c r="I66" i="130"/>
  <c r="I67" i="130"/>
  <c r="I68" i="130"/>
  <c r="I69" i="130"/>
  <c r="I70" i="130"/>
  <c r="I71" i="130"/>
  <c r="I72" i="130"/>
  <c r="I73" i="130"/>
  <c r="I74" i="130"/>
  <c r="I75" i="130"/>
  <c r="H52" i="130"/>
  <c r="AE103" i="130"/>
  <c r="AL49" i="16" s="1"/>
  <c r="AD109" i="130"/>
  <c r="AJ49" i="16"/>
  <c r="BC49" i="16"/>
  <c r="F76" i="130"/>
  <c r="F48" i="130"/>
  <c r="Y109" i="130"/>
  <c r="X109" i="130"/>
  <c r="W109" i="130"/>
  <c r="AE49" i="16"/>
  <c r="V109" i="130"/>
  <c r="U109" i="130"/>
  <c r="AC49" i="16"/>
  <c r="S109" i="130"/>
  <c r="R109" i="130"/>
  <c r="Y49" i="16"/>
  <c r="Q109" i="130"/>
  <c r="P109" i="130"/>
  <c r="O109" i="130"/>
  <c r="N109" i="130"/>
  <c r="Q49" i="16"/>
  <c r="F109" i="130"/>
  <c r="B44" i="130" s="1"/>
  <c r="F108" i="130"/>
  <c r="B43" i="130" s="1"/>
  <c r="F107" i="130"/>
  <c r="B42" i="130" s="1"/>
  <c r="F106" i="130"/>
  <c r="B41" i="130" s="1"/>
  <c r="F105" i="130"/>
  <c r="B40" i="130"/>
  <c r="AK103" i="130"/>
  <c r="AS49" i="162"/>
  <c r="P49" i="162"/>
  <c r="AD103" i="130"/>
  <c r="B49" i="16"/>
  <c r="U103" i="130"/>
  <c r="AH49" i="162"/>
  <c r="V103" i="130"/>
  <c r="W103" i="130"/>
  <c r="X103" i="130"/>
  <c r="AK49" i="162"/>
  <c r="Y103" i="130"/>
  <c r="N103" i="130"/>
  <c r="O103" i="130"/>
  <c r="P103" i="130"/>
  <c r="Q103" i="130"/>
  <c r="R103" i="130"/>
  <c r="S103" i="130"/>
  <c r="M103" i="130"/>
  <c r="L103" i="130"/>
  <c r="K103" i="130"/>
  <c r="J103" i="130"/>
  <c r="I103" i="130"/>
  <c r="H103" i="130"/>
  <c r="G103" i="130"/>
  <c r="F103" i="130"/>
  <c r="E103" i="130"/>
  <c r="D103" i="130"/>
  <c r="B103" i="130"/>
  <c r="M89" i="130"/>
  <c r="M90" i="130"/>
  <c r="M91" i="130"/>
  <c r="M92" i="130"/>
  <c r="M93" i="130"/>
  <c r="M94" i="130"/>
  <c r="M95" i="130"/>
  <c r="M96" i="130"/>
  <c r="K97" i="130"/>
  <c r="I97" i="130"/>
  <c r="G97" i="130"/>
  <c r="E97" i="130"/>
  <c r="C97" i="130"/>
  <c r="F112" i="129"/>
  <c r="B47" i="129"/>
  <c r="E48" i="129"/>
  <c r="E76" i="129"/>
  <c r="D48" i="129"/>
  <c r="H50" i="129"/>
  <c r="AF103" i="129" s="1"/>
  <c r="AN48" i="162" s="1"/>
  <c r="F111" i="129"/>
  <c r="B46" i="129"/>
  <c r="F110" i="129"/>
  <c r="B45" i="129" s="1"/>
  <c r="AJ109" i="129"/>
  <c r="L10" i="129"/>
  <c r="I58" i="129"/>
  <c r="I59" i="129"/>
  <c r="I60" i="129"/>
  <c r="I61" i="129"/>
  <c r="I62" i="129"/>
  <c r="I63" i="129"/>
  <c r="I64" i="129"/>
  <c r="I65" i="129"/>
  <c r="I66" i="129"/>
  <c r="I67" i="129"/>
  <c r="I68" i="129"/>
  <c r="I69" i="129"/>
  <c r="I70" i="129"/>
  <c r="I71" i="129"/>
  <c r="I72" i="129"/>
  <c r="I73" i="129"/>
  <c r="I74" i="129"/>
  <c r="I75" i="129"/>
  <c r="H52" i="129"/>
  <c r="AD109" i="129"/>
  <c r="AJ48" i="16"/>
  <c r="BC48" i="16"/>
  <c r="F76" i="129"/>
  <c r="F48" i="129"/>
  <c r="F81" i="129"/>
  <c r="Y109" i="129"/>
  <c r="AG48" i="16"/>
  <c r="X109" i="129"/>
  <c r="W109" i="129"/>
  <c r="V109" i="129"/>
  <c r="AD48" i="16"/>
  <c r="U109" i="129"/>
  <c r="AC48" i="16"/>
  <c r="S109" i="129"/>
  <c r="R109" i="129"/>
  <c r="Y48" i="16"/>
  <c r="Q109" i="129"/>
  <c r="W48" i="16"/>
  <c r="P109" i="129"/>
  <c r="U48" i="16"/>
  <c r="O109" i="129"/>
  <c r="N109" i="129"/>
  <c r="F109" i="129"/>
  <c r="B44" i="129" s="1"/>
  <c r="F108" i="129"/>
  <c r="B43" i="129" s="1"/>
  <c r="F107" i="129"/>
  <c r="B42" i="129" s="1"/>
  <c r="F106" i="129"/>
  <c r="B41" i="129" s="1"/>
  <c r="F105" i="129"/>
  <c r="B40" i="129"/>
  <c r="AK103" i="129"/>
  <c r="AS48" i="162"/>
  <c r="Q48" i="162"/>
  <c r="AH103" i="129"/>
  <c r="AD103" i="129"/>
  <c r="U103" i="129"/>
  <c r="V103" i="129"/>
  <c r="W103" i="129"/>
  <c r="X103" i="129"/>
  <c r="Y103" i="129"/>
  <c r="AL48" i="162"/>
  <c r="N103" i="129"/>
  <c r="O103" i="129"/>
  <c r="P103" i="129"/>
  <c r="Q103" i="129"/>
  <c r="R103" i="129"/>
  <c r="S103" i="129"/>
  <c r="AD48" i="162"/>
  <c r="M103" i="129"/>
  <c r="L103" i="129"/>
  <c r="N48" i="162"/>
  <c r="K103" i="129"/>
  <c r="J103" i="129"/>
  <c r="L48" i="162"/>
  <c r="I103" i="129"/>
  <c r="H103" i="129"/>
  <c r="G103" i="129"/>
  <c r="F103" i="129"/>
  <c r="H48" i="162"/>
  <c r="E103" i="129"/>
  <c r="D103" i="129"/>
  <c r="M89" i="129"/>
  <c r="M90" i="129"/>
  <c r="M91" i="129"/>
  <c r="M92" i="129"/>
  <c r="M93" i="129"/>
  <c r="M94" i="129"/>
  <c r="M95" i="129"/>
  <c r="M96" i="129"/>
  <c r="K97" i="129"/>
  <c r="I97" i="129"/>
  <c r="G97" i="129"/>
  <c r="E97" i="129"/>
  <c r="C97" i="129"/>
  <c r="F112" i="128"/>
  <c r="B47" i="128"/>
  <c r="E48" i="128"/>
  <c r="E76" i="128"/>
  <c r="D48" i="128"/>
  <c r="H50" i="128"/>
  <c r="AF103" i="128" s="1"/>
  <c r="AN47" i="162" s="1"/>
  <c r="F111" i="128"/>
  <c r="B46" i="128"/>
  <c r="F110" i="128"/>
  <c r="B45" i="128" s="1"/>
  <c r="AJ109" i="128"/>
  <c r="L10" i="128"/>
  <c r="I58" i="128"/>
  <c r="I59" i="128"/>
  <c r="I60" i="128"/>
  <c r="I61" i="128"/>
  <c r="I62" i="128"/>
  <c r="I63" i="128"/>
  <c r="I64" i="128"/>
  <c r="I65" i="128"/>
  <c r="I66" i="128"/>
  <c r="I67" i="128"/>
  <c r="I68" i="128"/>
  <c r="I69" i="128"/>
  <c r="I70" i="128"/>
  <c r="I71" i="128"/>
  <c r="I72" i="128"/>
  <c r="I73" i="128"/>
  <c r="I74" i="128"/>
  <c r="I75" i="128"/>
  <c r="H52" i="128"/>
  <c r="AE103" i="128" s="1"/>
  <c r="AL47" i="16" s="1"/>
  <c r="AD109" i="128"/>
  <c r="AJ47" i="16"/>
  <c r="BC47" i="16"/>
  <c r="F76" i="128"/>
  <c r="F48" i="128"/>
  <c r="Y109" i="128"/>
  <c r="AG47" i="16"/>
  <c r="X109" i="128"/>
  <c r="W109" i="128"/>
  <c r="V109" i="128"/>
  <c r="U109" i="128"/>
  <c r="AC47" i="16"/>
  <c r="S109" i="128"/>
  <c r="AA47" i="16"/>
  <c r="R109" i="128"/>
  <c r="Q109" i="128"/>
  <c r="P109" i="128"/>
  <c r="U47" i="16"/>
  <c r="O109" i="128"/>
  <c r="S47" i="16"/>
  <c r="N109" i="128"/>
  <c r="F109" i="128"/>
  <c r="B44" i="128" s="1"/>
  <c r="F108" i="128"/>
  <c r="B43" i="128" s="1"/>
  <c r="F107" i="128"/>
  <c r="B42" i="128" s="1"/>
  <c r="F106" i="128"/>
  <c r="B41" i="128" s="1"/>
  <c r="F105" i="128"/>
  <c r="B40" i="128"/>
  <c r="AK103" i="128"/>
  <c r="AS47" i="162"/>
  <c r="Q47" i="162"/>
  <c r="AD103" i="128"/>
  <c r="U103" i="128"/>
  <c r="AH47" i="162"/>
  <c r="V103" i="128"/>
  <c r="W103" i="128"/>
  <c r="X103" i="128"/>
  <c r="Y103" i="128"/>
  <c r="N103" i="128"/>
  <c r="T47" i="162"/>
  <c r="O103" i="128"/>
  <c r="V47" i="162"/>
  <c r="P103" i="128"/>
  <c r="Q103" i="128"/>
  <c r="Z47" i="162"/>
  <c r="R103" i="128"/>
  <c r="S103" i="128"/>
  <c r="AD47" i="162"/>
  <c r="M103" i="128"/>
  <c r="L103" i="128"/>
  <c r="O47" i="16"/>
  <c r="K103" i="128"/>
  <c r="M47" i="162"/>
  <c r="J103" i="128"/>
  <c r="I103" i="128"/>
  <c r="H103" i="128"/>
  <c r="J47" i="162"/>
  <c r="G103" i="128"/>
  <c r="I47" i="162"/>
  <c r="F103" i="128"/>
  <c r="E103" i="128"/>
  <c r="D103" i="128"/>
  <c r="B103" i="128"/>
  <c r="D47" i="162" s="1"/>
  <c r="M89" i="128"/>
  <c r="M90" i="128"/>
  <c r="M91" i="128"/>
  <c r="M92" i="128"/>
  <c r="M93" i="128"/>
  <c r="M94" i="128"/>
  <c r="M95" i="128"/>
  <c r="M96" i="128"/>
  <c r="K97" i="128"/>
  <c r="I97" i="128"/>
  <c r="G97" i="128"/>
  <c r="E97" i="128"/>
  <c r="C97" i="128"/>
  <c r="F112" i="127"/>
  <c r="B47" i="127" s="1"/>
  <c r="E48" i="127"/>
  <c r="E76" i="127"/>
  <c r="AK109" i="127"/>
  <c r="D48" i="127"/>
  <c r="H50" i="127"/>
  <c r="AF103" i="127"/>
  <c r="AN46" i="162"/>
  <c r="F111" i="127"/>
  <c r="B46" i="127"/>
  <c r="F110" i="127"/>
  <c r="B45" i="127"/>
  <c r="AJ109" i="127"/>
  <c r="AP46" i="16"/>
  <c r="L10" i="127"/>
  <c r="I58" i="127"/>
  <c r="I59" i="127"/>
  <c r="I60" i="127"/>
  <c r="I61" i="127"/>
  <c r="I62" i="127"/>
  <c r="I63" i="127"/>
  <c r="I64" i="127"/>
  <c r="I65" i="127"/>
  <c r="I66" i="127"/>
  <c r="I67" i="127"/>
  <c r="I68" i="127"/>
  <c r="I69" i="127"/>
  <c r="I70" i="127"/>
  <c r="I71" i="127"/>
  <c r="I72" i="127"/>
  <c r="I73" i="127"/>
  <c r="I74" i="127"/>
  <c r="I75" i="127"/>
  <c r="H52" i="127"/>
  <c r="AE103" i="127"/>
  <c r="AL46" i="16"/>
  <c r="AD109" i="127"/>
  <c r="AJ46" i="16"/>
  <c r="BC46" i="16"/>
  <c r="F76" i="127"/>
  <c r="F48" i="127"/>
  <c r="Y109" i="127"/>
  <c r="X109" i="127"/>
  <c r="AF46" i="16"/>
  <c r="W109" i="127"/>
  <c r="V109" i="127"/>
  <c r="AD46" i="16"/>
  <c r="U109" i="127"/>
  <c r="S109" i="127"/>
  <c r="AA46" i="16"/>
  <c r="R109" i="127"/>
  <c r="Q109" i="127"/>
  <c r="W46" i="16"/>
  <c r="P109" i="127"/>
  <c r="O109" i="127"/>
  <c r="S46" i="16"/>
  <c r="N109" i="127"/>
  <c r="Q46" i="16"/>
  <c r="F109" i="127"/>
  <c r="B44" i="127"/>
  <c r="F108" i="127"/>
  <c r="B43" i="127"/>
  <c r="F107" i="127"/>
  <c r="B42" i="127"/>
  <c r="F106" i="127"/>
  <c r="B41" i="127"/>
  <c r="F105" i="127"/>
  <c r="B40" i="127" s="1"/>
  <c r="AK103" i="127"/>
  <c r="AS46" i="162"/>
  <c r="Q46" i="162"/>
  <c r="P46" i="162"/>
  <c r="AH103" i="127"/>
  <c r="AD103" i="127"/>
  <c r="B46" i="16"/>
  <c r="U103" i="127"/>
  <c r="V103" i="127"/>
  <c r="W103" i="127"/>
  <c r="X103" i="127"/>
  <c r="Y103" i="127"/>
  <c r="AL46" i="162"/>
  <c r="N103" i="127"/>
  <c r="O103" i="127"/>
  <c r="P103" i="127"/>
  <c r="Q103" i="127"/>
  <c r="Z46" i="162"/>
  <c r="R103" i="127"/>
  <c r="S103" i="127"/>
  <c r="M103" i="127"/>
  <c r="L103" i="127"/>
  <c r="K103" i="127"/>
  <c r="J103" i="127"/>
  <c r="I103" i="127"/>
  <c r="H103" i="127"/>
  <c r="G103" i="127"/>
  <c r="F103" i="127"/>
  <c r="H46" i="162"/>
  <c r="E103" i="127"/>
  <c r="D103" i="127"/>
  <c r="C103" i="127"/>
  <c r="E46" i="162" s="1"/>
  <c r="B103" i="127"/>
  <c r="M89" i="127"/>
  <c r="M90" i="127"/>
  <c r="M91" i="127"/>
  <c r="M92" i="127"/>
  <c r="M93" i="127"/>
  <c r="M94" i="127"/>
  <c r="M95" i="127"/>
  <c r="M96" i="127"/>
  <c r="K97" i="127"/>
  <c r="I97" i="127"/>
  <c r="G97" i="127"/>
  <c r="E97" i="127"/>
  <c r="C97" i="127"/>
  <c r="F112" i="126"/>
  <c r="B47" i="126" s="1"/>
  <c r="E48" i="126"/>
  <c r="E76" i="126"/>
  <c r="E108" i="126"/>
  <c r="D48" i="126"/>
  <c r="H50" i="126"/>
  <c r="AF103" i="126"/>
  <c r="AN45" i="162"/>
  <c r="F111" i="126"/>
  <c r="B46" i="126" s="1"/>
  <c r="F110" i="126"/>
  <c r="B45" i="126" s="1"/>
  <c r="AJ109" i="126"/>
  <c r="L10" i="126"/>
  <c r="I58" i="126"/>
  <c r="I59" i="126"/>
  <c r="I60" i="126"/>
  <c r="I61" i="126"/>
  <c r="I62" i="126"/>
  <c r="I63" i="126"/>
  <c r="I64" i="126"/>
  <c r="I65" i="126"/>
  <c r="I66" i="126"/>
  <c r="I67" i="126"/>
  <c r="I68" i="126"/>
  <c r="I69" i="126"/>
  <c r="I70" i="126"/>
  <c r="I71" i="126"/>
  <c r="I72" i="126"/>
  <c r="I73" i="126"/>
  <c r="I74" i="126"/>
  <c r="I75" i="126"/>
  <c r="H52" i="126"/>
  <c r="AE103" i="126" s="1"/>
  <c r="AL45" i="16" s="1"/>
  <c r="AD109" i="126"/>
  <c r="AJ45" i="16"/>
  <c r="BC45" i="16"/>
  <c r="F76" i="126"/>
  <c r="F48" i="126"/>
  <c r="F81" i="126"/>
  <c r="Y109" i="126"/>
  <c r="AG45" i="16"/>
  <c r="X109" i="126"/>
  <c r="W109" i="126"/>
  <c r="AE45" i="16"/>
  <c r="V109" i="126"/>
  <c r="U109" i="126"/>
  <c r="AC45" i="16"/>
  <c r="S109" i="126"/>
  <c r="R109" i="126"/>
  <c r="Y45" i="16"/>
  <c r="Q109" i="126"/>
  <c r="P109" i="126"/>
  <c r="U45" i="16"/>
  <c r="O109" i="126"/>
  <c r="N109" i="126"/>
  <c r="Q45" i="16"/>
  <c r="F109" i="126"/>
  <c r="B44" i="126" s="1"/>
  <c r="F108" i="126"/>
  <c r="B43" i="126" s="1"/>
  <c r="F107" i="126"/>
  <c r="B42" i="126" s="1"/>
  <c r="F106" i="126"/>
  <c r="B41" i="126" s="1"/>
  <c r="C106" i="126"/>
  <c r="F105" i="126"/>
  <c r="B40" i="126" s="1"/>
  <c r="AK103" i="126"/>
  <c r="AS45" i="162"/>
  <c r="AD103" i="126"/>
  <c r="B45" i="16"/>
  <c r="U103" i="126"/>
  <c r="AH45" i="162"/>
  <c r="V103" i="126"/>
  <c r="W103" i="126"/>
  <c r="X103" i="126"/>
  <c r="Y103" i="126"/>
  <c r="N103" i="126"/>
  <c r="O103" i="126"/>
  <c r="P103" i="126"/>
  <c r="Q103" i="126"/>
  <c r="R103" i="126"/>
  <c r="AB45" i="162"/>
  <c r="S103" i="126"/>
  <c r="M103" i="126"/>
  <c r="L103" i="126"/>
  <c r="K103" i="126"/>
  <c r="J103" i="126"/>
  <c r="I103" i="126"/>
  <c r="H103" i="126"/>
  <c r="G103" i="126"/>
  <c r="I45" i="16"/>
  <c r="F103" i="126"/>
  <c r="E103" i="126"/>
  <c r="D103" i="126"/>
  <c r="F45" i="16"/>
  <c r="B103" i="126"/>
  <c r="D45" i="16" s="1"/>
  <c r="M89" i="126"/>
  <c r="M90" i="126"/>
  <c r="M91" i="126"/>
  <c r="M92" i="126"/>
  <c r="M93" i="126"/>
  <c r="M94" i="126"/>
  <c r="M95" i="126"/>
  <c r="M96" i="126"/>
  <c r="K97" i="126"/>
  <c r="I97" i="126"/>
  <c r="G97" i="126"/>
  <c r="E97" i="126"/>
  <c r="C97" i="126"/>
  <c r="F112" i="125"/>
  <c r="B47" i="125" s="1"/>
  <c r="E48" i="125"/>
  <c r="E76" i="125"/>
  <c r="D48" i="125"/>
  <c r="H50" i="125"/>
  <c r="AF103" i="125"/>
  <c r="AN44" i="162" s="1"/>
  <c r="F111" i="125"/>
  <c r="B46" i="125" s="1"/>
  <c r="F110" i="125"/>
  <c r="B45" i="125" s="1"/>
  <c r="AJ109" i="125"/>
  <c r="L10" i="125"/>
  <c r="I58" i="125"/>
  <c r="I59" i="125"/>
  <c r="I60" i="125"/>
  <c r="I61" i="125"/>
  <c r="I62" i="125"/>
  <c r="I63" i="125"/>
  <c r="I64" i="125"/>
  <c r="I65" i="125"/>
  <c r="I66" i="125"/>
  <c r="I67" i="125"/>
  <c r="I68" i="125"/>
  <c r="I69" i="125"/>
  <c r="I70" i="125"/>
  <c r="I71" i="125"/>
  <c r="I72" i="125"/>
  <c r="I73" i="125"/>
  <c r="I74" i="125"/>
  <c r="I75" i="125"/>
  <c r="H52" i="125"/>
  <c r="AD109" i="125"/>
  <c r="AJ44" i="16"/>
  <c r="BC44" i="16"/>
  <c r="F76" i="125"/>
  <c r="F48" i="125"/>
  <c r="Y109" i="125"/>
  <c r="AG44" i="16"/>
  <c r="X109" i="125"/>
  <c r="W109" i="125"/>
  <c r="V109" i="125"/>
  <c r="AD44" i="16"/>
  <c r="U109" i="125"/>
  <c r="AC44" i="16"/>
  <c r="S109" i="125"/>
  <c r="R109" i="125"/>
  <c r="Q109" i="125"/>
  <c r="W44" i="16"/>
  <c r="P109" i="125"/>
  <c r="U44" i="16"/>
  <c r="O109" i="125"/>
  <c r="N109" i="125"/>
  <c r="F109" i="125"/>
  <c r="B44" i="125" s="1"/>
  <c r="F108" i="125"/>
  <c r="B43" i="125" s="1"/>
  <c r="F107" i="125"/>
  <c r="B42" i="125" s="1"/>
  <c r="F106" i="125"/>
  <c r="B41" i="125" s="1"/>
  <c r="F105" i="125"/>
  <c r="B40" i="125"/>
  <c r="AK103" i="125"/>
  <c r="AS44" i="162"/>
  <c r="AH103" i="125"/>
  <c r="C44" i="162" s="1"/>
  <c r="AD103" i="125"/>
  <c r="B44" i="16"/>
  <c r="U103" i="125"/>
  <c r="V103" i="125"/>
  <c r="AI44" i="162"/>
  <c r="W103" i="125"/>
  <c r="X103" i="125"/>
  <c r="Y103" i="125"/>
  <c r="AL44" i="162"/>
  <c r="N103" i="125"/>
  <c r="T44" i="162"/>
  <c r="O103" i="125"/>
  <c r="P103" i="125"/>
  <c r="X44" i="162"/>
  <c r="Q103" i="125"/>
  <c r="R103" i="125"/>
  <c r="AB44" i="162"/>
  <c r="S103" i="125"/>
  <c r="M103" i="125"/>
  <c r="O44" i="162"/>
  <c r="L103" i="125"/>
  <c r="K103" i="125"/>
  <c r="J103" i="125"/>
  <c r="I103" i="125"/>
  <c r="K44" i="162"/>
  <c r="H103" i="125"/>
  <c r="G103" i="125"/>
  <c r="F103" i="125"/>
  <c r="E103" i="125"/>
  <c r="G44" i="162"/>
  <c r="D103" i="125"/>
  <c r="F44" i="16"/>
  <c r="M89" i="125"/>
  <c r="M90" i="125"/>
  <c r="M91" i="125"/>
  <c r="M92" i="125"/>
  <c r="M93" i="125"/>
  <c r="M94" i="125"/>
  <c r="M95" i="125"/>
  <c r="M96" i="125"/>
  <c r="K97" i="125"/>
  <c r="I97" i="125"/>
  <c r="G97" i="125"/>
  <c r="E97" i="125"/>
  <c r="C97" i="125"/>
  <c r="F112" i="124"/>
  <c r="B47" i="124" s="1"/>
  <c r="E48" i="124"/>
  <c r="E76" i="124"/>
  <c r="D48" i="124"/>
  <c r="F111" i="124"/>
  <c r="B46" i="124" s="1"/>
  <c r="F110" i="124"/>
  <c r="B45" i="124" s="1"/>
  <c r="AJ109" i="124"/>
  <c r="L10" i="124"/>
  <c r="I58" i="124"/>
  <c r="I59" i="124"/>
  <c r="I60" i="124"/>
  <c r="I61" i="124"/>
  <c r="I62" i="124"/>
  <c r="I63" i="124"/>
  <c r="I64" i="124"/>
  <c r="I65" i="124"/>
  <c r="I66" i="124"/>
  <c r="I67" i="124"/>
  <c r="I68" i="124"/>
  <c r="I69" i="124"/>
  <c r="I70" i="124"/>
  <c r="I71" i="124"/>
  <c r="I72" i="124"/>
  <c r="I73" i="124"/>
  <c r="I74" i="124"/>
  <c r="I75" i="124"/>
  <c r="H52" i="124"/>
  <c r="AE103" i="124" s="1"/>
  <c r="AL43" i="16" s="1"/>
  <c r="AD109" i="124"/>
  <c r="AJ43" i="16"/>
  <c r="BC43" i="16"/>
  <c r="F76" i="124"/>
  <c r="F48" i="124"/>
  <c r="F81" i="124"/>
  <c r="Y109" i="124"/>
  <c r="AG43" i="16"/>
  <c r="X109" i="124"/>
  <c r="W109" i="124"/>
  <c r="V109" i="124"/>
  <c r="AD43" i="16"/>
  <c r="U109" i="124"/>
  <c r="AC43" i="16"/>
  <c r="S109" i="124"/>
  <c r="AA43" i="16"/>
  <c r="R109" i="124"/>
  <c r="Y43" i="16"/>
  <c r="Q109" i="124"/>
  <c r="P109" i="124"/>
  <c r="U43" i="16"/>
  <c r="O109" i="124"/>
  <c r="N109" i="124"/>
  <c r="Q43" i="16"/>
  <c r="F109" i="124"/>
  <c r="B44" i="124" s="1"/>
  <c r="F108" i="124"/>
  <c r="B43" i="124"/>
  <c r="F107" i="124"/>
  <c r="B42" i="124" s="1"/>
  <c r="F106" i="124"/>
  <c r="B41" i="124"/>
  <c r="F105" i="124"/>
  <c r="B40" i="124" s="1"/>
  <c r="AK103" i="124"/>
  <c r="AS43" i="162"/>
  <c r="AD103" i="124"/>
  <c r="B43" i="162"/>
  <c r="U103" i="124"/>
  <c r="V103" i="124"/>
  <c r="W103" i="124"/>
  <c r="AJ43" i="162"/>
  <c r="X103" i="124"/>
  <c r="Y103" i="124"/>
  <c r="N103" i="124"/>
  <c r="T43" i="162"/>
  <c r="O103" i="124"/>
  <c r="V43" i="162"/>
  <c r="P103" i="124"/>
  <c r="Q103" i="124"/>
  <c r="R103" i="124"/>
  <c r="S103" i="124"/>
  <c r="M103" i="124"/>
  <c r="L103" i="124"/>
  <c r="K103" i="124"/>
  <c r="M43" i="162"/>
  <c r="J103" i="124"/>
  <c r="I103" i="124"/>
  <c r="H103" i="124"/>
  <c r="G103" i="124"/>
  <c r="I43" i="162"/>
  <c r="F103" i="124"/>
  <c r="E103" i="124"/>
  <c r="D103" i="124"/>
  <c r="B103" i="124"/>
  <c r="M89" i="124"/>
  <c r="M90" i="124"/>
  <c r="M91" i="124"/>
  <c r="M92" i="124"/>
  <c r="M93" i="124"/>
  <c r="M94" i="124"/>
  <c r="M95" i="124"/>
  <c r="M96" i="124"/>
  <c r="K97" i="124"/>
  <c r="I97" i="124"/>
  <c r="G97" i="124"/>
  <c r="E97" i="124"/>
  <c r="C97" i="124"/>
  <c r="F112" i="123"/>
  <c r="B47" i="123"/>
  <c r="E48" i="123"/>
  <c r="E76" i="123"/>
  <c r="D48" i="123"/>
  <c r="H50" i="123"/>
  <c r="AF103" i="123" s="1"/>
  <c r="AN42" i="162" s="1"/>
  <c r="F111" i="123"/>
  <c r="B46" i="123"/>
  <c r="F110" i="123"/>
  <c r="B45" i="123" s="1"/>
  <c r="AJ109" i="123"/>
  <c r="L10" i="123"/>
  <c r="I58" i="123"/>
  <c r="I59" i="123"/>
  <c r="I60" i="123"/>
  <c r="I61" i="123"/>
  <c r="I62" i="123"/>
  <c r="I63" i="123"/>
  <c r="I64" i="123"/>
  <c r="I65" i="123"/>
  <c r="I66" i="123"/>
  <c r="I67" i="123"/>
  <c r="I68" i="123"/>
  <c r="I69" i="123"/>
  <c r="I70" i="123"/>
  <c r="I71" i="123"/>
  <c r="I72" i="123"/>
  <c r="I73" i="123"/>
  <c r="I74" i="123"/>
  <c r="I75" i="123"/>
  <c r="H52" i="123"/>
  <c r="AE103" i="123"/>
  <c r="AL42" i="16"/>
  <c r="AD109" i="123"/>
  <c r="AJ42" i="16"/>
  <c r="BC42" i="16"/>
  <c r="F76" i="123"/>
  <c r="F48" i="123"/>
  <c r="F81" i="123"/>
  <c r="M7" i="123"/>
  <c r="Y109" i="123"/>
  <c r="AG42" i="16"/>
  <c r="X109" i="123"/>
  <c r="W109" i="123"/>
  <c r="V109" i="123"/>
  <c r="U109" i="123"/>
  <c r="S109" i="123"/>
  <c r="AA42" i="16"/>
  <c r="R109" i="123"/>
  <c r="Q109" i="123"/>
  <c r="P109" i="123"/>
  <c r="O109" i="123"/>
  <c r="S42" i="16"/>
  <c r="N109" i="123"/>
  <c r="F109" i="123"/>
  <c r="B44" i="123"/>
  <c r="D109" i="123"/>
  <c r="F108" i="123"/>
  <c r="B43" i="123" s="1"/>
  <c r="F107" i="123"/>
  <c r="B42" i="123" s="1"/>
  <c r="F106" i="123"/>
  <c r="B41" i="123" s="1"/>
  <c r="F105" i="123"/>
  <c r="B40" i="123"/>
  <c r="AK103" i="123"/>
  <c r="AS42" i="162"/>
  <c r="AH103" i="123"/>
  <c r="C42" i="16"/>
  <c r="AD103" i="123"/>
  <c r="B42" i="162"/>
  <c r="U103" i="123"/>
  <c r="V103" i="123"/>
  <c r="W103" i="123"/>
  <c r="X103" i="123"/>
  <c r="Y103" i="123"/>
  <c r="AL42" i="162"/>
  <c r="N103" i="123"/>
  <c r="O103" i="123"/>
  <c r="V42" i="162"/>
  <c r="P103" i="123"/>
  <c r="Q103" i="123"/>
  <c r="R103" i="123"/>
  <c r="AB42" i="162"/>
  <c r="S103" i="123"/>
  <c r="AD42" i="162"/>
  <c r="M103" i="123"/>
  <c r="L103" i="123"/>
  <c r="K103" i="123"/>
  <c r="J103" i="123"/>
  <c r="L42" i="162"/>
  <c r="I103" i="123"/>
  <c r="K42" i="16"/>
  <c r="H103" i="123"/>
  <c r="G103" i="123"/>
  <c r="F103" i="123"/>
  <c r="H42" i="162"/>
  <c r="E103" i="123"/>
  <c r="D103" i="123"/>
  <c r="C103" i="123"/>
  <c r="B103" i="123"/>
  <c r="D42" i="16" s="1"/>
  <c r="D42" i="162"/>
  <c r="M89" i="123"/>
  <c r="M90" i="123"/>
  <c r="M91" i="123"/>
  <c r="M92" i="123"/>
  <c r="M93" i="123"/>
  <c r="M94" i="123"/>
  <c r="M95" i="123"/>
  <c r="M96" i="123"/>
  <c r="K97" i="123"/>
  <c r="I97" i="123"/>
  <c r="G97" i="123"/>
  <c r="E97" i="123"/>
  <c r="C97" i="123"/>
  <c r="F112" i="122"/>
  <c r="B47" i="122"/>
  <c r="E48" i="122"/>
  <c r="E76" i="122"/>
  <c r="H47" i="122"/>
  <c r="D48" i="122"/>
  <c r="H50" i="122"/>
  <c r="AF103" i="122" s="1"/>
  <c r="AN41" i="162"/>
  <c r="C109" i="122"/>
  <c r="F111" i="122"/>
  <c r="B46" i="122" s="1"/>
  <c r="F110" i="122"/>
  <c r="B45" i="122" s="1"/>
  <c r="AJ109" i="122"/>
  <c r="L10" i="122"/>
  <c r="I58" i="122"/>
  <c r="I59" i="122"/>
  <c r="I60" i="122"/>
  <c r="I61" i="122"/>
  <c r="I62" i="122"/>
  <c r="I63" i="122"/>
  <c r="I64" i="122"/>
  <c r="I65" i="122"/>
  <c r="I66" i="122"/>
  <c r="I67" i="122"/>
  <c r="I68" i="122"/>
  <c r="I69" i="122"/>
  <c r="I70" i="122"/>
  <c r="I71" i="122"/>
  <c r="I72" i="122"/>
  <c r="I73" i="122"/>
  <c r="I74" i="122"/>
  <c r="I75" i="122"/>
  <c r="H52" i="122"/>
  <c r="AE103" i="122" s="1"/>
  <c r="AL41" i="16" s="1"/>
  <c r="AD109" i="122"/>
  <c r="AJ41" i="16"/>
  <c r="BC41" i="16"/>
  <c r="F76" i="122"/>
  <c r="F48" i="122"/>
  <c r="Y109" i="122"/>
  <c r="X109" i="122"/>
  <c r="AF41" i="16"/>
  <c r="W109" i="122"/>
  <c r="V109" i="122"/>
  <c r="AD41" i="16"/>
  <c r="U109" i="122"/>
  <c r="S109" i="122"/>
  <c r="AA41" i="16"/>
  <c r="R109" i="122"/>
  <c r="Q109" i="122"/>
  <c r="W41" i="16"/>
  <c r="P109" i="122"/>
  <c r="O109" i="122"/>
  <c r="S41" i="16"/>
  <c r="N109" i="122"/>
  <c r="F109" i="122"/>
  <c r="B44" i="122" s="1"/>
  <c r="F108" i="122"/>
  <c r="B43" i="122" s="1"/>
  <c r="F107" i="122"/>
  <c r="B42" i="122" s="1"/>
  <c r="F106" i="122"/>
  <c r="B41" i="122" s="1"/>
  <c r="F105" i="122"/>
  <c r="B40" i="122" s="1"/>
  <c r="AK103" i="122"/>
  <c r="AS41" i="162"/>
  <c r="Q41" i="162"/>
  <c r="AD103" i="122"/>
  <c r="B41" i="16"/>
  <c r="U103" i="122"/>
  <c r="AH41" i="162"/>
  <c r="V103" i="122"/>
  <c r="W103" i="122"/>
  <c r="X103" i="122"/>
  <c r="Y103" i="122"/>
  <c r="AL41" i="162"/>
  <c r="N103" i="122"/>
  <c r="O103" i="122"/>
  <c r="P103" i="122"/>
  <c r="Q103" i="122"/>
  <c r="R103" i="122"/>
  <c r="AB41" i="162"/>
  <c r="S103" i="122"/>
  <c r="M103" i="122"/>
  <c r="L103" i="122"/>
  <c r="K103" i="122"/>
  <c r="N41" i="16"/>
  <c r="J103" i="122"/>
  <c r="I103" i="122"/>
  <c r="H103" i="122"/>
  <c r="J41" i="162"/>
  <c r="G103" i="122"/>
  <c r="I41" i="16"/>
  <c r="F103" i="122"/>
  <c r="H41" i="16"/>
  <c r="E103" i="122"/>
  <c r="D103" i="122"/>
  <c r="B103" i="122"/>
  <c r="M89" i="122"/>
  <c r="M90" i="122"/>
  <c r="M91" i="122"/>
  <c r="M92" i="122"/>
  <c r="M93" i="122"/>
  <c r="M94" i="122"/>
  <c r="M95" i="122"/>
  <c r="M96" i="122"/>
  <c r="K97" i="122"/>
  <c r="I97" i="122"/>
  <c r="G97" i="122"/>
  <c r="E97" i="122"/>
  <c r="C97" i="122"/>
  <c r="F112" i="121"/>
  <c r="B47" i="121"/>
  <c r="E48" i="121"/>
  <c r="E76" i="121"/>
  <c r="D48" i="121"/>
  <c r="F111" i="121"/>
  <c r="B46" i="121" s="1"/>
  <c r="F110" i="121"/>
  <c r="B45" i="121" s="1"/>
  <c r="AJ109" i="121"/>
  <c r="L10" i="121"/>
  <c r="I58" i="121"/>
  <c r="I59" i="121"/>
  <c r="I60" i="121"/>
  <c r="I61" i="121"/>
  <c r="I62" i="121"/>
  <c r="I63" i="121"/>
  <c r="I64" i="121"/>
  <c r="I65" i="121"/>
  <c r="I66" i="121"/>
  <c r="I67" i="121"/>
  <c r="I68" i="121"/>
  <c r="I69" i="121"/>
  <c r="I70" i="121"/>
  <c r="I71" i="121"/>
  <c r="I72" i="121"/>
  <c r="I73" i="121"/>
  <c r="I74" i="121"/>
  <c r="I75" i="121"/>
  <c r="H52" i="121"/>
  <c r="AD109" i="121"/>
  <c r="AJ40" i="16"/>
  <c r="BC40" i="16"/>
  <c r="F76" i="121"/>
  <c r="F48" i="121"/>
  <c r="Y109" i="121"/>
  <c r="AG40" i="16"/>
  <c r="X109" i="121"/>
  <c r="W109" i="121"/>
  <c r="V109" i="121"/>
  <c r="AD40" i="16"/>
  <c r="U109" i="121"/>
  <c r="AC40" i="16"/>
  <c r="S109" i="121"/>
  <c r="R109" i="121"/>
  <c r="Y40" i="16"/>
  <c r="Q109" i="121"/>
  <c r="W40" i="16"/>
  <c r="P109" i="121"/>
  <c r="U40" i="16"/>
  <c r="O109" i="121"/>
  <c r="S40" i="16"/>
  <c r="N109" i="121"/>
  <c r="F109" i="121"/>
  <c r="B44" i="121" s="1"/>
  <c r="F108" i="121"/>
  <c r="B43" i="121" s="1"/>
  <c r="F107" i="121"/>
  <c r="B42" i="121" s="1"/>
  <c r="F106" i="121"/>
  <c r="B41" i="121" s="1"/>
  <c r="F105" i="121"/>
  <c r="B40" i="121" s="1"/>
  <c r="AK103" i="121"/>
  <c r="AS40" i="162"/>
  <c r="AH103" i="121"/>
  <c r="AD103" i="121"/>
  <c r="B40" i="16"/>
  <c r="U103" i="121"/>
  <c r="V103" i="121"/>
  <c r="W103" i="121"/>
  <c r="X103" i="121"/>
  <c r="Y103" i="121"/>
  <c r="AL40" i="162"/>
  <c r="N103" i="121"/>
  <c r="O103" i="121"/>
  <c r="P103" i="121"/>
  <c r="X40" i="162"/>
  <c r="Q103" i="121"/>
  <c r="R103" i="121"/>
  <c r="S103" i="121"/>
  <c r="M103" i="121"/>
  <c r="L103" i="121"/>
  <c r="K103" i="121"/>
  <c r="J103" i="121"/>
  <c r="L40" i="162"/>
  <c r="I103" i="121"/>
  <c r="K40" i="16"/>
  <c r="H103" i="121"/>
  <c r="G103" i="121"/>
  <c r="F103" i="121"/>
  <c r="H40" i="162"/>
  <c r="E103" i="121"/>
  <c r="D103" i="121"/>
  <c r="M89" i="121"/>
  <c r="M90" i="121"/>
  <c r="M91" i="121"/>
  <c r="M92" i="121"/>
  <c r="M93" i="121"/>
  <c r="M94" i="121"/>
  <c r="M95" i="121"/>
  <c r="M96" i="121"/>
  <c r="K97" i="121"/>
  <c r="I97" i="121"/>
  <c r="G97" i="121"/>
  <c r="E97" i="121"/>
  <c r="C97" i="121"/>
  <c r="F112" i="120"/>
  <c r="B47" i="120" s="1"/>
  <c r="E48" i="120"/>
  <c r="E76" i="120"/>
  <c r="E107" i="120"/>
  <c r="D48" i="120"/>
  <c r="H50" i="120"/>
  <c r="AF103" i="120" s="1"/>
  <c r="AN39" i="162" s="1"/>
  <c r="F111" i="120"/>
  <c r="B46" i="120"/>
  <c r="F110" i="120"/>
  <c r="B45" i="120"/>
  <c r="AJ109" i="120"/>
  <c r="L10" i="120"/>
  <c r="I58" i="120"/>
  <c r="I59" i="120"/>
  <c r="I60" i="120"/>
  <c r="I61" i="120"/>
  <c r="I62" i="120"/>
  <c r="I63" i="120"/>
  <c r="I64" i="120"/>
  <c r="I65" i="120"/>
  <c r="I66" i="120"/>
  <c r="I67" i="120"/>
  <c r="I68" i="120"/>
  <c r="I69" i="120"/>
  <c r="I70" i="120"/>
  <c r="I71" i="120"/>
  <c r="I72" i="120"/>
  <c r="I73" i="120"/>
  <c r="I74" i="120"/>
  <c r="I75" i="120"/>
  <c r="H52" i="120"/>
  <c r="AE103" i="120"/>
  <c r="AL39" i="16" s="1"/>
  <c r="AD109" i="120"/>
  <c r="AJ39" i="16"/>
  <c r="BC39" i="16"/>
  <c r="F76" i="120"/>
  <c r="F48" i="120"/>
  <c r="Y109" i="120"/>
  <c r="X109" i="120"/>
  <c r="W109" i="120"/>
  <c r="AE39" i="16"/>
  <c r="V109" i="120"/>
  <c r="U109" i="120"/>
  <c r="AC39" i="16"/>
  <c r="S109" i="120"/>
  <c r="R109" i="120"/>
  <c r="Q109" i="120"/>
  <c r="P109" i="120"/>
  <c r="O109" i="120"/>
  <c r="N109" i="120"/>
  <c r="F109" i="120"/>
  <c r="B44" i="120" s="1"/>
  <c r="F108" i="120"/>
  <c r="B43" i="120" s="1"/>
  <c r="F107" i="120"/>
  <c r="B42" i="120" s="1"/>
  <c r="F106" i="120"/>
  <c r="B41" i="120" s="1"/>
  <c r="F105" i="120"/>
  <c r="B40" i="120" s="1"/>
  <c r="AK103" i="120"/>
  <c r="AS39" i="162"/>
  <c r="Q39" i="162"/>
  <c r="AD103" i="120"/>
  <c r="B39" i="162"/>
  <c r="U103" i="120"/>
  <c r="V103" i="120"/>
  <c r="W103" i="120"/>
  <c r="X103" i="120"/>
  <c r="AK39" i="162"/>
  <c r="Y103" i="120"/>
  <c r="AL39" i="162"/>
  <c r="N103" i="120"/>
  <c r="O103" i="120"/>
  <c r="P103" i="120"/>
  <c r="X39" i="162"/>
  <c r="Q103" i="120"/>
  <c r="Z39" i="162"/>
  <c r="R103" i="120"/>
  <c r="S103" i="120"/>
  <c r="M103" i="120"/>
  <c r="L103" i="120"/>
  <c r="K103" i="120"/>
  <c r="J103" i="120"/>
  <c r="L39" i="162"/>
  <c r="I103" i="120"/>
  <c r="H103" i="120"/>
  <c r="G103" i="120"/>
  <c r="F103" i="120"/>
  <c r="H39" i="162"/>
  <c r="E103" i="120"/>
  <c r="G39" i="16"/>
  <c r="D103" i="120"/>
  <c r="F39" i="162"/>
  <c r="B103" i="120"/>
  <c r="M89" i="120"/>
  <c r="M90" i="120"/>
  <c r="M91" i="120"/>
  <c r="M92" i="120"/>
  <c r="M93" i="120"/>
  <c r="M94" i="120"/>
  <c r="M95" i="120"/>
  <c r="M96" i="120"/>
  <c r="K97" i="120"/>
  <c r="I97" i="120"/>
  <c r="G97" i="120"/>
  <c r="E97" i="120"/>
  <c r="C97" i="120"/>
  <c r="F112" i="119"/>
  <c r="B47" i="119" s="1"/>
  <c r="E48" i="119"/>
  <c r="E76" i="119"/>
  <c r="D48" i="119"/>
  <c r="H50" i="119"/>
  <c r="AF103" i="119"/>
  <c r="AN38" i="162" s="1"/>
  <c r="F111" i="119"/>
  <c r="B46" i="119" s="1"/>
  <c r="F110" i="119"/>
  <c r="B45" i="119" s="1"/>
  <c r="AJ109" i="119"/>
  <c r="L10" i="119"/>
  <c r="I58" i="119"/>
  <c r="I59" i="119"/>
  <c r="I60" i="119"/>
  <c r="I61" i="119"/>
  <c r="I62" i="119"/>
  <c r="I63" i="119"/>
  <c r="I64" i="119"/>
  <c r="I65" i="119"/>
  <c r="I66" i="119"/>
  <c r="I67" i="119"/>
  <c r="I68" i="119"/>
  <c r="I69" i="119"/>
  <c r="I70" i="119"/>
  <c r="I71" i="119"/>
  <c r="I72" i="119"/>
  <c r="I73" i="119"/>
  <c r="I74" i="119"/>
  <c r="I75" i="119"/>
  <c r="H52" i="119"/>
  <c r="AD109" i="119"/>
  <c r="AJ38" i="16"/>
  <c r="BC38" i="16"/>
  <c r="F76" i="119"/>
  <c r="F48" i="119"/>
  <c r="Y109" i="119"/>
  <c r="AG38" i="16"/>
  <c r="X109" i="119"/>
  <c r="AF38" i="16"/>
  <c r="W109" i="119"/>
  <c r="AE38" i="16"/>
  <c r="V109" i="119"/>
  <c r="U109" i="119"/>
  <c r="AC38" i="16"/>
  <c r="S109" i="119"/>
  <c r="AA38" i="16"/>
  <c r="R109" i="119"/>
  <c r="Y38" i="16"/>
  <c r="Q109" i="119"/>
  <c r="P109" i="119"/>
  <c r="U38" i="16"/>
  <c r="O109" i="119"/>
  <c r="S38" i="16"/>
  <c r="N109" i="119"/>
  <c r="Q38" i="16"/>
  <c r="F109" i="119"/>
  <c r="B44" i="119" s="1"/>
  <c r="F108" i="119"/>
  <c r="B43" i="119" s="1"/>
  <c r="F107" i="119"/>
  <c r="B42" i="119" s="1"/>
  <c r="F106" i="119"/>
  <c r="B41" i="119" s="1"/>
  <c r="F105" i="119"/>
  <c r="B40" i="119" s="1"/>
  <c r="AK103" i="119"/>
  <c r="AS38" i="162"/>
  <c r="Q38" i="162"/>
  <c r="AH103" i="119"/>
  <c r="AD103" i="119"/>
  <c r="B38" i="162"/>
  <c r="U103" i="119"/>
  <c r="V103" i="119"/>
  <c r="W103" i="119"/>
  <c r="X103" i="119"/>
  <c r="Y103" i="119"/>
  <c r="AL38" i="162"/>
  <c r="N103" i="119"/>
  <c r="O103" i="119"/>
  <c r="P103" i="119"/>
  <c r="Q103" i="119"/>
  <c r="Z38" i="162"/>
  <c r="R103" i="119"/>
  <c r="S103" i="119"/>
  <c r="M103" i="119"/>
  <c r="L103" i="119"/>
  <c r="K103" i="119"/>
  <c r="M38" i="162"/>
  <c r="J103" i="119"/>
  <c r="I103" i="119"/>
  <c r="H103" i="119"/>
  <c r="G103" i="119"/>
  <c r="I38" i="162"/>
  <c r="F103" i="119"/>
  <c r="E103" i="119"/>
  <c r="D103" i="119"/>
  <c r="C103" i="119"/>
  <c r="B103" i="119"/>
  <c r="M89" i="119"/>
  <c r="M90" i="119"/>
  <c r="M91" i="119"/>
  <c r="M92" i="119"/>
  <c r="M93" i="119"/>
  <c r="M94" i="119"/>
  <c r="M95" i="119"/>
  <c r="M96" i="119"/>
  <c r="K97" i="119"/>
  <c r="I97" i="119"/>
  <c r="G97" i="119"/>
  <c r="E97" i="119"/>
  <c r="C97" i="119"/>
  <c r="F112" i="118"/>
  <c r="B47" i="118" s="1"/>
  <c r="E48" i="118"/>
  <c r="E76" i="118"/>
  <c r="D48" i="118"/>
  <c r="H50" i="118"/>
  <c r="AF103" i="118"/>
  <c r="AN37" i="162" s="1"/>
  <c r="F111" i="118"/>
  <c r="B46" i="118" s="1"/>
  <c r="F110" i="118"/>
  <c r="B45" i="118" s="1"/>
  <c r="AJ109" i="118"/>
  <c r="AP37" i="16"/>
  <c r="L10" i="118"/>
  <c r="I58" i="118"/>
  <c r="I59" i="118"/>
  <c r="I60" i="118"/>
  <c r="I61" i="118"/>
  <c r="I62" i="118"/>
  <c r="I63" i="118"/>
  <c r="I64" i="118"/>
  <c r="I65" i="118"/>
  <c r="I66" i="118"/>
  <c r="I67" i="118"/>
  <c r="I68" i="118"/>
  <c r="I69" i="118"/>
  <c r="I70" i="118"/>
  <c r="I71" i="118"/>
  <c r="I72" i="118"/>
  <c r="I73" i="118"/>
  <c r="I74" i="118"/>
  <c r="I75" i="118"/>
  <c r="H52" i="118"/>
  <c r="AE103" i="118"/>
  <c r="AL37" i="16" s="1"/>
  <c r="AD109" i="118"/>
  <c r="AJ37" i="16"/>
  <c r="BC37" i="16"/>
  <c r="F76" i="118"/>
  <c r="F48" i="118"/>
  <c r="Y109" i="118"/>
  <c r="X109" i="118"/>
  <c r="W109" i="118"/>
  <c r="AE37" i="16"/>
  <c r="V109" i="118"/>
  <c r="U109" i="118"/>
  <c r="S109" i="118"/>
  <c r="R109" i="118"/>
  <c r="Y37" i="16"/>
  <c r="Q109" i="118"/>
  <c r="P109" i="118"/>
  <c r="O109" i="118"/>
  <c r="N109" i="118"/>
  <c r="Q37" i="16"/>
  <c r="F109" i="118"/>
  <c r="B44" i="118"/>
  <c r="F108" i="118"/>
  <c r="B43" i="118"/>
  <c r="F107" i="118"/>
  <c r="B42" i="118"/>
  <c r="F106" i="118"/>
  <c r="B41" i="118"/>
  <c r="F105" i="118"/>
  <c r="B40" i="118"/>
  <c r="AK103" i="118"/>
  <c r="AS37" i="162"/>
  <c r="Q37" i="162"/>
  <c r="AD103" i="118"/>
  <c r="B37" i="16"/>
  <c r="U103" i="118"/>
  <c r="V103" i="118"/>
  <c r="W103" i="118"/>
  <c r="X103" i="118"/>
  <c r="AK37" i="162"/>
  <c r="Y103" i="118"/>
  <c r="N103" i="118"/>
  <c r="O103" i="118"/>
  <c r="V37" i="162"/>
  <c r="P103" i="118"/>
  <c r="Q103" i="118"/>
  <c r="Z37" i="162"/>
  <c r="R103" i="118"/>
  <c r="S103" i="118"/>
  <c r="AD37" i="162"/>
  <c r="M103" i="118"/>
  <c r="O37" i="162"/>
  <c r="L103" i="118"/>
  <c r="N37" i="162"/>
  <c r="K103" i="118"/>
  <c r="J103" i="118"/>
  <c r="I103" i="118"/>
  <c r="K37" i="162"/>
  <c r="H103" i="118"/>
  <c r="J37" i="162"/>
  <c r="G103" i="118"/>
  <c r="F103" i="118"/>
  <c r="H37" i="162"/>
  <c r="E103" i="118"/>
  <c r="G37" i="162"/>
  <c r="D103" i="118"/>
  <c r="F37" i="162"/>
  <c r="B103" i="118"/>
  <c r="M89" i="118"/>
  <c r="M90" i="118"/>
  <c r="M91" i="118"/>
  <c r="M92" i="118"/>
  <c r="M93" i="118"/>
  <c r="M94" i="118"/>
  <c r="M95" i="118"/>
  <c r="M96" i="118"/>
  <c r="K97" i="118"/>
  <c r="I97" i="118"/>
  <c r="G97" i="118"/>
  <c r="E97" i="118"/>
  <c r="C97" i="118"/>
  <c r="F112" i="117"/>
  <c r="B47" i="117" s="1"/>
  <c r="E48" i="117"/>
  <c r="E76" i="117"/>
  <c r="D48" i="117"/>
  <c r="H50" i="117"/>
  <c r="AF103" i="117"/>
  <c r="AN36" i="162" s="1"/>
  <c r="F111" i="117"/>
  <c r="B46" i="117" s="1"/>
  <c r="F110" i="117"/>
  <c r="B45" i="117" s="1"/>
  <c r="AJ109" i="117"/>
  <c r="AV36" i="16"/>
  <c r="L10" i="117"/>
  <c r="I58" i="117"/>
  <c r="I59" i="117"/>
  <c r="I60" i="117"/>
  <c r="I61" i="117"/>
  <c r="I62" i="117"/>
  <c r="I63" i="117"/>
  <c r="I64" i="117"/>
  <c r="I65" i="117"/>
  <c r="I66" i="117"/>
  <c r="I67" i="117"/>
  <c r="I68" i="117"/>
  <c r="I69" i="117"/>
  <c r="I70" i="117"/>
  <c r="I71" i="117"/>
  <c r="I72" i="117"/>
  <c r="I73" i="117"/>
  <c r="I74" i="117"/>
  <c r="I75" i="117"/>
  <c r="H52" i="117"/>
  <c r="AE103" i="117"/>
  <c r="AL36" i="16" s="1"/>
  <c r="AD109" i="117"/>
  <c r="AJ36" i="16"/>
  <c r="BC36" i="16"/>
  <c r="F76" i="117"/>
  <c r="F48" i="117"/>
  <c r="Y109" i="117"/>
  <c r="X109" i="117"/>
  <c r="AF36" i="16"/>
  <c r="W109" i="117"/>
  <c r="AE36" i="16"/>
  <c r="V109" i="117"/>
  <c r="AD36" i="16"/>
  <c r="U109" i="117"/>
  <c r="AC36" i="16"/>
  <c r="S109" i="117"/>
  <c r="AA36" i="16"/>
  <c r="R109" i="117"/>
  <c r="Y36" i="16"/>
  <c r="Q109" i="117"/>
  <c r="W36" i="16"/>
  <c r="P109" i="117"/>
  <c r="U36" i="16"/>
  <c r="O109" i="117"/>
  <c r="S36" i="16"/>
  <c r="N109" i="117"/>
  <c r="F109" i="117"/>
  <c r="B44" i="117"/>
  <c r="F108" i="117"/>
  <c r="B43" i="117"/>
  <c r="F107" i="117"/>
  <c r="B42" i="117"/>
  <c r="F106" i="117"/>
  <c r="B41" i="117"/>
  <c r="F105" i="117"/>
  <c r="B40" i="117"/>
  <c r="AK103" i="117"/>
  <c r="AS36" i="162"/>
  <c r="AH103" i="117"/>
  <c r="C36" i="162" s="1"/>
  <c r="AD103" i="117"/>
  <c r="B36" i="16"/>
  <c r="U103" i="117"/>
  <c r="AH36" i="162"/>
  <c r="V103" i="117"/>
  <c r="AI36" i="162"/>
  <c r="W103" i="117"/>
  <c r="X103" i="117"/>
  <c r="Y103" i="117"/>
  <c r="N103" i="117"/>
  <c r="O103" i="117"/>
  <c r="P103" i="117"/>
  <c r="Q103" i="117"/>
  <c r="Z36" i="162"/>
  <c r="R103" i="117"/>
  <c r="AB36" i="162"/>
  <c r="S103" i="117"/>
  <c r="M103" i="117"/>
  <c r="L103" i="117"/>
  <c r="N36" i="162"/>
  <c r="K103" i="117"/>
  <c r="J103" i="117"/>
  <c r="I103" i="117"/>
  <c r="H103" i="117"/>
  <c r="G103" i="117"/>
  <c r="I36" i="162"/>
  <c r="F103" i="117"/>
  <c r="E103" i="117"/>
  <c r="D103" i="117"/>
  <c r="B103" i="117"/>
  <c r="D36" i="162" s="1"/>
  <c r="M89" i="117"/>
  <c r="M90" i="117"/>
  <c r="M91" i="117"/>
  <c r="M92" i="117"/>
  <c r="M93" i="117"/>
  <c r="M94" i="117"/>
  <c r="M95" i="117"/>
  <c r="M96" i="117"/>
  <c r="K97" i="117"/>
  <c r="I97" i="117"/>
  <c r="G97" i="117"/>
  <c r="E97" i="117"/>
  <c r="C97" i="117"/>
  <c r="H41" i="117"/>
  <c r="F112" i="116"/>
  <c r="B47" i="116" s="1"/>
  <c r="E48" i="116"/>
  <c r="E76" i="116"/>
  <c r="D105" i="116"/>
  <c r="D48" i="116"/>
  <c r="H50" i="116"/>
  <c r="AF103" i="116" s="1"/>
  <c r="AN35" i="162" s="1"/>
  <c r="F111" i="116"/>
  <c r="B46" i="116"/>
  <c r="F110" i="116"/>
  <c r="B45" i="116"/>
  <c r="AJ109" i="116"/>
  <c r="AP35" i="16"/>
  <c r="L10" i="116"/>
  <c r="I58" i="116"/>
  <c r="I59" i="116"/>
  <c r="I60" i="116"/>
  <c r="I61" i="116"/>
  <c r="I62" i="116"/>
  <c r="I63" i="116"/>
  <c r="I64" i="116"/>
  <c r="I65" i="116"/>
  <c r="I66" i="116"/>
  <c r="I67" i="116"/>
  <c r="I68" i="116"/>
  <c r="I69" i="116"/>
  <c r="I70" i="116"/>
  <c r="I71" i="116"/>
  <c r="I72" i="116"/>
  <c r="I73" i="116"/>
  <c r="I74" i="116"/>
  <c r="I75" i="116"/>
  <c r="H52" i="116"/>
  <c r="AD109" i="116"/>
  <c r="AJ35" i="16"/>
  <c r="BC35" i="16"/>
  <c r="F76" i="116"/>
  <c r="F48" i="116"/>
  <c r="Y109" i="116"/>
  <c r="AG35" i="16"/>
  <c r="X109" i="116"/>
  <c r="W109" i="116"/>
  <c r="V109" i="116"/>
  <c r="U109" i="116"/>
  <c r="AC35" i="16"/>
  <c r="S109" i="116"/>
  <c r="R109" i="116"/>
  <c r="Q109" i="116"/>
  <c r="P109" i="116"/>
  <c r="U35" i="16"/>
  <c r="O109" i="116"/>
  <c r="N109" i="116"/>
  <c r="F109" i="116"/>
  <c r="B44" i="116" s="1"/>
  <c r="F108" i="116"/>
  <c r="B43" i="116" s="1"/>
  <c r="F107" i="116"/>
  <c r="B42" i="116" s="1"/>
  <c r="D107" i="116"/>
  <c r="F106" i="116"/>
  <c r="B41" i="116"/>
  <c r="F105" i="116"/>
  <c r="B40" i="116"/>
  <c r="AK103" i="116"/>
  <c r="AS35" i="162"/>
  <c r="Q35" i="162"/>
  <c r="AD103" i="116"/>
  <c r="U103" i="116"/>
  <c r="V103" i="116"/>
  <c r="W103" i="116"/>
  <c r="X103" i="116"/>
  <c r="AK35" i="162"/>
  <c r="Y103" i="116"/>
  <c r="AL35" i="162"/>
  <c r="N103" i="116"/>
  <c r="O103" i="116"/>
  <c r="P103" i="116"/>
  <c r="X35" i="162"/>
  <c r="Q103" i="116"/>
  <c r="R103" i="116"/>
  <c r="S103" i="116"/>
  <c r="AD35" i="162"/>
  <c r="M103" i="116"/>
  <c r="L103" i="116"/>
  <c r="K103" i="116"/>
  <c r="J103" i="116"/>
  <c r="I103" i="116"/>
  <c r="H103" i="116"/>
  <c r="G103" i="116"/>
  <c r="F103" i="116"/>
  <c r="E103" i="116"/>
  <c r="D103" i="116"/>
  <c r="B103" i="116"/>
  <c r="M89" i="116"/>
  <c r="M90" i="116"/>
  <c r="M91" i="116"/>
  <c r="M92" i="116"/>
  <c r="M93" i="116"/>
  <c r="M94" i="116"/>
  <c r="M95" i="116"/>
  <c r="M96" i="116"/>
  <c r="K97" i="116"/>
  <c r="I97" i="116"/>
  <c r="G97" i="116"/>
  <c r="E97" i="116"/>
  <c r="C97" i="116"/>
  <c r="H45" i="116"/>
  <c r="F112" i="115"/>
  <c r="B47" i="115"/>
  <c r="E48" i="115"/>
  <c r="E76" i="115"/>
  <c r="D48" i="115"/>
  <c r="H50" i="115"/>
  <c r="AF103" i="115" s="1"/>
  <c r="AN34" i="162" s="1"/>
  <c r="F111" i="115"/>
  <c r="B46" i="115"/>
  <c r="F110" i="115"/>
  <c r="B45" i="115"/>
  <c r="AJ109" i="115"/>
  <c r="L10" i="115"/>
  <c r="I58" i="115"/>
  <c r="I59" i="115"/>
  <c r="I60" i="115"/>
  <c r="I61" i="115"/>
  <c r="I62" i="115"/>
  <c r="I63" i="115"/>
  <c r="I64" i="115"/>
  <c r="I65" i="115"/>
  <c r="I66" i="115"/>
  <c r="I67" i="115"/>
  <c r="I68" i="115"/>
  <c r="I69" i="115"/>
  <c r="I70" i="115"/>
  <c r="I71" i="115"/>
  <c r="I72" i="115"/>
  <c r="I73" i="115"/>
  <c r="I74" i="115"/>
  <c r="I75" i="115"/>
  <c r="H52" i="115"/>
  <c r="AD109" i="115"/>
  <c r="AJ34" i="16"/>
  <c r="BC34" i="16"/>
  <c r="F76" i="115"/>
  <c r="F48" i="115"/>
  <c r="Y109" i="115"/>
  <c r="AG34" i="16"/>
  <c r="X109" i="115"/>
  <c r="AF34" i="16"/>
  <c r="W109" i="115"/>
  <c r="AE34" i="16"/>
  <c r="V109" i="115"/>
  <c r="U109" i="115"/>
  <c r="AC34" i="16"/>
  <c r="S109" i="115"/>
  <c r="R109" i="115"/>
  <c r="Y34" i="16"/>
  <c r="Q109" i="115"/>
  <c r="P109" i="115"/>
  <c r="U34" i="16"/>
  <c r="O109" i="115"/>
  <c r="N109" i="115"/>
  <c r="Q34" i="16"/>
  <c r="F109" i="115"/>
  <c r="B44" i="115"/>
  <c r="F108" i="115"/>
  <c r="B43" i="115"/>
  <c r="F107" i="115"/>
  <c r="B42" i="115"/>
  <c r="F106" i="115"/>
  <c r="B41" i="115"/>
  <c r="F105" i="115"/>
  <c r="B40" i="115"/>
  <c r="AK103" i="115"/>
  <c r="AS34" i="162"/>
  <c r="AH103" i="115"/>
  <c r="AD103" i="115"/>
  <c r="B34" i="16"/>
  <c r="U103" i="115"/>
  <c r="V103" i="115"/>
  <c r="W103" i="115"/>
  <c r="X103" i="115"/>
  <c r="Y103" i="115"/>
  <c r="AL34" i="162"/>
  <c r="N103" i="115"/>
  <c r="O103" i="115"/>
  <c r="P103" i="115"/>
  <c r="X34" i="162"/>
  <c r="Q103" i="115"/>
  <c r="R103" i="115"/>
  <c r="S103" i="115"/>
  <c r="AD34" i="162"/>
  <c r="M103" i="115"/>
  <c r="O34" i="162"/>
  <c r="L103" i="115"/>
  <c r="K103" i="115"/>
  <c r="J103" i="115"/>
  <c r="I103" i="115"/>
  <c r="K34" i="162"/>
  <c r="H103" i="115"/>
  <c r="G103" i="115"/>
  <c r="F103" i="115"/>
  <c r="E103" i="115"/>
  <c r="G34" i="162"/>
  <c r="D103" i="115"/>
  <c r="C103" i="115"/>
  <c r="E34" i="162"/>
  <c r="B103" i="115"/>
  <c r="D34" i="16" s="1"/>
  <c r="M89" i="115"/>
  <c r="M90" i="115"/>
  <c r="M91" i="115"/>
  <c r="M92" i="115"/>
  <c r="M93" i="115"/>
  <c r="M94" i="115"/>
  <c r="M95" i="115"/>
  <c r="M96" i="115"/>
  <c r="K97" i="115"/>
  <c r="I97" i="115"/>
  <c r="G97" i="115"/>
  <c r="E97" i="115"/>
  <c r="C97" i="115"/>
  <c r="F112" i="114"/>
  <c r="B47" i="114"/>
  <c r="E48" i="114"/>
  <c r="E76" i="114"/>
  <c r="H40" i="114"/>
  <c r="D48" i="114"/>
  <c r="H50" i="114"/>
  <c r="AF103" i="114"/>
  <c r="AN33" i="162" s="1"/>
  <c r="C106" i="114"/>
  <c r="F111" i="114"/>
  <c r="B46" i="114"/>
  <c r="F110" i="114"/>
  <c r="B45" i="114"/>
  <c r="AJ109" i="114"/>
  <c r="L10" i="114"/>
  <c r="I58" i="114"/>
  <c r="I59" i="114"/>
  <c r="I60" i="114"/>
  <c r="I61" i="114"/>
  <c r="I62" i="114"/>
  <c r="I63" i="114"/>
  <c r="I64" i="114"/>
  <c r="I65" i="114"/>
  <c r="I66" i="114"/>
  <c r="I67" i="114"/>
  <c r="I68" i="114"/>
  <c r="I69" i="114"/>
  <c r="I70" i="114"/>
  <c r="I71" i="114"/>
  <c r="I72" i="114"/>
  <c r="I73" i="114"/>
  <c r="I74" i="114"/>
  <c r="I75" i="114"/>
  <c r="H52" i="114"/>
  <c r="AE103" i="114"/>
  <c r="AL33" i="16" s="1"/>
  <c r="AD109" i="114"/>
  <c r="AJ33" i="16"/>
  <c r="BC33" i="16"/>
  <c r="F76" i="114"/>
  <c r="F48" i="114"/>
  <c r="Y109" i="114"/>
  <c r="AG33" i="16"/>
  <c r="X109" i="114"/>
  <c r="W109" i="114"/>
  <c r="V109" i="114"/>
  <c r="AD33" i="16"/>
  <c r="U109" i="114"/>
  <c r="AC33" i="16"/>
  <c r="S109" i="114"/>
  <c r="R109" i="114"/>
  <c r="Q109" i="114"/>
  <c r="W33" i="16"/>
  <c r="P109" i="114"/>
  <c r="U33" i="16"/>
  <c r="O109" i="114"/>
  <c r="N109" i="114"/>
  <c r="Q33" i="16"/>
  <c r="F109" i="114"/>
  <c r="B44" i="114" s="1"/>
  <c r="F108" i="114"/>
  <c r="B43" i="114" s="1"/>
  <c r="C108" i="114"/>
  <c r="F107" i="114"/>
  <c r="B42" i="114"/>
  <c r="F106" i="114"/>
  <c r="B41" i="114"/>
  <c r="F105" i="114"/>
  <c r="B40" i="114"/>
  <c r="AK103" i="114"/>
  <c r="AS33" i="162"/>
  <c r="Q33" i="162"/>
  <c r="P33" i="162"/>
  <c r="AD103" i="114"/>
  <c r="U103" i="114"/>
  <c r="AH33" i="162"/>
  <c r="V103" i="114"/>
  <c r="W103" i="114"/>
  <c r="X103" i="114"/>
  <c r="Y103" i="114"/>
  <c r="N103" i="114"/>
  <c r="O103" i="114"/>
  <c r="P103" i="114"/>
  <c r="Q103" i="114"/>
  <c r="Z33" i="162"/>
  <c r="R103" i="114"/>
  <c r="S103" i="114"/>
  <c r="M103" i="114"/>
  <c r="L103" i="114"/>
  <c r="K103" i="114"/>
  <c r="J103" i="114"/>
  <c r="I103" i="114"/>
  <c r="H103" i="114"/>
  <c r="G103" i="114"/>
  <c r="F103" i="114"/>
  <c r="H33" i="16"/>
  <c r="E103" i="114"/>
  <c r="D103" i="114"/>
  <c r="B103" i="114"/>
  <c r="M89" i="114"/>
  <c r="M90" i="114"/>
  <c r="M91" i="114"/>
  <c r="M92" i="114"/>
  <c r="M93" i="114"/>
  <c r="M94" i="114"/>
  <c r="M95" i="114"/>
  <c r="M96" i="114"/>
  <c r="K97" i="114"/>
  <c r="I97" i="114"/>
  <c r="G97" i="114"/>
  <c r="E97" i="114"/>
  <c r="C97" i="114"/>
  <c r="H43" i="114"/>
  <c r="F112" i="113"/>
  <c r="B47" i="113"/>
  <c r="E48" i="113"/>
  <c r="E76" i="113"/>
  <c r="E109" i="113"/>
  <c r="D48" i="113"/>
  <c r="H50" i="113"/>
  <c r="AF103" i="113"/>
  <c r="AN32" i="162" s="1"/>
  <c r="F111" i="113"/>
  <c r="B46" i="113" s="1"/>
  <c r="D111" i="113"/>
  <c r="F110" i="113"/>
  <c r="B45" i="113"/>
  <c r="AJ109" i="113"/>
  <c r="AV32" i="16"/>
  <c r="L10" i="113"/>
  <c r="I58" i="113"/>
  <c r="I59" i="113"/>
  <c r="I60" i="113"/>
  <c r="I61" i="113"/>
  <c r="I62" i="113"/>
  <c r="I63" i="113"/>
  <c r="I64" i="113"/>
  <c r="I65" i="113"/>
  <c r="I66" i="113"/>
  <c r="I67" i="113"/>
  <c r="I68" i="113"/>
  <c r="I69" i="113"/>
  <c r="I70" i="113"/>
  <c r="I71" i="113"/>
  <c r="I72" i="113"/>
  <c r="I73" i="113"/>
  <c r="I74" i="113"/>
  <c r="I75" i="113"/>
  <c r="H52" i="113"/>
  <c r="AD109" i="113"/>
  <c r="AJ32" i="16"/>
  <c r="BC32" i="16"/>
  <c r="F76" i="113"/>
  <c r="F48" i="113"/>
  <c r="Y109" i="113"/>
  <c r="X109" i="113"/>
  <c r="AF32" i="16"/>
  <c r="W109" i="113"/>
  <c r="V109" i="113"/>
  <c r="U109" i="113"/>
  <c r="AC32" i="16"/>
  <c r="S109" i="113"/>
  <c r="AA32" i="16"/>
  <c r="R109" i="113"/>
  <c r="Q109" i="113"/>
  <c r="W32" i="16"/>
  <c r="P109" i="113"/>
  <c r="O109" i="113"/>
  <c r="S32" i="16"/>
  <c r="N109" i="113"/>
  <c r="F109" i="113"/>
  <c r="B44" i="113" s="1"/>
  <c r="D109" i="113"/>
  <c r="F108" i="113"/>
  <c r="B43" i="113"/>
  <c r="F107" i="113"/>
  <c r="B42" i="113"/>
  <c r="F106" i="113"/>
  <c r="B41" i="113"/>
  <c r="F105" i="113"/>
  <c r="B40" i="113"/>
  <c r="AK103" i="113"/>
  <c r="AS32" i="162"/>
  <c r="AH103" i="113"/>
  <c r="C32" i="162" s="1"/>
  <c r="C32" i="16"/>
  <c r="AD103" i="113"/>
  <c r="B32" i="162"/>
  <c r="U103" i="113"/>
  <c r="AH32" i="162"/>
  <c r="V103" i="113"/>
  <c r="W103" i="113"/>
  <c r="AJ32" i="162"/>
  <c r="X103" i="113"/>
  <c r="Y103" i="113"/>
  <c r="N103" i="113"/>
  <c r="O103" i="113"/>
  <c r="V32" i="162"/>
  <c r="P103" i="113"/>
  <c r="Q103" i="113"/>
  <c r="R103" i="113"/>
  <c r="S103" i="113"/>
  <c r="AD32" i="162"/>
  <c r="M103" i="113"/>
  <c r="L103" i="113"/>
  <c r="K103" i="113"/>
  <c r="J103" i="113"/>
  <c r="I103" i="113"/>
  <c r="H103" i="113"/>
  <c r="G103" i="113"/>
  <c r="F103" i="113"/>
  <c r="H32" i="162"/>
  <c r="E103" i="113"/>
  <c r="D103" i="113"/>
  <c r="M89" i="113"/>
  <c r="M90" i="113"/>
  <c r="M91" i="113"/>
  <c r="M92" i="113"/>
  <c r="M93" i="113"/>
  <c r="M94" i="113"/>
  <c r="M95" i="113"/>
  <c r="M96" i="113"/>
  <c r="K97" i="113"/>
  <c r="I97" i="113"/>
  <c r="G97" i="113"/>
  <c r="E97" i="113"/>
  <c r="C97" i="113"/>
  <c r="F112" i="112"/>
  <c r="B47" i="112" s="1"/>
  <c r="E48" i="112"/>
  <c r="E76" i="112"/>
  <c r="D48" i="112"/>
  <c r="H50" i="112"/>
  <c r="AF103" i="112"/>
  <c r="AN31" i="162" s="1"/>
  <c r="F111" i="112"/>
  <c r="B46" i="112" s="1"/>
  <c r="F110" i="112"/>
  <c r="B45" i="112" s="1"/>
  <c r="AJ109" i="112"/>
  <c r="L10" i="112"/>
  <c r="I58" i="112"/>
  <c r="I59" i="112"/>
  <c r="I60" i="112"/>
  <c r="I61" i="112"/>
  <c r="I62" i="112"/>
  <c r="I63" i="112"/>
  <c r="I64" i="112"/>
  <c r="I65" i="112"/>
  <c r="I66" i="112"/>
  <c r="I67" i="112"/>
  <c r="I68" i="112"/>
  <c r="I69" i="112"/>
  <c r="I70" i="112"/>
  <c r="I71" i="112"/>
  <c r="I72" i="112"/>
  <c r="I73" i="112"/>
  <c r="I74" i="112"/>
  <c r="I75" i="112"/>
  <c r="H52" i="112"/>
  <c r="AE103" i="112" s="1"/>
  <c r="AL31" i="16" s="1"/>
  <c r="AD109" i="112"/>
  <c r="AJ31" i="16"/>
  <c r="BC31" i="16"/>
  <c r="F76" i="112"/>
  <c r="F48" i="112"/>
  <c r="F81" i="112"/>
  <c r="Y109" i="112"/>
  <c r="X109" i="112"/>
  <c r="W109" i="112"/>
  <c r="AE31" i="16"/>
  <c r="V109" i="112"/>
  <c r="AD31" i="16"/>
  <c r="U109" i="112"/>
  <c r="AC31" i="16"/>
  <c r="S109" i="112"/>
  <c r="R109" i="112"/>
  <c r="Q109" i="112"/>
  <c r="W31" i="16"/>
  <c r="P109" i="112"/>
  <c r="U31" i="16"/>
  <c r="O109" i="112"/>
  <c r="N109" i="112"/>
  <c r="Q31" i="16"/>
  <c r="F109" i="112"/>
  <c r="B44" i="112" s="1"/>
  <c r="F108" i="112"/>
  <c r="B43" i="112" s="1"/>
  <c r="F107" i="112"/>
  <c r="B42" i="112" s="1"/>
  <c r="F106" i="112"/>
  <c r="B41" i="112" s="1"/>
  <c r="F105" i="112"/>
  <c r="B40" i="112" s="1"/>
  <c r="AK103" i="112"/>
  <c r="AS31" i="162"/>
  <c r="AD103" i="112"/>
  <c r="B31" i="16"/>
  <c r="U103" i="112"/>
  <c r="V103" i="112"/>
  <c r="W103" i="112"/>
  <c r="X103" i="112"/>
  <c r="Y103" i="112"/>
  <c r="N103" i="112"/>
  <c r="O103" i="112"/>
  <c r="P103" i="112"/>
  <c r="X31" i="162"/>
  <c r="Q103" i="112"/>
  <c r="R103" i="112"/>
  <c r="S103" i="112"/>
  <c r="M103" i="112"/>
  <c r="L103" i="112"/>
  <c r="K103" i="112"/>
  <c r="J103" i="112"/>
  <c r="I103" i="112"/>
  <c r="H103" i="112"/>
  <c r="G103" i="112"/>
  <c r="F103" i="112"/>
  <c r="H31" i="162"/>
  <c r="E103" i="112"/>
  <c r="D103" i="112"/>
  <c r="B103" i="112"/>
  <c r="D31" i="16" s="1"/>
  <c r="M89" i="112"/>
  <c r="M90" i="112"/>
  <c r="M91" i="112"/>
  <c r="M92" i="112"/>
  <c r="M93" i="112"/>
  <c r="M94" i="112"/>
  <c r="M95" i="112"/>
  <c r="M96" i="112"/>
  <c r="K97" i="112"/>
  <c r="I97" i="112"/>
  <c r="G97" i="112"/>
  <c r="E97" i="112"/>
  <c r="C97" i="112"/>
  <c r="F112" i="111"/>
  <c r="B47" i="111"/>
  <c r="E48" i="111"/>
  <c r="E76" i="111"/>
  <c r="D48" i="111"/>
  <c r="H50" i="111"/>
  <c r="AF103" i="111" s="1"/>
  <c r="AN30" i="162" s="1"/>
  <c r="F111" i="111"/>
  <c r="B46" i="111"/>
  <c r="F110" i="111"/>
  <c r="B45" i="111"/>
  <c r="AJ109" i="111"/>
  <c r="L10" i="111"/>
  <c r="I58" i="111"/>
  <c r="I59" i="111"/>
  <c r="I60" i="111"/>
  <c r="I61" i="111"/>
  <c r="I62" i="111"/>
  <c r="I63" i="111"/>
  <c r="I64" i="111"/>
  <c r="I65" i="111"/>
  <c r="I66" i="111"/>
  <c r="I67" i="111"/>
  <c r="I68" i="111"/>
  <c r="I69" i="111"/>
  <c r="I70" i="111"/>
  <c r="I71" i="111"/>
  <c r="I72" i="111"/>
  <c r="I73" i="111"/>
  <c r="I74" i="111"/>
  <c r="I75" i="111"/>
  <c r="H52" i="111"/>
  <c r="AE103" i="111"/>
  <c r="AL30" i="16" s="1"/>
  <c r="AD109" i="111"/>
  <c r="AJ30" i="16"/>
  <c r="BC30" i="16"/>
  <c r="F76" i="111"/>
  <c r="F48" i="111"/>
  <c r="Y109" i="111"/>
  <c r="AG30" i="16"/>
  <c r="X109" i="111"/>
  <c r="W109" i="111"/>
  <c r="V109" i="111"/>
  <c r="U109" i="111"/>
  <c r="AC30" i="16"/>
  <c r="S109" i="111"/>
  <c r="AA30" i="16"/>
  <c r="R109" i="111"/>
  <c r="Q109" i="111"/>
  <c r="W30" i="16"/>
  <c r="P109" i="111"/>
  <c r="U30" i="16"/>
  <c r="O109" i="111"/>
  <c r="S30" i="16"/>
  <c r="N109" i="111"/>
  <c r="F109" i="111"/>
  <c r="B44" i="111" s="1"/>
  <c r="F108" i="111"/>
  <c r="B43" i="111" s="1"/>
  <c r="F107" i="111"/>
  <c r="B42" i="111" s="1"/>
  <c r="F106" i="111"/>
  <c r="B41" i="111" s="1"/>
  <c r="F105" i="111"/>
  <c r="B40" i="111" s="1"/>
  <c r="AK103" i="111"/>
  <c r="AS30" i="162"/>
  <c r="P30" i="162"/>
  <c r="AH103" i="111"/>
  <c r="C30" i="16" s="1"/>
  <c r="AD103" i="111"/>
  <c r="U103" i="111"/>
  <c r="AH30" i="162"/>
  <c r="V103" i="111"/>
  <c r="AI30" i="162"/>
  <c r="W103" i="111"/>
  <c r="X103" i="111"/>
  <c r="AK30" i="162"/>
  <c r="Y103" i="111"/>
  <c r="AL30" i="162"/>
  <c r="N103" i="111"/>
  <c r="T30" i="162"/>
  <c r="O103" i="111"/>
  <c r="P103" i="111"/>
  <c r="X30" i="162"/>
  <c r="Q103" i="111"/>
  <c r="Z30" i="162"/>
  <c r="R103" i="111"/>
  <c r="AB30" i="162"/>
  <c r="S103" i="111"/>
  <c r="M103" i="111"/>
  <c r="L103" i="111"/>
  <c r="N30" i="162"/>
  <c r="K103" i="111"/>
  <c r="J103" i="111"/>
  <c r="I103" i="111"/>
  <c r="K30" i="162"/>
  <c r="H103" i="111"/>
  <c r="J30" i="162"/>
  <c r="G103" i="111"/>
  <c r="F103" i="111"/>
  <c r="H30" i="16"/>
  <c r="E103" i="111"/>
  <c r="D103" i="111"/>
  <c r="F30" i="162"/>
  <c r="C103" i="111"/>
  <c r="E30" i="162" s="1"/>
  <c r="B103" i="111"/>
  <c r="M89" i="111"/>
  <c r="M90" i="111"/>
  <c r="M91" i="111"/>
  <c r="M92" i="111"/>
  <c r="M93" i="111"/>
  <c r="M94" i="111"/>
  <c r="M95" i="111"/>
  <c r="M96" i="111"/>
  <c r="K97" i="111"/>
  <c r="I97" i="111"/>
  <c r="G97" i="111"/>
  <c r="E97" i="111"/>
  <c r="C97" i="111"/>
  <c r="F112" i="110"/>
  <c r="B47" i="110"/>
  <c r="E48" i="110"/>
  <c r="E76" i="110"/>
  <c r="D48" i="110"/>
  <c r="H50" i="110"/>
  <c r="AF103" i="110" s="1"/>
  <c r="AN29" i="162" s="1"/>
  <c r="F111" i="110"/>
  <c r="B46" i="110"/>
  <c r="F110" i="110"/>
  <c r="B45" i="110"/>
  <c r="D110" i="110"/>
  <c r="AJ109" i="110"/>
  <c r="L10" i="110"/>
  <c r="I58" i="110"/>
  <c r="I59" i="110"/>
  <c r="I60" i="110"/>
  <c r="I61" i="110"/>
  <c r="I62" i="110"/>
  <c r="I63" i="110"/>
  <c r="I64" i="110"/>
  <c r="I65" i="110"/>
  <c r="I66" i="110"/>
  <c r="I67" i="110"/>
  <c r="I68" i="110"/>
  <c r="I69" i="110"/>
  <c r="I70" i="110"/>
  <c r="I71" i="110"/>
  <c r="I72" i="110"/>
  <c r="I73" i="110"/>
  <c r="I74" i="110"/>
  <c r="I75" i="110"/>
  <c r="H52" i="110"/>
  <c r="AD109" i="110"/>
  <c r="AJ29" i="16"/>
  <c r="BC29" i="16"/>
  <c r="F76" i="110"/>
  <c r="F48" i="110"/>
  <c r="Y109" i="110"/>
  <c r="AG29" i="16"/>
  <c r="X109" i="110"/>
  <c r="AF29" i="16"/>
  <c r="W109" i="110"/>
  <c r="V109" i="110"/>
  <c r="AD29" i="16"/>
  <c r="U109" i="110"/>
  <c r="AC29" i="16"/>
  <c r="S109" i="110"/>
  <c r="AA29" i="16"/>
  <c r="R109" i="110"/>
  <c r="Y29" i="16"/>
  <c r="Q109" i="110"/>
  <c r="W29" i="16"/>
  <c r="P109" i="110"/>
  <c r="O109" i="110"/>
  <c r="S29" i="16"/>
  <c r="N109" i="110"/>
  <c r="F109" i="110"/>
  <c r="B44" i="110"/>
  <c r="D109" i="110"/>
  <c r="F108" i="110"/>
  <c r="B43" i="110" s="1"/>
  <c r="F107" i="110"/>
  <c r="B42" i="110" s="1"/>
  <c r="F106" i="110"/>
  <c r="B41" i="110" s="1"/>
  <c r="F105" i="110"/>
  <c r="B40" i="110" s="1"/>
  <c r="AK103" i="110"/>
  <c r="AS29" i="162"/>
  <c r="AD103" i="110"/>
  <c r="B29" i="162"/>
  <c r="U103" i="110"/>
  <c r="V103" i="110"/>
  <c r="W103" i="110"/>
  <c r="X103" i="110"/>
  <c r="Y103" i="110"/>
  <c r="AL29" i="162"/>
  <c r="N103" i="110"/>
  <c r="O103" i="110"/>
  <c r="P103" i="110"/>
  <c r="Q103" i="110"/>
  <c r="Z29" i="162"/>
  <c r="R103" i="110"/>
  <c r="S103" i="110"/>
  <c r="M103" i="110"/>
  <c r="L103" i="110"/>
  <c r="N29" i="162"/>
  <c r="K103" i="110"/>
  <c r="J103" i="110"/>
  <c r="I103" i="110"/>
  <c r="H103" i="110"/>
  <c r="J29" i="162"/>
  <c r="G103" i="110"/>
  <c r="F103" i="110"/>
  <c r="H29" i="162"/>
  <c r="E103" i="110"/>
  <c r="D103" i="110"/>
  <c r="F29" i="162"/>
  <c r="B103" i="110"/>
  <c r="M89" i="110"/>
  <c r="M90" i="110"/>
  <c r="M91" i="110"/>
  <c r="M92" i="110"/>
  <c r="M93" i="110"/>
  <c r="M94" i="110"/>
  <c r="M95" i="110"/>
  <c r="M96" i="110"/>
  <c r="K97" i="110"/>
  <c r="I97" i="110"/>
  <c r="G97" i="110"/>
  <c r="E97" i="110"/>
  <c r="C97" i="110"/>
  <c r="H47" i="110"/>
  <c r="F112" i="109"/>
  <c r="B47" i="109" s="1"/>
  <c r="E48" i="109"/>
  <c r="E76" i="109"/>
  <c r="BG28" i="16"/>
  <c r="D48" i="109"/>
  <c r="H50" i="109"/>
  <c r="AF103" i="109" s="1"/>
  <c r="AN28" i="162" s="1"/>
  <c r="F111" i="109"/>
  <c r="B46" i="109"/>
  <c r="F110" i="109"/>
  <c r="B45" i="109"/>
  <c r="AJ109" i="109"/>
  <c r="L10" i="109"/>
  <c r="I58" i="109"/>
  <c r="I59" i="109"/>
  <c r="I60" i="109"/>
  <c r="I61" i="109"/>
  <c r="I62" i="109"/>
  <c r="I63" i="109"/>
  <c r="I64" i="109"/>
  <c r="I65" i="109"/>
  <c r="I66" i="109"/>
  <c r="I67" i="109"/>
  <c r="I68" i="109"/>
  <c r="I69" i="109"/>
  <c r="I70" i="109"/>
  <c r="I71" i="109"/>
  <c r="I72" i="109"/>
  <c r="I73" i="109"/>
  <c r="I74" i="109"/>
  <c r="I75" i="109"/>
  <c r="H52" i="109"/>
  <c r="AE103" i="109"/>
  <c r="AL28" i="16" s="1"/>
  <c r="AD109" i="109"/>
  <c r="AJ28" i="16"/>
  <c r="BC28" i="16"/>
  <c r="F76" i="109"/>
  <c r="F48" i="109"/>
  <c r="Y109" i="109"/>
  <c r="X109" i="109"/>
  <c r="W109" i="109"/>
  <c r="V109" i="109"/>
  <c r="AD28" i="16"/>
  <c r="U109" i="109"/>
  <c r="AC28" i="16"/>
  <c r="S109" i="109"/>
  <c r="R109" i="109"/>
  <c r="Y28" i="16"/>
  <c r="Q109" i="109"/>
  <c r="W28" i="16"/>
  <c r="P109" i="109"/>
  <c r="O109" i="109"/>
  <c r="N109" i="109"/>
  <c r="Q28" i="16"/>
  <c r="F109" i="109"/>
  <c r="B44" i="109"/>
  <c r="F108" i="109"/>
  <c r="B43" i="109"/>
  <c r="F107" i="109"/>
  <c r="B42" i="109"/>
  <c r="F106" i="109"/>
  <c r="B41" i="109"/>
  <c r="F105" i="109"/>
  <c r="B40" i="109"/>
  <c r="C105" i="109"/>
  <c r="AK103" i="109"/>
  <c r="AS28" i="162"/>
  <c r="AH103" i="109"/>
  <c r="C28" i="16" s="1"/>
  <c r="C28" i="162"/>
  <c r="AD103" i="109"/>
  <c r="B28" i="16"/>
  <c r="U103" i="109"/>
  <c r="V103" i="109"/>
  <c r="W103" i="109"/>
  <c r="X103" i="109"/>
  <c r="AK28" i="162"/>
  <c r="Y103" i="109"/>
  <c r="N103" i="109"/>
  <c r="O103" i="109"/>
  <c r="P103" i="109"/>
  <c r="Q103" i="109"/>
  <c r="R103" i="109"/>
  <c r="S103" i="109"/>
  <c r="M103" i="109"/>
  <c r="L103" i="109"/>
  <c r="K103" i="109"/>
  <c r="J103" i="109"/>
  <c r="I103" i="109"/>
  <c r="H103" i="109"/>
  <c r="G103" i="109"/>
  <c r="F103" i="109"/>
  <c r="E103" i="109"/>
  <c r="D103" i="109"/>
  <c r="M89" i="109"/>
  <c r="M90" i="109"/>
  <c r="M91" i="109"/>
  <c r="M92" i="109"/>
  <c r="M93" i="109"/>
  <c r="M94" i="109"/>
  <c r="M95" i="109"/>
  <c r="M96" i="109"/>
  <c r="K97" i="109"/>
  <c r="I97" i="109"/>
  <c r="G97" i="109"/>
  <c r="E97" i="109"/>
  <c r="C97" i="109"/>
  <c r="F112" i="108"/>
  <c r="B47" i="108" s="1"/>
  <c r="E48" i="108"/>
  <c r="E76" i="108"/>
  <c r="D48" i="108"/>
  <c r="H50" i="108"/>
  <c r="AF103" i="108"/>
  <c r="AN27" i="162" s="1"/>
  <c r="F111" i="108"/>
  <c r="B46" i="108" s="1"/>
  <c r="F110" i="108"/>
  <c r="B45" i="108" s="1"/>
  <c r="AJ109" i="108"/>
  <c r="L10" i="108"/>
  <c r="I58" i="108"/>
  <c r="I59" i="108"/>
  <c r="I60" i="108"/>
  <c r="I61" i="108"/>
  <c r="I62" i="108"/>
  <c r="I63" i="108"/>
  <c r="I64" i="108"/>
  <c r="I65" i="108"/>
  <c r="I66" i="108"/>
  <c r="I67" i="108"/>
  <c r="I68" i="108"/>
  <c r="I69" i="108"/>
  <c r="I70" i="108"/>
  <c r="I71" i="108"/>
  <c r="I72" i="108"/>
  <c r="I73" i="108"/>
  <c r="I74" i="108"/>
  <c r="I75" i="108"/>
  <c r="H52" i="108"/>
  <c r="AD109" i="108"/>
  <c r="AJ27" i="16"/>
  <c r="BC27" i="16"/>
  <c r="F76" i="108"/>
  <c r="F48" i="108"/>
  <c r="Y109" i="108"/>
  <c r="AG27" i="16"/>
  <c r="X109" i="108"/>
  <c r="AF27" i="16"/>
  <c r="W109" i="108"/>
  <c r="AE27" i="16"/>
  <c r="V109" i="108"/>
  <c r="U109" i="108"/>
  <c r="S109" i="108"/>
  <c r="AA27" i="16"/>
  <c r="R109" i="108"/>
  <c r="Y27" i="16"/>
  <c r="Q109" i="108"/>
  <c r="P109" i="108"/>
  <c r="U27" i="16"/>
  <c r="O109" i="108"/>
  <c r="S27" i="16"/>
  <c r="N109" i="108"/>
  <c r="Q27" i="16"/>
  <c r="F109" i="108"/>
  <c r="B44" i="108"/>
  <c r="F108" i="108"/>
  <c r="B43" i="108"/>
  <c r="F107" i="108"/>
  <c r="B42" i="108"/>
  <c r="F106" i="108"/>
  <c r="B41" i="108"/>
  <c r="F105" i="108"/>
  <c r="B40" i="108"/>
  <c r="AK103" i="108"/>
  <c r="AS27" i="162"/>
  <c r="P27" i="162"/>
  <c r="AD103" i="108"/>
  <c r="B27" i="16"/>
  <c r="U103" i="108"/>
  <c r="V103" i="108"/>
  <c r="W103" i="108"/>
  <c r="X103" i="108"/>
  <c r="AK27" i="162"/>
  <c r="Y103" i="108"/>
  <c r="N103" i="108"/>
  <c r="O103" i="108"/>
  <c r="V27" i="162"/>
  <c r="P103" i="108"/>
  <c r="Q103" i="108"/>
  <c r="R103" i="108"/>
  <c r="AB27" i="162"/>
  <c r="S103" i="108"/>
  <c r="AD27" i="162"/>
  <c r="M103" i="108"/>
  <c r="L103" i="108"/>
  <c r="K103" i="108"/>
  <c r="J103" i="108"/>
  <c r="I103" i="108"/>
  <c r="H103" i="108"/>
  <c r="G103" i="108"/>
  <c r="I27" i="162"/>
  <c r="F103" i="108"/>
  <c r="E103" i="108"/>
  <c r="D103" i="108"/>
  <c r="B103" i="108"/>
  <c r="M89" i="108"/>
  <c r="M90" i="108"/>
  <c r="M91" i="108"/>
  <c r="M92" i="108"/>
  <c r="M93" i="108"/>
  <c r="M94" i="108"/>
  <c r="M95" i="108"/>
  <c r="M96" i="108"/>
  <c r="K97" i="108"/>
  <c r="I97" i="108"/>
  <c r="G97" i="108"/>
  <c r="E97" i="108"/>
  <c r="C97" i="108"/>
  <c r="F112" i="107"/>
  <c r="B47" i="107" s="1"/>
  <c r="E48" i="107"/>
  <c r="E76" i="107"/>
  <c r="D105" i="107"/>
  <c r="D48" i="107"/>
  <c r="H50" i="107"/>
  <c r="AF103" i="107"/>
  <c r="AN26" i="162"/>
  <c r="F111" i="107"/>
  <c r="B46" i="107" s="1"/>
  <c r="F110" i="107"/>
  <c r="B45" i="107"/>
  <c r="AJ109" i="107"/>
  <c r="AV26" i="16"/>
  <c r="L10" i="107"/>
  <c r="I58" i="107"/>
  <c r="I59" i="107"/>
  <c r="I60" i="107"/>
  <c r="I61" i="107"/>
  <c r="I62" i="107"/>
  <c r="I63" i="107"/>
  <c r="I64" i="107"/>
  <c r="I65" i="107"/>
  <c r="I66" i="107"/>
  <c r="I67" i="107"/>
  <c r="I68" i="107"/>
  <c r="I69" i="107"/>
  <c r="I70" i="107"/>
  <c r="I71" i="107"/>
  <c r="I72" i="107"/>
  <c r="I73" i="107"/>
  <c r="I74" i="107"/>
  <c r="I75" i="107"/>
  <c r="H52" i="107"/>
  <c r="AD109" i="107"/>
  <c r="AJ26" i="16"/>
  <c r="BC26" i="16"/>
  <c r="F76" i="107"/>
  <c r="F48" i="107"/>
  <c r="Y109" i="107"/>
  <c r="X109" i="107"/>
  <c r="AF26" i="16"/>
  <c r="W109" i="107"/>
  <c r="V109" i="107"/>
  <c r="U109" i="107"/>
  <c r="AC26" i="16"/>
  <c r="S109" i="107"/>
  <c r="AA26" i="16"/>
  <c r="R109" i="107"/>
  <c r="Q109" i="107"/>
  <c r="P109" i="107"/>
  <c r="O109" i="107"/>
  <c r="S26" i="16"/>
  <c r="N109" i="107"/>
  <c r="F109" i="107"/>
  <c r="B44" i="107"/>
  <c r="F108" i="107"/>
  <c r="B43" i="107" s="1"/>
  <c r="F107" i="107"/>
  <c r="B42" i="107"/>
  <c r="D107" i="107"/>
  <c r="F106" i="107"/>
  <c r="B41" i="107"/>
  <c r="F105" i="107"/>
  <c r="B40" i="107" s="1"/>
  <c r="AK103" i="107"/>
  <c r="AS26" i="162"/>
  <c r="AH103" i="107"/>
  <c r="AD103" i="107"/>
  <c r="B26" i="162"/>
  <c r="U103" i="107"/>
  <c r="V103" i="107"/>
  <c r="W103" i="107"/>
  <c r="X103" i="107"/>
  <c r="Y103" i="107"/>
  <c r="N103" i="107"/>
  <c r="O103" i="107"/>
  <c r="P103" i="107"/>
  <c r="Q103" i="107"/>
  <c r="R103" i="107"/>
  <c r="S103" i="107"/>
  <c r="M103" i="107"/>
  <c r="L103" i="107"/>
  <c r="K103" i="107"/>
  <c r="J103" i="107"/>
  <c r="L26" i="162"/>
  <c r="I103" i="107"/>
  <c r="H103" i="107"/>
  <c r="G103" i="107"/>
  <c r="F103" i="107"/>
  <c r="H26" i="16"/>
  <c r="E103" i="107"/>
  <c r="D103" i="107"/>
  <c r="F26" i="162"/>
  <c r="C103" i="107"/>
  <c r="E26" i="16" s="1"/>
  <c r="B103" i="107"/>
  <c r="M89" i="107"/>
  <c r="M90" i="107"/>
  <c r="M91" i="107"/>
  <c r="M92" i="107"/>
  <c r="M93" i="107"/>
  <c r="M94" i="107"/>
  <c r="M95" i="107"/>
  <c r="M96" i="107"/>
  <c r="K97" i="107"/>
  <c r="I97" i="107"/>
  <c r="G97" i="107"/>
  <c r="E97" i="107"/>
  <c r="C97" i="107"/>
  <c r="H46" i="107"/>
  <c r="F112" i="106"/>
  <c r="B47" i="106" s="1"/>
  <c r="E48" i="106"/>
  <c r="E76" i="106"/>
  <c r="D48" i="106"/>
  <c r="F111" i="106"/>
  <c r="B46" i="106" s="1"/>
  <c r="F110" i="106"/>
  <c r="B45" i="106"/>
  <c r="AJ109" i="106"/>
  <c r="L10" i="106"/>
  <c r="I58" i="106"/>
  <c r="I59" i="106"/>
  <c r="I60" i="106"/>
  <c r="I61" i="106"/>
  <c r="I62" i="106"/>
  <c r="I63" i="106"/>
  <c r="I64" i="106"/>
  <c r="I65" i="106"/>
  <c r="I66" i="106"/>
  <c r="I67" i="106"/>
  <c r="I68" i="106"/>
  <c r="I69" i="106"/>
  <c r="I70" i="106"/>
  <c r="I71" i="106"/>
  <c r="I72" i="106"/>
  <c r="I73" i="106"/>
  <c r="I74" i="106"/>
  <c r="I75" i="106"/>
  <c r="H52" i="106"/>
  <c r="AD109" i="106"/>
  <c r="AJ25" i="16"/>
  <c r="BC25" i="16"/>
  <c r="F76" i="106"/>
  <c r="F48" i="106"/>
  <c r="Y109" i="106"/>
  <c r="X109" i="106"/>
  <c r="W109" i="106"/>
  <c r="V109" i="106"/>
  <c r="AD25" i="16"/>
  <c r="U109" i="106"/>
  <c r="S109" i="106"/>
  <c r="AA25" i="16"/>
  <c r="R109" i="106"/>
  <c r="Y25" i="16"/>
  <c r="Q109" i="106"/>
  <c r="W25" i="16"/>
  <c r="P109" i="106"/>
  <c r="O109" i="106"/>
  <c r="S25" i="16"/>
  <c r="N109" i="106"/>
  <c r="F109" i="106"/>
  <c r="B44" i="106" s="1"/>
  <c r="F108" i="106"/>
  <c r="B43" i="106" s="1"/>
  <c r="F107" i="106"/>
  <c r="B42" i="106" s="1"/>
  <c r="F106" i="106"/>
  <c r="B41" i="106" s="1"/>
  <c r="F105" i="106"/>
  <c r="B40" i="106" s="1"/>
  <c r="AK103" i="106"/>
  <c r="AS25" i="162"/>
  <c r="AD103" i="106"/>
  <c r="B25" i="162"/>
  <c r="U103" i="106"/>
  <c r="V103" i="106"/>
  <c r="W103" i="106"/>
  <c r="X103" i="106"/>
  <c r="AK25" i="162"/>
  <c r="Y103" i="106"/>
  <c r="N103" i="106"/>
  <c r="O103" i="106"/>
  <c r="V25" i="162"/>
  <c r="P103" i="106"/>
  <c r="Q103" i="106"/>
  <c r="R103" i="106"/>
  <c r="S103" i="106"/>
  <c r="AD25" i="162"/>
  <c r="M103" i="106"/>
  <c r="L103" i="106"/>
  <c r="K103" i="106"/>
  <c r="J103" i="106"/>
  <c r="I103" i="106"/>
  <c r="H103" i="106"/>
  <c r="G103" i="106"/>
  <c r="F103" i="106"/>
  <c r="E103" i="106"/>
  <c r="D103" i="106"/>
  <c r="B103" i="106"/>
  <c r="M89" i="106"/>
  <c r="M90" i="106"/>
  <c r="M91" i="106"/>
  <c r="M92" i="106"/>
  <c r="M93" i="106"/>
  <c r="M94" i="106"/>
  <c r="M95" i="106"/>
  <c r="M96" i="106"/>
  <c r="K97" i="106"/>
  <c r="I97" i="106"/>
  <c r="G97" i="106"/>
  <c r="E97" i="106"/>
  <c r="C97" i="106"/>
  <c r="F112" i="105"/>
  <c r="B47" i="105" s="1"/>
  <c r="E48" i="105"/>
  <c r="E76" i="105"/>
  <c r="D48" i="105"/>
  <c r="H50" i="105"/>
  <c r="AF103" i="105"/>
  <c r="AN24" i="162" s="1"/>
  <c r="F111" i="105"/>
  <c r="B46" i="105" s="1"/>
  <c r="F110" i="105"/>
  <c r="B45" i="105" s="1"/>
  <c r="AJ109" i="105"/>
  <c r="L10" i="105"/>
  <c r="I58" i="105"/>
  <c r="I59" i="105"/>
  <c r="I60" i="105"/>
  <c r="I61" i="105"/>
  <c r="I62" i="105"/>
  <c r="I63" i="105"/>
  <c r="I64" i="105"/>
  <c r="I65" i="105"/>
  <c r="I66" i="105"/>
  <c r="I67" i="105"/>
  <c r="I68" i="105"/>
  <c r="I69" i="105"/>
  <c r="I70" i="105"/>
  <c r="I71" i="105"/>
  <c r="I72" i="105"/>
  <c r="I73" i="105"/>
  <c r="I74" i="105"/>
  <c r="I75" i="105"/>
  <c r="H52" i="105"/>
  <c r="AD109" i="105"/>
  <c r="AJ24" i="16"/>
  <c r="BC24" i="16"/>
  <c r="F76" i="105"/>
  <c r="F48" i="105"/>
  <c r="F81" i="105"/>
  <c r="Y109" i="105"/>
  <c r="X109" i="105"/>
  <c r="AF24" i="16"/>
  <c r="W109" i="105"/>
  <c r="V109" i="105"/>
  <c r="U109" i="105"/>
  <c r="S109" i="105"/>
  <c r="R109" i="105"/>
  <c r="Q109" i="105"/>
  <c r="P109" i="105"/>
  <c r="O109" i="105"/>
  <c r="N109" i="105"/>
  <c r="F109" i="105"/>
  <c r="B44" i="105"/>
  <c r="F108" i="105"/>
  <c r="B43" i="105"/>
  <c r="F107" i="105"/>
  <c r="B42" i="105"/>
  <c r="F106" i="105"/>
  <c r="B41" i="105"/>
  <c r="F105" i="105"/>
  <c r="B40" i="105"/>
  <c r="AK103" i="105"/>
  <c r="AS24" i="162"/>
  <c r="AH103" i="105"/>
  <c r="AD103" i="105"/>
  <c r="U103" i="105"/>
  <c r="V103" i="105"/>
  <c r="W103" i="105"/>
  <c r="X103" i="105"/>
  <c r="AK24" i="162"/>
  <c r="Y103" i="105"/>
  <c r="N103" i="105"/>
  <c r="O103" i="105"/>
  <c r="P103" i="105"/>
  <c r="Q103" i="105"/>
  <c r="R103" i="105"/>
  <c r="S103" i="105"/>
  <c r="M103" i="105"/>
  <c r="L103" i="105"/>
  <c r="K103" i="105"/>
  <c r="J103" i="105"/>
  <c r="I103" i="105"/>
  <c r="K24" i="16"/>
  <c r="H103" i="105"/>
  <c r="G103" i="105"/>
  <c r="F103" i="105"/>
  <c r="H24" i="162"/>
  <c r="E103" i="105"/>
  <c r="D103" i="105"/>
  <c r="M89" i="105"/>
  <c r="M90" i="105"/>
  <c r="M91" i="105"/>
  <c r="M92" i="105"/>
  <c r="M93" i="105"/>
  <c r="M94" i="105"/>
  <c r="M95" i="105"/>
  <c r="M96" i="105"/>
  <c r="K97" i="105"/>
  <c r="I97" i="105"/>
  <c r="G97" i="105"/>
  <c r="E97" i="105"/>
  <c r="C97" i="105"/>
  <c r="F112" i="104"/>
  <c r="B47" i="104" s="1"/>
  <c r="E48" i="104"/>
  <c r="E76" i="104"/>
  <c r="D48" i="104"/>
  <c r="H50" i="104"/>
  <c r="AF103" i="104" s="1"/>
  <c r="AN23" i="162" s="1"/>
  <c r="F111" i="104"/>
  <c r="B46" i="104" s="1"/>
  <c r="F110" i="104"/>
  <c r="B45" i="104"/>
  <c r="AJ109" i="104"/>
  <c r="L10" i="104"/>
  <c r="I58" i="104"/>
  <c r="I59" i="104"/>
  <c r="I60" i="104"/>
  <c r="I61" i="104"/>
  <c r="I62" i="104"/>
  <c r="I63" i="104"/>
  <c r="I64" i="104"/>
  <c r="I65" i="104"/>
  <c r="I66" i="104"/>
  <c r="I67" i="104"/>
  <c r="I68" i="104"/>
  <c r="I69" i="104"/>
  <c r="I70" i="104"/>
  <c r="I71" i="104"/>
  <c r="I72" i="104"/>
  <c r="I73" i="104"/>
  <c r="I74" i="104"/>
  <c r="I75" i="104"/>
  <c r="H52" i="104"/>
  <c r="AE103" i="104" s="1"/>
  <c r="AL23" i="16" s="1"/>
  <c r="AD109" i="104"/>
  <c r="AJ23" i="16"/>
  <c r="BC23" i="16"/>
  <c r="F76" i="104"/>
  <c r="F48" i="104"/>
  <c r="Y109" i="104"/>
  <c r="X109" i="104"/>
  <c r="W109" i="104"/>
  <c r="AE23" i="16"/>
  <c r="V109" i="104"/>
  <c r="AD23" i="16"/>
  <c r="U109" i="104"/>
  <c r="AC23" i="16"/>
  <c r="S109" i="104"/>
  <c r="R109" i="104"/>
  <c r="Y23" i="16"/>
  <c r="Q109" i="104"/>
  <c r="P109" i="104"/>
  <c r="O109" i="104"/>
  <c r="N109" i="104"/>
  <c r="Q23" i="16"/>
  <c r="F109" i="104"/>
  <c r="B44" i="104" s="1"/>
  <c r="F108" i="104"/>
  <c r="B43" i="104" s="1"/>
  <c r="F107" i="104"/>
  <c r="B42" i="104" s="1"/>
  <c r="F106" i="104"/>
  <c r="B41" i="104" s="1"/>
  <c r="F105" i="104"/>
  <c r="B40" i="104" s="1"/>
  <c r="AK103" i="104"/>
  <c r="AS23" i="162"/>
  <c r="AD103" i="104"/>
  <c r="B23" i="162"/>
  <c r="U103" i="104"/>
  <c r="V103" i="104"/>
  <c r="W103" i="104"/>
  <c r="AJ23" i="162"/>
  <c r="X103" i="104"/>
  <c r="Y103" i="104"/>
  <c r="AL23" i="162"/>
  <c r="N103" i="104"/>
  <c r="O103" i="104"/>
  <c r="V23" i="162"/>
  <c r="P103" i="104"/>
  <c r="Q103" i="104"/>
  <c r="Z23" i="162"/>
  <c r="R103" i="104"/>
  <c r="AB23" i="162"/>
  <c r="S103" i="104"/>
  <c r="M103" i="104"/>
  <c r="L103" i="104"/>
  <c r="K103" i="104"/>
  <c r="M23" i="162"/>
  <c r="J103" i="104"/>
  <c r="I103" i="104"/>
  <c r="H103" i="104"/>
  <c r="G103" i="104"/>
  <c r="I23" i="162"/>
  <c r="F103" i="104"/>
  <c r="E103" i="104"/>
  <c r="D103" i="104"/>
  <c r="F23" i="16"/>
  <c r="B103" i="104"/>
  <c r="M89" i="104"/>
  <c r="M90" i="104"/>
  <c r="M91" i="104"/>
  <c r="M92" i="104"/>
  <c r="M93" i="104"/>
  <c r="M94" i="104"/>
  <c r="M95" i="104"/>
  <c r="M96" i="104"/>
  <c r="K97" i="104"/>
  <c r="I97" i="104"/>
  <c r="G97" i="104"/>
  <c r="E97" i="104"/>
  <c r="C97" i="104"/>
  <c r="F112" i="103"/>
  <c r="B47" i="103"/>
  <c r="E48" i="103"/>
  <c r="E76" i="103"/>
  <c r="E105" i="103"/>
  <c r="D111" i="103"/>
  <c r="D48" i="103"/>
  <c r="H50" i="103"/>
  <c r="AF103" i="103" s="1"/>
  <c r="AN22" i="162" s="1"/>
  <c r="F111" i="103"/>
  <c r="B46" i="103"/>
  <c r="F110" i="103"/>
  <c r="B45" i="103"/>
  <c r="C110" i="103"/>
  <c r="AJ109" i="103"/>
  <c r="L10" i="103"/>
  <c r="I58" i="103"/>
  <c r="I59" i="103"/>
  <c r="I60" i="103"/>
  <c r="I61" i="103"/>
  <c r="I62" i="103"/>
  <c r="I63" i="103"/>
  <c r="I64" i="103"/>
  <c r="I65" i="103"/>
  <c r="I66" i="103"/>
  <c r="I67" i="103"/>
  <c r="I68" i="103"/>
  <c r="I69" i="103"/>
  <c r="I70" i="103"/>
  <c r="I71" i="103"/>
  <c r="I72" i="103"/>
  <c r="I73" i="103"/>
  <c r="I74" i="103"/>
  <c r="I75" i="103"/>
  <c r="H52" i="103"/>
  <c r="AE103" i="103" s="1"/>
  <c r="AL22" i="16" s="1"/>
  <c r="AD109" i="103"/>
  <c r="AJ22" i="16"/>
  <c r="BC22" i="16"/>
  <c r="F76" i="103"/>
  <c r="F48" i="103"/>
  <c r="Y109" i="103"/>
  <c r="AG22" i="16"/>
  <c r="X109" i="103"/>
  <c r="AF22" i="16"/>
  <c r="W109" i="103"/>
  <c r="V109" i="103"/>
  <c r="AD22" i="16"/>
  <c r="U109" i="103"/>
  <c r="AC22" i="16"/>
  <c r="S109" i="103"/>
  <c r="R109" i="103"/>
  <c r="Q109" i="103"/>
  <c r="W22" i="16"/>
  <c r="P109" i="103"/>
  <c r="U22" i="16"/>
  <c r="O109" i="103"/>
  <c r="S22" i="16"/>
  <c r="N109" i="103"/>
  <c r="Q22" i="16"/>
  <c r="F109" i="103"/>
  <c r="B44" i="103"/>
  <c r="F108" i="103"/>
  <c r="B43" i="103"/>
  <c r="F107" i="103"/>
  <c r="B42" i="103"/>
  <c r="F106" i="103"/>
  <c r="B41" i="103"/>
  <c r="F105" i="103"/>
  <c r="B40" i="103"/>
  <c r="AK103" i="103"/>
  <c r="AS22" i="162"/>
  <c r="Q22" i="162"/>
  <c r="AH103" i="103"/>
  <c r="AD103" i="103"/>
  <c r="B22" i="162"/>
  <c r="U103" i="103"/>
  <c r="V103" i="103"/>
  <c r="W103" i="103"/>
  <c r="X103" i="103"/>
  <c r="Y103" i="103"/>
  <c r="N103" i="103"/>
  <c r="T22" i="162"/>
  <c r="O103" i="103"/>
  <c r="P103" i="103"/>
  <c r="Q103" i="103"/>
  <c r="R103" i="103"/>
  <c r="AB22" i="162"/>
  <c r="S103" i="103"/>
  <c r="M103" i="103"/>
  <c r="L103" i="103"/>
  <c r="K103" i="103"/>
  <c r="N22" i="16"/>
  <c r="J103" i="103"/>
  <c r="I103" i="103"/>
  <c r="H103" i="103"/>
  <c r="G103" i="103"/>
  <c r="I22" i="16"/>
  <c r="F103" i="103"/>
  <c r="H22" i="16"/>
  <c r="E103" i="103"/>
  <c r="D103" i="103"/>
  <c r="F22" i="162"/>
  <c r="C103" i="103"/>
  <c r="E22" i="16" s="1"/>
  <c r="B103" i="103"/>
  <c r="M89" i="103"/>
  <c r="M90" i="103"/>
  <c r="M91" i="103"/>
  <c r="M92" i="103"/>
  <c r="M93" i="103"/>
  <c r="M94" i="103"/>
  <c r="M95" i="103"/>
  <c r="M96" i="103"/>
  <c r="K97" i="103"/>
  <c r="I97" i="103"/>
  <c r="G97" i="103"/>
  <c r="E97" i="103"/>
  <c r="C97" i="103"/>
  <c r="F112" i="102"/>
  <c r="B47" i="102"/>
  <c r="E48" i="102"/>
  <c r="E76" i="102"/>
  <c r="D109" i="102"/>
  <c r="D48" i="102"/>
  <c r="F111" i="102"/>
  <c r="B46" i="102"/>
  <c r="F110" i="102"/>
  <c r="B45" i="102" s="1"/>
  <c r="AJ109" i="102"/>
  <c r="L10" i="102"/>
  <c r="I58" i="102"/>
  <c r="I59" i="102"/>
  <c r="I60" i="102"/>
  <c r="I61" i="102"/>
  <c r="I62" i="102"/>
  <c r="I63" i="102"/>
  <c r="I64" i="102"/>
  <c r="I65" i="102"/>
  <c r="I66" i="102"/>
  <c r="I67" i="102"/>
  <c r="I68" i="102"/>
  <c r="I69" i="102"/>
  <c r="I70" i="102"/>
  <c r="I71" i="102"/>
  <c r="I72" i="102"/>
  <c r="I73" i="102"/>
  <c r="I74" i="102"/>
  <c r="I75" i="102"/>
  <c r="H52" i="102"/>
  <c r="AE103" i="102"/>
  <c r="AL21" i="16" s="1"/>
  <c r="AD109" i="102"/>
  <c r="AJ21" i="16"/>
  <c r="BC21" i="16"/>
  <c r="F76" i="102"/>
  <c r="F48" i="102"/>
  <c r="Y109" i="102"/>
  <c r="AG21" i="16"/>
  <c r="X109" i="102"/>
  <c r="AF21" i="16"/>
  <c r="W109" i="102"/>
  <c r="V109" i="102"/>
  <c r="AD21" i="16"/>
  <c r="U109" i="102"/>
  <c r="AC21" i="16"/>
  <c r="S109" i="102"/>
  <c r="R109" i="102"/>
  <c r="Q109" i="102"/>
  <c r="W21" i="16"/>
  <c r="P109" i="102"/>
  <c r="O109" i="102"/>
  <c r="N109" i="102"/>
  <c r="F109" i="102"/>
  <c r="B44" i="102"/>
  <c r="F108" i="102"/>
  <c r="B43" i="102" s="1"/>
  <c r="F107" i="102"/>
  <c r="B42" i="102" s="1"/>
  <c r="F106" i="102"/>
  <c r="B41" i="102" s="1"/>
  <c r="F105" i="102"/>
  <c r="B40" i="102" s="1"/>
  <c r="AK103" i="102"/>
  <c r="AS21" i="162"/>
  <c r="AD103" i="102"/>
  <c r="B21" i="16"/>
  <c r="U103" i="102"/>
  <c r="V103" i="102"/>
  <c r="W103" i="102"/>
  <c r="X103" i="102"/>
  <c r="Y103" i="102"/>
  <c r="AL21" i="162"/>
  <c r="N103" i="102"/>
  <c r="O103" i="102"/>
  <c r="P103" i="102"/>
  <c r="Q103" i="102"/>
  <c r="R103" i="102"/>
  <c r="S103" i="102"/>
  <c r="AD21" i="162"/>
  <c r="M103" i="102"/>
  <c r="L103" i="102"/>
  <c r="K103" i="102"/>
  <c r="J103" i="102"/>
  <c r="I103" i="102"/>
  <c r="H103" i="102"/>
  <c r="G103" i="102"/>
  <c r="F103" i="102"/>
  <c r="E103" i="102"/>
  <c r="D103" i="102"/>
  <c r="B103" i="102"/>
  <c r="D21" i="162" s="1"/>
  <c r="M89" i="102"/>
  <c r="M90" i="102"/>
  <c r="M91" i="102"/>
  <c r="M92" i="102"/>
  <c r="M93" i="102"/>
  <c r="M94" i="102"/>
  <c r="M95" i="102"/>
  <c r="M96" i="102"/>
  <c r="K97" i="102"/>
  <c r="I97" i="102"/>
  <c r="G97" i="102"/>
  <c r="E97" i="102"/>
  <c r="C97" i="102"/>
  <c r="F112" i="101"/>
  <c r="B47" i="101" s="1"/>
  <c r="E48" i="101"/>
  <c r="E76" i="101"/>
  <c r="D48" i="101"/>
  <c r="H50" i="101"/>
  <c r="AF103" i="101"/>
  <c r="AN20" i="162" s="1"/>
  <c r="F111" i="101"/>
  <c r="B46" i="101" s="1"/>
  <c r="F110" i="101"/>
  <c r="B45" i="101" s="1"/>
  <c r="AJ109" i="101"/>
  <c r="L10" i="101"/>
  <c r="I58" i="101"/>
  <c r="I59" i="101"/>
  <c r="I60" i="101"/>
  <c r="I61" i="101"/>
  <c r="I62" i="101"/>
  <c r="I63" i="101"/>
  <c r="I64" i="101"/>
  <c r="I65" i="101"/>
  <c r="I66" i="101"/>
  <c r="I67" i="101"/>
  <c r="I68" i="101"/>
  <c r="I69" i="101"/>
  <c r="I70" i="101"/>
  <c r="I71" i="101"/>
  <c r="I72" i="101"/>
  <c r="I73" i="101"/>
  <c r="I74" i="101"/>
  <c r="I75" i="101"/>
  <c r="H52" i="101"/>
  <c r="AE103" i="101" s="1"/>
  <c r="AL20" i="16" s="1"/>
  <c r="AD109" i="101"/>
  <c r="AJ20" i="16"/>
  <c r="BC20" i="16"/>
  <c r="F76" i="101"/>
  <c r="F48" i="101"/>
  <c r="Y109" i="101"/>
  <c r="X109" i="101"/>
  <c r="W109" i="101"/>
  <c r="AE20" i="16"/>
  <c r="V109" i="101"/>
  <c r="AD20" i="16"/>
  <c r="U109" i="101"/>
  <c r="AC20" i="16"/>
  <c r="S109" i="101"/>
  <c r="AA20" i="16"/>
  <c r="R109" i="101"/>
  <c r="Q109" i="101"/>
  <c r="P109" i="101"/>
  <c r="O109" i="101"/>
  <c r="S20" i="16"/>
  <c r="N109" i="101"/>
  <c r="F109" i="101"/>
  <c r="B44" i="101" s="1"/>
  <c r="F108" i="101"/>
  <c r="B43" i="101" s="1"/>
  <c r="F107" i="101"/>
  <c r="B42" i="101" s="1"/>
  <c r="F106" i="101"/>
  <c r="B41" i="101" s="1"/>
  <c r="F105" i="101"/>
  <c r="B40" i="101" s="1"/>
  <c r="AK103" i="101"/>
  <c r="AS20" i="162"/>
  <c r="AH103" i="101"/>
  <c r="AD103" i="101"/>
  <c r="B20" i="16"/>
  <c r="U103" i="101"/>
  <c r="V103" i="101"/>
  <c r="AI20" i="162"/>
  <c r="W103" i="101"/>
  <c r="X103" i="101"/>
  <c r="Y103" i="101"/>
  <c r="N103" i="101"/>
  <c r="T20" i="162"/>
  <c r="O103" i="101"/>
  <c r="P103" i="101"/>
  <c r="Q103" i="101"/>
  <c r="R103" i="101"/>
  <c r="AB20" i="162"/>
  <c r="S103" i="101"/>
  <c r="M103" i="101"/>
  <c r="L103" i="101"/>
  <c r="K103" i="101"/>
  <c r="J103" i="101"/>
  <c r="I103" i="101"/>
  <c r="H103" i="101"/>
  <c r="G103" i="101"/>
  <c r="F103" i="101"/>
  <c r="E103" i="101"/>
  <c r="D103" i="101"/>
  <c r="B103" i="101"/>
  <c r="D20" i="16" s="1"/>
  <c r="M89" i="101"/>
  <c r="M90" i="101"/>
  <c r="M91" i="101"/>
  <c r="M92" i="101"/>
  <c r="M93" i="101"/>
  <c r="M94" i="101"/>
  <c r="M95" i="101"/>
  <c r="M96" i="101"/>
  <c r="K97" i="101"/>
  <c r="I97" i="101"/>
  <c r="G97" i="101"/>
  <c r="E97" i="101"/>
  <c r="C97" i="101"/>
  <c r="F112" i="100"/>
  <c r="B47" i="100" s="1"/>
  <c r="E48" i="100"/>
  <c r="E76" i="100"/>
  <c r="E105" i="100"/>
  <c r="H44" i="100"/>
  <c r="D48" i="100"/>
  <c r="H50" i="100"/>
  <c r="AF103" i="100"/>
  <c r="AN19" i="162" s="1"/>
  <c r="F111" i="100"/>
  <c r="B46" i="100" s="1"/>
  <c r="F110" i="100"/>
  <c r="B45" i="100" s="1"/>
  <c r="AJ109" i="100"/>
  <c r="AP19" i="16"/>
  <c r="L10" i="100"/>
  <c r="I58" i="100"/>
  <c r="I59" i="100"/>
  <c r="I60" i="100"/>
  <c r="I61" i="100"/>
  <c r="I62" i="100"/>
  <c r="I63" i="100"/>
  <c r="I64" i="100"/>
  <c r="I65" i="100"/>
  <c r="I66" i="100"/>
  <c r="I67" i="100"/>
  <c r="I68" i="100"/>
  <c r="I69" i="100"/>
  <c r="I70" i="100"/>
  <c r="I71" i="100"/>
  <c r="I72" i="100"/>
  <c r="I73" i="100"/>
  <c r="I74" i="100"/>
  <c r="I75" i="100"/>
  <c r="H52" i="100"/>
  <c r="AD109" i="100"/>
  <c r="AJ19" i="16"/>
  <c r="BC19" i="16"/>
  <c r="F76" i="100"/>
  <c r="F48" i="100"/>
  <c r="Y109" i="100"/>
  <c r="AG19" i="16"/>
  <c r="X109" i="100"/>
  <c r="W109" i="100"/>
  <c r="V109" i="100"/>
  <c r="AD19" i="16"/>
  <c r="U109" i="100"/>
  <c r="AC19" i="16"/>
  <c r="S109" i="100"/>
  <c r="R109" i="100"/>
  <c r="Q109" i="100"/>
  <c r="W19" i="16"/>
  <c r="P109" i="100"/>
  <c r="O109" i="100"/>
  <c r="N109" i="100"/>
  <c r="F109" i="100"/>
  <c r="B44" i="100" s="1"/>
  <c r="F108" i="100"/>
  <c r="B43" i="100" s="1"/>
  <c r="F107" i="100"/>
  <c r="B42" i="100" s="1"/>
  <c r="F106" i="100"/>
  <c r="B41" i="100" s="1"/>
  <c r="F105" i="100"/>
  <c r="B40" i="100" s="1"/>
  <c r="AK103" i="100"/>
  <c r="AS19" i="162"/>
  <c r="AD103" i="100"/>
  <c r="B19" i="16"/>
  <c r="U103" i="100"/>
  <c r="V103" i="100"/>
  <c r="AI19" i="162"/>
  <c r="W103" i="100"/>
  <c r="X103" i="100"/>
  <c r="AK19" i="162"/>
  <c r="Y103" i="100"/>
  <c r="N103" i="100"/>
  <c r="T19" i="162"/>
  <c r="O103" i="100"/>
  <c r="P103" i="100"/>
  <c r="X19" i="162"/>
  <c r="Q103" i="100"/>
  <c r="R103" i="100"/>
  <c r="S103" i="100"/>
  <c r="M103" i="100"/>
  <c r="L103" i="100"/>
  <c r="K103" i="100"/>
  <c r="M19" i="162"/>
  <c r="J103" i="100"/>
  <c r="L19" i="16"/>
  <c r="I103" i="100"/>
  <c r="H103" i="100"/>
  <c r="G103" i="100"/>
  <c r="I19" i="162"/>
  <c r="F103" i="100"/>
  <c r="E103" i="100"/>
  <c r="D103" i="100"/>
  <c r="B103" i="100"/>
  <c r="D19" i="16"/>
  <c r="M89" i="100"/>
  <c r="M90" i="100"/>
  <c r="M91" i="100"/>
  <c r="M92" i="100"/>
  <c r="M93" i="100"/>
  <c r="M94" i="100"/>
  <c r="M95" i="100"/>
  <c r="M96" i="100"/>
  <c r="K97" i="100"/>
  <c r="I97" i="100"/>
  <c r="G97" i="100"/>
  <c r="E97" i="100"/>
  <c r="C97" i="100"/>
  <c r="F112" i="99"/>
  <c r="B47" i="99"/>
  <c r="E48" i="99"/>
  <c r="E76" i="99"/>
  <c r="E109" i="99"/>
  <c r="D110" i="99"/>
  <c r="D48" i="99"/>
  <c r="H50" i="99"/>
  <c r="AF103" i="99" s="1"/>
  <c r="AN18" i="162" s="1"/>
  <c r="F111" i="99"/>
  <c r="B46" i="99"/>
  <c r="F110" i="99"/>
  <c r="B45" i="99"/>
  <c r="AJ109" i="99"/>
  <c r="AV18" i="16"/>
  <c r="L10" i="99"/>
  <c r="I58" i="99"/>
  <c r="I59" i="99"/>
  <c r="I60" i="99"/>
  <c r="I61" i="99"/>
  <c r="I62" i="99"/>
  <c r="I63" i="99"/>
  <c r="I64" i="99"/>
  <c r="I65" i="99"/>
  <c r="I66" i="99"/>
  <c r="I67" i="99"/>
  <c r="I68" i="99"/>
  <c r="I69" i="99"/>
  <c r="I70" i="99"/>
  <c r="I71" i="99"/>
  <c r="I72" i="99"/>
  <c r="I73" i="99"/>
  <c r="I74" i="99"/>
  <c r="I75" i="99"/>
  <c r="H52" i="99"/>
  <c r="AE103" i="99" s="1"/>
  <c r="AL18" i="16" s="1"/>
  <c r="AR18" i="16"/>
  <c r="AD109" i="99"/>
  <c r="AJ18" i="16"/>
  <c r="BC18" i="16"/>
  <c r="F76" i="99"/>
  <c r="F48" i="99"/>
  <c r="Y109" i="99"/>
  <c r="AG18" i="16"/>
  <c r="X109" i="99"/>
  <c r="AF18" i="16"/>
  <c r="W109" i="99"/>
  <c r="AE18" i="16"/>
  <c r="V109" i="99"/>
  <c r="U109" i="99"/>
  <c r="AC18" i="16"/>
  <c r="S109" i="99"/>
  <c r="AA18" i="16"/>
  <c r="R109" i="99"/>
  <c r="Y18" i="16"/>
  <c r="Q109" i="99"/>
  <c r="P109" i="99"/>
  <c r="U18" i="16"/>
  <c r="O109" i="99"/>
  <c r="N109" i="99"/>
  <c r="Q18" i="16"/>
  <c r="F109" i="99"/>
  <c r="B44" i="99" s="1"/>
  <c r="F108" i="99"/>
  <c r="B43" i="99" s="1"/>
  <c r="F107" i="99"/>
  <c r="B42" i="99" s="1"/>
  <c r="F106" i="99"/>
  <c r="B41" i="99" s="1"/>
  <c r="F105" i="99"/>
  <c r="B40" i="99" s="1"/>
  <c r="AK103" i="99"/>
  <c r="AS18" i="162"/>
  <c r="AH103" i="99"/>
  <c r="C18" i="162" s="1"/>
  <c r="AD103" i="99"/>
  <c r="B18" i="162"/>
  <c r="U103" i="99"/>
  <c r="V103" i="99"/>
  <c r="W103" i="99"/>
  <c r="AJ18" i="162"/>
  <c r="X103" i="99"/>
  <c r="AK18" i="162"/>
  <c r="Y103" i="99"/>
  <c r="AL18" i="162"/>
  <c r="N103" i="99"/>
  <c r="T18" i="162"/>
  <c r="O103" i="99"/>
  <c r="V18" i="162"/>
  <c r="P103" i="99"/>
  <c r="Q103" i="99"/>
  <c r="Z18" i="162"/>
  <c r="R103" i="99"/>
  <c r="S103" i="99"/>
  <c r="AD18" i="162"/>
  <c r="M103" i="99"/>
  <c r="L103" i="99"/>
  <c r="K103" i="99"/>
  <c r="N18" i="16"/>
  <c r="J103" i="99"/>
  <c r="L18" i="16"/>
  <c r="I103" i="99"/>
  <c r="H103" i="99"/>
  <c r="G103" i="99"/>
  <c r="I18" i="16"/>
  <c r="F103" i="99"/>
  <c r="H18" i="162"/>
  <c r="E103" i="99"/>
  <c r="G18" i="162"/>
  <c r="D103" i="99"/>
  <c r="C103" i="99"/>
  <c r="E18" i="16"/>
  <c r="B103" i="99"/>
  <c r="M89" i="99"/>
  <c r="M90" i="99"/>
  <c r="M91" i="99"/>
  <c r="M92" i="99"/>
  <c r="M93" i="99"/>
  <c r="M94" i="99"/>
  <c r="M95" i="99"/>
  <c r="M96" i="99"/>
  <c r="K97" i="99"/>
  <c r="I97" i="99"/>
  <c r="G97" i="99"/>
  <c r="E97" i="99"/>
  <c r="C97" i="99"/>
  <c r="F112" i="98"/>
  <c r="B47" i="98"/>
  <c r="E48" i="98"/>
  <c r="E76" i="98"/>
  <c r="D48" i="98"/>
  <c r="H50" i="98"/>
  <c r="AF103" i="98" s="1"/>
  <c r="AN17" i="162" s="1"/>
  <c r="F111" i="98"/>
  <c r="B46" i="98"/>
  <c r="F110" i="98"/>
  <c r="B45" i="98"/>
  <c r="AJ109" i="98"/>
  <c r="AV17" i="16"/>
  <c r="L10" i="98"/>
  <c r="I58" i="98"/>
  <c r="I59" i="98"/>
  <c r="I60" i="98"/>
  <c r="I61" i="98"/>
  <c r="I62" i="98"/>
  <c r="I63" i="98"/>
  <c r="I64" i="98"/>
  <c r="I65" i="98"/>
  <c r="I66" i="98"/>
  <c r="I67" i="98"/>
  <c r="I68" i="98"/>
  <c r="I69" i="98"/>
  <c r="I70" i="98"/>
  <c r="I71" i="98"/>
  <c r="I72" i="98"/>
  <c r="I73" i="98"/>
  <c r="I74" i="98"/>
  <c r="I75" i="98"/>
  <c r="H52" i="98"/>
  <c r="AE103" i="98" s="1"/>
  <c r="AL17" i="16" s="1"/>
  <c r="BE17" i="16" s="1"/>
  <c r="AD109" i="98"/>
  <c r="AJ17" i="16"/>
  <c r="BC17" i="16"/>
  <c r="F76" i="98"/>
  <c r="F48" i="98"/>
  <c r="Y109" i="98"/>
  <c r="AG17" i="16"/>
  <c r="X109" i="98"/>
  <c r="W109" i="98"/>
  <c r="V109" i="98"/>
  <c r="AD17" i="16"/>
  <c r="U109" i="98"/>
  <c r="S109" i="98"/>
  <c r="AA17" i="16"/>
  <c r="R109" i="98"/>
  <c r="Y17" i="16"/>
  <c r="Q109" i="98"/>
  <c r="W17" i="16"/>
  <c r="P109" i="98"/>
  <c r="O109" i="98"/>
  <c r="S17" i="16"/>
  <c r="N109" i="98"/>
  <c r="F109" i="98"/>
  <c r="B44" i="98"/>
  <c r="F108" i="98"/>
  <c r="B43" i="98"/>
  <c r="F107" i="98"/>
  <c r="B42" i="98"/>
  <c r="F106" i="98"/>
  <c r="B41" i="98"/>
  <c r="F105" i="98"/>
  <c r="B40" i="98"/>
  <c r="AK103" i="98"/>
  <c r="AS17" i="162"/>
  <c r="Q17" i="162"/>
  <c r="AD103" i="98"/>
  <c r="U103" i="98"/>
  <c r="AH17" i="162"/>
  <c r="V103" i="98"/>
  <c r="W103" i="98"/>
  <c r="X103" i="98"/>
  <c r="AK17" i="162"/>
  <c r="Y103" i="98"/>
  <c r="AL17" i="162"/>
  <c r="N103" i="98"/>
  <c r="O103" i="98"/>
  <c r="P103" i="98"/>
  <c r="X17" i="162"/>
  <c r="Q103" i="98"/>
  <c r="R103" i="98"/>
  <c r="S103" i="98"/>
  <c r="M103" i="98"/>
  <c r="O17" i="162"/>
  <c r="L103" i="98"/>
  <c r="K103" i="98"/>
  <c r="J103" i="98"/>
  <c r="L17" i="162"/>
  <c r="I103" i="98"/>
  <c r="K17" i="162"/>
  <c r="H103" i="98"/>
  <c r="G103" i="98"/>
  <c r="F103" i="98"/>
  <c r="H17" i="162"/>
  <c r="E103" i="98"/>
  <c r="G17" i="162"/>
  <c r="D103" i="98"/>
  <c r="B103" i="98"/>
  <c r="D17" i="162"/>
  <c r="M89" i="98"/>
  <c r="M90" i="98"/>
  <c r="M91" i="98"/>
  <c r="M92" i="98"/>
  <c r="M93" i="98"/>
  <c r="M94" i="98"/>
  <c r="M95" i="98"/>
  <c r="M96" i="98"/>
  <c r="K97" i="98"/>
  <c r="I97" i="98"/>
  <c r="G97" i="98"/>
  <c r="E97" i="98"/>
  <c r="C97" i="98"/>
  <c r="F112" i="97"/>
  <c r="B47" i="97" s="1"/>
  <c r="E48" i="97"/>
  <c r="E76" i="97"/>
  <c r="D48" i="97"/>
  <c r="H50" i="97"/>
  <c r="AF103" i="97"/>
  <c r="AN16" i="162" s="1"/>
  <c r="F111" i="97"/>
  <c r="B46" i="97" s="1"/>
  <c r="F110" i="97"/>
  <c r="B45" i="97" s="1"/>
  <c r="AJ109" i="97"/>
  <c r="L10" i="97"/>
  <c r="I58" i="97"/>
  <c r="I59" i="97"/>
  <c r="I60" i="97"/>
  <c r="I61" i="97"/>
  <c r="I62" i="97"/>
  <c r="I63" i="97"/>
  <c r="I64" i="97"/>
  <c r="I65" i="97"/>
  <c r="I66" i="97"/>
  <c r="I67" i="97"/>
  <c r="I68" i="97"/>
  <c r="I69" i="97"/>
  <c r="I70" i="97"/>
  <c r="I71" i="97"/>
  <c r="I72" i="97"/>
  <c r="I73" i="97"/>
  <c r="I74" i="97"/>
  <c r="I75" i="97"/>
  <c r="H52" i="97"/>
  <c r="AD109" i="97"/>
  <c r="AJ16" i="16"/>
  <c r="BC16" i="16"/>
  <c r="F76" i="97"/>
  <c r="F48" i="97"/>
  <c r="Y109" i="97"/>
  <c r="X109" i="97"/>
  <c r="W109" i="97"/>
  <c r="V109" i="97"/>
  <c r="AD16" i="16"/>
  <c r="U109" i="97"/>
  <c r="AC16" i="16"/>
  <c r="S109" i="97"/>
  <c r="R109" i="97"/>
  <c r="Y16" i="16"/>
  <c r="Q109" i="97"/>
  <c r="W16" i="16"/>
  <c r="P109" i="97"/>
  <c r="U16" i="16"/>
  <c r="O109" i="97"/>
  <c r="S16" i="16"/>
  <c r="N109" i="97"/>
  <c r="F109" i="97"/>
  <c r="B44" i="97"/>
  <c r="F108" i="97"/>
  <c r="B43" i="97"/>
  <c r="F107" i="97"/>
  <c r="B42" i="97"/>
  <c r="F106" i="97"/>
  <c r="B41" i="97"/>
  <c r="F105" i="97"/>
  <c r="B40" i="97"/>
  <c r="AK103" i="97"/>
  <c r="AS16" i="162"/>
  <c r="AD103" i="97"/>
  <c r="B16" i="16"/>
  <c r="U103" i="97"/>
  <c r="AH16" i="162"/>
  <c r="V103" i="97"/>
  <c r="W103" i="97"/>
  <c r="X103" i="97"/>
  <c r="Y103" i="97"/>
  <c r="AL16" i="162"/>
  <c r="N103" i="97"/>
  <c r="O103" i="97"/>
  <c r="P103" i="97"/>
  <c r="X16" i="162"/>
  <c r="Q103" i="97"/>
  <c r="Z16" i="162"/>
  <c r="R103" i="97"/>
  <c r="S103" i="97"/>
  <c r="AD16" i="162"/>
  <c r="M103" i="97"/>
  <c r="L103" i="97"/>
  <c r="K103" i="97"/>
  <c r="M16" i="162"/>
  <c r="J103" i="97"/>
  <c r="I103" i="97"/>
  <c r="K16" i="16"/>
  <c r="H103" i="97"/>
  <c r="G103" i="97"/>
  <c r="I16" i="162"/>
  <c r="F103" i="97"/>
  <c r="E103" i="97"/>
  <c r="G16" i="16"/>
  <c r="D103" i="97"/>
  <c r="C103" i="97"/>
  <c r="E16" i="162" s="1"/>
  <c r="B103" i="97"/>
  <c r="D16" i="162" s="1"/>
  <c r="M89" i="97"/>
  <c r="M90" i="97"/>
  <c r="M91" i="97"/>
  <c r="M92" i="97"/>
  <c r="M93" i="97"/>
  <c r="M94" i="97"/>
  <c r="M95" i="97"/>
  <c r="M96" i="97"/>
  <c r="K97" i="97"/>
  <c r="I97" i="97"/>
  <c r="G97" i="97"/>
  <c r="E97" i="97"/>
  <c r="C97" i="97"/>
  <c r="F112" i="96"/>
  <c r="B47" i="96" s="1"/>
  <c r="E48" i="96"/>
  <c r="E76" i="96"/>
  <c r="D48" i="96"/>
  <c r="H50" i="96"/>
  <c r="AF103" i="96"/>
  <c r="AN15" i="162" s="1"/>
  <c r="F111" i="96"/>
  <c r="B46" i="96" s="1"/>
  <c r="F110" i="96"/>
  <c r="B45" i="96" s="1"/>
  <c r="AJ109" i="96"/>
  <c r="AV15" i="16"/>
  <c r="L10" i="96"/>
  <c r="I58" i="96"/>
  <c r="I59" i="96"/>
  <c r="I60" i="96"/>
  <c r="I61" i="96"/>
  <c r="I62" i="96"/>
  <c r="I63" i="96"/>
  <c r="I64" i="96"/>
  <c r="I65" i="96"/>
  <c r="I66" i="96"/>
  <c r="I67" i="96"/>
  <c r="I68" i="96"/>
  <c r="I69" i="96"/>
  <c r="I70" i="96"/>
  <c r="I71" i="96"/>
  <c r="I72" i="96"/>
  <c r="I73" i="96"/>
  <c r="I74" i="96"/>
  <c r="I75" i="96"/>
  <c r="H52" i="96"/>
  <c r="AD109" i="96"/>
  <c r="AJ15" i="16"/>
  <c r="BC15" i="16"/>
  <c r="F76" i="96"/>
  <c r="F48" i="96"/>
  <c r="Y109" i="96"/>
  <c r="AG15" i="16"/>
  <c r="X109" i="96"/>
  <c r="AF15" i="16"/>
  <c r="W109" i="96"/>
  <c r="AE15" i="16"/>
  <c r="V109" i="96"/>
  <c r="AD15" i="16"/>
  <c r="U109" i="96"/>
  <c r="AC15" i="16"/>
  <c r="S109" i="96"/>
  <c r="AA15" i="16"/>
  <c r="R109" i="96"/>
  <c r="Y15" i="16"/>
  <c r="Q109" i="96"/>
  <c r="P109" i="96"/>
  <c r="U15" i="16"/>
  <c r="O109" i="96"/>
  <c r="S15" i="16"/>
  <c r="N109" i="96"/>
  <c r="Q15" i="16"/>
  <c r="F109" i="96"/>
  <c r="B44" i="96" s="1"/>
  <c r="F108" i="96"/>
  <c r="B43" i="96" s="1"/>
  <c r="F107" i="96"/>
  <c r="B42" i="96" s="1"/>
  <c r="F106" i="96"/>
  <c r="B41" i="96" s="1"/>
  <c r="F105" i="96"/>
  <c r="B40" i="96" s="1"/>
  <c r="AK103" i="96"/>
  <c r="AS15" i="162"/>
  <c r="P15" i="162"/>
  <c r="AD103" i="96"/>
  <c r="B15" i="16"/>
  <c r="U103" i="96"/>
  <c r="AH15" i="162"/>
  <c r="V103" i="96"/>
  <c r="AI15" i="162"/>
  <c r="W103" i="96"/>
  <c r="X103" i="96"/>
  <c r="AK15" i="162"/>
  <c r="Y103" i="96"/>
  <c r="N103" i="96"/>
  <c r="T15" i="162"/>
  <c r="O103" i="96"/>
  <c r="P103" i="96"/>
  <c r="Q103" i="96"/>
  <c r="R103" i="96"/>
  <c r="AB15" i="162"/>
  <c r="S103" i="96"/>
  <c r="AD15" i="162"/>
  <c r="M103" i="96"/>
  <c r="O15" i="162"/>
  <c r="L103" i="96"/>
  <c r="K103" i="96"/>
  <c r="J103" i="96"/>
  <c r="L15" i="162"/>
  <c r="I103" i="96"/>
  <c r="K15" i="162"/>
  <c r="H103" i="96"/>
  <c r="J15" i="162"/>
  <c r="G103" i="96"/>
  <c r="F103" i="96"/>
  <c r="H15" i="16"/>
  <c r="E103" i="96"/>
  <c r="G15" i="162"/>
  <c r="D103" i="96"/>
  <c r="B103" i="96"/>
  <c r="M89" i="96"/>
  <c r="M90" i="96"/>
  <c r="M91" i="96"/>
  <c r="M92" i="96"/>
  <c r="M93" i="96"/>
  <c r="M94" i="96"/>
  <c r="M95" i="96"/>
  <c r="M96" i="96"/>
  <c r="K97" i="96"/>
  <c r="I97" i="96"/>
  <c r="G97" i="96"/>
  <c r="E97" i="96"/>
  <c r="C97" i="96"/>
  <c r="F112" i="95"/>
  <c r="B47" i="95" s="1"/>
  <c r="E48" i="95"/>
  <c r="E76" i="95"/>
  <c r="E105" i="95"/>
  <c r="D48" i="95"/>
  <c r="H50" i="95"/>
  <c r="AF103" i="95" s="1"/>
  <c r="AN14" i="162" s="1"/>
  <c r="F111" i="95"/>
  <c r="B46" i="95"/>
  <c r="F110" i="95"/>
  <c r="B45" i="95"/>
  <c r="AJ109" i="95"/>
  <c r="L10" i="95"/>
  <c r="I58" i="95"/>
  <c r="I59" i="95"/>
  <c r="I60" i="95"/>
  <c r="I61" i="95"/>
  <c r="I62" i="95"/>
  <c r="I63" i="95"/>
  <c r="I64" i="95"/>
  <c r="I65" i="95"/>
  <c r="I66" i="95"/>
  <c r="I67" i="95"/>
  <c r="I68" i="95"/>
  <c r="I69" i="95"/>
  <c r="I70" i="95"/>
  <c r="I71" i="95"/>
  <c r="I72" i="95"/>
  <c r="I73" i="95"/>
  <c r="I74" i="95"/>
  <c r="I75" i="95"/>
  <c r="H52" i="95"/>
  <c r="AE103" i="95"/>
  <c r="AL14" i="16" s="1"/>
  <c r="AD109" i="95"/>
  <c r="AJ14" i="16"/>
  <c r="BC14" i="16"/>
  <c r="F76" i="95"/>
  <c r="F48" i="95"/>
  <c r="F81" i="95"/>
  <c r="M7" i="95"/>
  <c r="Y109" i="95"/>
  <c r="X109" i="95"/>
  <c r="W109" i="95"/>
  <c r="V109" i="95"/>
  <c r="AD14" i="16"/>
  <c r="U109" i="95"/>
  <c r="AC14" i="16"/>
  <c r="S109" i="95"/>
  <c r="R109" i="95"/>
  <c r="Y14" i="16"/>
  <c r="Q109" i="95"/>
  <c r="W14" i="16"/>
  <c r="P109" i="95"/>
  <c r="U14" i="16"/>
  <c r="O109" i="95"/>
  <c r="N109" i="95"/>
  <c r="Q14" i="16"/>
  <c r="F109" i="95"/>
  <c r="B44" i="95" s="1"/>
  <c r="F108" i="95"/>
  <c r="B43" i="95" s="1"/>
  <c r="F107" i="95"/>
  <c r="B42" i="95" s="1"/>
  <c r="F106" i="95"/>
  <c r="B41" i="95" s="1"/>
  <c r="F105" i="95"/>
  <c r="B40" i="95" s="1"/>
  <c r="AK103" i="95"/>
  <c r="AS14" i="162"/>
  <c r="AH103" i="95"/>
  <c r="C14" i="16" s="1"/>
  <c r="AD103" i="95"/>
  <c r="B14" i="16"/>
  <c r="U103" i="95"/>
  <c r="V103" i="95"/>
  <c r="AI14" i="162"/>
  <c r="W103" i="95"/>
  <c r="X103" i="95"/>
  <c r="Y103" i="95"/>
  <c r="N103" i="95"/>
  <c r="O103" i="95"/>
  <c r="V14" i="162"/>
  <c r="P103" i="95"/>
  <c r="Q103" i="95"/>
  <c r="Z14" i="162"/>
  <c r="R103" i="95"/>
  <c r="AB14" i="162"/>
  <c r="S103" i="95"/>
  <c r="AD14" i="162"/>
  <c r="M103" i="95"/>
  <c r="L103" i="95"/>
  <c r="N14" i="162"/>
  <c r="K103" i="95"/>
  <c r="J103" i="95"/>
  <c r="I103" i="95"/>
  <c r="H103" i="95"/>
  <c r="J14" i="162"/>
  <c r="G103" i="95"/>
  <c r="F103" i="95"/>
  <c r="H14" i="162"/>
  <c r="E103" i="95"/>
  <c r="D103" i="95"/>
  <c r="C103" i="95"/>
  <c r="B103" i="95"/>
  <c r="D14" i="162" s="1"/>
  <c r="M89" i="95"/>
  <c r="M90" i="95"/>
  <c r="M91" i="95"/>
  <c r="M92" i="95"/>
  <c r="M93" i="95"/>
  <c r="M94" i="95"/>
  <c r="M95" i="95"/>
  <c r="M96" i="95"/>
  <c r="K97" i="95"/>
  <c r="I97" i="95"/>
  <c r="G97" i="95"/>
  <c r="E97" i="95"/>
  <c r="C97" i="95"/>
  <c r="H47" i="95"/>
  <c r="F112" i="94"/>
  <c r="B47" i="94" s="1"/>
  <c r="E48" i="94"/>
  <c r="E76" i="94"/>
  <c r="D48" i="94"/>
  <c r="H50" i="94"/>
  <c r="AF103" i="94"/>
  <c r="AN13" i="162" s="1"/>
  <c r="F111" i="94"/>
  <c r="B46" i="94" s="1"/>
  <c r="F110" i="94"/>
  <c r="B45" i="94" s="1"/>
  <c r="AJ109" i="94"/>
  <c r="L10" i="94"/>
  <c r="I58" i="94"/>
  <c r="I59" i="94"/>
  <c r="I60" i="94"/>
  <c r="I61" i="94"/>
  <c r="I62" i="94"/>
  <c r="I63" i="94"/>
  <c r="I64" i="94"/>
  <c r="I65" i="94"/>
  <c r="I66" i="94"/>
  <c r="I67" i="94"/>
  <c r="I68" i="94"/>
  <c r="I69" i="94"/>
  <c r="I70" i="94"/>
  <c r="I71" i="94"/>
  <c r="I72" i="94"/>
  <c r="I73" i="94"/>
  <c r="I74" i="94"/>
  <c r="I75" i="94"/>
  <c r="H52" i="94"/>
  <c r="AE103" i="94" s="1"/>
  <c r="AL13" i="16" s="1"/>
  <c r="AD109" i="94"/>
  <c r="AJ13" i="16"/>
  <c r="BC13" i="16"/>
  <c r="F76" i="94"/>
  <c r="F48" i="94"/>
  <c r="Y109" i="94"/>
  <c r="AG13" i="16"/>
  <c r="X109" i="94"/>
  <c r="AF13" i="16"/>
  <c r="W109" i="94"/>
  <c r="AE13" i="16"/>
  <c r="V109" i="94"/>
  <c r="U109" i="94"/>
  <c r="AC13" i="16"/>
  <c r="S109" i="94"/>
  <c r="R109" i="94"/>
  <c r="Y13" i="16"/>
  <c r="Q109" i="94"/>
  <c r="P109" i="94"/>
  <c r="U13" i="16"/>
  <c r="O109" i="94"/>
  <c r="N109" i="94"/>
  <c r="F109" i="94"/>
  <c r="B44" i="94"/>
  <c r="F108" i="94"/>
  <c r="B43" i="94"/>
  <c r="F107" i="94"/>
  <c r="B42" i="94"/>
  <c r="C107" i="94"/>
  <c r="F106" i="94"/>
  <c r="B41" i="94" s="1"/>
  <c r="F105" i="94"/>
  <c r="B40" i="94" s="1"/>
  <c r="AK103" i="94"/>
  <c r="AS13" i="162"/>
  <c r="Q13" i="162"/>
  <c r="AD103" i="94"/>
  <c r="B13" i="16"/>
  <c r="U103" i="94"/>
  <c r="V103" i="94"/>
  <c r="W103" i="94"/>
  <c r="AJ13" i="162"/>
  <c r="X103" i="94"/>
  <c r="AK13" i="162"/>
  <c r="Y103" i="94"/>
  <c r="AL13" i="162"/>
  <c r="N103" i="94"/>
  <c r="O103" i="94"/>
  <c r="V13" i="162"/>
  <c r="P103" i="94"/>
  <c r="Q103" i="94"/>
  <c r="Z13" i="162"/>
  <c r="R103" i="94"/>
  <c r="S103" i="94"/>
  <c r="AD13" i="162"/>
  <c r="M103" i="94"/>
  <c r="O13" i="162"/>
  <c r="L103" i="94"/>
  <c r="K103" i="94"/>
  <c r="J103" i="94"/>
  <c r="I103" i="94"/>
  <c r="H103" i="94"/>
  <c r="G103" i="94"/>
  <c r="I13" i="16"/>
  <c r="F103" i="94"/>
  <c r="E103" i="94"/>
  <c r="G13" i="16"/>
  <c r="D103" i="94"/>
  <c r="F13" i="162"/>
  <c r="B103" i="94"/>
  <c r="D13" i="16" s="1"/>
  <c r="M89" i="94"/>
  <c r="M90" i="94"/>
  <c r="M91" i="94"/>
  <c r="M92" i="94"/>
  <c r="M93" i="94"/>
  <c r="M94" i="94"/>
  <c r="M95" i="94"/>
  <c r="M96" i="94"/>
  <c r="K97" i="94"/>
  <c r="I97" i="94"/>
  <c r="G97" i="94"/>
  <c r="E97" i="94"/>
  <c r="C97" i="94"/>
  <c r="F112" i="93"/>
  <c r="B47" i="93" s="1"/>
  <c r="E48" i="93"/>
  <c r="E76" i="93"/>
  <c r="D48" i="93"/>
  <c r="H50" i="93"/>
  <c r="AF103" i="93"/>
  <c r="AN12" i="162" s="1"/>
  <c r="F111" i="93"/>
  <c r="B46" i="93" s="1"/>
  <c r="F110" i="93"/>
  <c r="B45" i="93" s="1"/>
  <c r="AJ109" i="93"/>
  <c r="L10" i="93"/>
  <c r="I58" i="93"/>
  <c r="I59" i="93"/>
  <c r="I60" i="93"/>
  <c r="I61" i="93"/>
  <c r="I62" i="93"/>
  <c r="I63" i="93"/>
  <c r="I64" i="93"/>
  <c r="I65" i="93"/>
  <c r="I66" i="93"/>
  <c r="I67" i="93"/>
  <c r="I68" i="93"/>
  <c r="I69" i="93"/>
  <c r="I70" i="93"/>
  <c r="I71" i="93"/>
  <c r="I72" i="93"/>
  <c r="I73" i="93"/>
  <c r="I74" i="93"/>
  <c r="I75" i="93"/>
  <c r="H52" i="93"/>
  <c r="AD109" i="93"/>
  <c r="AJ12" i="16"/>
  <c r="BC12" i="16"/>
  <c r="F76" i="93"/>
  <c r="F48" i="93"/>
  <c r="F81" i="93"/>
  <c r="Y109" i="93"/>
  <c r="AG12" i="16"/>
  <c r="X109" i="93"/>
  <c r="AF12" i="16"/>
  <c r="W109" i="93"/>
  <c r="AE12" i="16"/>
  <c r="V109" i="93"/>
  <c r="AD12" i="16"/>
  <c r="U109" i="93"/>
  <c r="AC12" i="16"/>
  <c r="S109" i="93"/>
  <c r="AA12" i="16"/>
  <c r="R109" i="93"/>
  <c r="Q109" i="93"/>
  <c r="W12" i="16"/>
  <c r="P109" i="93"/>
  <c r="U12" i="16"/>
  <c r="O109" i="93"/>
  <c r="N109" i="93"/>
  <c r="F109" i="93"/>
  <c r="B44" i="93" s="1"/>
  <c r="F108" i="93"/>
  <c r="B43" i="93" s="1"/>
  <c r="F107" i="93"/>
  <c r="B42" i="93" s="1"/>
  <c r="F106" i="93"/>
  <c r="B41" i="93" s="1"/>
  <c r="F105" i="93"/>
  <c r="B40" i="93" s="1"/>
  <c r="AK103" i="93"/>
  <c r="AS12" i="162"/>
  <c r="AD103" i="93"/>
  <c r="B12" i="16"/>
  <c r="U103" i="93"/>
  <c r="V103" i="93"/>
  <c r="W103" i="93"/>
  <c r="X103" i="93"/>
  <c r="AK12" i="162"/>
  <c r="Y103" i="93"/>
  <c r="AL12" i="162"/>
  <c r="N103" i="93"/>
  <c r="T12" i="162"/>
  <c r="O103" i="93"/>
  <c r="P103" i="93"/>
  <c r="X12" i="162"/>
  <c r="Q103" i="93"/>
  <c r="Z12" i="162"/>
  <c r="R103" i="93"/>
  <c r="AB12" i="162"/>
  <c r="S103" i="93"/>
  <c r="AD12" i="162"/>
  <c r="M103" i="93"/>
  <c r="L103" i="93"/>
  <c r="K103" i="93"/>
  <c r="J103" i="93"/>
  <c r="L12" i="16"/>
  <c r="I103" i="93"/>
  <c r="K12" i="16"/>
  <c r="H103" i="93"/>
  <c r="G103" i="93"/>
  <c r="I12" i="162"/>
  <c r="F103" i="93"/>
  <c r="H12" i="16"/>
  <c r="E103" i="93"/>
  <c r="G12" i="162"/>
  <c r="D103" i="93"/>
  <c r="F12" i="162"/>
  <c r="C103" i="93"/>
  <c r="E12" i="16"/>
  <c r="M89" i="93"/>
  <c r="M90" i="93"/>
  <c r="M91" i="93"/>
  <c r="M92" i="93"/>
  <c r="M93" i="93"/>
  <c r="M94" i="93"/>
  <c r="M95" i="93"/>
  <c r="M96" i="93"/>
  <c r="K97" i="93"/>
  <c r="I97" i="93"/>
  <c r="G97" i="93"/>
  <c r="E97" i="93"/>
  <c r="C97" i="93"/>
  <c r="F112" i="92"/>
  <c r="B47" i="92" s="1"/>
  <c r="E48" i="92"/>
  <c r="E76" i="92"/>
  <c r="D111" i="92"/>
  <c r="D48" i="92"/>
  <c r="F111" i="92"/>
  <c r="B46" i="92" s="1"/>
  <c r="F110" i="92"/>
  <c r="B45" i="92" s="1"/>
  <c r="AJ109" i="92"/>
  <c r="L10" i="92"/>
  <c r="I58" i="92"/>
  <c r="I59" i="92"/>
  <c r="I60" i="92"/>
  <c r="I61" i="92"/>
  <c r="I62" i="92"/>
  <c r="I63" i="92"/>
  <c r="I64" i="92"/>
  <c r="I65" i="92"/>
  <c r="I66" i="92"/>
  <c r="I67" i="92"/>
  <c r="I68" i="92"/>
  <c r="I69" i="92"/>
  <c r="I70" i="92"/>
  <c r="I71" i="92"/>
  <c r="I72" i="92"/>
  <c r="I73" i="92"/>
  <c r="I74" i="92"/>
  <c r="I75" i="92"/>
  <c r="H52" i="92"/>
  <c r="AD109" i="92"/>
  <c r="AJ11" i="16"/>
  <c r="BC11" i="16"/>
  <c r="F76" i="92"/>
  <c r="F48" i="92"/>
  <c r="Y109" i="92"/>
  <c r="AG11" i="16"/>
  <c r="X109" i="92"/>
  <c r="W109" i="92"/>
  <c r="V109" i="92"/>
  <c r="AD11" i="16"/>
  <c r="U109" i="92"/>
  <c r="AC11" i="16"/>
  <c r="S109" i="92"/>
  <c r="R109" i="92"/>
  <c r="Q109" i="92"/>
  <c r="W11" i="16"/>
  <c r="P109" i="92"/>
  <c r="U11" i="16"/>
  <c r="O109" i="92"/>
  <c r="N109" i="92"/>
  <c r="F109" i="92"/>
  <c r="B44" i="92" s="1"/>
  <c r="F108" i="92"/>
  <c r="B43" i="92" s="1"/>
  <c r="F107" i="92"/>
  <c r="B42" i="92" s="1"/>
  <c r="F106" i="92"/>
  <c r="B41" i="92" s="1"/>
  <c r="F105" i="92"/>
  <c r="B40" i="92" s="1"/>
  <c r="AK103" i="92"/>
  <c r="AS11" i="162"/>
  <c r="P11" i="162"/>
  <c r="AD103" i="92"/>
  <c r="U103" i="92"/>
  <c r="V103" i="92"/>
  <c r="AI11" i="162"/>
  <c r="W103" i="92"/>
  <c r="AJ11" i="162"/>
  <c r="X103" i="92"/>
  <c r="Y103" i="92"/>
  <c r="AL11" i="162"/>
  <c r="N103" i="92"/>
  <c r="T11" i="162"/>
  <c r="O103" i="92"/>
  <c r="V11" i="162"/>
  <c r="P103" i="92"/>
  <c r="X11" i="162"/>
  <c r="Q103" i="92"/>
  <c r="R103" i="92"/>
  <c r="AB11" i="162"/>
  <c r="S103" i="92"/>
  <c r="AD11" i="162"/>
  <c r="M103" i="92"/>
  <c r="L103" i="92"/>
  <c r="N11" i="162"/>
  <c r="K103" i="92"/>
  <c r="J103" i="92"/>
  <c r="L11" i="16"/>
  <c r="I103" i="92"/>
  <c r="H103" i="92"/>
  <c r="G103" i="92"/>
  <c r="F103" i="92"/>
  <c r="H11" i="16"/>
  <c r="E103" i="92"/>
  <c r="G11" i="162"/>
  <c r="D103" i="92"/>
  <c r="F11" i="162"/>
  <c r="B103" i="92"/>
  <c r="M89" i="92"/>
  <c r="M90" i="92"/>
  <c r="M91" i="92"/>
  <c r="M92" i="92"/>
  <c r="M93" i="92"/>
  <c r="M94" i="92"/>
  <c r="M95" i="92"/>
  <c r="M96" i="92"/>
  <c r="K97" i="92"/>
  <c r="I97" i="92"/>
  <c r="G97" i="92"/>
  <c r="E97" i="92"/>
  <c r="C97" i="92"/>
  <c r="H42" i="92"/>
  <c r="H45" i="92"/>
  <c r="H46" i="92"/>
  <c r="C127" i="91"/>
  <c r="C126" i="91"/>
  <c r="C125" i="91"/>
  <c r="C124" i="91"/>
  <c r="C123" i="91"/>
  <c r="C122" i="91"/>
  <c r="C121" i="91"/>
  <c r="C120" i="91"/>
  <c r="C119" i="91"/>
  <c r="E118" i="91"/>
  <c r="D118" i="91"/>
  <c r="C118" i="91"/>
  <c r="F112" i="91"/>
  <c r="B47" i="91"/>
  <c r="E48" i="91"/>
  <c r="E76" i="91"/>
  <c r="C13" i="91"/>
  <c r="F111" i="91"/>
  <c r="B46" i="91" s="1"/>
  <c r="F110" i="91"/>
  <c r="B45" i="91" s="1"/>
  <c r="AJ109" i="91"/>
  <c r="AV10" i="16"/>
  <c r="L10" i="91"/>
  <c r="I58" i="91"/>
  <c r="I59" i="91"/>
  <c r="I60" i="91"/>
  <c r="I61" i="91"/>
  <c r="I62" i="91"/>
  <c r="I63" i="91"/>
  <c r="I64" i="91"/>
  <c r="I65" i="91"/>
  <c r="I66" i="91"/>
  <c r="I67" i="91"/>
  <c r="I68" i="91"/>
  <c r="I69" i="91"/>
  <c r="I70" i="91"/>
  <c r="I71" i="91"/>
  <c r="I72" i="91"/>
  <c r="I73" i="91"/>
  <c r="I74" i="91"/>
  <c r="I75" i="91"/>
  <c r="H52" i="91"/>
  <c r="D81" i="91"/>
  <c r="AD109" i="91"/>
  <c r="AJ10" i="16"/>
  <c r="BC10" i="16"/>
  <c r="F76" i="91"/>
  <c r="Y109" i="91"/>
  <c r="AG10" i="16"/>
  <c r="X109" i="91"/>
  <c r="AF10" i="16"/>
  <c r="W109" i="91"/>
  <c r="AE10" i="16"/>
  <c r="V109" i="91"/>
  <c r="AD10" i="16"/>
  <c r="U109" i="91"/>
  <c r="AC10" i="16"/>
  <c r="S109" i="91"/>
  <c r="AA10" i="16"/>
  <c r="R109" i="91"/>
  <c r="Y10" i="16"/>
  <c r="Q109" i="91"/>
  <c r="P109" i="91"/>
  <c r="U10" i="16"/>
  <c r="O109" i="91"/>
  <c r="S10" i="16"/>
  <c r="N109" i="91"/>
  <c r="Q10" i="16"/>
  <c r="F109" i="91"/>
  <c r="B44" i="91" s="1"/>
  <c r="F108" i="91"/>
  <c r="B43" i="91" s="1"/>
  <c r="F107" i="91"/>
  <c r="B42" i="91" s="1"/>
  <c r="F106" i="91"/>
  <c r="B41" i="91" s="1"/>
  <c r="F105" i="91"/>
  <c r="B40" i="91" s="1"/>
  <c r="AK103" i="91"/>
  <c r="AS10" i="162"/>
  <c r="AK103" i="158"/>
  <c r="AS78" i="162"/>
  <c r="AK103" i="88"/>
  <c r="AS79" i="162"/>
  <c r="AJ103" i="91"/>
  <c r="Q10" i="162"/>
  <c r="AI103" i="91"/>
  <c r="AD103" i="91"/>
  <c r="U103" i="91"/>
  <c r="V103" i="91"/>
  <c r="AI10" i="162"/>
  <c r="W103" i="91"/>
  <c r="AJ10" i="162"/>
  <c r="X103" i="91"/>
  <c r="AK10" i="162"/>
  <c r="Y103" i="91"/>
  <c r="AL10" i="162"/>
  <c r="N103" i="91"/>
  <c r="O103" i="91"/>
  <c r="V10" i="162"/>
  <c r="P103" i="91"/>
  <c r="X10" i="162"/>
  <c r="X61" i="162"/>
  <c r="X62" i="162"/>
  <c r="X63" i="162"/>
  <c r="X64" i="162"/>
  <c r="X65" i="162"/>
  <c r="X66" i="162"/>
  <c r="X69" i="162"/>
  <c r="X72" i="162"/>
  <c r="X73" i="162"/>
  <c r="X77" i="162"/>
  <c r="P103" i="158"/>
  <c r="X78" i="162"/>
  <c r="P103" i="88"/>
  <c r="X79" i="162"/>
  <c r="X13" i="162"/>
  <c r="X14" i="162"/>
  <c r="X15" i="162"/>
  <c r="X18" i="162"/>
  <c r="X20" i="162"/>
  <c r="X21" i="162"/>
  <c r="X22" i="162"/>
  <c r="X23" i="162"/>
  <c r="X25" i="162"/>
  <c r="X26" i="162"/>
  <c r="X27" i="162"/>
  <c r="X28" i="162"/>
  <c r="X29" i="162"/>
  <c r="X32" i="162"/>
  <c r="X33" i="162"/>
  <c r="X36" i="162"/>
  <c r="X37" i="162"/>
  <c r="X38" i="162"/>
  <c r="X41" i="162"/>
  <c r="X42" i="162"/>
  <c r="X43" i="162"/>
  <c r="X45" i="162"/>
  <c r="X46" i="162"/>
  <c r="X47" i="162"/>
  <c r="X49" i="162"/>
  <c r="X51" i="162"/>
  <c r="X52" i="162"/>
  <c r="X53" i="162"/>
  <c r="X54" i="162"/>
  <c r="X55" i="162"/>
  <c r="X56" i="162"/>
  <c r="X57" i="162"/>
  <c r="X58" i="162"/>
  <c r="Q103" i="91"/>
  <c r="Z10" i="162"/>
  <c r="R103" i="91"/>
  <c r="S103" i="91"/>
  <c r="M103" i="91"/>
  <c r="L103" i="91"/>
  <c r="N10" i="162"/>
  <c r="K103" i="91"/>
  <c r="J103" i="91"/>
  <c r="L10" i="16"/>
  <c r="I103" i="91"/>
  <c r="H103" i="91"/>
  <c r="G103" i="91"/>
  <c r="I10" i="16"/>
  <c r="F103" i="91"/>
  <c r="E103" i="91"/>
  <c r="G10" i="16" s="1"/>
  <c r="D103" i="91"/>
  <c r="F10" i="162"/>
  <c r="B103" i="91"/>
  <c r="D10" i="16" s="1"/>
  <c r="M89" i="91"/>
  <c r="M90" i="91"/>
  <c r="M91" i="91"/>
  <c r="M92" i="91"/>
  <c r="M93" i="91"/>
  <c r="M94" i="91"/>
  <c r="M95" i="91"/>
  <c r="M96" i="91"/>
  <c r="K97" i="91"/>
  <c r="I97" i="91"/>
  <c r="G97" i="91"/>
  <c r="E97" i="91"/>
  <c r="C97" i="91"/>
  <c r="F112" i="158"/>
  <c r="B47" i="158"/>
  <c r="E48" i="158"/>
  <c r="E76" i="158"/>
  <c r="D112" i="158"/>
  <c r="D48" i="158"/>
  <c r="H50" i="158"/>
  <c r="AF103" i="158"/>
  <c r="AN78" i="162" s="1"/>
  <c r="F111" i="158"/>
  <c r="B46" i="158" s="1"/>
  <c r="D111" i="158"/>
  <c r="F110" i="158"/>
  <c r="B45" i="158"/>
  <c r="AK109" i="158"/>
  <c r="AJ109" i="158"/>
  <c r="L10" i="158"/>
  <c r="I58" i="158"/>
  <c r="I59" i="158"/>
  <c r="I60" i="158"/>
  <c r="I61" i="158"/>
  <c r="I62" i="158"/>
  <c r="I63" i="158"/>
  <c r="I64" i="158"/>
  <c r="I65" i="158"/>
  <c r="I66" i="158"/>
  <c r="I67" i="158"/>
  <c r="I68" i="158"/>
  <c r="I69" i="158"/>
  <c r="I70" i="158"/>
  <c r="I71" i="158"/>
  <c r="I72" i="158"/>
  <c r="I73" i="158"/>
  <c r="I74" i="158"/>
  <c r="I75" i="158"/>
  <c r="H52" i="158"/>
  <c r="AE103" i="158" s="1"/>
  <c r="AL78" i="16" s="1"/>
  <c r="AD109" i="158"/>
  <c r="AJ78" i="16"/>
  <c r="BC78" i="16"/>
  <c r="F76" i="158"/>
  <c r="F48" i="158"/>
  <c r="Y109" i="158"/>
  <c r="AG78" i="16"/>
  <c r="X109" i="158"/>
  <c r="W109" i="158"/>
  <c r="V109" i="158"/>
  <c r="AD78" i="16"/>
  <c r="U109" i="158"/>
  <c r="AC78" i="16"/>
  <c r="S109" i="158"/>
  <c r="AA78" i="16"/>
  <c r="R109" i="158"/>
  <c r="Y78" i="16"/>
  <c r="Q109" i="158"/>
  <c r="W78" i="16"/>
  <c r="P109" i="158"/>
  <c r="U78" i="16"/>
  <c r="O109" i="158"/>
  <c r="S78" i="16"/>
  <c r="N109" i="158"/>
  <c r="Q78" i="16"/>
  <c r="F109" i="158"/>
  <c r="B44" i="158" s="1"/>
  <c r="F108" i="158"/>
  <c r="B43" i="158" s="1"/>
  <c r="F107" i="158"/>
  <c r="B42" i="158" s="1"/>
  <c r="F106" i="158"/>
  <c r="B41" i="158" s="1"/>
  <c r="F105" i="158"/>
  <c r="B40" i="158" s="1"/>
  <c r="AH103" i="158"/>
  <c r="AD103" i="158"/>
  <c r="B78" i="162"/>
  <c r="U103" i="158"/>
  <c r="V103" i="158"/>
  <c r="W103" i="158"/>
  <c r="X103" i="158"/>
  <c r="AK78" i="162"/>
  <c r="Y103" i="158"/>
  <c r="AL78" i="162"/>
  <c r="N103" i="158"/>
  <c r="O103" i="158"/>
  <c r="Q103" i="158"/>
  <c r="Z78" i="162"/>
  <c r="R103" i="158"/>
  <c r="S103" i="158"/>
  <c r="AB78" i="162"/>
  <c r="M103" i="158"/>
  <c r="O78" i="162"/>
  <c r="L103" i="158"/>
  <c r="N78" i="162"/>
  <c r="K103" i="158"/>
  <c r="M78" i="162"/>
  <c r="J103" i="158"/>
  <c r="I103" i="158"/>
  <c r="K78" i="162"/>
  <c r="H103" i="158"/>
  <c r="G103" i="158"/>
  <c r="F103" i="158"/>
  <c r="H78" i="162"/>
  <c r="E103" i="158"/>
  <c r="G78" i="16"/>
  <c r="D103" i="158"/>
  <c r="C103" i="158"/>
  <c r="E78" i="16" s="1"/>
  <c r="B103" i="158"/>
  <c r="M90" i="158"/>
  <c r="M91" i="158"/>
  <c r="M92" i="158"/>
  <c r="M93" i="158"/>
  <c r="M94" i="158"/>
  <c r="M95" i="158"/>
  <c r="M96" i="158"/>
  <c r="K97" i="158"/>
  <c r="I97" i="158"/>
  <c r="G97" i="158"/>
  <c r="E97" i="158"/>
  <c r="C97" i="158"/>
  <c r="H41" i="158"/>
  <c r="H44" i="158"/>
  <c r="H46" i="158"/>
  <c r="D108" i="88"/>
  <c r="F76" i="88"/>
  <c r="F48" i="88"/>
  <c r="E48" i="88"/>
  <c r="E76" i="88"/>
  <c r="BJ9" i="16"/>
  <c r="BJ85" i="16"/>
  <c r="D11" i="164"/>
  <c r="BJ13" i="16"/>
  <c r="BJ165" i="16"/>
  <c r="BJ216" i="16"/>
  <c r="BI166" i="16"/>
  <c r="BI167" i="16"/>
  <c r="BI168" i="16"/>
  <c r="BI169" i="16"/>
  <c r="BI170" i="16"/>
  <c r="BI171" i="16"/>
  <c r="BI172" i="16"/>
  <c r="BI173" i="16"/>
  <c r="BI174" i="16"/>
  <c r="BI175" i="16"/>
  <c r="BI176" i="16"/>
  <c r="BI177" i="16"/>
  <c r="BI178" i="16"/>
  <c r="BI179" i="16"/>
  <c r="BI180" i="16"/>
  <c r="BI181" i="16"/>
  <c r="BI182" i="16"/>
  <c r="BI183" i="16"/>
  <c r="BI184" i="16"/>
  <c r="BI185" i="16"/>
  <c r="BI186" i="16"/>
  <c r="BI187" i="16"/>
  <c r="BI188" i="16"/>
  <c r="BI189" i="16"/>
  <c r="BI190" i="16"/>
  <c r="BI191" i="16"/>
  <c r="BI192" i="16"/>
  <c r="BI193" i="16"/>
  <c r="BI194" i="16"/>
  <c r="BI195" i="16"/>
  <c r="BI196" i="16"/>
  <c r="BI197" i="16"/>
  <c r="BI198" i="16"/>
  <c r="BI199" i="16"/>
  <c r="BI200" i="16"/>
  <c r="BI201" i="16"/>
  <c r="BI202" i="16"/>
  <c r="BI203" i="16"/>
  <c r="BI204" i="16"/>
  <c r="BI205" i="16"/>
  <c r="BI206" i="16"/>
  <c r="BI207" i="16"/>
  <c r="BI208" i="16"/>
  <c r="BI209" i="16"/>
  <c r="BI210" i="16"/>
  <c r="BI211" i="16"/>
  <c r="BI212" i="16"/>
  <c r="BI213" i="16"/>
  <c r="BI214" i="16"/>
  <c r="BI215" i="16"/>
  <c r="BI216" i="16"/>
  <c r="BI217" i="16"/>
  <c r="BI218" i="16"/>
  <c r="BI219" i="16"/>
  <c r="BI220" i="16"/>
  <c r="BI221" i="16"/>
  <c r="BI222" i="16"/>
  <c r="BI223" i="16"/>
  <c r="BI224" i="16"/>
  <c r="BI225" i="16"/>
  <c r="BI226" i="16"/>
  <c r="BI227" i="16"/>
  <c r="BI228" i="16"/>
  <c r="BI229" i="16"/>
  <c r="BI230" i="16"/>
  <c r="BI231" i="16"/>
  <c r="BI232" i="16"/>
  <c r="BI233" i="16"/>
  <c r="BI234" i="16"/>
  <c r="BI235" i="16"/>
  <c r="BJ241" i="16"/>
  <c r="BJ271" i="16"/>
  <c r="BJ242" i="16"/>
  <c r="BJ284" i="16"/>
  <c r="BJ290" i="16"/>
  <c r="BI241" i="16"/>
  <c r="BI262" i="16"/>
  <c r="BI246" i="16"/>
  <c r="BI273" i="16"/>
  <c r="BI283" i="16"/>
  <c r="BJ89" i="16"/>
  <c r="BI89" i="16"/>
  <c r="DI9" i="16"/>
  <c r="DI14" i="16"/>
  <c r="DJ9" i="16"/>
  <c r="DJ34" i="16"/>
  <c r="DH85" i="16"/>
  <c r="DI84" i="16"/>
  <c r="DH84" i="16"/>
  <c r="DI83" i="16"/>
  <c r="B8" i="165"/>
  <c r="DH83" i="16"/>
  <c r="B7" i="165"/>
  <c r="A11" i="164"/>
  <c r="A12" i="164"/>
  <c r="A13" i="164"/>
  <c r="A14" i="164"/>
  <c r="A15" i="164"/>
  <c r="A16" i="164"/>
  <c r="A17" i="164"/>
  <c r="A18" i="164"/>
  <c r="A19" i="164"/>
  <c r="A20" i="164"/>
  <c r="A21" i="164"/>
  <c r="A22" i="164"/>
  <c r="A23" i="164"/>
  <c r="A24" i="164"/>
  <c r="A25" i="164"/>
  <c r="A26" i="164"/>
  <c r="A27" i="164"/>
  <c r="A28" i="164"/>
  <c r="A29" i="164"/>
  <c r="A30" i="164"/>
  <c r="A31" i="164"/>
  <c r="A32" i="164"/>
  <c r="A33" i="164"/>
  <c r="A34" i="164"/>
  <c r="A35" i="164"/>
  <c r="A36" i="164"/>
  <c r="A37" i="164"/>
  <c r="A38" i="164"/>
  <c r="A39" i="164"/>
  <c r="A40" i="164"/>
  <c r="A41" i="164"/>
  <c r="A42" i="164"/>
  <c r="A43" i="164"/>
  <c r="A44" i="164"/>
  <c r="A45" i="164"/>
  <c r="A46" i="164"/>
  <c r="A47" i="164"/>
  <c r="A48" i="164"/>
  <c r="A49" i="164"/>
  <c r="A50" i="164"/>
  <c r="A51" i="164"/>
  <c r="A52" i="164"/>
  <c r="A53" i="164"/>
  <c r="A54" i="164"/>
  <c r="A55" i="164"/>
  <c r="A56" i="164"/>
  <c r="A57" i="164"/>
  <c r="A58" i="164"/>
  <c r="A59" i="164"/>
  <c r="BI79" i="16"/>
  <c r="BI10" i="16"/>
  <c r="BI11" i="16"/>
  <c r="BI12" i="16"/>
  <c r="BI13" i="16"/>
  <c r="BI14" i="16"/>
  <c r="BI15" i="16"/>
  <c r="BI16" i="16"/>
  <c r="BI17" i="16"/>
  <c r="BI18" i="16"/>
  <c r="BI19" i="16"/>
  <c r="BI20" i="16"/>
  <c r="BI21" i="16"/>
  <c r="BI22" i="16"/>
  <c r="BI23" i="16"/>
  <c r="BI24" i="16"/>
  <c r="BI25" i="16"/>
  <c r="BI26" i="16"/>
  <c r="BI27" i="16"/>
  <c r="BI28" i="16"/>
  <c r="BI29" i="16"/>
  <c r="BI30" i="16"/>
  <c r="BI31" i="16"/>
  <c r="BI32" i="16"/>
  <c r="BI33" i="16"/>
  <c r="BI34" i="16"/>
  <c r="BI35" i="16"/>
  <c r="BI36" i="16"/>
  <c r="BI37" i="16"/>
  <c r="BI38" i="16"/>
  <c r="BI39" i="16"/>
  <c r="BI40" i="16"/>
  <c r="BI41" i="16"/>
  <c r="BI42" i="16"/>
  <c r="BI43" i="16"/>
  <c r="BI44" i="16"/>
  <c r="BI45" i="16"/>
  <c r="BI46" i="16"/>
  <c r="BI47" i="16"/>
  <c r="BI48" i="16"/>
  <c r="BI49" i="16"/>
  <c r="BI50" i="16"/>
  <c r="BI51" i="16"/>
  <c r="BI52" i="16"/>
  <c r="BI53" i="16"/>
  <c r="BI54" i="16"/>
  <c r="BI55" i="16"/>
  <c r="BI56" i="16"/>
  <c r="BI57" i="16"/>
  <c r="BI58" i="16"/>
  <c r="BI59" i="16"/>
  <c r="BI60" i="16"/>
  <c r="BI61" i="16"/>
  <c r="BI62" i="16"/>
  <c r="BI63" i="16"/>
  <c r="BI64" i="16"/>
  <c r="BI65" i="16"/>
  <c r="BI66" i="16"/>
  <c r="BI67" i="16"/>
  <c r="BI68" i="16"/>
  <c r="BI69" i="16"/>
  <c r="BI70" i="16"/>
  <c r="BI71" i="16"/>
  <c r="BI72" i="16"/>
  <c r="BI73" i="16"/>
  <c r="BI74" i="16"/>
  <c r="BI75" i="16"/>
  <c r="BI76" i="16"/>
  <c r="BI77" i="16"/>
  <c r="BI78" i="16"/>
  <c r="H52" i="88"/>
  <c r="I58" i="88"/>
  <c r="I59" i="88"/>
  <c r="I60" i="88"/>
  <c r="I61" i="88"/>
  <c r="I62" i="88"/>
  <c r="I63" i="88"/>
  <c r="I64" i="88"/>
  <c r="I65" i="88"/>
  <c r="I66" i="88"/>
  <c r="I67" i="88"/>
  <c r="I68" i="88"/>
  <c r="I69" i="88"/>
  <c r="I70" i="88"/>
  <c r="I71" i="88"/>
  <c r="I72" i="88"/>
  <c r="I73" i="88"/>
  <c r="I74" i="88"/>
  <c r="I75" i="88"/>
  <c r="AJ109" i="88"/>
  <c r="BG78" i="16"/>
  <c r="AV77" i="16"/>
  <c r="BG76" i="16"/>
  <c r="AV76" i="16"/>
  <c r="BG75" i="16"/>
  <c r="AV75" i="16"/>
  <c r="BG74" i="16"/>
  <c r="AV74" i="16"/>
  <c r="BG73" i="16"/>
  <c r="AV73" i="16"/>
  <c r="BG72" i="16"/>
  <c r="BG71" i="16"/>
  <c r="AV69" i="16"/>
  <c r="BG68" i="16"/>
  <c r="AV68" i="16"/>
  <c r="BG67" i="16"/>
  <c r="AV67" i="16"/>
  <c r="BG65" i="16"/>
  <c r="AV65" i="16"/>
  <c r="BG64" i="16"/>
  <c r="BG63" i="16"/>
  <c r="AV63" i="16"/>
  <c r="BG62" i="16"/>
  <c r="AV62" i="16"/>
  <c r="BG60" i="16"/>
  <c r="BG58" i="16"/>
  <c r="AV58" i="16"/>
  <c r="BG56" i="16"/>
  <c r="AV56" i="16"/>
  <c r="BG55" i="16"/>
  <c r="AV55" i="16"/>
  <c r="BG54" i="16"/>
  <c r="AV54" i="16"/>
  <c r="AV53" i="16"/>
  <c r="BG52" i="16"/>
  <c r="AV52" i="16"/>
  <c r="BG51" i="16"/>
  <c r="AV51" i="16"/>
  <c r="BG50" i="16"/>
  <c r="AV50" i="16"/>
  <c r="BG49" i="16"/>
  <c r="BG44" i="16"/>
  <c r="BG43" i="16"/>
  <c r="AV42" i="16"/>
  <c r="BG41" i="16"/>
  <c r="AV41" i="16"/>
  <c r="AV39" i="16"/>
  <c r="BG38" i="16"/>
  <c r="AV38" i="16"/>
  <c r="AV37" i="16"/>
  <c r="BG36" i="16"/>
  <c r="AV35" i="16"/>
  <c r="BG34" i="16"/>
  <c r="BG33" i="16"/>
  <c r="AV33" i="16"/>
  <c r="AV29" i="16"/>
  <c r="AV28" i="16"/>
  <c r="AV27" i="16"/>
  <c r="BG26" i="16"/>
  <c r="AV25" i="16"/>
  <c r="BG24" i="16"/>
  <c r="AV22" i="16"/>
  <c r="BG19" i="16"/>
  <c r="AV19" i="16"/>
  <c r="BG18" i="16"/>
  <c r="BG17" i="16"/>
  <c r="BG15" i="16"/>
  <c r="AV13" i="16"/>
  <c r="BG11" i="16"/>
  <c r="DH90" i="16"/>
  <c r="DH91" i="16"/>
  <c r="DH92" i="16"/>
  <c r="DH93" i="16"/>
  <c r="DH94" i="16"/>
  <c r="DH95" i="16"/>
  <c r="DH96" i="16"/>
  <c r="DH97" i="16"/>
  <c r="DH98" i="16"/>
  <c r="DH99" i="16"/>
  <c r="DH100" i="16"/>
  <c r="DH101" i="16"/>
  <c r="DH102" i="16"/>
  <c r="DH103" i="16"/>
  <c r="DH104" i="16"/>
  <c r="DH105" i="16"/>
  <c r="DH106" i="16"/>
  <c r="DH107" i="16"/>
  <c r="DH108" i="16"/>
  <c r="DH109" i="16"/>
  <c r="DH110" i="16"/>
  <c r="DH111" i="16"/>
  <c r="DH112" i="16"/>
  <c r="DH113" i="16"/>
  <c r="DH114" i="16"/>
  <c r="DH115" i="16"/>
  <c r="DH116" i="16"/>
  <c r="DH117" i="16"/>
  <c r="DH118" i="16"/>
  <c r="DH119" i="16"/>
  <c r="DH120" i="16"/>
  <c r="DH121" i="16"/>
  <c r="DH122" i="16"/>
  <c r="DH123" i="16"/>
  <c r="DH124" i="16"/>
  <c r="DH125" i="16"/>
  <c r="DH126" i="16"/>
  <c r="DH127" i="16"/>
  <c r="DH128" i="16"/>
  <c r="DH129" i="16"/>
  <c r="DH130" i="16"/>
  <c r="DH131" i="16"/>
  <c r="DH132" i="16"/>
  <c r="DH133" i="16"/>
  <c r="DH134" i="16"/>
  <c r="DH135" i="16"/>
  <c r="DH136" i="16"/>
  <c r="DH137" i="16"/>
  <c r="DH138" i="16"/>
  <c r="DH139" i="16"/>
  <c r="DH140" i="16"/>
  <c r="DH141" i="16"/>
  <c r="DH142" i="16"/>
  <c r="DH143" i="16"/>
  <c r="DH144" i="16"/>
  <c r="DH145" i="16"/>
  <c r="DH146" i="16"/>
  <c r="DH147" i="16"/>
  <c r="DH148" i="16"/>
  <c r="DH149" i="16"/>
  <c r="DH150" i="16"/>
  <c r="DH151" i="16"/>
  <c r="DH152" i="16"/>
  <c r="DH153" i="16"/>
  <c r="DH154" i="16"/>
  <c r="DH155" i="16"/>
  <c r="DH156" i="16"/>
  <c r="DH157" i="16"/>
  <c r="DH158" i="16"/>
  <c r="DH159" i="16"/>
  <c r="DI111" i="16"/>
  <c r="DI91" i="16"/>
  <c r="DI112" i="16"/>
  <c r="DI132" i="16"/>
  <c r="DI133" i="16"/>
  <c r="DI155" i="16"/>
  <c r="DJ38" i="16"/>
  <c r="DJ66" i="16"/>
  <c r="DI10" i="16"/>
  <c r="DI11" i="16"/>
  <c r="DI12" i="16"/>
  <c r="DI15" i="16"/>
  <c r="DI16" i="16"/>
  <c r="DI18" i="16"/>
  <c r="DI20" i="16"/>
  <c r="DI22" i="16"/>
  <c r="DI23" i="16"/>
  <c r="DI26" i="16"/>
  <c r="DI27" i="16"/>
  <c r="DI28" i="16"/>
  <c r="DI31" i="16"/>
  <c r="DI32" i="16"/>
  <c r="DI34" i="16"/>
  <c r="DI36" i="16"/>
  <c r="DI38" i="16"/>
  <c r="DI39" i="16"/>
  <c r="DI42" i="16"/>
  <c r="DI43" i="16"/>
  <c r="DI44" i="16"/>
  <c r="DI47" i="16"/>
  <c r="DI48" i="16"/>
  <c r="DI50" i="16"/>
  <c r="DI52" i="16"/>
  <c r="DI54" i="16"/>
  <c r="DI55" i="16"/>
  <c r="DI58" i="16"/>
  <c r="DI59" i="16"/>
  <c r="DI60" i="16"/>
  <c r="DI63" i="16"/>
  <c r="DI64" i="16"/>
  <c r="DI66" i="16"/>
  <c r="DI68" i="16"/>
  <c r="DI70" i="16"/>
  <c r="DI71" i="16"/>
  <c r="DI74" i="16"/>
  <c r="DI75" i="16"/>
  <c r="DI76" i="16"/>
  <c r="DI79" i="16"/>
  <c r="DH10" i="16"/>
  <c r="DH11" i="16"/>
  <c r="DH12" i="16"/>
  <c r="DH13" i="16"/>
  <c r="DH14" i="16"/>
  <c r="DH15" i="16"/>
  <c r="DH16" i="16"/>
  <c r="DH17" i="16"/>
  <c r="DH18" i="16"/>
  <c r="DH19" i="16"/>
  <c r="DH20" i="16"/>
  <c r="DH21" i="16"/>
  <c r="DH22" i="16"/>
  <c r="DH23" i="16"/>
  <c r="DH24" i="16"/>
  <c r="DH25" i="16"/>
  <c r="DH26" i="16"/>
  <c r="DH27" i="16"/>
  <c r="DH28" i="16"/>
  <c r="DH29" i="16"/>
  <c r="DH30" i="16"/>
  <c r="DH31" i="16"/>
  <c r="DH32" i="16"/>
  <c r="DH33" i="16"/>
  <c r="DH34" i="16"/>
  <c r="DH35" i="16"/>
  <c r="DH36" i="16"/>
  <c r="DH37" i="16"/>
  <c r="DH38" i="16"/>
  <c r="DH39" i="16"/>
  <c r="DH40" i="16"/>
  <c r="DH41" i="16"/>
  <c r="DH42" i="16"/>
  <c r="DH43" i="16"/>
  <c r="DH44" i="16"/>
  <c r="DH45" i="16"/>
  <c r="DH46" i="16"/>
  <c r="DH47" i="16"/>
  <c r="DH48" i="16"/>
  <c r="DH49" i="16"/>
  <c r="DH50" i="16"/>
  <c r="DH51" i="16"/>
  <c r="DH52" i="16"/>
  <c r="DH53" i="16"/>
  <c r="DH54" i="16"/>
  <c r="DH55" i="16"/>
  <c r="DH56" i="16"/>
  <c r="DH57" i="16"/>
  <c r="DH58" i="16"/>
  <c r="DH59" i="16"/>
  <c r="DH60" i="16"/>
  <c r="DH61" i="16"/>
  <c r="DH62" i="16"/>
  <c r="DH63" i="16"/>
  <c r="DH64" i="16"/>
  <c r="DH65" i="16"/>
  <c r="DH66" i="16"/>
  <c r="DH67" i="16"/>
  <c r="DH68" i="16"/>
  <c r="DH69" i="16"/>
  <c r="DH70" i="16"/>
  <c r="DH71" i="16"/>
  <c r="DH72" i="16"/>
  <c r="DH73" i="16"/>
  <c r="DH74" i="16"/>
  <c r="DH75" i="16"/>
  <c r="DH76" i="16"/>
  <c r="DH77" i="16"/>
  <c r="DH78" i="16"/>
  <c r="DH79" i="16"/>
  <c r="A8" i="165"/>
  <c r="A9" i="165"/>
  <c r="A10" i="165"/>
  <c r="A11" i="165"/>
  <c r="A12" i="165"/>
  <c r="A13" i="165"/>
  <c r="A14" i="165"/>
  <c r="A15" i="165"/>
  <c r="A16" i="165"/>
  <c r="A17" i="165"/>
  <c r="A18" i="165"/>
  <c r="A19" i="165"/>
  <c r="A20" i="165"/>
  <c r="A21" i="165"/>
  <c r="A22" i="165"/>
  <c r="A23" i="165"/>
  <c r="A24" i="165"/>
  <c r="A25" i="165"/>
  <c r="A26" i="165"/>
  <c r="A27" i="165"/>
  <c r="A28" i="165"/>
  <c r="A29" i="165"/>
  <c r="A30" i="165"/>
  <c r="A31" i="165"/>
  <c r="BJ12" i="16"/>
  <c r="BJ11" i="16"/>
  <c r="BJ14" i="16"/>
  <c r="BJ16" i="16"/>
  <c r="BJ17" i="16"/>
  <c r="BJ20" i="16"/>
  <c r="BJ21" i="16"/>
  <c r="BJ22" i="16"/>
  <c r="BJ25" i="16"/>
  <c r="BJ26" i="16"/>
  <c r="BJ28" i="16"/>
  <c r="BJ30" i="16"/>
  <c r="BJ32" i="16"/>
  <c r="BJ33" i="16"/>
  <c r="BJ36" i="16"/>
  <c r="BJ37" i="16"/>
  <c r="BJ38" i="16"/>
  <c r="BJ41" i="16"/>
  <c r="BJ42" i="16"/>
  <c r="BJ44" i="16"/>
  <c r="BJ46" i="16"/>
  <c r="BJ48" i="16"/>
  <c r="BJ49" i="16"/>
  <c r="BJ52" i="16"/>
  <c r="BJ53" i="16"/>
  <c r="BJ54" i="16"/>
  <c r="BJ57" i="16"/>
  <c r="BJ58" i="16"/>
  <c r="BJ60" i="16"/>
  <c r="BJ62" i="16"/>
  <c r="BJ64" i="16"/>
  <c r="BJ65" i="16"/>
  <c r="BJ68" i="16"/>
  <c r="BJ69" i="16"/>
  <c r="BJ70" i="16"/>
  <c r="BJ73" i="16"/>
  <c r="BJ74" i="16"/>
  <c r="BJ76" i="16"/>
  <c r="BJ78" i="16"/>
  <c r="AF11" i="16"/>
  <c r="AF14" i="16"/>
  <c r="AF16" i="16"/>
  <c r="AF17" i="16"/>
  <c r="AF19" i="16"/>
  <c r="AF20" i="16"/>
  <c r="AF23" i="16"/>
  <c r="AF25" i="16"/>
  <c r="AF28" i="16"/>
  <c r="AF30" i="16"/>
  <c r="AF31" i="16"/>
  <c r="AF33" i="16"/>
  <c r="AF35" i="16"/>
  <c r="AF37" i="16"/>
  <c r="AF39" i="16"/>
  <c r="AF40" i="16"/>
  <c r="AF42" i="16"/>
  <c r="AF43" i="16"/>
  <c r="AF44" i="16"/>
  <c r="AF45" i="16"/>
  <c r="AF47" i="16"/>
  <c r="AF48" i="16"/>
  <c r="AF49" i="16"/>
  <c r="AF50" i="16"/>
  <c r="AF51" i="16"/>
  <c r="AF52" i="16"/>
  <c r="AF53" i="16"/>
  <c r="AF56" i="16"/>
  <c r="AF59" i="16"/>
  <c r="AF60" i="16"/>
  <c r="AF61" i="16"/>
  <c r="AF62" i="16"/>
  <c r="AF64" i="16"/>
  <c r="AF65" i="16"/>
  <c r="AF67" i="16"/>
  <c r="AF68" i="16"/>
  <c r="AF70" i="16"/>
  <c r="AF71" i="16"/>
  <c r="AF72" i="16"/>
  <c r="AF73" i="16"/>
  <c r="AF74" i="16"/>
  <c r="AF76" i="16"/>
  <c r="AF77" i="16"/>
  <c r="AF78" i="16"/>
  <c r="X109" i="88"/>
  <c r="AF79" i="16"/>
  <c r="M89" i="88"/>
  <c r="M90" i="88"/>
  <c r="M91" i="88"/>
  <c r="M92" i="88"/>
  <c r="M93" i="88"/>
  <c r="M94" i="88"/>
  <c r="M95" i="88"/>
  <c r="M96" i="88"/>
  <c r="K97" i="88"/>
  <c r="I97" i="88"/>
  <c r="G97" i="88"/>
  <c r="E97" i="88"/>
  <c r="C97" i="88"/>
  <c r="P10" i="162"/>
  <c r="P14" i="162"/>
  <c r="P16" i="162"/>
  <c r="P18" i="162"/>
  <c r="P19" i="162"/>
  <c r="P21" i="162"/>
  <c r="P22" i="162"/>
  <c r="P23" i="162"/>
  <c r="P25" i="162"/>
  <c r="P26" i="162"/>
  <c r="P31" i="162"/>
  <c r="P34" i="162"/>
  <c r="P35" i="162"/>
  <c r="P37" i="162"/>
  <c r="P38" i="162"/>
  <c r="P39" i="162"/>
  <c r="P41" i="162"/>
  <c r="P42" i="162"/>
  <c r="P43" i="162"/>
  <c r="P45" i="162"/>
  <c r="P50" i="162"/>
  <c r="P55" i="162"/>
  <c r="P58" i="162"/>
  <c r="P59" i="162"/>
  <c r="P63" i="162"/>
  <c r="P66" i="162"/>
  <c r="P67" i="162"/>
  <c r="P70" i="162"/>
  <c r="P71" i="162"/>
  <c r="P74" i="162"/>
  <c r="P79" i="162"/>
  <c r="Q11" i="162"/>
  <c r="Q15" i="162"/>
  <c r="Q16" i="162"/>
  <c r="Q19" i="162"/>
  <c r="Q23" i="162"/>
  <c r="Q27" i="162"/>
  <c r="Q29" i="162"/>
  <c r="Q31" i="162"/>
  <c r="Q34" i="162"/>
  <c r="Q43" i="162"/>
  <c r="Q45" i="162"/>
  <c r="Q49" i="162"/>
  <c r="Q50" i="162"/>
  <c r="Q53" i="162"/>
  <c r="Q57" i="162"/>
  <c r="Q61" i="162"/>
  <c r="Q63" i="162"/>
  <c r="Q67" i="162"/>
  <c r="Q69" i="162"/>
  <c r="Q71" i="162"/>
  <c r="Q73" i="162"/>
  <c r="Q76" i="162"/>
  <c r="Q77" i="162"/>
  <c r="Q78" i="162"/>
  <c r="F112" i="88"/>
  <c r="B47" i="88"/>
  <c r="D48" i="88"/>
  <c r="H50" i="88"/>
  <c r="AF103" i="88" s="1"/>
  <c r="AN79" i="162" s="1"/>
  <c r="F111" i="88"/>
  <c r="B46" i="88"/>
  <c r="F110" i="88"/>
  <c r="B45" i="88"/>
  <c r="L10" i="88"/>
  <c r="AD109" i="88"/>
  <c r="AJ79" i="16"/>
  <c r="BC79" i="16"/>
  <c r="Y109" i="88"/>
  <c r="AG79" i="16"/>
  <c r="W109" i="88"/>
  <c r="AE79" i="16"/>
  <c r="V109" i="88"/>
  <c r="AD79" i="16"/>
  <c r="U109" i="88"/>
  <c r="AC79" i="16"/>
  <c r="S109" i="88"/>
  <c r="AA79" i="16"/>
  <c r="R109" i="88"/>
  <c r="Y79" i="16"/>
  <c r="Q109" i="88"/>
  <c r="W79" i="16"/>
  <c r="P109" i="88"/>
  <c r="U79" i="16"/>
  <c r="O109" i="88"/>
  <c r="S79" i="16"/>
  <c r="N109" i="88"/>
  <c r="Q79" i="16"/>
  <c r="F109" i="88"/>
  <c r="B44" i="88"/>
  <c r="F108" i="88"/>
  <c r="B43" i="88"/>
  <c r="F107" i="88"/>
  <c r="B42" i="88"/>
  <c r="F106" i="88"/>
  <c r="B41" i="88"/>
  <c r="F105" i="88"/>
  <c r="B40" i="88"/>
  <c r="AD103" i="88"/>
  <c r="B79" i="16"/>
  <c r="U103" i="88"/>
  <c r="AH79" i="162"/>
  <c r="V103" i="88"/>
  <c r="AI79" i="162"/>
  <c r="W103" i="88"/>
  <c r="AJ79" i="162"/>
  <c r="X103" i="88"/>
  <c r="Y103" i="88"/>
  <c r="AL79" i="162"/>
  <c r="N103" i="88"/>
  <c r="O103" i="88"/>
  <c r="V79" i="162"/>
  <c r="Q103" i="88"/>
  <c r="Z79" i="162"/>
  <c r="R103" i="88"/>
  <c r="AB79" i="162"/>
  <c r="S103" i="88"/>
  <c r="AD79" i="162"/>
  <c r="M103" i="88"/>
  <c r="L103" i="88"/>
  <c r="K103" i="88"/>
  <c r="J103" i="88"/>
  <c r="I103" i="88"/>
  <c r="K79" i="162"/>
  <c r="H103" i="88"/>
  <c r="G103" i="88"/>
  <c r="I79" i="162"/>
  <c r="F103" i="88"/>
  <c r="E103" i="88"/>
  <c r="G79" i="162"/>
  <c r="D103" i="88"/>
  <c r="F79" i="16"/>
  <c r="B103" i="88"/>
  <c r="T13" i="162"/>
  <c r="T16" i="162"/>
  <c r="T17" i="162"/>
  <c r="T21" i="162"/>
  <c r="T23" i="162"/>
  <c r="T24" i="162"/>
  <c r="T25" i="162"/>
  <c r="T29" i="162"/>
  <c r="T31" i="162"/>
  <c r="T32" i="162"/>
  <c r="T33" i="162"/>
  <c r="T34" i="162"/>
  <c r="T35" i="162"/>
  <c r="T37" i="162"/>
  <c r="T38" i="162"/>
  <c r="T39" i="162"/>
  <c r="T41" i="162"/>
  <c r="T42" i="162"/>
  <c r="T45" i="162"/>
  <c r="T46" i="162"/>
  <c r="T48" i="162"/>
  <c r="T51" i="162"/>
  <c r="T53" i="162"/>
  <c r="T55" i="162"/>
  <c r="T56" i="162"/>
  <c r="T57" i="162"/>
  <c r="T58" i="162"/>
  <c r="T59" i="162"/>
  <c r="T60" i="162"/>
  <c r="T61" i="162"/>
  <c r="T62" i="162"/>
  <c r="T63" i="162"/>
  <c r="T64" i="162"/>
  <c r="T66" i="162"/>
  <c r="T67" i="162"/>
  <c r="T69" i="162"/>
  <c r="T70" i="162"/>
  <c r="T71" i="162"/>
  <c r="T73" i="162"/>
  <c r="T74" i="162"/>
  <c r="T75" i="162"/>
  <c r="T76" i="162"/>
  <c r="T78" i="162"/>
  <c r="AY79" i="16"/>
  <c r="AY78" i="16"/>
  <c r="AY77" i="16"/>
  <c r="AY76" i="16"/>
  <c r="AY75" i="16"/>
  <c r="AY74" i="16"/>
  <c r="AY73" i="16"/>
  <c r="AY72" i="16"/>
  <c r="AY71" i="16"/>
  <c r="AY70" i="16"/>
  <c r="AY69" i="16"/>
  <c r="AY68" i="16"/>
  <c r="AY67" i="16"/>
  <c r="AY66" i="16"/>
  <c r="AY65" i="16"/>
  <c r="AY64" i="16"/>
  <c r="AY63" i="16"/>
  <c r="AY62" i="16"/>
  <c r="AY61" i="16"/>
  <c r="AY60" i="16"/>
  <c r="AY59" i="16"/>
  <c r="AY58" i="16"/>
  <c r="AY57" i="16"/>
  <c r="AY56" i="16"/>
  <c r="AY55" i="16"/>
  <c r="AY54" i="16"/>
  <c r="AY53" i="16"/>
  <c r="AY52" i="16"/>
  <c r="AY51" i="16"/>
  <c r="AY50" i="16"/>
  <c r="AY49" i="16"/>
  <c r="AY48" i="16"/>
  <c r="AY47" i="16"/>
  <c r="AY46" i="16"/>
  <c r="AY45" i="16"/>
  <c r="AY44" i="16"/>
  <c r="AY43" i="16"/>
  <c r="AY42" i="16"/>
  <c r="AY41" i="16"/>
  <c r="AY40" i="16"/>
  <c r="AY39" i="16"/>
  <c r="AY38" i="16"/>
  <c r="AY37" i="16"/>
  <c r="AY36" i="16"/>
  <c r="AY35" i="16"/>
  <c r="AY34" i="16"/>
  <c r="AY33" i="16"/>
  <c r="AY32" i="16"/>
  <c r="AY31" i="16"/>
  <c r="AY30" i="16"/>
  <c r="AY29" i="16"/>
  <c r="AY28" i="16"/>
  <c r="AY27" i="16"/>
  <c r="AY26" i="16"/>
  <c r="AY25" i="16"/>
  <c r="AY24" i="16"/>
  <c r="AY23" i="16"/>
  <c r="AY22" i="16"/>
  <c r="AY21" i="16"/>
  <c r="AY20" i="16"/>
  <c r="AY19" i="16"/>
  <c r="AY18" i="16"/>
  <c r="AY17" i="16"/>
  <c r="AY16" i="16"/>
  <c r="AY15" i="16"/>
  <c r="AY14" i="16"/>
  <c r="AY13" i="16"/>
  <c r="AY12" i="16"/>
  <c r="AY11" i="16"/>
  <c r="AY10" i="16"/>
  <c r="B73" i="16"/>
  <c r="B64" i="16"/>
  <c r="B57" i="16"/>
  <c r="B56" i="16"/>
  <c r="B50" i="16"/>
  <c r="B47" i="16"/>
  <c r="B33" i="16"/>
  <c r="B23" i="16"/>
  <c r="B22" i="16"/>
  <c r="D78" i="16"/>
  <c r="D77" i="16"/>
  <c r="D75" i="16"/>
  <c r="D74" i="16"/>
  <c r="D71" i="16"/>
  <c r="D69" i="16"/>
  <c r="D67" i="16"/>
  <c r="D63" i="16"/>
  <c r="D61" i="16"/>
  <c r="D59" i="16"/>
  <c r="D58" i="16"/>
  <c r="D55" i="16"/>
  <c r="D54" i="16"/>
  <c r="D53" i="16"/>
  <c r="D51" i="16"/>
  <c r="D49" i="16"/>
  <c r="D46" i="16"/>
  <c r="D43" i="16"/>
  <c r="D41" i="16"/>
  <c r="D38" i="16"/>
  <c r="D36" i="16"/>
  <c r="D33" i="16"/>
  <c r="D29" i="16"/>
  <c r="D23" i="16"/>
  <c r="D22" i="16"/>
  <c r="D21" i="16"/>
  <c r="D17" i="16"/>
  <c r="D14" i="16"/>
  <c r="C68" i="16"/>
  <c r="C62" i="16"/>
  <c r="C56" i="16"/>
  <c r="C54" i="16"/>
  <c r="C48" i="16"/>
  <c r="C34" i="16"/>
  <c r="C24" i="16"/>
  <c r="C22" i="16"/>
  <c r="C20" i="16"/>
  <c r="C70" i="162"/>
  <c r="C68" i="162"/>
  <c r="C62" i="162"/>
  <c r="C58" i="162"/>
  <c r="C56" i="162"/>
  <c r="C54" i="162"/>
  <c r="C48" i="162"/>
  <c r="C34" i="162"/>
  <c r="C24" i="162"/>
  <c r="C22" i="162"/>
  <c r="C20" i="162"/>
  <c r="AP13" i="16"/>
  <c r="AP15" i="16"/>
  <c r="AP17" i="16"/>
  <c r="AP18" i="16"/>
  <c r="AP22" i="16"/>
  <c r="AP25" i="16"/>
  <c r="AP26" i="16"/>
  <c r="AP27" i="16"/>
  <c r="AP28" i="16"/>
  <c r="AP29" i="16"/>
  <c r="AP32" i="16"/>
  <c r="AP33" i="16"/>
  <c r="AP36" i="16"/>
  <c r="AP38" i="16"/>
  <c r="AP39" i="16"/>
  <c r="AP41" i="16"/>
  <c r="AP42" i="16"/>
  <c r="AP50" i="16"/>
  <c r="AP51" i="16"/>
  <c r="AP52" i="16"/>
  <c r="AP53" i="16"/>
  <c r="AP55" i="16"/>
  <c r="AP56" i="16"/>
  <c r="AP58" i="16"/>
  <c r="AP60" i="16"/>
  <c r="AP62" i="16"/>
  <c r="AP63" i="16"/>
  <c r="AP64" i="16"/>
  <c r="AP67" i="16"/>
  <c r="AP68" i="16"/>
  <c r="AP69" i="16"/>
  <c r="AP73" i="16"/>
  <c r="AP74" i="16"/>
  <c r="AP75" i="16"/>
  <c r="AP76" i="16"/>
  <c r="AP77" i="16"/>
  <c r="B69" i="162"/>
  <c r="B64" i="162"/>
  <c r="B63" i="162"/>
  <c r="B57" i="162"/>
  <c r="B56" i="162"/>
  <c r="B50" i="162"/>
  <c r="B47" i="162"/>
  <c r="B46" i="162"/>
  <c r="B41" i="162"/>
  <c r="B33" i="162"/>
  <c r="B27" i="162"/>
  <c r="B19" i="162"/>
  <c r="AE78" i="16"/>
  <c r="AE77" i="16"/>
  <c r="AD77" i="16"/>
  <c r="AA77" i="16"/>
  <c r="Y77" i="16"/>
  <c r="W77" i="16"/>
  <c r="U77" i="16"/>
  <c r="S77" i="16"/>
  <c r="Q77" i="16"/>
  <c r="AG76" i="16"/>
  <c r="AE76" i="16"/>
  <c r="AD76" i="16"/>
  <c r="AA76" i="16"/>
  <c r="Y76" i="16"/>
  <c r="W76" i="16"/>
  <c r="S76" i="16"/>
  <c r="Q76" i="16"/>
  <c r="AE75" i="16"/>
  <c r="AD75" i="16"/>
  <c r="Y75" i="16"/>
  <c r="W75" i="16"/>
  <c r="U75" i="16"/>
  <c r="Q75" i="16"/>
  <c r="AE74" i="16"/>
  <c r="AD74" i="16"/>
  <c r="AA74" i="16"/>
  <c r="Y74" i="16"/>
  <c r="W74" i="16"/>
  <c r="S74" i="16"/>
  <c r="Q74" i="16"/>
  <c r="AE73" i="16"/>
  <c r="AD73" i="16"/>
  <c r="AC73" i="16"/>
  <c r="AA73" i="16"/>
  <c r="Y73" i="16"/>
  <c r="W73" i="16"/>
  <c r="U73" i="16"/>
  <c r="S73" i="16"/>
  <c r="Q73" i="16"/>
  <c r="AD72" i="16"/>
  <c r="AA72" i="16"/>
  <c r="W72" i="16"/>
  <c r="S72" i="16"/>
  <c r="AG71" i="16"/>
  <c r="AD71" i="16"/>
  <c r="AA71" i="16"/>
  <c r="W71" i="16"/>
  <c r="U71" i="16"/>
  <c r="S71" i="16"/>
  <c r="AG70" i="16"/>
  <c r="AE70" i="16"/>
  <c r="AA70" i="16"/>
  <c r="Y70" i="16"/>
  <c r="W70" i="16"/>
  <c r="S70" i="16"/>
  <c r="AE69" i="16"/>
  <c r="AD69" i="16"/>
  <c r="Y69" i="16"/>
  <c r="W69" i="16"/>
  <c r="Q69" i="16"/>
  <c r="AE68" i="16"/>
  <c r="AD68" i="16"/>
  <c r="AA68" i="16"/>
  <c r="Y68" i="16"/>
  <c r="W68" i="16"/>
  <c r="S68" i="16"/>
  <c r="Q68" i="16"/>
  <c r="AG67" i="16"/>
  <c r="AD67" i="16"/>
  <c r="AA67" i="16"/>
  <c r="Y67" i="16"/>
  <c r="W67" i="16"/>
  <c r="U67" i="16"/>
  <c r="S67" i="16"/>
  <c r="Q67" i="16"/>
  <c r="AG66" i="16"/>
  <c r="AE66" i="16"/>
  <c r="AA66" i="16"/>
  <c r="Y66" i="16"/>
  <c r="U66" i="16"/>
  <c r="S66" i="16"/>
  <c r="Q66" i="16"/>
  <c r="AG65" i="16"/>
  <c r="AC65" i="16"/>
  <c r="AA65" i="16"/>
  <c r="U65" i="16"/>
  <c r="S65" i="16"/>
  <c r="AG64" i="16"/>
  <c r="AD64" i="16"/>
  <c r="AA64" i="16"/>
  <c r="W64" i="16"/>
  <c r="U64" i="16"/>
  <c r="AG63" i="16"/>
  <c r="AE63" i="16"/>
  <c r="AA63" i="16"/>
  <c r="Y63" i="16"/>
  <c r="U63" i="16"/>
  <c r="S63" i="16"/>
  <c r="Q63" i="16"/>
  <c r="AG62" i="16"/>
  <c r="AD62" i="16"/>
  <c r="AA62" i="16"/>
  <c r="W62" i="16"/>
  <c r="U62" i="16"/>
  <c r="S62" i="16"/>
  <c r="AG61" i="16"/>
  <c r="AE61" i="16"/>
  <c r="AA61" i="16"/>
  <c r="Y61" i="16"/>
  <c r="U61" i="16"/>
  <c r="S61" i="16"/>
  <c r="Q61" i="16"/>
  <c r="AG60" i="16"/>
  <c r="AE60" i="16"/>
  <c r="AC60" i="16"/>
  <c r="Y60" i="16"/>
  <c r="U60" i="16"/>
  <c r="Q60" i="16"/>
  <c r="AG59" i="16"/>
  <c r="AD59" i="16"/>
  <c r="Y59" i="16"/>
  <c r="W59" i="16"/>
  <c r="U59" i="16"/>
  <c r="Q59" i="16"/>
  <c r="AG58" i="16"/>
  <c r="AE58" i="16"/>
  <c r="AD58" i="16"/>
  <c r="AC58" i="16"/>
  <c r="Y58" i="16"/>
  <c r="W58" i="16"/>
  <c r="U58" i="16"/>
  <c r="Q58" i="16"/>
  <c r="AG57" i="16"/>
  <c r="AE57" i="16"/>
  <c r="AC57" i="16"/>
  <c r="W57" i="16"/>
  <c r="U57" i="16"/>
  <c r="AG56" i="16"/>
  <c r="AE56" i="16"/>
  <c r="AA56" i="16"/>
  <c r="U56" i="16"/>
  <c r="S56" i="16"/>
  <c r="AE55" i="16"/>
  <c r="AD55" i="16"/>
  <c r="AA55" i="16"/>
  <c r="Y55" i="16"/>
  <c r="W55" i="16"/>
  <c r="U55" i="16"/>
  <c r="S55" i="16"/>
  <c r="Q55" i="16"/>
  <c r="AE54" i="16"/>
  <c r="AD54" i="16"/>
  <c r="AA54" i="16"/>
  <c r="Y54" i="16"/>
  <c r="W54" i="16"/>
  <c r="Q54" i="16"/>
  <c r="AG53" i="16"/>
  <c r="AE53" i="16"/>
  <c r="AA53" i="16"/>
  <c r="Y53" i="16"/>
  <c r="U53" i="16"/>
  <c r="S53" i="16"/>
  <c r="Q53" i="16"/>
  <c r="AE52" i="16"/>
  <c r="AA52" i="16"/>
  <c r="Y52" i="16"/>
  <c r="S52" i="16"/>
  <c r="AG51" i="16"/>
  <c r="AE51" i="16"/>
  <c r="AD51" i="16"/>
  <c r="AC51" i="16"/>
  <c r="Y51" i="16"/>
  <c r="W51" i="16"/>
  <c r="U51" i="16"/>
  <c r="Q51" i="16"/>
  <c r="AG50" i="16"/>
  <c r="AE50" i="16"/>
  <c r="AD50" i="16"/>
  <c r="AA50" i="16"/>
  <c r="Y50" i="16"/>
  <c r="W50" i="16"/>
  <c r="S50" i="16"/>
  <c r="Q50" i="16"/>
  <c r="AG49" i="16"/>
  <c r="AD49" i="16"/>
  <c r="AA49" i="16"/>
  <c r="W49" i="16"/>
  <c r="U49" i="16"/>
  <c r="S49" i="16"/>
  <c r="AE48" i="16"/>
  <c r="AA48" i="16"/>
  <c r="S48" i="16"/>
  <c r="Q48" i="16"/>
  <c r="AE47" i="16"/>
  <c r="AD47" i="16"/>
  <c r="Y47" i="16"/>
  <c r="W47" i="16"/>
  <c r="Q47" i="16"/>
  <c r="AG46" i="16"/>
  <c r="AE46" i="16"/>
  <c r="AC46" i="16"/>
  <c r="Y46" i="16"/>
  <c r="U46" i="16"/>
  <c r="AD45" i="16"/>
  <c r="AA45" i="16"/>
  <c r="W45" i="16"/>
  <c r="S45" i="16"/>
  <c r="AE44" i="16"/>
  <c r="AA44" i="16"/>
  <c r="Y44" i="16"/>
  <c r="S44" i="16"/>
  <c r="Q44" i="16"/>
  <c r="AE43" i="16"/>
  <c r="W43" i="16"/>
  <c r="S43" i="16"/>
  <c r="AE42" i="16"/>
  <c r="AD42" i="16"/>
  <c r="AC42" i="16"/>
  <c r="Y42" i="16"/>
  <c r="W42" i="16"/>
  <c r="U42" i="16"/>
  <c r="Q42" i="16"/>
  <c r="AG41" i="16"/>
  <c r="AE41" i="16"/>
  <c r="AC41" i="16"/>
  <c r="Y41" i="16"/>
  <c r="U41" i="16"/>
  <c r="Q41" i="16"/>
  <c r="AE40" i="16"/>
  <c r="AA40" i="16"/>
  <c r="Q40" i="16"/>
  <c r="AG39" i="16"/>
  <c r="AD39" i="16"/>
  <c r="AA39" i="16"/>
  <c r="Y39" i="16"/>
  <c r="W39" i="16"/>
  <c r="U39" i="16"/>
  <c r="S39" i="16"/>
  <c r="Q39" i="16"/>
  <c r="AD38" i="16"/>
  <c r="W38" i="16"/>
  <c r="AG37" i="16"/>
  <c r="AD37" i="16"/>
  <c r="AC37" i="16"/>
  <c r="AA37" i="16"/>
  <c r="W37" i="16"/>
  <c r="U37" i="16"/>
  <c r="S37" i="16"/>
  <c r="AG36" i="16"/>
  <c r="Q36" i="16"/>
  <c r="AE35" i="16"/>
  <c r="AD35" i="16"/>
  <c r="AA35" i="16"/>
  <c r="Y35" i="16"/>
  <c r="W35" i="16"/>
  <c r="S35" i="16"/>
  <c r="Q35" i="16"/>
  <c r="AD34" i="16"/>
  <c r="AA34" i="16"/>
  <c r="W34" i="16"/>
  <c r="S34" i="16"/>
  <c r="AE33" i="16"/>
  <c r="AA33" i="16"/>
  <c r="Y33" i="16"/>
  <c r="S33" i="16"/>
  <c r="AG32" i="16"/>
  <c r="AE32" i="16"/>
  <c r="AD32" i="16"/>
  <c r="Y32" i="16"/>
  <c r="U32" i="16"/>
  <c r="Q32" i="16"/>
  <c r="AG31" i="16"/>
  <c r="AA31" i="16"/>
  <c r="Y31" i="16"/>
  <c r="S31" i="16"/>
  <c r="AE30" i="16"/>
  <c r="AD30" i="16"/>
  <c r="Y30" i="16"/>
  <c r="Q30" i="16"/>
  <c r="AE29" i="16"/>
  <c r="U29" i="16"/>
  <c r="Q29" i="16"/>
  <c r="AG28" i="16"/>
  <c r="AE28" i="16"/>
  <c r="AA28" i="16"/>
  <c r="U28" i="16"/>
  <c r="S28" i="16"/>
  <c r="AD27" i="16"/>
  <c r="AC27" i="16"/>
  <c r="W27" i="16"/>
  <c r="AG26" i="16"/>
  <c r="AE26" i="16"/>
  <c r="AD26" i="16"/>
  <c r="Y26" i="16"/>
  <c r="W26" i="16"/>
  <c r="U26" i="16"/>
  <c r="Q26" i="16"/>
  <c r="AG25" i="16"/>
  <c r="AE25" i="16"/>
  <c r="AC25" i="16"/>
  <c r="U25" i="16"/>
  <c r="Q25" i="16"/>
  <c r="AG24" i="16"/>
  <c r="AE24" i="16"/>
  <c r="AD24" i="16"/>
  <c r="AC24" i="16"/>
  <c r="AA24" i="16"/>
  <c r="Y24" i="16"/>
  <c r="W24" i="16"/>
  <c r="U24" i="16"/>
  <c r="S24" i="16"/>
  <c r="Q24" i="16"/>
  <c r="AG23" i="16"/>
  <c r="AA23" i="16"/>
  <c r="W23" i="16"/>
  <c r="U23" i="16"/>
  <c r="S23" i="16"/>
  <c r="AE22" i="16"/>
  <c r="AA22" i="16"/>
  <c r="Y22" i="16"/>
  <c r="AE21" i="16"/>
  <c r="AA21" i="16"/>
  <c r="Y21" i="16"/>
  <c r="U21" i="16"/>
  <c r="S21" i="16"/>
  <c r="Q21" i="16"/>
  <c r="AG20" i="16"/>
  <c r="Y20" i="16"/>
  <c r="W20" i="16"/>
  <c r="U20" i="16"/>
  <c r="Q20" i="16"/>
  <c r="AE19" i="16"/>
  <c r="AA19" i="16"/>
  <c r="Y19" i="16"/>
  <c r="U19" i="16"/>
  <c r="S19" i="16"/>
  <c r="Q19" i="16"/>
  <c r="AD18" i="16"/>
  <c r="W18" i="16"/>
  <c r="S18" i="16"/>
  <c r="AE17" i="16"/>
  <c r="AC17" i="16"/>
  <c r="U17" i="16"/>
  <c r="Q17" i="16"/>
  <c r="AG16" i="16"/>
  <c r="AE16" i="16"/>
  <c r="AA16" i="16"/>
  <c r="Q16" i="16"/>
  <c r="W15" i="16"/>
  <c r="AG14" i="16"/>
  <c r="AE14" i="16"/>
  <c r="AA14" i="16"/>
  <c r="S14" i="16"/>
  <c r="AD13" i="16"/>
  <c r="AA13" i="16"/>
  <c r="W13" i="16"/>
  <c r="S13" i="16"/>
  <c r="Q13" i="16"/>
  <c r="Y12" i="16"/>
  <c r="S12" i="16"/>
  <c r="Q12" i="16"/>
  <c r="AE11" i="16"/>
  <c r="AA11" i="16"/>
  <c r="Y11" i="16"/>
  <c r="S11" i="16"/>
  <c r="Q11" i="16"/>
  <c r="W10" i="16"/>
  <c r="A10" i="162"/>
  <c r="A11" i="162"/>
  <c r="A12" i="162"/>
  <c r="A13" i="162"/>
  <c r="A14" i="162"/>
  <c r="A15" i="162"/>
  <c r="A16" i="162"/>
  <c r="A17" i="162"/>
  <c r="A18" i="162"/>
  <c r="A19" i="162"/>
  <c r="A20" i="162"/>
  <c r="A21" i="162"/>
  <c r="A22" i="162"/>
  <c r="A23" i="162"/>
  <c r="A24" i="162"/>
  <c r="A25" i="162"/>
  <c r="A26" i="162"/>
  <c r="A27" i="162"/>
  <c r="A28" i="162"/>
  <c r="A29" i="162"/>
  <c r="A30" i="162"/>
  <c r="A31" i="162"/>
  <c r="A32" i="162"/>
  <c r="A33" i="162"/>
  <c r="A34" i="162"/>
  <c r="A35" i="162"/>
  <c r="A36" i="162"/>
  <c r="A37" i="162"/>
  <c r="A38" i="162"/>
  <c r="A39" i="162"/>
  <c r="A40" i="162"/>
  <c r="A41" i="162"/>
  <c r="A42" i="162"/>
  <c r="A43" i="162"/>
  <c r="A44" i="162"/>
  <c r="A45" i="162"/>
  <c r="A46" i="162"/>
  <c r="A47" i="162"/>
  <c r="A48" i="162"/>
  <c r="A49" i="162"/>
  <c r="A50" i="162"/>
  <c r="A51" i="162"/>
  <c r="A52" i="162"/>
  <c r="A53" i="162"/>
  <c r="A54" i="162"/>
  <c r="A55" i="162"/>
  <c r="A56" i="162"/>
  <c r="A57" i="162"/>
  <c r="A58" i="162"/>
  <c r="A59" i="162"/>
  <c r="A60" i="162"/>
  <c r="A61" i="162"/>
  <c r="A62" i="162"/>
  <c r="A63" i="162"/>
  <c r="A64" i="162"/>
  <c r="A65" i="162"/>
  <c r="A66" i="162"/>
  <c r="A67" i="162"/>
  <c r="A68" i="162"/>
  <c r="A69" i="162"/>
  <c r="A70" i="162"/>
  <c r="A71" i="162"/>
  <c r="A72" i="162"/>
  <c r="A73" i="162"/>
  <c r="A74" i="162"/>
  <c r="A75" i="162"/>
  <c r="A76" i="162"/>
  <c r="A77" i="162"/>
  <c r="A78" i="162"/>
  <c r="A79" i="162"/>
  <c r="D10" i="162"/>
  <c r="H10" i="162"/>
  <c r="L10" i="162"/>
  <c r="AB10" i="162"/>
  <c r="AD10" i="162"/>
  <c r="J11" i="162"/>
  <c r="M11" i="162"/>
  <c r="AK11" i="162"/>
  <c r="O12" i="162"/>
  <c r="V12" i="162"/>
  <c r="AJ12" i="162"/>
  <c r="D13" i="162"/>
  <c r="H13" i="162"/>
  <c r="K13" i="162"/>
  <c r="L13" i="162"/>
  <c r="AB13" i="162"/>
  <c r="AI13" i="162"/>
  <c r="G14" i="162"/>
  <c r="K14" i="162"/>
  <c r="L14" i="162"/>
  <c r="O14" i="162"/>
  <c r="AH14" i="162"/>
  <c r="AL14" i="162"/>
  <c r="H15" i="162"/>
  <c r="I15" i="162"/>
  <c r="N15" i="162"/>
  <c r="V15" i="162"/>
  <c r="AJ15" i="162"/>
  <c r="G16" i="162"/>
  <c r="H16" i="162"/>
  <c r="K16" i="162"/>
  <c r="V16" i="162"/>
  <c r="AB16" i="162"/>
  <c r="AI16" i="162"/>
  <c r="AJ16" i="162"/>
  <c r="F17" i="162"/>
  <c r="J17" i="162"/>
  <c r="M17" i="162"/>
  <c r="N17" i="162"/>
  <c r="V17" i="162"/>
  <c r="AB17" i="162"/>
  <c r="AD17" i="162"/>
  <c r="AJ17" i="162"/>
  <c r="K18" i="162"/>
  <c r="L18" i="162"/>
  <c r="O18" i="162"/>
  <c r="AH18" i="162"/>
  <c r="AI18" i="162"/>
  <c r="D19" i="162"/>
  <c r="F19" i="162"/>
  <c r="G19" i="162"/>
  <c r="H19" i="162"/>
  <c r="J19" i="162"/>
  <c r="K19" i="162"/>
  <c r="L19" i="162"/>
  <c r="V19" i="162"/>
  <c r="Z19" i="162"/>
  <c r="AB19" i="162"/>
  <c r="AD19" i="162"/>
  <c r="AJ19" i="162"/>
  <c r="AL19" i="162"/>
  <c r="F20" i="162"/>
  <c r="G20" i="162"/>
  <c r="H20" i="162"/>
  <c r="J20" i="162"/>
  <c r="K20" i="162"/>
  <c r="L20" i="162"/>
  <c r="N20" i="162"/>
  <c r="O20" i="162"/>
  <c r="V20" i="162"/>
  <c r="Z20" i="162"/>
  <c r="AD20" i="162"/>
  <c r="AH20" i="162"/>
  <c r="AJ20" i="162"/>
  <c r="AK20" i="162"/>
  <c r="AL20" i="162"/>
  <c r="F21" i="162"/>
  <c r="G21" i="162"/>
  <c r="I21" i="162"/>
  <c r="J21" i="162"/>
  <c r="K21" i="162"/>
  <c r="M21" i="162"/>
  <c r="N21" i="162"/>
  <c r="O21" i="162"/>
  <c r="Z21" i="162"/>
  <c r="AB21" i="162"/>
  <c r="AI21" i="162"/>
  <c r="AK21" i="162"/>
  <c r="D22" i="162"/>
  <c r="E22" i="162"/>
  <c r="G22" i="162"/>
  <c r="I22" i="162"/>
  <c r="J22" i="162"/>
  <c r="K22" i="162"/>
  <c r="L22" i="162"/>
  <c r="M22" i="162"/>
  <c r="N22" i="162"/>
  <c r="O22" i="162"/>
  <c r="V22" i="162"/>
  <c r="Z22" i="162"/>
  <c r="AD22" i="162"/>
  <c r="AH22" i="162"/>
  <c r="AI22" i="162"/>
  <c r="AJ22" i="162"/>
  <c r="AL22" i="162"/>
  <c r="D23" i="162"/>
  <c r="G23" i="162"/>
  <c r="H23" i="162"/>
  <c r="K23" i="162"/>
  <c r="L23" i="162"/>
  <c r="O23" i="162"/>
  <c r="AD23" i="162"/>
  <c r="AI23" i="162"/>
  <c r="AK23" i="162"/>
  <c r="F24" i="162"/>
  <c r="I24" i="162"/>
  <c r="J24" i="162"/>
  <c r="L24" i="162"/>
  <c r="M24" i="162"/>
  <c r="N24" i="162"/>
  <c r="V24" i="162"/>
  <c r="Z24" i="162"/>
  <c r="AB24" i="162"/>
  <c r="AD24" i="162"/>
  <c r="AH24" i="162"/>
  <c r="AI24" i="162"/>
  <c r="AJ24" i="162"/>
  <c r="AL24" i="162"/>
  <c r="F25" i="162"/>
  <c r="G25" i="162"/>
  <c r="I25" i="162"/>
  <c r="J25" i="162"/>
  <c r="K25" i="162"/>
  <c r="M25" i="162"/>
  <c r="N25" i="162"/>
  <c r="O25" i="162"/>
  <c r="Z25" i="162"/>
  <c r="AB25" i="162"/>
  <c r="AH25" i="162"/>
  <c r="AI25" i="162"/>
  <c r="AJ25" i="162"/>
  <c r="AL25" i="162"/>
  <c r="G26" i="162"/>
  <c r="J26" i="162"/>
  <c r="K26" i="162"/>
  <c r="N26" i="162"/>
  <c r="O26" i="162"/>
  <c r="V26" i="162"/>
  <c r="Z26" i="162"/>
  <c r="AB26" i="162"/>
  <c r="AD26" i="162"/>
  <c r="AH26" i="162"/>
  <c r="AJ26" i="162"/>
  <c r="AK26" i="162"/>
  <c r="AL26" i="162"/>
  <c r="F27" i="162"/>
  <c r="G27" i="162"/>
  <c r="H27" i="162"/>
  <c r="J27" i="162"/>
  <c r="K27" i="162"/>
  <c r="L27" i="162"/>
  <c r="N27" i="162"/>
  <c r="O27" i="162"/>
  <c r="Z27" i="162"/>
  <c r="AH27" i="162"/>
  <c r="AJ27" i="162"/>
  <c r="AL27" i="162"/>
  <c r="F28" i="162"/>
  <c r="H28" i="162"/>
  <c r="I28" i="162"/>
  <c r="J28" i="162"/>
  <c r="L28" i="162"/>
  <c r="M28" i="162"/>
  <c r="N28" i="162"/>
  <c r="V28" i="162"/>
  <c r="Z28" i="162"/>
  <c r="AB28" i="162"/>
  <c r="AD28" i="162"/>
  <c r="AH28" i="162"/>
  <c r="AI28" i="162"/>
  <c r="AJ28" i="162"/>
  <c r="AL28" i="162"/>
  <c r="D29" i="162"/>
  <c r="G29" i="162"/>
  <c r="I29" i="162"/>
  <c r="K29" i="162"/>
  <c r="L29" i="162"/>
  <c r="M29" i="162"/>
  <c r="O29" i="162"/>
  <c r="V29" i="162"/>
  <c r="AB29" i="162"/>
  <c r="AD29" i="162"/>
  <c r="AI29" i="162"/>
  <c r="AJ29" i="162"/>
  <c r="AK29" i="162"/>
  <c r="H30" i="162"/>
  <c r="L30" i="162"/>
  <c r="V30" i="162"/>
  <c r="AD30" i="162"/>
  <c r="AJ30" i="162"/>
  <c r="F31" i="162"/>
  <c r="I31" i="162"/>
  <c r="J31" i="162"/>
  <c r="L31" i="162"/>
  <c r="M31" i="162"/>
  <c r="N31" i="162"/>
  <c r="V31" i="162"/>
  <c r="Z31" i="162"/>
  <c r="AB31" i="162"/>
  <c r="AD31" i="162"/>
  <c r="AI31" i="162"/>
  <c r="AJ31" i="162"/>
  <c r="AK31" i="162"/>
  <c r="AL31" i="162"/>
  <c r="F32" i="162"/>
  <c r="I32" i="162"/>
  <c r="J32" i="162"/>
  <c r="M32" i="162"/>
  <c r="N32" i="162"/>
  <c r="Z32" i="162"/>
  <c r="AB32" i="162"/>
  <c r="AI32" i="162"/>
  <c r="AL32" i="162"/>
  <c r="D33" i="162"/>
  <c r="G33" i="162"/>
  <c r="H33" i="162"/>
  <c r="I33" i="162"/>
  <c r="K33" i="162"/>
  <c r="L33" i="162"/>
  <c r="M33" i="162"/>
  <c r="O33" i="162"/>
  <c r="V33" i="162"/>
  <c r="AB33" i="162"/>
  <c r="AD33" i="162"/>
  <c r="AI33" i="162"/>
  <c r="AJ33" i="162"/>
  <c r="AK33" i="162"/>
  <c r="AL33" i="162"/>
  <c r="H34" i="162"/>
  <c r="J34" i="162"/>
  <c r="M34" i="162"/>
  <c r="N34" i="162"/>
  <c r="V34" i="162"/>
  <c r="Z34" i="162"/>
  <c r="AB34" i="162"/>
  <c r="AI34" i="162"/>
  <c r="AJ34" i="162"/>
  <c r="AK34" i="162"/>
  <c r="F35" i="162"/>
  <c r="G35" i="162"/>
  <c r="H35" i="162"/>
  <c r="I35" i="162"/>
  <c r="J35" i="162"/>
  <c r="K35" i="162"/>
  <c r="L35" i="162"/>
  <c r="M35" i="162"/>
  <c r="N35" i="162"/>
  <c r="O35" i="162"/>
  <c r="V35" i="162"/>
  <c r="Z35" i="162"/>
  <c r="AB35" i="162"/>
  <c r="AI35" i="162"/>
  <c r="AJ35" i="162"/>
  <c r="G36" i="162"/>
  <c r="H36" i="162"/>
  <c r="K36" i="162"/>
  <c r="L36" i="162"/>
  <c r="O36" i="162"/>
  <c r="V36" i="162"/>
  <c r="AD36" i="162"/>
  <c r="AJ36" i="162"/>
  <c r="AK36" i="162"/>
  <c r="AL36" i="162"/>
  <c r="I37" i="162"/>
  <c r="M37" i="162"/>
  <c r="AB37" i="162"/>
  <c r="AH37" i="162"/>
  <c r="AI37" i="162"/>
  <c r="AJ37" i="162"/>
  <c r="AL37" i="162"/>
  <c r="D38" i="162"/>
  <c r="F38" i="162"/>
  <c r="H38" i="162"/>
  <c r="J38" i="162"/>
  <c r="L38" i="162"/>
  <c r="O38" i="162"/>
  <c r="V38" i="162"/>
  <c r="AB38" i="162"/>
  <c r="AD38" i="162"/>
  <c r="AI38" i="162"/>
  <c r="AJ38" i="162"/>
  <c r="AK38" i="162"/>
  <c r="G39" i="162"/>
  <c r="I39" i="162"/>
  <c r="J39" i="162"/>
  <c r="M39" i="162"/>
  <c r="N39" i="162"/>
  <c r="AB39" i="162"/>
  <c r="AD39" i="162"/>
  <c r="AI39" i="162"/>
  <c r="AJ39" i="162"/>
  <c r="F40" i="162"/>
  <c r="I40" i="162"/>
  <c r="J40" i="162"/>
  <c r="K40" i="162"/>
  <c r="M40" i="162"/>
  <c r="V40" i="162"/>
  <c r="Z40" i="162"/>
  <c r="AB40" i="162"/>
  <c r="AD40" i="162"/>
  <c r="AI40" i="162"/>
  <c r="AJ40" i="162"/>
  <c r="AK40" i="162"/>
  <c r="D41" i="162"/>
  <c r="G41" i="162"/>
  <c r="H41" i="162"/>
  <c r="K41" i="162"/>
  <c r="L41" i="162"/>
  <c r="O41" i="162"/>
  <c r="V41" i="162"/>
  <c r="Z41" i="162"/>
  <c r="AD41" i="162"/>
  <c r="AI41" i="162"/>
  <c r="AJ41" i="162"/>
  <c r="AK41" i="162"/>
  <c r="E42" i="162"/>
  <c r="F42" i="162"/>
  <c r="G42" i="162"/>
  <c r="I42" i="162"/>
  <c r="J42" i="162"/>
  <c r="K42" i="162"/>
  <c r="M42" i="162"/>
  <c r="N42" i="162"/>
  <c r="Z42" i="162"/>
  <c r="AI42" i="162"/>
  <c r="AK42" i="162"/>
  <c r="D43" i="162"/>
  <c r="F43" i="162"/>
  <c r="G43" i="162"/>
  <c r="J43" i="162"/>
  <c r="K43" i="162"/>
  <c r="N43" i="162"/>
  <c r="O43" i="162"/>
  <c r="Z43" i="162"/>
  <c r="AB43" i="162"/>
  <c r="AD43" i="162"/>
  <c r="AH43" i="162"/>
  <c r="AI43" i="162"/>
  <c r="AK43" i="162"/>
  <c r="AL43" i="162"/>
  <c r="F44" i="162"/>
  <c r="H44" i="162"/>
  <c r="J44" i="162"/>
  <c r="L44" i="162"/>
  <c r="N44" i="162"/>
  <c r="V44" i="162"/>
  <c r="Z44" i="162"/>
  <c r="AD44" i="162"/>
  <c r="AJ44" i="162"/>
  <c r="AK44" i="162"/>
  <c r="D45" i="162"/>
  <c r="F45" i="162"/>
  <c r="G45" i="162"/>
  <c r="H45" i="162"/>
  <c r="I45" i="162"/>
  <c r="J45" i="162"/>
  <c r="K45" i="162"/>
  <c r="L45" i="162"/>
  <c r="N45" i="162"/>
  <c r="O45" i="162"/>
  <c r="V45" i="162"/>
  <c r="Z45" i="162"/>
  <c r="AD45" i="162"/>
  <c r="AJ45" i="162"/>
  <c r="AK45" i="162"/>
  <c r="AL45" i="162"/>
  <c r="D46" i="162"/>
  <c r="F46" i="162"/>
  <c r="I46" i="162"/>
  <c r="K46" i="162"/>
  <c r="L46" i="162"/>
  <c r="M46" i="162"/>
  <c r="O46" i="162"/>
  <c r="V46" i="162"/>
  <c r="AB46" i="162"/>
  <c r="AD46" i="162"/>
  <c r="AI46" i="162"/>
  <c r="AJ46" i="162"/>
  <c r="AK46" i="162"/>
  <c r="F47" i="162"/>
  <c r="K47" i="162"/>
  <c r="N47" i="162"/>
  <c r="O47" i="162"/>
  <c r="AB47" i="162"/>
  <c r="AI47" i="162"/>
  <c r="AK47" i="162"/>
  <c r="AL47" i="162"/>
  <c r="F48" i="162"/>
  <c r="G48" i="162"/>
  <c r="I48" i="162"/>
  <c r="J48" i="162"/>
  <c r="M48" i="162"/>
  <c r="V48" i="162"/>
  <c r="AB48" i="162"/>
  <c r="AI48" i="162"/>
  <c r="AJ48" i="162"/>
  <c r="D49" i="162"/>
  <c r="H49" i="162"/>
  <c r="K49" i="162"/>
  <c r="L49" i="162"/>
  <c r="N49" i="162"/>
  <c r="V49" i="162"/>
  <c r="Z49" i="162"/>
  <c r="AB49" i="162"/>
  <c r="AD49" i="162"/>
  <c r="AI49" i="162"/>
  <c r="AJ49" i="162"/>
  <c r="AL49" i="162"/>
  <c r="D50" i="162"/>
  <c r="F50" i="162"/>
  <c r="H50" i="162"/>
  <c r="I50" i="162"/>
  <c r="J50" i="162"/>
  <c r="L50" i="162"/>
  <c r="M50" i="162"/>
  <c r="N50" i="162"/>
  <c r="V50" i="162"/>
  <c r="Z50" i="162"/>
  <c r="AH50" i="162"/>
  <c r="AJ50" i="162"/>
  <c r="AL50" i="162"/>
  <c r="D51" i="162"/>
  <c r="F51" i="162"/>
  <c r="H51" i="162"/>
  <c r="J51" i="162"/>
  <c r="L51" i="162"/>
  <c r="N51" i="162"/>
  <c r="V51" i="162"/>
  <c r="Z51" i="162"/>
  <c r="AD51" i="162"/>
  <c r="AI51" i="162"/>
  <c r="AJ51" i="162"/>
  <c r="AL51" i="162"/>
  <c r="D52" i="162"/>
  <c r="F52" i="162"/>
  <c r="G52" i="162"/>
  <c r="H52" i="162"/>
  <c r="J52" i="162"/>
  <c r="K52" i="162"/>
  <c r="L52" i="162"/>
  <c r="N52" i="162"/>
  <c r="O52" i="162"/>
  <c r="V52" i="162"/>
  <c r="Z52" i="162"/>
  <c r="AB52" i="162"/>
  <c r="AD52" i="162"/>
  <c r="AJ52" i="162"/>
  <c r="AK52" i="162"/>
  <c r="AL52" i="162"/>
  <c r="D53" i="162"/>
  <c r="G53" i="162"/>
  <c r="H53" i="162"/>
  <c r="I53" i="162"/>
  <c r="K53" i="162"/>
  <c r="L53" i="162"/>
  <c r="M53" i="162"/>
  <c r="O53" i="162"/>
  <c r="V53" i="162"/>
  <c r="AB53" i="162"/>
  <c r="AD53" i="162"/>
  <c r="AI53" i="162"/>
  <c r="AK53" i="162"/>
  <c r="D54" i="162"/>
  <c r="G54" i="162"/>
  <c r="H54" i="162"/>
  <c r="I54" i="162"/>
  <c r="K54" i="162"/>
  <c r="L54" i="162"/>
  <c r="M54" i="162"/>
  <c r="O54" i="162"/>
  <c r="V54" i="162"/>
  <c r="AD54" i="162"/>
  <c r="AJ54" i="162"/>
  <c r="AK54" i="162"/>
  <c r="D55" i="162"/>
  <c r="F55" i="162"/>
  <c r="G55" i="162"/>
  <c r="I55" i="162"/>
  <c r="J55" i="162"/>
  <c r="K55" i="162"/>
  <c r="L55" i="162"/>
  <c r="M55" i="162"/>
  <c r="N55" i="162"/>
  <c r="O55" i="162"/>
  <c r="V55" i="162"/>
  <c r="Z55" i="162"/>
  <c r="AB55" i="162"/>
  <c r="AI55" i="162"/>
  <c r="AK55" i="162"/>
  <c r="AL55" i="162"/>
  <c r="G56" i="162"/>
  <c r="K56" i="162"/>
  <c r="L56" i="162"/>
  <c r="O56" i="162"/>
  <c r="V56" i="162"/>
  <c r="AB56" i="162"/>
  <c r="AD56" i="162"/>
  <c r="AJ56" i="162"/>
  <c r="AK56" i="162"/>
  <c r="AL56" i="162"/>
  <c r="F57" i="162"/>
  <c r="G57" i="162"/>
  <c r="H57" i="162"/>
  <c r="I57" i="162"/>
  <c r="J57" i="162"/>
  <c r="K57" i="162"/>
  <c r="L57" i="162"/>
  <c r="M57" i="162"/>
  <c r="N57" i="162"/>
  <c r="O57" i="162"/>
  <c r="V57" i="162"/>
  <c r="Z57" i="162"/>
  <c r="AB57" i="162"/>
  <c r="AI57" i="162"/>
  <c r="AL57" i="162"/>
  <c r="D58" i="162"/>
  <c r="E58" i="162"/>
  <c r="F58" i="162"/>
  <c r="H58" i="162"/>
  <c r="I58" i="162"/>
  <c r="J58" i="162"/>
  <c r="L58" i="162"/>
  <c r="M58" i="162"/>
  <c r="N58" i="162"/>
  <c r="V58" i="162"/>
  <c r="Z58" i="162"/>
  <c r="AB58" i="162"/>
  <c r="AD58" i="162"/>
  <c r="AI58" i="162"/>
  <c r="AL58" i="162"/>
  <c r="F59" i="162"/>
  <c r="G59" i="162"/>
  <c r="H59" i="162"/>
  <c r="J59" i="162"/>
  <c r="K59" i="162"/>
  <c r="N59" i="162"/>
  <c r="O59" i="162"/>
  <c r="V59" i="162"/>
  <c r="Z59" i="162"/>
  <c r="AB59" i="162"/>
  <c r="AD59" i="162"/>
  <c r="AI59" i="162"/>
  <c r="AJ59" i="162"/>
  <c r="AL59" i="162"/>
  <c r="F60" i="162"/>
  <c r="I60" i="162"/>
  <c r="J60" i="162"/>
  <c r="L60" i="162"/>
  <c r="M60" i="162"/>
  <c r="N60" i="162"/>
  <c r="V60" i="162"/>
  <c r="Z60" i="162"/>
  <c r="AB60" i="162"/>
  <c r="AD60" i="162"/>
  <c r="AI60" i="162"/>
  <c r="AJ60" i="162"/>
  <c r="AL60" i="162"/>
  <c r="D61" i="162"/>
  <c r="G61" i="162"/>
  <c r="H61" i="162"/>
  <c r="I61" i="162"/>
  <c r="K61" i="162"/>
  <c r="L61" i="162"/>
  <c r="M61" i="162"/>
  <c r="O61" i="162"/>
  <c r="V61" i="162"/>
  <c r="AB61" i="162"/>
  <c r="AD61" i="162"/>
  <c r="AI61" i="162"/>
  <c r="AJ61" i="162"/>
  <c r="AK61" i="162"/>
  <c r="G62" i="162"/>
  <c r="H62" i="162"/>
  <c r="I62" i="162"/>
  <c r="K62" i="162"/>
  <c r="L62" i="162"/>
  <c r="M62" i="162"/>
  <c r="O62" i="162"/>
  <c r="V62" i="162"/>
  <c r="AB62" i="162"/>
  <c r="AD62" i="162"/>
  <c r="AI62" i="162"/>
  <c r="AJ62" i="162"/>
  <c r="AL62" i="162"/>
  <c r="D63" i="162"/>
  <c r="H63" i="162"/>
  <c r="I63" i="162"/>
  <c r="L63" i="162"/>
  <c r="M63" i="162"/>
  <c r="V63" i="162"/>
  <c r="AB63" i="162"/>
  <c r="AD63" i="162"/>
  <c r="AI63" i="162"/>
  <c r="AJ63" i="162"/>
  <c r="AK63" i="162"/>
  <c r="E64" i="162"/>
  <c r="F64" i="162"/>
  <c r="G64" i="162"/>
  <c r="I64" i="162"/>
  <c r="J64" i="162"/>
  <c r="K64" i="162"/>
  <c r="M64" i="162"/>
  <c r="N64" i="162"/>
  <c r="O64" i="162"/>
  <c r="Z64" i="162"/>
  <c r="AB64" i="162"/>
  <c r="AD64" i="162"/>
  <c r="AH64" i="162"/>
  <c r="AI64" i="162"/>
  <c r="AK64" i="162"/>
  <c r="AL64" i="162"/>
  <c r="F65" i="162"/>
  <c r="J65" i="162"/>
  <c r="N65" i="162"/>
  <c r="Z65" i="162"/>
  <c r="AK65" i="162"/>
  <c r="AL65" i="162"/>
  <c r="E66" i="162"/>
  <c r="F66" i="162"/>
  <c r="G66" i="162"/>
  <c r="I66" i="162"/>
  <c r="J66" i="162"/>
  <c r="K66" i="162"/>
  <c r="M66" i="162"/>
  <c r="N66" i="162"/>
  <c r="O66" i="162"/>
  <c r="Z66" i="162"/>
  <c r="AB66" i="162"/>
  <c r="AI66" i="162"/>
  <c r="AK66" i="162"/>
  <c r="AL66" i="162"/>
  <c r="D67" i="162"/>
  <c r="F67" i="162"/>
  <c r="H67" i="162"/>
  <c r="I67" i="162"/>
  <c r="J67" i="162"/>
  <c r="L67" i="162"/>
  <c r="M67" i="162"/>
  <c r="N67" i="162"/>
  <c r="V67" i="162"/>
  <c r="Z67" i="162"/>
  <c r="AB67" i="162"/>
  <c r="AD67" i="162"/>
  <c r="AI67" i="162"/>
  <c r="AJ67" i="162"/>
  <c r="G68" i="162"/>
  <c r="H68" i="162"/>
  <c r="I68" i="162"/>
  <c r="L68" i="162"/>
  <c r="V68" i="162"/>
  <c r="AD68" i="162"/>
  <c r="AH68" i="162"/>
  <c r="AI68" i="162"/>
  <c r="AL68" i="162"/>
  <c r="G69" i="162"/>
  <c r="H69" i="162"/>
  <c r="I69" i="162"/>
  <c r="K69" i="162"/>
  <c r="L69" i="162"/>
  <c r="M69" i="162"/>
  <c r="O69" i="162"/>
  <c r="V69" i="162"/>
  <c r="Z69" i="162"/>
  <c r="AD69" i="162"/>
  <c r="AH69" i="162"/>
  <c r="AJ69" i="162"/>
  <c r="AK69" i="162"/>
  <c r="F70" i="162"/>
  <c r="G70" i="162"/>
  <c r="J70" i="162"/>
  <c r="K70" i="162"/>
  <c r="M70" i="162"/>
  <c r="N70" i="162"/>
  <c r="O70" i="162"/>
  <c r="V70" i="162"/>
  <c r="Z70" i="162"/>
  <c r="AD70" i="162"/>
  <c r="AH70" i="162"/>
  <c r="AI70" i="162"/>
  <c r="AJ70" i="162"/>
  <c r="AL70" i="162"/>
  <c r="D71" i="162"/>
  <c r="F71" i="162"/>
  <c r="H71" i="162"/>
  <c r="J71" i="162"/>
  <c r="K71" i="162"/>
  <c r="L71" i="162"/>
  <c r="N71" i="162"/>
  <c r="V71" i="162"/>
  <c r="Z71" i="162"/>
  <c r="AD71" i="162"/>
  <c r="AH71" i="162"/>
  <c r="AI71" i="162"/>
  <c r="AJ71" i="162"/>
  <c r="AL71" i="162"/>
  <c r="E72" i="162"/>
  <c r="F72" i="162"/>
  <c r="G72" i="162"/>
  <c r="I72" i="162"/>
  <c r="J72" i="162"/>
  <c r="K72" i="162"/>
  <c r="M72" i="162"/>
  <c r="N72" i="162"/>
  <c r="O72" i="162"/>
  <c r="Z72" i="162"/>
  <c r="AB72" i="162"/>
  <c r="AH72" i="162"/>
  <c r="AK72" i="162"/>
  <c r="AL72" i="162"/>
  <c r="G73" i="162"/>
  <c r="I73" i="162"/>
  <c r="J73" i="162"/>
  <c r="K73" i="162"/>
  <c r="M73" i="162"/>
  <c r="N73" i="162"/>
  <c r="O73" i="162"/>
  <c r="Z73" i="162"/>
  <c r="AB73" i="162"/>
  <c r="AI73" i="162"/>
  <c r="AJ73" i="162"/>
  <c r="AL73" i="162"/>
  <c r="D74" i="162"/>
  <c r="E74" i="162"/>
  <c r="F74" i="162"/>
  <c r="G74" i="162"/>
  <c r="H74" i="162"/>
  <c r="I74" i="162"/>
  <c r="J74" i="162"/>
  <c r="K74" i="162"/>
  <c r="L74" i="162"/>
  <c r="M74" i="162"/>
  <c r="N74" i="162"/>
  <c r="O74" i="162"/>
  <c r="V74" i="162"/>
  <c r="AB74" i="162"/>
  <c r="AD74" i="162"/>
  <c r="AI74" i="162"/>
  <c r="AJ74" i="162"/>
  <c r="D75" i="162"/>
  <c r="G75" i="162"/>
  <c r="I75" i="162"/>
  <c r="K75" i="162"/>
  <c r="L75" i="162"/>
  <c r="M75" i="162"/>
  <c r="O75" i="162"/>
  <c r="V75" i="162"/>
  <c r="Z75" i="162"/>
  <c r="AB75" i="162"/>
  <c r="AD75" i="162"/>
  <c r="AI75" i="162"/>
  <c r="AJ75" i="162"/>
  <c r="AK75" i="162"/>
  <c r="E76" i="162"/>
  <c r="I76" i="162"/>
  <c r="L76" i="162"/>
  <c r="M76" i="162"/>
  <c r="O76" i="162"/>
  <c r="V76" i="162"/>
  <c r="AB76" i="162"/>
  <c r="AD76" i="162"/>
  <c r="AJ76" i="162"/>
  <c r="AK76" i="162"/>
  <c r="D77" i="162"/>
  <c r="G77" i="162"/>
  <c r="J77" i="162"/>
  <c r="K77" i="162"/>
  <c r="L77" i="162"/>
  <c r="N77" i="162"/>
  <c r="O77" i="162"/>
  <c r="V77" i="162"/>
  <c r="Z77" i="162"/>
  <c r="AD77" i="162"/>
  <c r="AJ77" i="162"/>
  <c r="AK77" i="162"/>
  <c r="D78" i="162"/>
  <c r="I78" i="162"/>
  <c r="L78" i="162"/>
  <c r="AD78" i="162"/>
  <c r="AH78" i="162"/>
  <c r="F79" i="162"/>
  <c r="AK79" i="162"/>
  <c r="K79" i="16"/>
  <c r="I79" i="16"/>
  <c r="G79" i="16"/>
  <c r="O78" i="16"/>
  <c r="L78" i="16"/>
  <c r="I78" i="16"/>
  <c r="H78" i="16"/>
  <c r="P77" i="16"/>
  <c r="O77" i="16"/>
  <c r="L77" i="16"/>
  <c r="K77" i="16"/>
  <c r="J77" i="16"/>
  <c r="H77" i="16"/>
  <c r="G77" i="16"/>
  <c r="O76" i="16"/>
  <c r="N76" i="16"/>
  <c r="L76" i="16"/>
  <c r="J76" i="16"/>
  <c r="I76" i="16"/>
  <c r="F76" i="16"/>
  <c r="E76" i="16"/>
  <c r="N75" i="16"/>
  <c r="L75" i="16"/>
  <c r="I75" i="16"/>
  <c r="F75" i="16"/>
  <c r="P74" i="16"/>
  <c r="N74" i="16"/>
  <c r="L74" i="16"/>
  <c r="K74" i="16"/>
  <c r="I74" i="16"/>
  <c r="H74" i="16"/>
  <c r="G74" i="16"/>
  <c r="E74" i="16"/>
  <c r="P73" i="16"/>
  <c r="O73" i="16"/>
  <c r="N73" i="16"/>
  <c r="L73" i="16"/>
  <c r="K73" i="16"/>
  <c r="J73" i="16"/>
  <c r="I73" i="16"/>
  <c r="H73" i="16"/>
  <c r="G73" i="16"/>
  <c r="P72" i="16"/>
  <c r="O72" i="16"/>
  <c r="N72" i="16"/>
  <c r="K72" i="16"/>
  <c r="J72" i="16"/>
  <c r="I72" i="16"/>
  <c r="G72" i="16"/>
  <c r="F72" i="16"/>
  <c r="E72" i="16"/>
  <c r="O71" i="16"/>
  <c r="L71" i="16"/>
  <c r="J71" i="16"/>
  <c r="H71" i="16"/>
  <c r="G71" i="16"/>
  <c r="F71" i="16"/>
  <c r="P70" i="16"/>
  <c r="O70" i="16"/>
  <c r="N70" i="16"/>
  <c r="L70" i="16"/>
  <c r="K70" i="16"/>
  <c r="J70" i="16"/>
  <c r="I70" i="16"/>
  <c r="G70" i="16"/>
  <c r="F70" i="16"/>
  <c r="P69" i="16"/>
  <c r="L69" i="16"/>
  <c r="K69" i="16"/>
  <c r="G69" i="16"/>
  <c r="O68" i="16"/>
  <c r="L68" i="16"/>
  <c r="J68" i="16"/>
  <c r="H68" i="16"/>
  <c r="G68" i="16"/>
  <c r="F68" i="16"/>
  <c r="O67" i="16"/>
  <c r="N67" i="16"/>
  <c r="L67" i="16"/>
  <c r="J67" i="16"/>
  <c r="I67" i="16"/>
  <c r="H67" i="16"/>
  <c r="F67" i="16"/>
  <c r="P66" i="16"/>
  <c r="O66" i="16"/>
  <c r="N66" i="16"/>
  <c r="K66" i="16"/>
  <c r="J66" i="16"/>
  <c r="I66" i="16"/>
  <c r="G66" i="16"/>
  <c r="F66" i="16"/>
  <c r="E66" i="16"/>
  <c r="O65" i="16"/>
  <c r="J65" i="16"/>
  <c r="F65" i="16"/>
  <c r="P64" i="16"/>
  <c r="O64" i="16"/>
  <c r="N64" i="16"/>
  <c r="K64" i="16"/>
  <c r="J64" i="16"/>
  <c r="I64" i="16"/>
  <c r="G64" i="16"/>
  <c r="F64" i="16"/>
  <c r="N63" i="16"/>
  <c r="L63" i="16"/>
  <c r="I63" i="16"/>
  <c r="H63" i="16"/>
  <c r="P62" i="16"/>
  <c r="N62" i="16"/>
  <c r="L62" i="16"/>
  <c r="K62" i="16"/>
  <c r="I62" i="16"/>
  <c r="H62" i="16"/>
  <c r="G62" i="16"/>
  <c r="P61" i="16"/>
  <c r="N61" i="16"/>
  <c r="L61" i="16"/>
  <c r="K61" i="16"/>
  <c r="I61" i="16"/>
  <c r="H61" i="16"/>
  <c r="G61" i="16"/>
  <c r="O60" i="16"/>
  <c r="N60" i="16"/>
  <c r="K60" i="16"/>
  <c r="J60" i="16"/>
  <c r="I60" i="16"/>
  <c r="F60" i="16"/>
  <c r="E60" i="16"/>
  <c r="P59" i="16"/>
  <c r="O59" i="16"/>
  <c r="N59" i="16"/>
  <c r="K59" i="16"/>
  <c r="J59" i="16"/>
  <c r="I59" i="16"/>
  <c r="H59" i="16"/>
  <c r="G59" i="16"/>
  <c r="F59" i="16"/>
  <c r="P58" i="16"/>
  <c r="O58" i="16"/>
  <c r="N58" i="16"/>
  <c r="L58" i="16"/>
  <c r="K58" i="16"/>
  <c r="J58" i="16"/>
  <c r="I58" i="16"/>
  <c r="H58" i="16"/>
  <c r="G58" i="16"/>
  <c r="F58" i="16"/>
  <c r="E58" i="16"/>
  <c r="P57" i="16"/>
  <c r="O57" i="16"/>
  <c r="N57" i="16"/>
  <c r="K57" i="16"/>
  <c r="J57" i="16"/>
  <c r="I57" i="16"/>
  <c r="G57" i="16"/>
  <c r="F57" i="16"/>
  <c r="P56" i="16"/>
  <c r="O56" i="16"/>
  <c r="L56" i="16"/>
  <c r="K56" i="16"/>
  <c r="J56" i="16"/>
  <c r="H56" i="16"/>
  <c r="G56" i="16"/>
  <c r="F56" i="16"/>
  <c r="O55" i="16"/>
  <c r="N55" i="16"/>
  <c r="L55" i="16"/>
  <c r="J55" i="16"/>
  <c r="I55" i="16"/>
  <c r="F55" i="16"/>
  <c r="P54" i="16"/>
  <c r="N54" i="16"/>
  <c r="L54" i="16"/>
  <c r="K54" i="16"/>
  <c r="I54" i="16"/>
  <c r="H54" i="16"/>
  <c r="G54" i="16"/>
  <c r="P53" i="16"/>
  <c r="N53" i="16"/>
  <c r="L53" i="16"/>
  <c r="K53" i="16"/>
  <c r="I53" i="16"/>
  <c r="H53" i="16"/>
  <c r="G53" i="16"/>
  <c r="P52" i="16"/>
  <c r="O52" i="16"/>
  <c r="K52" i="16"/>
  <c r="J52" i="16"/>
  <c r="G52" i="16"/>
  <c r="F52" i="16"/>
  <c r="E52" i="16"/>
  <c r="O51" i="16"/>
  <c r="L51" i="16"/>
  <c r="J51" i="16"/>
  <c r="H51" i="16"/>
  <c r="F51" i="16"/>
  <c r="O50" i="16"/>
  <c r="N50" i="16"/>
  <c r="K50" i="16"/>
  <c r="J50" i="16"/>
  <c r="I50" i="16"/>
  <c r="F50" i="16"/>
  <c r="O49" i="16"/>
  <c r="L49" i="16"/>
  <c r="K49" i="16"/>
  <c r="H49" i="16"/>
  <c r="O48" i="16"/>
  <c r="N48" i="16"/>
  <c r="L48" i="16"/>
  <c r="J48" i="16"/>
  <c r="I48" i="16"/>
  <c r="H48" i="16"/>
  <c r="G48" i="16"/>
  <c r="F48" i="16"/>
  <c r="P47" i="16"/>
  <c r="N47" i="16"/>
  <c r="K47" i="16"/>
  <c r="J47" i="16"/>
  <c r="I47" i="16"/>
  <c r="F47" i="16"/>
  <c r="P46" i="16"/>
  <c r="N46" i="16"/>
  <c r="L46" i="16"/>
  <c r="K46" i="16"/>
  <c r="I46" i="16"/>
  <c r="H46" i="16"/>
  <c r="F46" i="16"/>
  <c r="P45" i="16"/>
  <c r="O45" i="16"/>
  <c r="L45" i="16"/>
  <c r="K45" i="16"/>
  <c r="J45" i="16"/>
  <c r="H45" i="16"/>
  <c r="G45" i="16"/>
  <c r="P44" i="16"/>
  <c r="O44" i="16"/>
  <c r="L44" i="16"/>
  <c r="K44" i="16"/>
  <c r="J44" i="16"/>
  <c r="H44" i="16"/>
  <c r="G44" i="16"/>
  <c r="E44" i="16"/>
  <c r="P43" i="16"/>
  <c r="O43" i="16"/>
  <c r="N43" i="16"/>
  <c r="K43" i="16"/>
  <c r="J43" i="16"/>
  <c r="I43" i="16"/>
  <c r="G43" i="16"/>
  <c r="F43" i="16"/>
  <c r="O42" i="16"/>
  <c r="N42" i="16"/>
  <c r="L42" i="16"/>
  <c r="J42" i="16"/>
  <c r="I42" i="16"/>
  <c r="H42" i="16"/>
  <c r="G42" i="16"/>
  <c r="F42" i="16"/>
  <c r="E42" i="16"/>
  <c r="P41" i="16"/>
  <c r="L41" i="16"/>
  <c r="K41" i="16"/>
  <c r="J41" i="16"/>
  <c r="G41" i="16"/>
  <c r="N40" i="16"/>
  <c r="L40" i="16"/>
  <c r="J40" i="16"/>
  <c r="I40" i="16"/>
  <c r="F40" i="16"/>
  <c r="E40" i="16"/>
  <c r="O39" i="16"/>
  <c r="N39" i="16"/>
  <c r="L39" i="16"/>
  <c r="J39" i="16"/>
  <c r="I39" i="16"/>
  <c r="H39" i="16"/>
  <c r="F39" i="16"/>
  <c r="P38" i="16"/>
  <c r="N38" i="16"/>
  <c r="L38" i="16"/>
  <c r="J38" i="16"/>
  <c r="I38" i="16"/>
  <c r="H38" i="16"/>
  <c r="F38" i="16"/>
  <c r="O37" i="16"/>
  <c r="N37" i="16"/>
  <c r="J37" i="16"/>
  <c r="I37" i="16"/>
  <c r="H37" i="16"/>
  <c r="F37" i="16"/>
  <c r="P36" i="16"/>
  <c r="O36" i="16"/>
  <c r="L36" i="16"/>
  <c r="K36" i="16"/>
  <c r="I36" i="16"/>
  <c r="H36" i="16"/>
  <c r="G36" i="16"/>
  <c r="E36" i="16"/>
  <c r="P35" i="16"/>
  <c r="O35" i="16"/>
  <c r="N35" i="16"/>
  <c r="L35" i="16"/>
  <c r="K35" i="16"/>
  <c r="J35" i="16"/>
  <c r="I35" i="16"/>
  <c r="H35" i="16"/>
  <c r="G35" i="16"/>
  <c r="F35" i="16"/>
  <c r="O34" i="16"/>
  <c r="N34" i="16"/>
  <c r="J34" i="16"/>
  <c r="H34" i="16"/>
  <c r="E34" i="16"/>
  <c r="P33" i="16"/>
  <c r="N33" i="16"/>
  <c r="L33" i="16"/>
  <c r="K33" i="16"/>
  <c r="I33" i="16"/>
  <c r="G33" i="16"/>
  <c r="O32" i="16"/>
  <c r="N32" i="16"/>
  <c r="J32" i="16"/>
  <c r="I32" i="16"/>
  <c r="H32" i="16"/>
  <c r="F32" i="16"/>
  <c r="E32" i="16"/>
  <c r="O31" i="16"/>
  <c r="N31" i="16"/>
  <c r="L31" i="16"/>
  <c r="J31" i="16"/>
  <c r="I31" i="16"/>
  <c r="F31" i="16"/>
  <c r="O30" i="16"/>
  <c r="L30" i="16"/>
  <c r="K30" i="16"/>
  <c r="J30" i="16"/>
  <c r="F30" i="16"/>
  <c r="P29" i="16"/>
  <c r="O29" i="16"/>
  <c r="N29" i="16"/>
  <c r="L29" i="16"/>
  <c r="K29" i="16"/>
  <c r="J29" i="16"/>
  <c r="I29" i="16"/>
  <c r="H29" i="16"/>
  <c r="G29" i="16"/>
  <c r="F29" i="16"/>
  <c r="O28" i="16"/>
  <c r="N28" i="16"/>
  <c r="L28" i="16"/>
  <c r="J28" i="16"/>
  <c r="I28" i="16"/>
  <c r="H28" i="16"/>
  <c r="F28" i="16"/>
  <c r="P27" i="16"/>
  <c r="O27" i="16"/>
  <c r="L27" i="16"/>
  <c r="K27" i="16"/>
  <c r="J27" i="16"/>
  <c r="H27" i="16"/>
  <c r="G27" i="16"/>
  <c r="F27" i="16"/>
  <c r="P26" i="16"/>
  <c r="O26" i="16"/>
  <c r="L26" i="16"/>
  <c r="K26" i="16"/>
  <c r="J26" i="16"/>
  <c r="G26" i="16"/>
  <c r="F26" i="16"/>
  <c r="P25" i="16"/>
  <c r="O25" i="16"/>
  <c r="N25" i="16"/>
  <c r="K25" i="16"/>
  <c r="J25" i="16"/>
  <c r="I25" i="16"/>
  <c r="G25" i="16"/>
  <c r="F25" i="16"/>
  <c r="O24" i="16"/>
  <c r="N24" i="16"/>
  <c r="L24" i="16"/>
  <c r="J24" i="16"/>
  <c r="I24" i="16"/>
  <c r="H24" i="16"/>
  <c r="F24" i="16"/>
  <c r="P23" i="16"/>
  <c r="N23" i="16"/>
  <c r="L23" i="16"/>
  <c r="K23" i="16"/>
  <c r="I23" i="16"/>
  <c r="H23" i="16"/>
  <c r="G23" i="16"/>
  <c r="P22" i="16"/>
  <c r="O22" i="16"/>
  <c r="L22" i="16"/>
  <c r="K22" i="16"/>
  <c r="J22" i="16"/>
  <c r="G22" i="16"/>
  <c r="F22" i="16"/>
  <c r="P21" i="16"/>
  <c r="O21" i="16"/>
  <c r="N21" i="16"/>
  <c r="K21" i="16"/>
  <c r="J21" i="16"/>
  <c r="I21" i="16"/>
  <c r="G21" i="16"/>
  <c r="F21" i="16"/>
  <c r="P20" i="16"/>
  <c r="O20" i="16"/>
  <c r="L20" i="16"/>
  <c r="K20" i="16"/>
  <c r="J20" i="16"/>
  <c r="H20" i="16"/>
  <c r="G20" i="16"/>
  <c r="F20" i="16"/>
  <c r="K19" i="16"/>
  <c r="J19" i="16"/>
  <c r="H19" i="16"/>
  <c r="G19" i="16"/>
  <c r="F19" i="16"/>
  <c r="P18" i="16"/>
  <c r="K18" i="16"/>
  <c r="G18" i="16"/>
  <c r="O17" i="16"/>
  <c r="N17" i="16"/>
  <c r="L17" i="16"/>
  <c r="J17" i="16"/>
  <c r="H17" i="16"/>
  <c r="F17" i="16"/>
  <c r="N16" i="16"/>
  <c r="H16" i="16"/>
  <c r="E16" i="16"/>
  <c r="P15" i="16"/>
  <c r="O15" i="16"/>
  <c r="K15" i="16"/>
  <c r="J15" i="16"/>
  <c r="I15" i="16"/>
  <c r="P14" i="16"/>
  <c r="O14" i="16"/>
  <c r="L14" i="16"/>
  <c r="K14" i="16"/>
  <c r="G14" i="16"/>
  <c r="P13" i="16"/>
  <c r="L13" i="16"/>
  <c r="K13" i="16"/>
  <c r="H13" i="16"/>
  <c r="P12" i="16"/>
  <c r="O11" i="16"/>
  <c r="N11" i="16"/>
  <c r="J11" i="16"/>
  <c r="G11" i="16"/>
  <c r="F11" i="16"/>
  <c r="A10" i="16"/>
  <c r="A11" i="16"/>
  <c r="A12" i="16"/>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74" i="16"/>
  <c r="A75" i="16"/>
  <c r="A76" i="16"/>
  <c r="A77" i="16"/>
  <c r="A78" i="16"/>
  <c r="A79" i="16"/>
  <c r="O10" i="16"/>
  <c r="H10" i="16"/>
  <c r="F10" i="16"/>
  <c r="DJ85" i="16"/>
  <c r="BJ282" i="16"/>
  <c r="BJ280" i="16"/>
  <c r="BJ278" i="16"/>
  <c r="BJ276" i="16"/>
  <c r="BJ274" i="16"/>
  <c r="BJ272" i="16"/>
  <c r="BJ270" i="16"/>
  <c r="BJ268" i="16"/>
  <c r="BJ266" i="16"/>
  <c r="BJ264" i="16"/>
  <c r="BJ262" i="16"/>
  <c r="BJ260" i="16"/>
  <c r="BJ258" i="16"/>
  <c r="BJ256" i="16"/>
  <c r="BJ254" i="16"/>
  <c r="BJ252" i="16"/>
  <c r="BJ250" i="16"/>
  <c r="BJ248" i="16"/>
  <c r="BJ246" i="16"/>
  <c r="BJ244" i="16"/>
  <c r="C112" i="111"/>
  <c r="C111" i="111"/>
  <c r="C110" i="111"/>
  <c r="C109" i="111"/>
  <c r="C108" i="111"/>
  <c r="C107" i="111"/>
  <c r="C106" i="111"/>
  <c r="C105" i="111"/>
  <c r="E108" i="111"/>
  <c r="E106" i="111"/>
  <c r="C105" i="113"/>
  <c r="E112" i="113"/>
  <c r="E111" i="113"/>
  <c r="E108" i="113"/>
  <c r="E107" i="113"/>
  <c r="D112" i="113"/>
  <c r="H40" i="113"/>
  <c r="H42" i="113"/>
  <c r="H44" i="113"/>
  <c r="C110" i="104"/>
  <c r="E110" i="104"/>
  <c r="C111" i="104"/>
  <c r="F81" i="107"/>
  <c r="AB109" i="107"/>
  <c r="AH26" i="16"/>
  <c r="C106" i="108"/>
  <c r="C108" i="108"/>
  <c r="H44" i="110"/>
  <c r="H42" i="110"/>
  <c r="H40" i="110"/>
  <c r="C105" i="110"/>
  <c r="C106" i="110"/>
  <c r="C107" i="110"/>
  <c r="C108" i="110"/>
  <c r="C109" i="110"/>
  <c r="C110" i="110"/>
  <c r="C111" i="110"/>
  <c r="C105" i="115"/>
  <c r="E105" i="115"/>
  <c r="C106" i="115"/>
  <c r="C107" i="115"/>
  <c r="E107" i="115"/>
  <c r="C108" i="115"/>
  <c r="C109" i="115"/>
  <c r="E109" i="115"/>
  <c r="C110" i="115"/>
  <c r="E110" i="115"/>
  <c r="C111" i="115"/>
  <c r="E111" i="115"/>
  <c r="F81" i="116"/>
  <c r="M7" i="116"/>
  <c r="C107" i="117"/>
  <c r="C110" i="117"/>
  <c r="E110" i="117"/>
  <c r="E111" i="117"/>
  <c r="H44" i="119"/>
  <c r="H42" i="119"/>
  <c r="H40" i="119"/>
  <c r="C105" i="119"/>
  <c r="C106" i="119"/>
  <c r="C107" i="119"/>
  <c r="C108" i="119"/>
  <c r="C109" i="119"/>
  <c r="C110" i="119"/>
  <c r="C111" i="119"/>
  <c r="F81" i="120"/>
  <c r="C106" i="121"/>
  <c r="C110" i="121"/>
  <c r="E110" i="121"/>
  <c r="E111" i="121"/>
  <c r="H44" i="123"/>
  <c r="H42" i="123"/>
  <c r="H40" i="123"/>
  <c r="C105" i="123"/>
  <c r="E105" i="123"/>
  <c r="C106" i="123"/>
  <c r="C107" i="123"/>
  <c r="E107" i="123"/>
  <c r="C108" i="123"/>
  <c r="C109" i="123"/>
  <c r="E109" i="123"/>
  <c r="C110" i="123"/>
  <c r="C111" i="123"/>
  <c r="E111" i="123"/>
  <c r="H44" i="125"/>
  <c r="H42" i="125"/>
  <c r="H40" i="125"/>
  <c r="C105" i="125"/>
  <c r="E105" i="125"/>
  <c r="C106" i="125"/>
  <c r="E106" i="125"/>
  <c r="C107" i="125"/>
  <c r="E107" i="125"/>
  <c r="C108" i="125"/>
  <c r="E108" i="125"/>
  <c r="C109" i="125"/>
  <c r="E109" i="125"/>
  <c r="H55" i="125"/>
  <c r="AG109" i="125" s="1"/>
  <c r="AM44" i="16" s="1"/>
  <c r="AS44" i="16" s="1"/>
  <c r="C110" i="125"/>
  <c r="C111" i="125"/>
  <c r="C105" i="127"/>
  <c r="C106" i="127"/>
  <c r="E106" i="127"/>
  <c r="C107" i="127"/>
  <c r="C108" i="127"/>
  <c r="E108" i="127"/>
  <c r="C109" i="127"/>
  <c r="C110" i="127"/>
  <c r="E110" i="127"/>
  <c r="C111" i="127"/>
  <c r="F81" i="160"/>
  <c r="AB109" i="160"/>
  <c r="AH50" i="16"/>
  <c r="F81" i="132"/>
  <c r="AB109" i="132"/>
  <c r="AH52" i="16"/>
  <c r="C112" i="155"/>
  <c r="C111" i="155"/>
  <c r="C110" i="155"/>
  <c r="D112" i="155"/>
  <c r="F81" i="149"/>
  <c r="AB109" i="149"/>
  <c r="AH69" i="16"/>
  <c r="F81" i="156"/>
  <c r="C110" i="157"/>
  <c r="C111" i="157"/>
  <c r="E108" i="91"/>
  <c r="C110" i="145"/>
  <c r="C108" i="145"/>
  <c r="C109" i="145"/>
  <c r="C105" i="145"/>
  <c r="C112" i="145"/>
  <c r="C111" i="145"/>
  <c r="C107" i="145"/>
  <c r="C106" i="145"/>
  <c r="D112" i="157"/>
  <c r="D111" i="157"/>
  <c r="D107" i="157"/>
  <c r="H41" i="157"/>
  <c r="H44" i="157"/>
  <c r="H46" i="157"/>
  <c r="D110" i="157"/>
  <c r="D109" i="157"/>
  <c r="D105" i="157"/>
  <c r="H42" i="157"/>
  <c r="H47" i="157"/>
  <c r="D106" i="157"/>
  <c r="H45" i="157"/>
  <c r="H43" i="157"/>
  <c r="H40" i="157"/>
  <c r="D108" i="157"/>
  <c r="BG77" i="16"/>
  <c r="D109" i="139"/>
  <c r="D105" i="139"/>
  <c r="H45" i="139"/>
  <c r="D112" i="139"/>
  <c r="D110" i="139"/>
  <c r="H43" i="139"/>
  <c r="D111" i="139"/>
  <c r="D108" i="139"/>
  <c r="D107" i="139"/>
  <c r="H40" i="139"/>
  <c r="H44" i="139"/>
  <c r="H41" i="139"/>
  <c r="H42" i="139"/>
  <c r="H48" i="139"/>
  <c r="D106" i="139"/>
  <c r="H47" i="139"/>
  <c r="H46" i="139"/>
  <c r="AK109" i="139"/>
  <c r="BG59" i="16"/>
  <c r="AK109" i="157"/>
  <c r="AH11" i="162"/>
  <c r="F18" i="162"/>
  <c r="F18" i="16"/>
  <c r="J18" i="162"/>
  <c r="J18" i="16"/>
  <c r="N18" i="162"/>
  <c r="O18" i="16"/>
  <c r="H41" i="101"/>
  <c r="H47" i="101"/>
  <c r="K24" i="162"/>
  <c r="AV30" i="16"/>
  <c r="AP30" i="16"/>
  <c r="AK109" i="111"/>
  <c r="D106" i="111"/>
  <c r="H43" i="111"/>
  <c r="D110" i="111"/>
  <c r="D109" i="111"/>
  <c r="H41" i="111"/>
  <c r="H46" i="111"/>
  <c r="D111" i="111"/>
  <c r="D105" i="111"/>
  <c r="H45" i="111"/>
  <c r="D108" i="111"/>
  <c r="D107" i="111"/>
  <c r="D112" i="111"/>
  <c r="H40" i="111"/>
  <c r="BG30" i="16"/>
  <c r="H42" i="111"/>
  <c r="H44" i="111"/>
  <c r="H47" i="111"/>
  <c r="E109" i="116"/>
  <c r="E107" i="116"/>
  <c r="E105" i="116"/>
  <c r="E110" i="116"/>
  <c r="E112" i="118"/>
  <c r="E108" i="118"/>
  <c r="E107" i="118"/>
  <c r="E110" i="118"/>
  <c r="E109" i="118"/>
  <c r="E111" i="118"/>
  <c r="E106" i="118"/>
  <c r="E105" i="118"/>
  <c r="E106" i="119"/>
  <c r="K78" i="16"/>
  <c r="P78" i="16"/>
  <c r="D11" i="16"/>
  <c r="D11" i="162"/>
  <c r="AK16" i="162"/>
  <c r="D111" i="97"/>
  <c r="D110" i="97"/>
  <c r="H55" i="97"/>
  <c r="AG109" i="97" s="1"/>
  <c r="AM16" i="16" s="1"/>
  <c r="AS16" i="16" s="1"/>
  <c r="D107" i="97"/>
  <c r="D106" i="97"/>
  <c r="H41" i="97"/>
  <c r="H44" i="97"/>
  <c r="H46" i="97"/>
  <c r="AK109" i="97"/>
  <c r="D109" i="97"/>
  <c r="D108" i="97"/>
  <c r="H40" i="97"/>
  <c r="H42" i="97"/>
  <c r="H43" i="97"/>
  <c r="H45" i="97"/>
  <c r="H48" i="97"/>
  <c r="D112" i="97"/>
  <c r="D105" i="97"/>
  <c r="BG16" i="16"/>
  <c r="H47" i="97"/>
  <c r="E107" i="98"/>
  <c r="E105" i="98"/>
  <c r="H40" i="112"/>
  <c r="H47" i="112"/>
  <c r="D112" i="112"/>
  <c r="C36" i="16"/>
  <c r="DI153" i="16"/>
  <c r="DI90" i="16"/>
  <c r="DI94" i="16"/>
  <c r="DI98" i="16"/>
  <c r="DI102" i="16"/>
  <c r="DI106" i="16"/>
  <c r="DI110" i="16"/>
  <c r="DI114" i="16"/>
  <c r="DI118" i="16"/>
  <c r="DI122" i="16"/>
  <c r="DI126" i="16"/>
  <c r="DI130" i="16"/>
  <c r="DI134" i="16"/>
  <c r="DI138" i="16"/>
  <c r="DI142" i="16"/>
  <c r="DI146" i="16"/>
  <c r="DI150" i="16"/>
  <c r="DI154" i="16"/>
  <c r="DI158" i="16"/>
  <c r="DI93" i="16"/>
  <c r="DI99" i="16"/>
  <c r="DI104" i="16"/>
  <c r="DI109" i="16"/>
  <c r="DI115" i="16"/>
  <c r="DI120" i="16"/>
  <c r="DI125" i="16"/>
  <c r="DI131" i="16"/>
  <c r="DI136" i="16"/>
  <c r="DI141" i="16"/>
  <c r="DI147" i="16"/>
  <c r="DI152" i="16"/>
  <c r="DI157" i="16"/>
  <c r="DI92" i="16"/>
  <c r="DI97" i="16"/>
  <c r="DI103" i="16"/>
  <c r="DI108" i="16"/>
  <c r="DI113" i="16"/>
  <c r="DI119" i="16"/>
  <c r="DI124" i="16"/>
  <c r="DI129" i="16"/>
  <c r="DI135" i="16"/>
  <c r="DI140" i="16"/>
  <c r="DI145" i="16"/>
  <c r="DI151" i="16"/>
  <c r="DI156" i="16"/>
  <c r="DI95" i="16"/>
  <c r="DI105" i="16"/>
  <c r="DI116" i="16"/>
  <c r="DI127" i="16"/>
  <c r="DI137" i="16"/>
  <c r="DI148" i="16"/>
  <c r="DI159" i="16"/>
  <c r="DI96" i="16"/>
  <c r="DI107" i="16"/>
  <c r="DI117" i="16"/>
  <c r="DI128" i="16"/>
  <c r="DI139" i="16"/>
  <c r="DI149" i="16"/>
  <c r="DI100" i="16"/>
  <c r="DI121" i="16"/>
  <c r="DI143" i="16"/>
  <c r="DI101" i="16"/>
  <c r="DI123" i="16"/>
  <c r="DI144" i="16"/>
  <c r="T79" i="162"/>
  <c r="AE103" i="93"/>
  <c r="AL12" i="16"/>
  <c r="C112" i="94"/>
  <c r="C111" i="94"/>
  <c r="C109" i="94"/>
  <c r="C108" i="94"/>
  <c r="C105" i="94"/>
  <c r="C106" i="94"/>
  <c r="E109" i="94"/>
  <c r="N10" i="16"/>
  <c r="M10" i="162"/>
  <c r="DJ10" i="16"/>
  <c r="DJ15" i="16"/>
  <c r="DJ19" i="16"/>
  <c r="DJ23" i="16"/>
  <c r="DJ27" i="16"/>
  <c r="DJ31" i="16"/>
  <c r="DJ35" i="16"/>
  <c r="DJ39" i="16"/>
  <c r="DJ43" i="16"/>
  <c r="DJ47" i="16"/>
  <c r="DJ51" i="16"/>
  <c r="DJ55" i="16"/>
  <c r="DJ59" i="16"/>
  <c r="DJ63" i="16"/>
  <c r="DJ67" i="16"/>
  <c r="DJ71" i="16"/>
  <c r="DJ75" i="16"/>
  <c r="DJ79" i="16"/>
  <c r="DJ84" i="16"/>
  <c r="DJ16" i="16"/>
  <c r="DJ21" i="16"/>
  <c r="DJ26" i="16"/>
  <c r="DJ32" i="16"/>
  <c r="DJ37" i="16"/>
  <c r="DJ42" i="16"/>
  <c r="DJ48" i="16"/>
  <c r="DJ53" i="16"/>
  <c r="DJ58" i="16"/>
  <c r="DJ64" i="16"/>
  <c r="DJ69" i="16"/>
  <c r="DJ74" i="16"/>
  <c r="DJ83" i="16"/>
  <c r="B9" i="165"/>
  <c r="DJ12" i="16"/>
  <c r="DJ14" i="16"/>
  <c r="DJ20" i="16"/>
  <c r="DJ25" i="16"/>
  <c r="DJ30" i="16"/>
  <c r="DJ36" i="16"/>
  <c r="DJ41" i="16"/>
  <c r="DJ46" i="16"/>
  <c r="DJ52" i="16"/>
  <c r="DJ57" i="16"/>
  <c r="DJ62" i="16"/>
  <c r="DJ68" i="16"/>
  <c r="DJ73" i="16"/>
  <c r="DJ78" i="16"/>
  <c r="BI244" i="16"/>
  <c r="BI248" i="16"/>
  <c r="BI252" i="16"/>
  <c r="BI256" i="16"/>
  <c r="BI260" i="16"/>
  <c r="BI264" i="16"/>
  <c r="BI268" i="16"/>
  <c r="BI272" i="16"/>
  <c r="BI276" i="16"/>
  <c r="BI280" i="16"/>
  <c r="BI284" i="16"/>
  <c r="BI288" i="16"/>
  <c r="BI292" i="16"/>
  <c r="BI296" i="16"/>
  <c r="BI300" i="16"/>
  <c r="BI304" i="16"/>
  <c r="BI308" i="16"/>
  <c r="BI243" i="16"/>
  <c r="BI249" i="16"/>
  <c r="BI254" i="16"/>
  <c r="BI259" i="16"/>
  <c r="BI265" i="16"/>
  <c r="BI270" i="16"/>
  <c r="BI275" i="16"/>
  <c r="BI281" i="16"/>
  <c r="BI286" i="16"/>
  <c r="BI291" i="16"/>
  <c r="BI297" i="16"/>
  <c r="BI302" i="16"/>
  <c r="BI307" i="16"/>
  <c r="BI242" i="16"/>
  <c r="BI247" i="16"/>
  <c r="BI253" i="16"/>
  <c r="BI258" i="16"/>
  <c r="BI263" i="16"/>
  <c r="BI269" i="16"/>
  <c r="BI274" i="16"/>
  <c r="BI279" i="16"/>
  <c r="BI285" i="16"/>
  <c r="BI290" i="16"/>
  <c r="BI295" i="16"/>
  <c r="BI301" i="16"/>
  <c r="BI306" i="16"/>
  <c r="BI311" i="16"/>
  <c r="C105" i="92"/>
  <c r="D111" i="106"/>
  <c r="D107" i="106"/>
  <c r="H42" i="106"/>
  <c r="H47" i="106"/>
  <c r="D112" i="106"/>
  <c r="AK109" i="106"/>
  <c r="D109" i="106"/>
  <c r="D108" i="106"/>
  <c r="H45" i="106"/>
  <c r="H43" i="106"/>
  <c r="D110" i="106"/>
  <c r="D106" i="106"/>
  <c r="D105" i="106"/>
  <c r="H41" i="106"/>
  <c r="H46" i="106"/>
  <c r="BG25" i="16"/>
  <c r="H40" i="106"/>
  <c r="H44" i="106"/>
  <c r="T28" i="162"/>
  <c r="D111" i="128"/>
  <c r="D110" i="128"/>
  <c r="H54" i="128"/>
  <c r="D109" i="128"/>
  <c r="D108" i="128"/>
  <c r="D107" i="128"/>
  <c r="D106" i="128"/>
  <c r="H42" i="128"/>
  <c r="H47" i="128"/>
  <c r="D105" i="128"/>
  <c r="H40" i="128"/>
  <c r="H43" i="128"/>
  <c r="AK109" i="128"/>
  <c r="D112" i="128"/>
  <c r="H41" i="128"/>
  <c r="H46" i="128"/>
  <c r="BG47" i="16"/>
  <c r="E108" i="130"/>
  <c r="D107" i="138"/>
  <c r="H42" i="138"/>
  <c r="H47" i="138"/>
  <c r="D111" i="138"/>
  <c r="H41" i="138"/>
  <c r="H45" i="138"/>
  <c r="AK109" i="138"/>
  <c r="AR58" i="16"/>
  <c r="AT58" i="16" s="1"/>
  <c r="H46" i="138"/>
  <c r="D109" i="138"/>
  <c r="D108" i="138"/>
  <c r="D106" i="138"/>
  <c r="D105" i="138"/>
  <c r="D112" i="138"/>
  <c r="H44" i="138"/>
  <c r="D110" i="138"/>
  <c r="H43" i="138"/>
  <c r="H40" i="138"/>
  <c r="BK9" i="16"/>
  <c r="BJ10" i="16"/>
  <c r="BJ15" i="16"/>
  <c r="BJ19" i="16"/>
  <c r="BJ23" i="16"/>
  <c r="BJ27" i="16"/>
  <c r="BJ31" i="16"/>
  <c r="BJ35" i="16"/>
  <c r="BJ39" i="16"/>
  <c r="BJ43" i="16"/>
  <c r="BJ47" i="16"/>
  <c r="BJ51" i="16"/>
  <c r="BJ55" i="16"/>
  <c r="BJ59" i="16"/>
  <c r="BJ63" i="16"/>
  <c r="BJ67" i="16"/>
  <c r="BJ71" i="16"/>
  <c r="BJ75" i="16"/>
  <c r="BJ79" i="16"/>
  <c r="D106" i="88"/>
  <c r="E111" i="92"/>
  <c r="E112" i="92"/>
  <c r="E110" i="92"/>
  <c r="D107" i="115"/>
  <c r="H41" i="115"/>
  <c r="H44" i="115"/>
  <c r="H46" i="115"/>
  <c r="D109" i="115"/>
  <c r="D106" i="115"/>
  <c r="H40" i="115"/>
  <c r="H43" i="115"/>
  <c r="D110" i="115"/>
  <c r="D105" i="115"/>
  <c r="H42" i="115"/>
  <c r="D112" i="115"/>
  <c r="D111" i="115"/>
  <c r="DI78" i="16"/>
  <c r="DI72" i="16"/>
  <c r="DI67" i="16"/>
  <c r="DI62" i="16"/>
  <c r="DI56" i="16"/>
  <c r="DI51" i="16"/>
  <c r="DI46" i="16"/>
  <c r="DI40" i="16"/>
  <c r="DI35" i="16"/>
  <c r="DI30" i="16"/>
  <c r="DI24" i="16"/>
  <c r="DI19" i="16"/>
  <c r="BJ308" i="16"/>
  <c r="BJ302" i="16"/>
  <c r="BJ297" i="16"/>
  <c r="BJ292" i="16"/>
  <c r="BJ286" i="16"/>
  <c r="BJ279" i="16"/>
  <c r="BJ269" i="16"/>
  <c r="BJ257" i="16"/>
  <c r="AK109" i="103"/>
  <c r="T103" i="133"/>
  <c r="AF53" i="162"/>
  <c r="DI85" i="16"/>
  <c r="DI13" i="16"/>
  <c r="DI17" i="16"/>
  <c r="DI21" i="16"/>
  <c r="DI25" i="16"/>
  <c r="DI29" i="16"/>
  <c r="DI33" i="16"/>
  <c r="DI37" i="16"/>
  <c r="DI41" i="16"/>
  <c r="DI45" i="16"/>
  <c r="DI49" i="16"/>
  <c r="DI53" i="16"/>
  <c r="DI57" i="16"/>
  <c r="DI61" i="16"/>
  <c r="DI65" i="16"/>
  <c r="DI69" i="16"/>
  <c r="DI73" i="16"/>
  <c r="DI77" i="16"/>
  <c r="BJ243" i="16"/>
  <c r="BJ251" i="16"/>
  <c r="BJ259" i="16"/>
  <c r="BJ267" i="16"/>
  <c r="BJ275" i="16"/>
  <c r="BJ283" i="16"/>
  <c r="BJ287" i="16"/>
  <c r="BJ291" i="16"/>
  <c r="BJ295" i="16"/>
  <c r="BJ299" i="16"/>
  <c r="BJ303" i="16"/>
  <c r="BJ307" i="16"/>
  <c r="BJ311" i="16"/>
  <c r="D112" i="103"/>
  <c r="D106" i="103"/>
  <c r="D105" i="103"/>
  <c r="H41" i="103"/>
  <c r="H45" i="103"/>
  <c r="H46" i="103"/>
  <c r="D110" i="103"/>
  <c r="D107" i="103"/>
  <c r="H42" i="103"/>
  <c r="H47" i="103"/>
  <c r="D109" i="103"/>
  <c r="D108" i="103"/>
  <c r="H40" i="103"/>
  <c r="BG22" i="16"/>
  <c r="H43" i="103"/>
  <c r="C112" i="110"/>
  <c r="D110" i="113"/>
  <c r="D108" i="113"/>
  <c r="H41" i="113"/>
  <c r="H46" i="113"/>
  <c r="D107" i="113"/>
  <c r="H47" i="113"/>
  <c r="AK109" i="113"/>
  <c r="D106" i="113"/>
  <c r="H43" i="113"/>
  <c r="BG32" i="16"/>
  <c r="D105" i="113"/>
  <c r="H45" i="113"/>
  <c r="D111" i="133"/>
  <c r="D110" i="133"/>
  <c r="D107" i="133"/>
  <c r="H40" i="133"/>
  <c r="H43" i="133"/>
  <c r="D106" i="133"/>
  <c r="H41" i="133"/>
  <c r="H44" i="133"/>
  <c r="H46" i="133"/>
  <c r="AK109" i="133"/>
  <c r="D109" i="133"/>
  <c r="D108" i="133"/>
  <c r="H47" i="133"/>
  <c r="D112" i="133"/>
  <c r="H45" i="133"/>
  <c r="BG53" i="16"/>
  <c r="H42" i="133"/>
  <c r="C109" i="143"/>
  <c r="C108" i="143"/>
  <c r="C107" i="143"/>
  <c r="C106" i="143"/>
  <c r="C105" i="143"/>
  <c r="C112" i="143"/>
  <c r="C110" i="143"/>
  <c r="C111" i="143"/>
  <c r="Z103" i="111"/>
  <c r="AM30" i="162"/>
  <c r="E112" i="95"/>
  <c r="D111" i="100"/>
  <c r="D110" i="100"/>
  <c r="D107" i="100"/>
  <c r="H45" i="100"/>
  <c r="H43" i="100"/>
  <c r="AK109" i="100"/>
  <c r="H42" i="100"/>
  <c r="H46" i="100"/>
  <c r="D105" i="108"/>
  <c r="H47" i="108"/>
  <c r="D111" i="108"/>
  <c r="AK109" i="108"/>
  <c r="D108" i="108"/>
  <c r="H45" i="108"/>
  <c r="D110" i="108"/>
  <c r="H46" i="108"/>
  <c r="D109" i="108"/>
  <c r="D107" i="108"/>
  <c r="H43" i="108"/>
  <c r="D106" i="117"/>
  <c r="H40" i="117"/>
  <c r="H43" i="117"/>
  <c r="H46" i="117"/>
  <c r="D112" i="117"/>
  <c r="D111" i="117"/>
  <c r="D109" i="117"/>
  <c r="D105" i="117"/>
  <c r="H42" i="117"/>
  <c r="H47" i="117"/>
  <c r="AK109" i="117"/>
  <c r="D107" i="117"/>
  <c r="H44" i="117"/>
  <c r="D110" i="117"/>
  <c r="C112" i="122"/>
  <c r="C111" i="122"/>
  <c r="C108" i="122"/>
  <c r="C106" i="122"/>
  <c r="D112" i="156"/>
  <c r="AK109" i="156"/>
  <c r="D107" i="156"/>
  <c r="H43" i="156"/>
  <c r="H47" i="156"/>
  <c r="D110" i="156"/>
  <c r="D109" i="156"/>
  <c r="H41" i="156"/>
  <c r="H45" i="156"/>
  <c r="H46" i="156"/>
  <c r="D111" i="156"/>
  <c r="D106" i="156"/>
  <c r="D105" i="156"/>
  <c r="H40" i="156"/>
  <c r="H42" i="156"/>
  <c r="H44" i="156"/>
  <c r="D108" i="156"/>
  <c r="C105" i="158"/>
  <c r="C112" i="95"/>
  <c r="C111" i="95"/>
  <c r="C110" i="95"/>
  <c r="C107" i="95"/>
  <c r="C106" i="95"/>
  <c r="C109" i="95"/>
  <c r="C108" i="95"/>
  <c r="C105" i="95"/>
  <c r="C108" i="103"/>
  <c r="C106" i="103"/>
  <c r="E105" i="122"/>
  <c r="E110" i="122"/>
  <c r="C112" i="123"/>
  <c r="E112" i="131"/>
  <c r="E109" i="131"/>
  <c r="E108" i="131"/>
  <c r="E107" i="131"/>
  <c r="E111" i="131"/>
  <c r="E112" i="145"/>
  <c r="E109" i="95"/>
  <c r="T103" i="101"/>
  <c r="AF20" i="162"/>
  <c r="T103" i="104"/>
  <c r="AF23" i="162"/>
  <c r="E105" i="131"/>
  <c r="E106" i="131"/>
  <c r="H40" i="95"/>
  <c r="D111" i="96"/>
  <c r="D106" i="96"/>
  <c r="H41" i="96"/>
  <c r="H40" i="96"/>
  <c r="H42" i="96"/>
  <c r="H43" i="96"/>
  <c r="H44" i="96"/>
  <c r="H45" i="96"/>
  <c r="H48" i="96"/>
  <c r="H46" i="96"/>
  <c r="D112" i="98"/>
  <c r="AK109" i="98"/>
  <c r="D108" i="98"/>
  <c r="H42" i="98"/>
  <c r="H47" i="98"/>
  <c r="D112" i="99"/>
  <c r="AK109" i="99"/>
  <c r="H41" i="99"/>
  <c r="H44" i="99"/>
  <c r="H46" i="99"/>
  <c r="C109" i="101"/>
  <c r="C108" i="101"/>
  <c r="D107" i="102"/>
  <c r="H43" i="102"/>
  <c r="H46" i="102"/>
  <c r="H42" i="107"/>
  <c r="D112" i="107"/>
  <c r="AK109" i="107"/>
  <c r="H41" i="107"/>
  <c r="H45" i="107"/>
  <c r="C106" i="109"/>
  <c r="C110" i="109"/>
  <c r="C107" i="109"/>
  <c r="D110" i="116"/>
  <c r="H40" i="116"/>
  <c r="H43" i="116"/>
  <c r="H44" i="116"/>
  <c r="D111" i="116"/>
  <c r="H47" i="116"/>
  <c r="C106" i="124"/>
  <c r="C109" i="124"/>
  <c r="C105" i="124"/>
  <c r="E107" i="136"/>
  <c r="E109" i="141"/>
  <c r="E112" i="148"/>
  <c r="E109" i="148"/>
  <c r="C106" i="102"/>
  <c r="T103" i="103"/>
  <c r="AF22" i="162"/>
  <c r="C106" i="104"/>
  <c r="C107" i="104"/>
  <c r="C105" i="105"/>
  <c r="C106" i="105"/>
  <c r="T103" i="110"/>
  <c r="AF29" i="162"/>
  <c r="H47" i="114"/>
  <c r="D105" i="114"/>
  <c r="D106" i="114"/>
  <c r="D107" i="114"/>
  <c r="T103" i="115"/>
  <c r="AF34" i="162"/>
  <c r="Z103" i="153"/>
  <c r="AM73" i="162"/>
  <c r="H45" i="94"/>
  <c r="C105" i="99"/>
  <c r="C108" i="102"/>
  <c r="C112" i="104"/>
  <c r="C109" i="104"/>
  <c r="C105" i="104"/>
  <c r="E107" i="104"/>
  <c r="C109" i="105"/>
  <c r="C112" i="105"/>
  <c r="C111" i="105"/>
  <c r="C110" i="105"/>
  <c r="D109" i="114"/>
  <c r="H42" i="114"/>
  <c r="D111" i="114"/>
  <c r="D110" i="114"/>
  <c r="H41" i="114"/>
  <c r="H45" i="114"/>
  <c r="H46" i="114"/>
  <c r="E112" i="115"/>
  <c r="D110" i="118"/>
  <c r="D111" i="118"/>
  <c r="C108" i="120"/>
  <c r="C112" i="120"/>
  <c r="C105" i="120"/>
  <c r="E112" i="129"/>
  <c r="C112" i="135"/>
  <c r="C111" i="135"/>
  <c r="C109" i="135"/>
  <c r="C106" i="135"/>
  <c r="C105" i="135"/>
  <c r="C108" i="135"/>
  <c r="E112" i="135"/>
  <c r="E105" i="135"/>
  <c r="E106" i="135"/>
  <c r="E111" i="135"/>
  <c r="E110" i="135"/>
  <c r="E107" i="135"/>
  <c r="E109" i="135"/>
  <c r="H44" i="141"/>
  <c r="H42" i="141"/>
  <c r="H45" i="141"/>
  <c r="H43" i="141"/>
  <c r="H43" i="92"/>
  <c r="H40" i="92"/>
  <c r="D107" i="92"/>
  <c r="D108" i="92"/>
  <c r="AK109" i="92"/>
  <c r="H41" i="95"/>
  <c r="D109" i="96"/>
  <c r="D110" i="96"/>
  <c r="D112" i="96"/>
  <c r="T103" i="97"/>
  <c r="AF16" i="162"/>
  <c r="H44" i="98"/>
  <c r="H40" i="98"/>
  <c r="D107" i="98"/>
  <c r="J81" i="98"/>
  <c r="AF109" i="98"/>
  <c r="D110" i="98"/>
  <c r="D111" i="98"/>
  <c r="Z103" i="99"/>
  <c r="AM18" i="162"/>
  <c r="T103" i="114"/>
  <c r="AF33" i="162"/>
  <c r="D111" i="160"/>
  <c r="D109" i="160"/>
  <c r="D108" i="160"/>
  <c r="D107" i="160"/>
  <c r="D106" i="160"/>
  <c r="H42" i="160"/>
  <c r="H47" i="160"/>
  <c r="D110" i="160"/>
  <c r="H55" i="160"/>
  <c r="AG109" i="160"/>
  <c r="AM50" i="16" s="1"/>
  <c r="AS50" i="16" s="1"/>
  <c r="D105" i="160"/>
  <c r="H40" i="160"/>
  <c r="H43" i="160"/>
  <c r="E107" i="132"/>
  <c r="C109" i="134"/>
  <c r="E112" i="134"/>
  <c r="E107" i="134"/>
  <c r="E106" i="134"/>
  <c r="E105" i="134"/>
  <c r="E111" i="134"/>
  <c r="E110" i="134"/>
  <c r="E110" i="137"/>
  <c r="D112" i="147"/>
  <c r="D106" i="147"/>
  <c r="H42" i="147"/>
  <c r="H47" i="147"/>
  <c r="D111" i="147"/>
  <c r="D109" i="147"/>
  <c r="H41" i="147"/>
  <c r="H44" i="147"/>
  <c r="H46" i="147"/>
  <c r="AK109" i="147"/>
  <c r="D105" i="147"/>
  <c r="H40" i="147"/>
  <c r="H43" i="147"/>
  <c r="H45" i="147"/>
  <c r="H48" i="147"/>
  <c r="D108" i="147"/>
  <c r="D110" i="147"/>
  <c r="E112" i="151"/>
  <c r="E107" i="151"/>
  <c r="E106" i="151"/>
  <c r="E109" i="151"/>
  <c r="E108" i="151"/>
  <c r="E111" i="151"/>
  <c r="E105" i="151"/>
  <c r="T103" i="124"/>
  <c r="AF43" i="162"/>
  <c r="T103" i="125"/>
  <c r="AF44" i="162"/>
  <c r="T103" i="126"/>
  <c r="AF45" i="162"/>
  <c r="T103" i="128"/>
  <c r="AF47" i="162"/>
  <c r="T103" i="138"/>
  <c r="AF58" i="162"/>
  <c r="T103" i="141"/>
  <c r="AF61" i="162"/>
  <c r="T103" i="144"/>
  <c r="AF64" i="162"/>
  <c r="D106" i="122"/>
  <c r="H40" i="122"/>
  <c r="H44" i="122"/>
  <c r="E109" i="126"/>
  <c r="E105" i="128"/>
  <c r="D111" i="136"/>
  <c r="D107" i="136"/>
  <c r="D106" i="136"/>
  <c r="H41" i="136"/>
  <c r="H44" i="136"/>
  <c r="H46" i="136"/>
  <c r="D109" i="136"/>
  <c r="D108" i="136"/>
  <c r="H40" i="136"/>
  <c r="H45" i="136"/>
  <c r="AK109" i="136"/>
  <c r="H47" i="136"/>
  <c r="E106" i="138"/>
  <c r="E107" i="140"/>
  <c r="E106" i="140"/>
  <c r="E111" i="140"/>
  <c r="E105" i="140"/>
  <c r="E112" i="140"/>
  <c r="E109" i="140"/>
  <c r="E108" i="140"/>
  <c r="C111" i="142"/>
  <c r="C110" i="142"/>
  <c r="C109" i="142"/>
  <c r="C106" i="142"/>
  <c r="C105" i="142"/>
  <c r="C108" i="142"/>
  <c r="C107" i="142"/>
  <c r="E112" i="143"/>
  <c r="E110" i="143"/>
  <c r="E109" i="143"/>
  <c r="E107" i="146"/>
  <c r="E106" i="146"/>
  <c r="E112" i="146"/>
  <c r="H46" i="109"/>
  <c r="D105" i="109"/>
  <c r="AK109" i="109"/>
  <c r="C108" i="112"/>
  <c r="C111" i="112"/>
  <c r="C110" i="114"/>
  <c r="C111" i="114"/>
  <c r="C111" i="116"/>
  <c r="C111" i="118"/>
  <c r="H46" i="119"/>
  <c r="H41" i="119"/>
  <c r="D109" i="119"/>
  <c r="D110" i="119"/>
  <c r="T103" i="123"/>
  <c r="AF42" i="162"/>
  <c r="H45" i="160"/>
  <c r="D112" i="160"/>
  <c r="E110" i="132"/>
  <c r="F81" i="138"/>
  <c r="AB109" i="138"/>
  <c r="AH58" i="16"/>
  <c r="Z103" i="144"/>
  <c r="AM64" i="162"/>
  <c r="T103" i="147"/>
  <c r="AF67" i="162"/>
  <c r="D107" i="147"/>
  <c r="D110" i="134"/>
  <c r="D109" i="134"/>
  <c r="D108" i="134"/>
  <c r="H45" i="134"/>
  <c r="D110" i="135"/>
  <c r="D109" i="135"/>
  <c r="D108" i="135"/>
  <c r="D107" i="135"/>
  <c r="D106" i="135"/>
  <c r="H40" i="135"/>
  <c r="H43" i="135"/>
  <c r="D111" i="137"/>
  <c r="D106" i="137"/>
  <c r="H40" i="137"/>
  <c r="H43" i="137"/>
  <c r="C112" i="141"/>
  <c r="C107" i="141"/>
  <c r="E112" i="141"/>
  <c r="D112" i="143"/>
  <c r="AK109" i="143"/>
  <c r="D107" i="143"/>
  <c r="H42" i="143"/>
  <c r="H47" i="143"/>
  <c r="D112" i="149"/>
  <c r="D110" i="149"/>
  <c r="H45" i="149"/>
  <c r="H44" i="149"/>
  <c r="C107" i="151"/>
  <c r="C105" i="151"/>
  <c r="E112" i="153"/>
  <c r="E106" i="153"/>
  <c r="E111" i="156"/>
  <c r="E106" i="156"/>
  <c r="E105" i="156"/>
  <c r="E112" i="156"/>
  <c r="E108" i="156"/>
  <c r="E110" i="156"/>
  <c r="E109" i="156"/>
  <c r="C105" i="126"/>
  <c r="C110" i="126"/>
  <c r="C111" i="126"/>
  <c r="AR67" i="16"/>
  <c r="T103" i="157"/>
  <c r="AF77" i="162"/>
  <c r="E110" i="139"/>
  <c r="C111" i="140"/>
  <c r="C110" i="140"/>
  <c r="C109" i="140"/>
  <c r="E112" i="150"/>
  <c r="C111" i="152"/>
  <c r="C110" i="152"/>
  <c r="C105" i="152"/>
  <c r="H47" i="130"/>
  <c r="H46" i="131"/>
  <c r="H44" i="131"/>
  <c r="H41" i="131"/>
  <c r="H47" i="132"/>
  <c r="H42" i="132"/>
  <c r="D108" i="132"/>
  <c r="H46" i="135"/>
  <c r="H42" i="135"/>
  <c r="D105" i="135"/>
  <c r="H55" i="135"/>
  <c r="AG109" i="135"/>
  <c r="AM55" i="16" s="1"/>
  <c r="AS55" i="16" s="1"/>
  <c r="T103" i="136"/>
  <c r="AF56" i="162"/>
  <c r="H45" i="137"/>
  <c r="H41" i="137"/>
  <c r="H54" i="137"/>
  <c r="AK109" i="137"/>
  <c r="E111" i="141"/>
  <c r="H46" i="143"/>
  <c r="H43" i="143"/>
  <c r="D105" i="143"/>
  <c r="D106" i="143"/>
  <c r="E106" i="145"/>
  <c r="Z103" i="151"/>
  <c r="AM71" i="162"/>
  <c r="E109" i="147"/>
  <c r="H43" i="148"/>
  <c r="H40" i="148"/>
  <c r="C109" i="148"/>
  <c r="C110" i="148"/>
  <c r="C111" i="148"/>
  <c r="C112" i="148"/>
  <c r="E108" i="149"/>
  <c r="C105" i="150"/>
  <c r="C109" i="150"/>
  <c r="C110" i="150"/>
  <c r="C111" i="150"/>
  <c r="C112" i="150"/>
  <c r="H55" i="153"/>
  <c r="C111" i="153"/>
  <c r="C112" i="153"/>
  <c r="H43" i="154"/>
  <c r="H40" i="154"/>
  <c r="D108" i="154"/>
  <c r="D109" i="154"/>
  <c r="AK109" i="154"/>
  <c r="D112" i="154"/>
  <c r="E108" i="147"/>
  <c r="E106" i="149"/>
  <c r="C111" i="149"/>
  <c r="AE103" i="153"/>
  <c r="AL73" i="16" s="1"/>
  <c r="C108" i="153"/>
  <c r="C109" i="153"/>
  <c r="H46" i="154"/>
  <c r="H44" i="154"/>
  <c r="H41" i="154"/>
  <c r="D106" i="154"/>
  <c r="D107" i="154"/>
  <c r="C111" i="156"/>
  <c r="BK12" i="16"/>
  <c r="BK14" i="16"/>
  <c r="BK16" i="16"/>
  <c r="BK18" i="16"/>
  <c r="BK20" i="16"/>
  <c r="BK22" i="16"/>
  <c r="BK24" i="16"/>
  <c r="BK26" i="16"/>
  <c r="BK28" i="16"/>
  <c r="BK30" i="16"/>
  <c r="BK32" i="16"/>
  <c r="BK34" i="16"/>
  <c r="BK36" i="16"/>
  <c r="BK38" i="16"/>
  <c r="BK40" i="16"/>
  <c r="BK42" i="16"/>
  <c r="BK44" i="16"/>
  <c r="BK46" i="16"/>
  <c r="BK48" i="16"/>
  <c r="BK50" i="16"/>
  <c r="BK52" i="16"/>
  <c r="BK54" i="16"/>
  <c r="BK56" i="16"/>
  <c r="BK58" i="16"/>
  <c r="BK60" i="16"/>
  <c r="BK62" i="16"/>
  <c r="BK64" i="16"/>
  <c r="BK66" i="16"/>
  <c r="BK68" i="16"/>
  <c r="BK70" i="16"/>
  <c r="BK72" i="16"/>
  <c r="BK74" i="16"/>
  <c r="BK76" i="16"/>
  <c r="BK78" i="16"/>
  <c r="BK10" i="16"/>
  <c r="BL9" i="16"/>
  <c r="BK17" i="16"/>
  <c r="BK25" i="16"/>
  <c r="BK33" i="16"/>
  <c r="BK41" i="16"/>
  <c r="BK49" i="16"/>
  <c r="BK57" i="16"/>
  <c r="BK65" i="16"/>
  <c r="BK73" i="16"/>
  <c r="BK11" i="16"/>
  <c r="BK19" i="16"/>
  <c r="BK27" i="16"/>
  <c r="BK35" i="16"/>
  <c r="BK43" i="16"/>
  <c r="BK51" i="16"/>
  <c r="BK59" i="16"/>
  <c r="BK67" i="16"/>
  <c r="BK75" i="16"/>
  <c r="BK241" i="16"/>
  <c r="BK23" i="16"/>
  <c r="BK39" i="16"/>
  <c r="BK55" i="16"/>
  <c r="BK71" i="16"/>
  <c r="BK89" i="16"/>
  <c r="BK13" i="16"/>
  <c r="BK29" i="16"/>
  <c r="BK45" i="16"/>
  <c r="BK61" i="16"/>
  <c r="BK77" i="16"/>
  <c r="BK21" i="16"/>
  <c r="BK53" i="16"/>
  <c r="BK15" i="16"/>
  <c r="BK47" i="16"/>
  <c r="BK79" i="16"/>
  <c r="BK69" i="16"/>
  <c r="BK37" i="16"/>
  <c r="BK31" i="16"/>
  <c r="BK63" i="16"/>
  <c r="DJ103" i="16"/>
  <c r="DJ135" i="16"/>
  <c r="DJ90" i="16"/>
  <c r="DJ131" i="16"/>
  <c r="DJ107" i="16"/>
  <c r="DJ149" i="16"/>
  <c r="DJ156" i="16"/>
  <c r="DJ124" i="16"/>
  <c r="DJ92" i="16"/>
  <c r="DJ154" i="16"/>
  <c r="DJ122" i="16"/>
  <c r="DJ91" i="16"/>
  <c r="DJ126" i="16"/>
  <c r="DJ137" i="16"/>
  <c r="DJ104" i="16"/>
  <c r="DJ155" i="16"/>
  <c r="DJ102" i="16"/>
  <c r="DJ134" i="16"/>
  <c r="BK244" i="16"/>
  <c r="BK248" i="16"/>
  <c r="BK252" i="16"/>
  <c r="BK256" i="16"/>
  <c r="BK260" i="16"/>
  <c r="BK264" i="16"/>
  <c r="BK268" i="16"/>
  <c r="BK272" i="16"/>
  <c r="BK276" i="16"/>
  <c r="BK280" i="16"/>
  <c r="BK284" i="16"/>
  <c r="BK288" i="16"/>
  <c r="BK292" i="16"/>
  <c r="BK296" i="16"/>
  <c r="BK300" i="16"/>
  <c r="BK304" i="16"/>
  <c r="BK308" i="16"/>
  <c r="BK245" i="16"/>
  <c r="BK250" i="16"/>
  <c r="BK255" i="16"/>
  <c r="BK261" i="16"/>
  <c r="BK266" i="16"/>
  <c r="BK271" i="16"/>
  <c r="BK277" i="16"/>
  <c r="BK282" i="16"/>
  <c r="BK287" i="16"/>
  <c r="BK293" i="16"/>
  <c r="BK298" i="16"/>
  <c r="BK303" i="16"/>
  <c r="BK309" i="16"/>
  <c r="BK243" i="16"/>
  <c r="BK249" i="16"/>
  <c r="BK254" i="16"/>
  <c r="BK259" i="16"/>
  <c r="BK265" i="16"/>
  <c r="BK270" i="16"/>
  <c r="BK275" i="16"/>
  <c r="BK281" i="16"/>
  <c r="BK286" i="16"/>
  <c r="BK291" i="16"/>
  <c r="BK297" i="16"/>
  <c r="BK302" i="16"/>
  <c r="BK307" i="16"/>
  <c r="BK251" i="16"/>
  <c r="BK262" i="16"/>
  <c r="BK273" i="16"/>
  <c r="BK283" i="16"/>
  <c r="BK294" i="16"/>
  <c r="BK305" i="16"/>
  <c r="BK242" i="16"/>
  <c r="BK253" i="16"/>
  <c r="BK263" i="16"/>
  <c r="BK274" i="16"/>
  <c r="BK285" i="16"/>
  <c r="BK295" i="16"/>
  <c r="BK306" i="16"/>
  <c r="BK246" i="16"/>
  <c r="BK267" i="16"/>
  <c r="BK289" i="16"/>
  <c r="BK310" i="16"/>
  <c r="BK247" i="16"/>
  <c r="BK269" i="16"/>
  <c r="BK290" i="16"/>
  <c r="BK311" i="16"/>
  <c r="BK279" i="16"/>
  <c r="BK258" i="16"/>
  <c r="BK301" i="16"/>
  <c r="BK257" i="16"/>
  <c r="BK299" i="16"/>
  <c r="BK278" i="16"/>
  <c r="BL241" i="16"/>
  <c r="BL14" i="16"/>
  <c r="BL19" i="16"/>
  <c r="BL30" i="16"/>
  <c r="BL35" i="16"/>
  <c r="BL38" i="16"/>
  <c r="BL51" i="16"/>
  <c r="BL54" i="16"/>
  <c r="BL62" i="16"/>
  <c r="BL70" i="16"/>
  <c r="BL78" i="16"/>
  <c r="BL10" i="16"/>
  <c r="BL21" i="16"/>
  <c r="BL24" i="16"/>
  <c r="BL29" i="16"/>
  <c r="BL40" i="16"/>
  <c r="BL45" i="16"/>
  <c r="BL53" i="16"/>
  <c r="BL61" i="16"/>
  <c r="BL69" i="16"/>
  <c r="BL72" i="16"/>
  <c r="BL12" i="16"/>
  <c r="BL17" i="16"/>
  <c r="BL44" i="16"/>
  <c r="BL49" i="16"/>
  <c r="BL65" i="16"/>
  <c r="BL18" i="16"/>
  <c r="BL34" i="16"/>
  <c r="BL39" i="16"/>
  <c r="BL66" i="16"/>
  <c r="BL71" i="16"/>
  <c r="BL31" i="16"/>
  <c r="BL74" i="16"/>
  <c r="BL89" i="16"/>
  <c r="BL36" i="16"/>
  <c r="BL68" i="16"/>
  <c r="BL47" i="16"/>
  <c r="BL15" i="16"/>
  <c r="BM9" i="16"/>
  <c r="BL73" i="16"/>
  <c r="BL52" i="16"/>
  <c r="BL20" i="16"/>
  <c r="BM19" i="16"/>
  <c r="BM35" i="16"/>
  <c r="BM43" i="16"/>
  <c r="BM67" i="16"/>
  <c r="BM75" i="16"/>
  <c r="BM18" i="16"/>
  <c r="BM66" i="16"/>
  <c r="BM12" i="16"/>
  <c r="BM44" i="16"/>
  <c r="BM76" i="16"/>
  <c r="BM13" i="16"/>
  <c r="BM37" i="16"/>
  <c r="BM45" i="16"/>
  <c r="BM53" i="16"/>
  <c r="BM77" i="16"/>
  <c r="BM22" i="16"/>
  <c r="BM54" i="16"/>
  <c r="BM16" i="16"/>
  <c r="BM48" i="16"/>
  <c r="BM64" i="16"/>
  <c r="BM89" i="16"/>
  <c r="BM25" i="16"/>
  <c r="BM41" i="16"/>
  <c r="BM30" i="16"/>
  <c r="BM62" i="16"/>
  <c r="BM56" i="16"/>
  <c r="BM33" i="16"/>
  <c r="BM49" i="16"/>
  <c r="BM46" i="16"/>
  <c r="BM78" i="16"/>
  <c r="BM40" i="16"/>
  <c r="BM31" i="16"/>
  <c r="BM63" i="16"/>
  <c r="BM36" i="16"/>
  <c r="BM71" i="16"/>
  <c r="BM52" i="16"/>
  <c r="BM55" i="16"/>
  <c r="BM79" i="16"/>
  <c r="BM68" i="16"/>
  <c r="BM47" i="16"/>
  <c r="BM74" i="16"/>
  <c r="BL267" i="16"/>
  <c r="BL271" i="16"/>
  <c r="BL287" i="16"/>
  <c r="BL307" i="16"/>
  <c r="BL251" i="16"/>
  <c r="BL273" i="16"/>
  <c r="BL300" i="16"/>
  <c r="BL305" i="16"/>
  <c r="BL261" i="16"/>
  <c r="BL293" i="16"/>
  <c r="BL298" i="16"/>
  <c r="BL258" i="16"/>
  <c r="BL246" i="16"/>
  <c r="BL260" i="16"/>
  <c r="BL302" i="16"/>
  <c r="BL296" i="16"/>
  <c r="BL254" i="16"/>
  <c r="BL308" i="16"/>
  <c r="BL285" i="16"/>
  <c r="C106" i="158"/>
  <c r="C109" i="158"/>
  <c r="C110" i="158"/>
  <c r="C112" i="158"/>
  <c r="C111" i="158"/>
  <c r="C108" i="158"/>
  <c r="E107" i="158"/>
  <c r="K11" i="162"/>
  <c r="K11" i="16"/>
  <c r="C105" i="93"/>
  <c r="C111" i="93"/>
  <c r="H42" i="94"/>
  <c r="H46" i="94"/>
  <c r="D112" i="94"/>
  <c r="D111" i="94"/>
  <c r="D106" i="94"/>
  <c r="H41" i="94"/>
  <c r="H47" i="94"/>
  <c r="H44" i="94"/>
  <c r="AK109" i="94"/>
  <c r="D105" i="94"/>
  <c r="H43" i="94"/>
  <c r="D110" i="94"/>
  <c r="D107" i="94"/>
  <c r="H40" i="94"/>
  <c r="BG13" i="16"/>
  <c r="D108" i="94"/>
  <c r="T14" i="162"/>
  <c r="E109" i="96"/>
  <c r="C108" i="98"/>
  <c r="C112" i="98"/>
  <c r="C106" i="98"/>
  <c r="D112" i="101"/>
  <c r="D106" i="101"/>
  <c r="H42" i="101"/>
  <c r="D108" i="101"/>
  <c r="H43" i="101"/>
  <c r="BG20" i="16"/>
  <c r="D107" i="101"/>
  <c r="D109" i="101"/>
  <c r="D110" i="101"/>
  <c r="H44" i="101"/>
  <c r="D105" i="101"/>
  <c r="D111" i="101"/>
  <c r="H40" i="101"/>
  <c r="E30" i="16"/>
  <c r="I30" i="162"/>
  <c r="I30" i="16"/>
  <c r="M30" i="162"/>
  <c r="N30" i="16"/>
  <c r="C110" i="113"/>
  <c r="C106" i="113"/>
  <c r="C111" i="113"/>
  <c r="C107" i="113"/>
  <c r="C108" i="113"/>
  <c r="C112" i="113"/>
  <c r="D108" i="120"/>
  <c r="H43" i="120"/>
  <c r="H47" i="120"/>
  <c r="D111" i="120"/>
  <c r="AK109" i="120"/>
  <c r="H42" i="120"/>
  <c r="D110" i="120"/>
  <c r="H44" i="120"/>
  <c r="D109" i="120"/>
  <c r="D105" i="120"/>
  <c r="H41" i="120"/>
  <c r="H46" i="120"/>
  <c r="BG39" i="16"/>
  <c r="H45" i="120"/>
  <c r="D112" i="120"/>
  <c r="D107" i="120"/>
  <c r="H40" i="120"/>
  <c r="H48" i="120"/>
  <c r="P40" i="16"/>
  <c r="O40" i="162"/>
  <c r="C111" i="129"/>
  <c r="C108" i="129"/>
  <c r="C109" i="129"/>
  <c r="C106" i="129"/>
  <c r="C105" i="129"/>
  <c r="C110" i="129"/>
  <c r="C107" i="129"/>
  <c r="F49" i="162"/>
  <c r="F49" i="16"/>
  <c r="J49" i="16"/>
  <c r="J49" i="162"/>
  <c r="E110" i="133"/>
  <c r="E111" i="133"/>
  <c r="E109" i="133"/>
  <c r="F54" i="16"/>
  <c r="F54" i="162"/>
  <c r="J54" i="16"/>
  <c r="J54" i="162"/>
  <c r="O54" i="16"/>
  <c r="N54" i="162"/>
  <c r="Z103" i="134"/>
  <c r="AM54" i="162"/>
  <c r="AH54" i="162"/>
  <c r="AJ57" i="162"/>
  <c r="D65" i="16"/>
  <c r="D65" i="162"/>
  <c r="L65" i="162"/>
  <c r="L65" i="16"/>
  <c r="V65" i="162"/>
  <c r="AJ65" i="162"/>
  <c r="H54" i="150"/>
  <c r="D109" i="150"/>
  <c r="D106" i="150"/>
  <c r="D105" i="150"/>
  <c r="H40" i="150"/>
  <c r="H41" i="150"/>
  <c r="H42" i="150"/>
  <c r="H43" i="150"/>
  <c r="H44" i="150"/>
  <c r="H45" i="150"/>
  <c r="H46" i="150"/>
  <c r="D111" i="150"/>
  <c r="AK109" i="150"/>
  <c r="D108" i="150"/>
  <c r="D112" i="150"/>
  <c r="D110" i="150"/>
  <c r="D107" i="150"/>
  <c r="BG70" i="16"/>
  <c r="E71" i="16"/>
  <c r="I71" i="162"/>
  <c r="I71" i="16"/>
  <c r="M71" i="162"/>
  <c r="N71" i="16"/>
  <c r="T72" i="162"/>
  <c r="Z103" i="152"/>
  <c r="AM72" i="162"/>
  <c r="AI72" i="162"/>
  <c r="P79" i="16"/>
  <c r="O79" i="162"/>
  <c r="AJ14" i="162"/>
  <c r="E18" i="162"/>
  <c r="M18" i="162"/>
  <c r="F81" i="106"/>
  <c r="I27" i="16"/>
  <c r="T103" i="108"/>
  <c r="AF27" i="162"/>
  <c r="T27" i="162"/>
  <c r="AI27" i="162"/>
  <c r="AV40" i="16"/>
  <c r="AP40" i="16"/>
  <c r="E106" i="122"/>
  <c r="E112" i="122"/>
  <c r="E108" i="122"/>
  <c r="E109" i="122"/>
  <c r="E111" i="122"/>
  <c r="E107" i="122"/>
  <c r="E105" i="124"/>
  <c r="H45" i="127"/>
  <c r="H47" i="162"/>
  <c r="H47" i="16"/>
  <c r="L47" i="162"/>
  <c r="L47" i="16"/>
  <c r="Z103" i="128"/>
  <c r="AM47" i="162"/>
  <c r="AJ47" i="162"/>
  <c r="AV47" i="16"/>
  <c r="AP47" i="16"/>
  <c r="AH62" i="162"/>
  <c r="BG69" i="16"/>
  <c r="H43" i="149"/>
  <c r="D107" i="149"/>
  <c r="H41" i="149"/>
  <c r="H47" i="149"/>
  <c r="D105" i="149"/>
  <c r="D108" i="149"/>
  <c r="D109" i="149"/>
  <c r="D106" i="149"/>
  <c r="H40" i="149"/>
  <c r="D111" i="149"/>
  <c r="H42" i="149"/>
  <c r="AK109" i="149"/>
  <c r="H46" i="149"/>
  <c r="AV72" i="16"/>
  <c r="AP72" i="16"/>
  <c r="G17" i="16"/>
  <c r="K17" i="16"/>
  <c r="P17" i="16"/>
  <c r="C112" i="129"/>
  <c r="H46" i="101"/>
  <c r="T103" i="111"/>
  <c r="AF30" i="162"/>
  <c r="V78" i="162"/>
  <c r="O51" i="162"/>
  <c r="K51" i="162"/>
  <c r="G51" i="162"/>
  <c r="H47" i="150"/>
  <c r="AV79" i="16"/>
  <c r="AP79" i="16"/>
  <c r="Z103" i="120"/>
  <c r="AM39" i="162"/>
  <c r="AH39" i="162"/>
  <c r="AV44" i="16"/>
  <c r="AP44" i="16"/>
  <c r="C110" i="128"/>
  <c r="C109" i="128"/>
  <c r="C108" i="128"/>
  <c r="C111" i="128"/>
  <c r="C107" i="128"/>
  <c r="C106" i="128"/>
  <c r="C112" i="128"/>
  <c r="C105" i="128"/>
  <c r="E105" i="160"/>
  <c r="E107" i="160"/>
  <c r="T103" i="131"/>
  <c r="AF51" i="162"/>
  <c r="C64" i="162"/>
  <c r="C64" i="16"/>
  <c r="Z103" i="154"/>
  <c r="AM74" i="162"/>
  <c r="AH74" i="162"/>
  <c r="G76" i="16"/>
  <c r="G76" i="162"/>
  <c r="K76" i="16"/>
  <c r="K76" i="162"/>
  <c r="T103" i="156"/>
  <c r="AF76" i="162"/>
  <c r="Z17" i="162"/>
  <c r="C38" i="16"/>
  <c r="C38" i="162"/>
  <c r="AH51" i="162"/>
  <c r="B51" i="162"/>
  <c r="V66" i="162"/>
  <c r="T103" i="146"/>
  <c r="AF66" i="162"/>
  <c r="AJ66" i="162"/>
  <c r="E68" i="16"/>
  <c r="M68" i="162"/>
  <c r="N68" i="16"/>
  <c r="Z103" i="148"/>
  <c r="AM68" i="162"/>
  <c r="AJ68" i="162"/>
  <c r="AH76" i="162"/>
  <c r="D109" i="94"/>
  <c r="H45" i="101"/>
  <c r="AK109" i="101"/>
  <c r="C109" i="113"/>
  <c r="C107" i="158"/>
  <c r="C107" i="98"/>
  <c r="C111" i="98"/>
  <c r="T103" i="148"/>
  <c r="AF68" i="162"/>
  <c r="C16" i="16"/>
  <c r="D18" i="16"/>
  <c r="D18" i="162"/>
  <c r="D111" i="102"/>
  <c r="H42" i="102"/>
  <c r="H41" i="102"/>
  <c r="H47" i="102"/>
  <c r="D110" i="102"/>
  <c r="E107" i="106"/>
  <c r="E109" i="106"/>
  <c r="Z103" i="125"/>
  <c r="AM44" i="162"/>
  <c r="AH44" i="162"/>
  <c r="E110" i="128"/>
  <c r="E108" i="128"/>
  <c r="M49" i="162"/>
  <c r="N49" i="16"/>
  <c r="C111" i="139"/>
  <c r="C108" i="139"/>
  <c r="C110" i="139"/>
  <c r="C107" i="139"/>
  <c r="C106" i="139"/>
  <c r="E105" i="143"/>
  <c r="D70" i="16"/>
  <c r="D70" i="162"/>
  <c r="C109" i="154"/>
  <c r="C112" i="154"/>
  <c r="C108" i="154"/>
  <c r="C111" i="154"/>
  <c r="C107" i="154"/>
  <c r="C110" i="154"/>
  <c r="T103" i="130"/>
  <c r="AF49" i="162"/>
  <c r="T103" i="134"/>
  <c r="AF54" i="162"/>
  <c r="T103" i="151"/>
  <c r="AF71" i="162"/>
  <c r="N79" i="162"/>
  <c r="O79" i="16"/>
  <c r="C12" i="16"/>
  <c r="C110" i="107"/>
  <c r="C109" i="107"/>
  <c r="C108" i="107"/>
  <c r="C107" i="107"/>
  <c r="C106" i="107"/>
  <c r="C105" i="107"/>
  <c r="C112" i="107"/>
  <c r="D109" i="109"/>
  <c r="H40" i="109"/>
  <c r="H47" i="109"/>
  <c r="D110" i="109"/>
  <c r="D108" i="109"/>
  <c r="D107" i="109"/>
  <c r="H44" i="109"/>
  <c r="D112" i="109"/>
  <c r="D111" i="109"/>
  <c r="H43" i="109"/>
  <c r="C46" i="16"/>
  <c r="C46" i="162"/>
  <c r="I49" i="162"/>
  <c r="I49" i="16"/>
  <c r="AV49" i="16"/>
  <c r="AP49" i="16"/>
  <c r="F78" i="16"/>
  <c r="F78" i="162"/>
  <c r="AK109" i="96"/>
  <c r="D105" i="96"/>
  <c r="D111" i="99"/>
  <c r="D108" i="99"/>
  <c r="D107" i="99"/>
  <c r="H40" i="99"/>
  <c r="H47" i="99"/>
  <c r="H55" i="99"/>
  <c r="D106" i="99"/>
  <c r="D105" i="99"/>
  <c r="H45" i="99"/>
  <c r="E106" i="103"/>
  <c r="C108" i="116"/>
  <c r="C112" i="116"/>
  <c r="C107" i="116"/>
  <c r="C110" i="116"/>
  <c r="C106" i="116"/>
  <c r="C105" i="116"/>
  <c r="C112" i="117"/>
  <c r="E105" i="120"/>
  <c r="D112" i="123"/>
  <c r="D111" i="123"/>
  <c r="D108" i="123"/>
  <c r="D106" i="123"/>
  <c r="H46" i="123"/>
  <c r="H43" i="123"/>
  <c r="AK109" i="123"/>
  <c r="D105" i="123"/>
  <c r="H47" i="123"/>
  <c r="H41" i="123"/>
  <c r="BG42" i="16"/>
  <c r="Z103" i="126"/>
  <c r="AM45" i="162"/>
  <c r="AI45" i="162"/>
  <c r="C50" i="16"/>
  <c r="E107" i="138"/>
  <c r="E109" i="138"/>
  <c r="E109" i="139"/>
  <c r="E112" i="139"/>
  <c r="B61" i="16"/>
  <c r="D110" i="144"/>
  <c r="D109" i="144"/>
  <c r="D108" i="144"/>
  <c r="D107" i="144"/>
  <c r="H41" i="144"/>
  <c r="H45" i="144"/>
  <c r="D111" i="144"/>
  <c r="D106" i="144"/>
  <c r="H40" i="144"/>
  <c r="H44" i="144"/>
  <c r="D105" i="144"/>
  <c r="H42" i="144"/>
  <c r="D112" i="144"/>
  <c r="AK109" i="144"/>
  <c r="H46" i="144"/>
  <c r="C108" i="146"/>
  <c r="C107" i="146"/>
  <c r="C106" i="146"/>
  <c r="C112" i="146"/>
  <c r="C111" i="146"/>
  <c r="C110" i="146"/>
  <c r="C105" i="146"/>
  <c r="C107" i="148"/>
  <c r="C108" i="148"/>
  <c r="C106" i="148"/>
  <c r="C105" i="148"/>
  <c r="D73" i="162"/>
  <c r="E106" i="154"/>
  <c r="E110" i="154"/>
  <c r="E109" i="154"/>
  <c r="E107" i="154"/>
  <c r="C107" i="152"/>
  <c r="C109" i="152"/>
  <c r="H45" i="109"/>
  <c r="E108" i="143"/>
  <c r="E111" i="143"/>
  <c r="E105" i="129"/>
  <c r="E105" i="148"/>
  <c r="H40" i="102"/>
  <c r="H44" i="102"/>
  <c r="D112" i="102"/>
  <c r="C112" i="103"/>
  <c r="C107" i="103"/>
  <c r="C110" i="122"/>
  <c r="E110" i="98"/>
  <c r="E108" i="123"/>
  <c r="E106" i="123"/>
  <c r="E111" i="106"/>
  <c r="I12" i="16"/>
  <c r="F13" i="16"/>
  <c r="L15" i="16"/>
  <c r="G37" i="16"/>
  <c r="K37" i="16"/>
  <c r="P37" i="16"/>
  <c r="M41" i="162"/>
  <c r="I41" i="162"/>
  <c r="T49" i="162"/>
  <c r="BG21" i="16"/>
  <c r="I13" i="162"/>
  <c r="D106" i="109"/>
  <c r="T103" i="122"/>
  <c r="AF41" i="162"/>
  <c r="T103" i="132"/>
  <c r="AF52" i="162"/>
  <c r="M97" i="136"/>
  <c r="C105" i="139"/>
  <c r="C112" i="139"/>
  <c r="T103" i="149"/>
  <c r="AF69" i="162"/>
  <c r="H11" i="162"/>
  <c r="C105" i="96"/>
  <c r="C112" i="96"/>
  <c r="C111" i="96"/>
  <c r="P16" i="16"/>
  <c r="O16" i="162"/>
  <c r="C106" i="97"/>
  <c r="C112" i="97"/>
  <c r="C111" i="97"/>
  <c r="C110" i="97"/>
  <c r="C109" i="97"/>
  <c r="E106" i="97"/>
  <c r="E110" i="100"/>
  <c r="E109" i="100"/>
  <c r="AH21" i="162"/>
  <c r="E109" i="104"/>
  <c r="E106" i="104"/>
  <c r="E105" i="104"/>
  <c r="AV24" i="16"/>
  <c r="AP24" i="16"/>
  <c r="D108" i="110"/>
  <c r="D105" i="110"/>
  <c r="H43" i="110"/>
  <c r="D112" i="110"/>
  <c r="D111" i="110"/>
  <c r="D107" i="110"/>
  <c r="H41" i="110"/>
  <c r="H45" i="110"/>
  <c r="H46" i="110"/>
  <c r="AK109" i="110"/>
  <c r="D106" i="110"/>
  <c r="BG29" i="16"/>
  <c r="T103" i="117"/>
  <c r="AF36" i="162"/>
  <c r="T36" i="162"/>
  <c r="T103" i="120"/>
  <c r="AF39" i="162"/>
  <c r="V39" i="162"/>
  <c r="AJ42" i="162"/>
  <c r="C42" i="162"/>
  <c r="C110" i="124"/>
  <c r="C112" i="124"/>
  <c r="C111" i="160"/>
  <c r="C106" i="160"/>
  <c r="C109" i="160"/>
  <c r="C108" i="160"/>
  <c r="C105" i="160"/>
  <c r="C108" i="140"/>
  <c r="C107" i="140"/>
  <c r="C106" i="140"/>
  <c r="C105" i="140"/>
  <c r="C112" i="140"/>
  <c r="G63" i="162"/>
  <c r="G63" i="16"/>
  <c r="K63" i="162"/>
  <c r="K63" i="16"/>
  <c r="O63" i="162"/>
  <c r="P63" i="16"/>
  <c r="C74" i="16"/>
  <c r="C74" i="162"/>
  <c r="C106" i="156"/>
  <c r="C112" i="156"/>
  <c r="C108" i="156"/>
  <c r="C105" i="156"/>
  <c r="C110" i="156"/>
  <c r="C109" i="156"/>
  <c r="C107" i="156"/>
  <c r="C106" i="152"/>
  <c r="C108" i="152"/>
  <c r="H41" i="109"/>
  <c r="H42" i="109"/>
  <c r="E107" i="143"/>
  <c r="E106" i="143"/>
  <c r="E111" i="148"/>
  <c r="E106" i="136"/>
  <c r="AK109" i="102"/>
  <c r="E112" i="123"/>
  <c r="C105" i="103"/>
  <c r="C109" i="103"/>
  <c r="C107" i="122"/>
  <c r="T103" i="100"/>
  <c r="AF19" i="162"/>
  <c r="I16" i="16"/>
  <c r="I19" i="16"/>
  <c r="N19" i="16"/>
  <c r="G34" i="16"/>
  <c r="K34" i="16"/>
  <c r="P34" i="16"/>
  <c r="T54" i="162"/>
  <c r="H42" i="99"/>
  <c r="D105" i="102"/>
  <c r="D106" i="102"/>
  <c r="D108" i="102"/>
  <c r="E105" i="106"/>
  <c r="T103" i="119"/>
  <c r="AF38" i="162"/>
  <c r="C105" i="122"/>
  <c r="H47" i="144"/>
  <c r="C105" i="154"/>
  <c r="C107" i="101"/>
  <c r="C112" i="101"/>
  <c r="C111" i="101"/>
  <c r="C106" i="101"/>
  <c r="E111" i="105"/>
  <c r="AK109" i="115"/>
  <c r="H47" i="115"/>
  <c r="H45" i="115"/>
  <c r="H48" i="115"/>
  <c r="D112" i="119"/>
  <c r="D111" i="119"/>
  <c r="D106" i="119"/>
  <c r="H47" i="119"/>
  <c r="E112" i="121"/>
  <c r="C112" i="125"/>
  <c r="C112" i="127"/>
  <c r="H40" i="132"/>
  <c r="H41" i="132"/>
  <c r="H43" i="132"/>
  <c r="H44" i="132"/>
  <c r="H45" i="132"/>
  <c r="H48" i="132"/>
  <c r="D112" i="132"/>
  <c r="D111" i="132"/>
  <c r="AK109" i="132"/>
  <c r="H44" i="135"/>
  <c r="H41" i="135"/>
  <c r="D112" i="136"/>
  <c r="H43" i="136"/>
  <c r="D109" i="145"/>
  <c r="D106" i="145"/>
  <c r="H42" i="145"/>
  <c r="H47" i="145"/>
  <c r="D112" i="145"/>
  <c r="D108" i="145"/>
  <c r="H41" i="145"/>
  <c r="H45" i="145"/>
  <c r="E112" i="147"/>
  <c r="E105" i="147"/>
  <c r="C106" i="149"/>
  <c r="Z103" i="160"/>
  <c r="AM50" i="162"/>
  <c r="Z103" i="147"/>
  <c r="AM67" i="162"/>
  <c r="D111" i="105"/>
  <c r="AK109" i="105"/>
  <c r="H54" i="105"/>
  <c r="D108" i="105"/>
  <c r="D107" i="105"/>
  <c r="H43" i="105"/>
  <c r="H47" i="105"/>
  <c r="D112" i="105"/>
  <c r="D110" i="105"/>
  <c r="D106" i="105"/>
  <c r="H42" i="105"/>
  <c r="C112" i="115"/>
  <c r="C110" i="118"/>
  <c r="C108" i="118"/>
  <c r="C112" i="118"/>
  <c r="C107" i="118"/>
  <c r="C107" i="134"/>
  <c r="C107" i="137"/>
  <c r="C112" i="137"/>
  <c r="C106" i="137"/>
  <c r="C111" i="141"/>
  <c r="C109" i="141"/>
  <c r="C110" i="141"/>
  <c r="C106" i="141"/>
  <c r="D110" i="142"/>
  <c r="D107" i="142"/>
  <c r="H40" i="142"/>
  <c r="H43" i="142"/>
  <c r="H46" i="142"/>
  <c r="D112" i="142"/>
  <c r="H47" i="142"/>
  <c r="E109" i="149"/>
  <c r="C107" i="157"/>
  <c r="C109" i="157"/>
  <c r="C106" i="157"/>
  <c r="C106" i="88"/>
  <c r="C111" i="88"/>
  <c r="C106" i="99"/>
  <c r="C105" i="101"/>
  <c r="D108" i="115"/>
  <c r="T103" i="116"/>
  <c r="AF35" i="162"/>
  <c r="D105" i="119"/>
  <c r="D107" i="119"/>
  <c r="F81" i="121"/>
  <c r="AB109" i="121"/>
  <c r="AH40" i="16"/>
  <c r="F81" i="130"/>
  <c r="AB109" i="130"/>
  <c r="AH49" i="16"/>
  <c r="H46" i="132"/>
  <c r="D109" i="132"/>
  <c r="H47" i="135"/>
  <c r="T103" i="135"/>
  <c r="AF55" i="162"/>
  <c r="D112" i="135"/>
  <c r="T103" i="140"/>
  <c r="AF60" i="162"/>
  <c r="H46" i="145"/>
  <c r="H40" i="145"/>
  <c r="T103" i="154"/>
  <c r="AF74" i="162"/>
  <c r="T103" i="155"/>
  <c r="AF75" i="162"/>
  <c r="H40" i="100"/>
  <c r="H41" i="100"/>
  <c r="H48" i="100"/>
  <c r="D106" i="100"/>
  <c r="C107" i="114"/>
  <c r="H43" i="118"/>
  <c r="AE103" i="100"/>
  <c r="AL19" i="16"/>
  <c r="AE103" i="131"/>
  <c r="AL51" i="16"/>
  <c r="H55" i="143"/>
  <c r="AG109" i="143"/>
  <c r="AM63" i="16" s="1"/>
  <c r="AS63" i="16" s="1"/>
  <c r="AE103" i="148"/>
  <c r="AL68" i="16"/>
  <c r="K10" i="16"/>
  <c r="K10" i="162"/>
  <c r="T10" i="162"/>
  <c r="T103" i="91"/>
  <c r="AF10" i="162"/>
  <c r="H47" i="91"/>
  <c r="H46" i="91"/>
  <c r="H43" i="91"/>
  <c r="AK109" i="91"/>
  <c r="H41" i="91"/>
  <c r="H40" i="91"/>
  <c r="H42" i="91"/>
  <c r="H44" i="91"/>
  <c r="H45" i="91"/>
  <c r="BG10" i="16"/>
  <c r="H55" i="91"/>
  <c r="AG109" i="91" s="1"/>
  <c r="AM10" i="16" s="1"/>
  <c r="O10" i="162"/>
  <c r="P10" i="16"/>
  <c r="G10" i="162"/>
  <c r="Z103" i="91"/>
  <c r="AM10" i="162"/>
  <c r="AH10" i="162"/>
  <c r="E107" i="91"/>
  <c r="AR69" i="16"/>
  <c r="AT69" i="16"/>
  <c r="AB109" i="146"/>
  <c r="AH66" i="16"/>
  <c r="B45" i="162"/>
  <c r="B37" i="162"/>
  <c r="B20" i="162"/>
  <c r="B14" i="162"/>
  <c r="B13" i="162"/>
  <c r="B36" i="162"/>
  <c r="B74" i="162"/>
  <c r="B65" i="16"/>
  <c r="B67" i="162"/>
  <c r="B32" i="16"/>
  <c r="B44" i="162"/>
  <c r="B55" i="16"/>
  <c r="B77" i="16"/>
  <c r="B28" i="162"/>
  <c r="B42" i="16"/>
  <c r="B76" i="162"/>
  <c r="B29" i="16"/>
  <c r="B70" i="16"/>
  <c r="B26" i="16"/>
  <c r="B34" i="162"/>
  <c r="B25" i="16"/>
  <c r="B31" i="162"/>
  <c r="B75" i="162"/>
  <c r="B38" i="16"/>
  <c r="B21" i="162"/>
  <c r="B16" i="162"/>
  <c r="B54" i="162"/>
  <c r="B15" i="162"/>
  <c r="B79" i="162"/>
  <c r="B53" i="162"/>
  <c r="B58" i="162"/>
  <c r="B68" i="162"/>
  <c r="B72" i="162"/>
  <c r="B18" i="16"/>
  <c r="B39" i="16"/>
  <c r="B43" i="16"/>
  <c r="B52" i="16"/>
  <c r="B78" i="16"/>
  <c r="B40" i="162"/>
  <c r="B49" i="162"/>
  <c r="B59" i="16"/>
  <c r="B12" i="162"/>
  <c r="E108" i="93"/>
  <c r="G12" i="16"/>
  <c r="T103" i="93"/>
  <c r="AF12" i="162"/>
  <c r="L12" i="162"/>
  <c r="E111" i="93"/>
  <c r="E107" i="93"/>
  <c r="F12" i="16"/>
  <c r="C112" i="93"/>
  <c r="C106" i="93"/>
  <c r="E112" i="93"/>
  <c r="E12" i="162"/>
  <c r="C110" i="93"/>
  <c r="E110" i="93"/>
  <c r="E105" i="93"/>
  <c r="E109" i="93"/>
  <c r="C109" i="93"/>
  <c r="C107" i="93"/>
  <c r="H55" i="156"/>
  <c r="AG109" i="156"/>
  <c r="AM76" i="16" s="1"/>
  <c r="AS76" i="16" s="1"/>
  <c r="AE103" i="113"/>
  <c r="AL32" i="16"/>
  <c r="AE103" i="151"/>
  <c r="AL71" i="16"/>
  <c r="BE71" i="16" s="1"/>
  <c r="AE103" i="105"/>
  <c r="AL24" i="16" s="1"/>
  <c r="H55" i="120"/>
  <c r="AG109" i="120" s="1"/>
  <c r="AM39" i="16" s="1"/>
  <c r="AS39" i="16" s="1"/>
  <c r="AE103" i="88"/>
  <c r="AL79" i="16" s="1"/>
  <c r="AE103" i="140"/>
  <c r="AL60" i="16" s="1"/>
  <c r="AT60" i="16" s="1"/>
  <c r="C107" i="91"/>
  <c r="C106" i="91"/>
  <c r="C110" i="91"/>
  <c r="C112" i="91"/>
  <c r="C108" i="91"/>
  <c r="C109" i="91"/>
  <c r="C111" i="91"/>
  <c r="C105" i="91"/>
  <c r="AI12" i="162"/>
  <c r="H44" i="93"/>
  <c r="H40" i="93"/>
  <c r="D112" i="93"/>
  <c r="D111" i="93"/>
  <c r="H41" i="93"/>
  <c r="M14" i="162"/>
  <c r="N14" i="16"/>
  <c r="T103" i="95"/>
  <c r="AF14" i="162"/>
  <c r="AK14" i="162"/>
  <c r="Z103" i="95"/>
  <c r="AM14" i="162"/>
  <c r="I18" i="162"/>
  <c r="F81" i="100"/>
  <c r="E108" i="110"/>
  <c r="E112" i="110"/>
  <c r="G30" i="16"/>
  <c r="G30" i="162"/>
  <c r="C109" i="130"/>
  <c r="C105" i="130"/>
  <c r="C107" i="130"/>
  <c r="C110" i="130"/>
  <c r="C111" i="130"/>
  <c r="C108" i="130"/>
  <c r="C112" i="130"/>
  <c r="C106" i="130"/>
  <c r="C111" i="131"/>
  <c r="C107" i="131"/>
  <c r="C112" i="131"/>
  <c r="C105" i="131"/>
  <c r="C108" i="131"/>
  <c r="C106" i="131"/>
  <c r="C109" i="131"/>
  <c r="C59" i="16"/>
  <c r="AV59" i="16"/>
  <c r="AP59" i="16"/>
  <c r="F63" i="16"/>
  <c r="F63" i="162"/>
  <c r="J63" i="16"/>
  <c r="J63" i="162"/>
  <c r="I65" i="16"/>
  <c r="I65" i="162"/>
  <c r="M65" i="162"/>
  <c r="N65" i="16"/>
  <c r="F73" i="162"/>
  <c r="F73" i="16"/>
  <c r="C110" i="131"/>
  <c r="J13" i="162"/>
  <c r="J13" i="16"/>
  <c r="E112" i="96"/>
  <c r="E106" i="96"/>
  <c r="E105" i="96"/>
  <c r="E111" i="96"/>
  <c r="E107" i="96"/>
  <c r="E108" i="96"/>
  <c r="C111" i="100"/>
  <c r="C105" i="100"/>
  <c r="C108" i="100"/>
  <c r="C112" i="100"/>
  <c r="C107" i="100"/>
  <c r="C109" i="100"/>
  <c r="C110" i="100"/>
  <c r="C106" i="100"/>
  <c r="E112" i="101"/>
  <c r="D30" i="16"/>
  <c r="D30" i="162"/>
  <c r="AH48" i="162"/>
  <c r="B62" i="16"/>
  <c r="B62" i="162"/>
  <c r="N63" i="162"/>
  <c r="O63" i="16"/>
  <c r="E108" i="144"/>
  <c r="T65" i="162"/>
  <c r="T103" i="145"/>
  <c r="AF65" i="162"/>
  <c r="G13" i="162"/>
  <c r="I14" i="16"/>
  <c r="I14" i="162"/>
  <c r="Z15" i="162"/>
  <c r="T103" i="96"/>
  <c r="AF15" i="162"/>
  <c r="AL15" i="162"/>
  <c r="AL81" i="162"/>
  <c r="Z103" i="96"/>
  <c r="AM15" i="162"/>
  <c r="Z48" i="162"/>
  <c r="H48" i="145"/>
  <c r="H48" i="138"/>
  <c r="N79" i="16"/>
  <c r="M79" i="162"/>
  <c r="C112" i="88"/>
  <c r="C109" i="88"/>
  <c r="C110" i="88"/>
  <c r="C108" i="88"/>
  <c r="C105" i="88"/>
  <c r="C107" i="88"/>
  <c r="E78" i="162"/>
  <c r="M13" i="162"/>
  <c r="N13" i="16"/>
  <c r="T103" i="94"/>
  <c r="AF13" i="162"/>
  <c r="Z103" i="94"/>
  <c r="AM13" i="162"/>
  <c r="AH13" i="162"/>
  <c r="L16" i="16"/>
  <c r="L16" i="162"/>
  <c r="E111" i="100"/>
  <c r="E108" i="100"/>
  <c r="H48" i="157"/>
  <c r="T103" i="88"/>
  <c r="AF79" i="162"/>
  <c r="AI78" i="162"/>
  <c r="E105" i="158"/>
  <c r="B10" i="16"/>
  <c r="B10" i="162"/>
  <c r="C110" i="98"/>
  <c r="C105" i="98"/>
  <c r="C109" i="98"/>
  <c r="AH19" i="162"/>
  <c r="Z103" i="100"/>
  <c r="AM19" i="162"/>
  <c r="C110" i="102"/>
  <c r="C105" i="102"/>
  <c r="C112" i="102"/>
  <c r="C109" i="102"/>
  <c r="C107" i="102"/>
  <c r="AR22" i="16"/>
  <c r="E111" i="104"/>
  <c r="E112" i="104"/>
  <c r="E108" i="104"/>
  <c r="AV31" i="16"/>
  <c r="AP31" i="16"/>
  <c r="H41" i="112"/>
  <c r="D105" i="112"/>
  <c r="H43" i="112"/>
  <c r="H46" i="112"/>
  <c r="BG31" i="16"/>
  <c r="D109" i="112"/>
  <c r="D111" i="112"/>
  <c r="D108" i="112"/>
  <c r="H42" i="112"/>
  <c r="D106" i="112"/>
  <c r="D107" i="112"/>
  <c r="D110" i="112"/>
  <c r="H44" i="112"/>
  <c r="H45" i="112"/>
  <c r="AK109" i="112"/>
  <c r="G32" i="162"/>
  <c r="G32" i="16"/>
  <c r="K32" i="162"/>
  <c r="K32" i="16"/>
  <c r="O32" i="162"/>
  <c r="P32" i="16"/>
  <c r="AK32" i="162"/>
  <c r="B35" i="16"/>
  <c r="B35" i="162"/>
  <c r="J36" i="162"/>
  <c r="J36" i="16"/>
  <c r="C106" i="117"/>
  <c r="C105" i="117"/>
  <c r="C109" i="117"/>
  <c r="C111" i="117"/>
  <c r="C108" i="117"/>
  <c r="H48" i="113"/>
  <c r="J10" i="162"/>
  <c r="J10" i="16"/>
  <c r="M12" i="162"/>
  <c r="N12" i="16"/>
  <c r="F14" i="162"/>
  <c r="F14" i="16"/>
  <c r="F15" i="162"/>
  <c r="F15" i="16"/>
  <c r="E105" i="97"/>
  <c r="E110" i="97"/>
  <c r="E108" i="97"/>
  <c r="I17" i="162"/>
  <c r="I17" i="16"/>
  <c r="AI17" i="162"/>
  <c r="Z103" i="98"/>
  <c r="AM17" i="162"/>
  <c r="E111" i="98"/>
  <c r="E109" i="98"/>
  <c r="E108" i="98"/>
  <c r="E106" i="98"/>
  <c r="E112" i="98"/>
  <c r="E110" i="99"/>
  <c r="AV20" i="16"/>
  <c r="AP20" i="16"/>
  <c r="AK22" i="162"/>
  <c r="Z103" i="103"/>
  <c r="AM22" i="162"/>
  <c r="E110" i="106"/>
  <c r="E106" i="106"/>
  <c r="C112" i="108"/>
  <c r="C105" i="108"/>
  <c r="C107" i="108"/>
  <c r="C109" i="108"/>
  <c r="C111" i="108"/>
  <c r="C110" i="108"/>
  <c r="E105" i="108"/>
  <c r="E108" i="108"/>
  <c r="G28" i="16"/>
  <c r="G28" i="162"/>
  <c r="K28" i="16"/>
  <c r="K28" i="162"/>
  <c r="P28" i="16"/>
  <c r="O28" i="162"/>
  <c r="C106" i="120"/>
  <c r="C107" i="120"/>
  <c r="C109" i="120"/>
  <c r="C110" i="120"/>
  <c r="C111" i="120"/>
  <c r="H43" i="104"/>
  <c r="D112" i="124"/>
  <c r="D111" i="124"/>
  <c r="D110" i="124"/>
  <c r="D109" i="124"/>
  <c r="H40" i="124"/>
  <c r="H44" i="124"/>
  <c r="H41" i="124"/>
  <c r="H42" i="124"/>
  <c r="H43" i="124"/>
  <c r="H45" i="124"/>
  <c r="H48" i="124"/>
  <c r="AK109" i="124"/>
  <c r="D108" i="124"/>
  <c r="D107" i="124"/>
  <c r="H46" i="124"/>
  <c r="D106" i="124"/>
  <c r="H47" i="124"/>
  <c r="AR47" i="16"/>
  <c r="E106" i="95"/>
  <c r="C108" i="92"/>
  <c r="J14" i="16"/>
  <c r="G15" i="16"/>
  <c r="K12" i="162"/>
  <c r="F81" i="158"/>
  <c r="AB109" i="158"/>
  <c r="AH78" i="16"/>
  <c r="F81" i="92"/>
  <c r="C109" i="96"/>
  <c r="C108" i="99"/>
  <c r="H44" i="103"/>
  <c r="E108" i="103"/>
  <c r="T103" i="112"/>
  <c r="AF31" i="162"/>
  <c r="D108" i="96"/>
  <c r="D107" i="96"/>
  <c r="C108" i="97"/>
  <c r="C105" i="97"/>
  <c r="D109" i="100"/>
  <c r="AK109" i="121"/>
  <c r="H41" i="121"/>
  <c r="H46" i="121"/>
  <c r="D110" i="121"/>
  <c r="H47" i="121"/>
  <c r="E112" i="127"/>
  <c r="F81" i="88"/>
  <c r="AB109" i="88"/>
  <c r="AH79" i="16"/>
  <c r="C111" i="92"/>
  <c r="E107" i="109"/>
  <c r="Z103" i="122"/>
  <c r="AM41" i="162"/>
  <c r="H54" i="98"/>
  <c r="H45" i="98"/>
  <c r="H40" i="105"/>
  <c r="H46" i="105"/>
  <c r="D109" i="105"/>
  <c r="D105" i="105"/>
  <c r="H45" i="105"/>
  <c r="H44" i="105"/>
  <c r="D110" i="137"/>
  <c r="D105" i="137"/>
  <c r="H46" i="137"/>
  <c r="H44" i="137"/>
  <c r="H42" i="137"/>
  <c r="D112" i="137"/>
  <c r="D109" i="137"/>
  <c r="D108" i="137"/>
  <c r="D107" i="137"/>
  <c r="H47" i="137"/>
  <c r="F81" i="91"/>
  <c r="F81" i="98"/>
  <c r="C111" i="99"/>
  <c r="H47" i="100"/>
  <c r="D112" i="100"/>
  <c r="Z103" i="101"/>
  <c r="AM20" i="162"/>
  <c r="T103" i="106"/>
  <c r="AF25" i="162"/>
  <c r="D112" i="118"/>
  <c r="D108" i="119"/>
  <c r="H43" i="119"/>
  <c r="H44" i="134"/>
  <c r="D112" i="134"/>
  <c r="D111" i="134"/>
  <c r="D107" i="134"/>
  <c r="H40" i="134"/>
  <c r="H43" i="134"/>
  <c r="AK109" i="134"/>
  <c r="D105" i="134"/>
  <c r="H41" i="134"/>
  <c r="H47" i="134"/>
  <c r="D112" i="153"/>
  <c r="D108" i="153"/>
  <c r="H42" i="153"/>
  <c r="H47" i="153"/>
  <c r="D110" i="153"/>
  <c r="D107" i="153"/>
  <c r="D106" i="153"/>
  <c r="D105" i="153"/>
  <c r="H41" i="153"/>
  <c r="H45" i="153"/>
  <c r="AK109" i="153"/>
  <c r="D109" i="153"/>
  <c r="H43" i="153"/>
  <c r="H46" i="153"/>
  <c r="H44" i="153"/>
  <c r="F81" i="96"/>
  <c r="M7" i="96"/>
  <c r="F81" i="103"/>
  <c r="AB109" i="103"/>
  <c r="AH22" i="16"/>
  <c r="Z103" i="109"/>
  <c r="AM28" i="162"/>
  <c r="E112" i="116"/>
  <c r="H45" i="117"/>
  <c r="F81" i="117"/>
  <c r="H43" i="122"/>
  <c r="D109" i="122"/>
  <c r="E110" i="123"/>
  <c r="E111" i="128"/>
  <c r="D109" i="125"/>
  <c r="D105" i="125"/>
  <c r="H45" i="125"/>
  <c r="D106" i="125"/>
  <c r="H47" i="125"/>
  <c r="H41" i="160"/>
  <c r="H44" i="160"/>
  <c r="D110" i="132"/>
  <c r="D107" i="132"/>
  <c r="D106" i="132"/>
  <c r="D105" i="132"/>
  <c r="C108" i="141"/>
  <c r="Z103" i="106"/>
  <c r="AM25" i="162"/>
  <c r="F81" i="108"/>
  <c r="C105" i="114"/>
  <c r="F81" i="114"/>
  <c r="M7" i="114"/>
  <c r="Z103" i="121"/>
  <c r="AM40" i="162"/>
  <c r="H45" i="122"/>
  <c r="H42" i="134"/>
  <c r="D106" i="134"/>
  <c r="T103" i="143"/>
  <c r="AF63" i="162"/>
  <c r="D111" i="122"/>
  <c r="AK109" i="122"/>
  <c r="D108" i="122"/>
  <c r="D105" i="122"/>
  <c r="H42" i="122"/>
  <c r="H46" i="122"/>
  <c r="C112" i="142"/>
  <c r="F81" i="111"/>
  <c r="F81" i="115"/>
  <c r="F81" i="118"/>
  <c r="H46" i="134"/>
  <c r="F81" i="128"/>
  <c r="H43" i="130"/>
  <c r="D107" i="130"/>
  <c r="AK109" i="130"/>
  <c r="D111" i="130"/>
  <c r="D112" i="130"/>
  <c r="AR50" i="16"/>
  <c r="C110" i="160"/>
  <c r="H47" i="131"/>
  <c r="H40" i="131"/>
  <c r="D108" i="131"/>
  <c r="AK109" i="131"/>
  <c r="D111" i="131"/>
  <c r="D112" i="131"/>
  <c r="F81" i="133"/>
  <c r="AB109" i="133"/>
  <c r="AH53" i="16"/>
  <c r="E109" i="134"/>
  <c r="T103" i="150"/>
  <c r="AF70" i="162"/>
  <c r="Z103" i="156"/>
  <c r="AM76" i="162"/>
  <c r="D108" i="143"/>
  <c r="H44" i="143"/>
  <c r="E111" i="150"/>
  <c r="H45" i="154"/>
  <c r="H42" i="154"/>
  <c r="H48" i="154"/>
  <c r="D111" i="154"/>
  <c r="D110" i="154"/>
  <c r="H47" i="154"/>
  <c r="E111" i="139"/>
  <c r="C110" i="135"/>
  <c r="C107" i="135"/>
  <c r="AH56" i="162"/>
  <c r="Z103" i="136"/>
  <c r="AM56" i="162"/>
  <c r="C112" i="136"/>
  <c r="C108" i="136"/>
  <c r="C110" i="138"/>
  <c r="C108" i="138"/>
  <c r="E112" i="117"/>
  <c r="E105" i="121"/>
  <c r="Z103" i="124"/>
  <c r="AM43" i="162"/>
  <c r="C107" i="124"/>
  <c r="F81" i="127"/>
  <c r="AB109" i="127"/>
  <c r="AH46" i="16"/>
  <c r="H46" i="130"/>
  <c r="H41" i="130"/>
  <c r="D106" i="130"/>
  <c r="D110" i="130"/>
  <c r="H45" i="131"/>
  <c r="D107" i="131"/>
  <c r="D110" i="131"/>
  <c r="E105" i="132"/>
  <c r="F81" i="134"/>
  <c r="F81" i="139"/>
  <c r="M7" i="139"/>
  <c r="H45" i="142"/>
  <c r="D106" i="142"/>
  <c r="D108" i="142"/>
  <c r="AK109" i="142"/>
  <c r="H45" i="143"/>
  <c r="D109" i="143"/>
  <c r="M97" i="149"/>
  <c r="F81" i="135"/>
  <c r="AB109" i="135"/>
  <c r="AH55" i="16"/>
  <c r="F81" i="136"/>
  <c r="F81" i="137"/>
  <c r="F81" i="143"/>
  <c r="M7" i="143"/>
  <c r="F81" i="144"/>
  <c r="F81" i="145"/>
  <c r="F81" i="147"/>
  <c r="AB109" i="147"/>
  <c r="AH67" i="16"/>
  <c r="H47" i="148"/>
  <c r="H41" i="148"/>
  <c r="D107" i="148"/>
  <c r="F81" i="148"/>
  <c r="M7" i="148"/>
  <c r="AK109" i="148"/>
  <c r="D111" i="148"/>
  <c r="C106" i="150"/>
  <c r="F81" i="150"/>
  <c r="AB109" i="150"/>
  <c r="AH70" i="16"/>
  <c r="H44" i="152"/>
  <c r="H40" i="152"/>
  <c r="H41" i="152"/>
  <c r="H42" i="152"/>
  <c r="H43" i="152"/>
  <c r="H48" i="152"/>
  <c r="AK109" i="152"/>
  <c r="D111" i="152"/>
  <c r="F81" i="153"/>
  <c r="AB109" i="153"/>
  <c r="AH73" i="16"/>
  <c r="H45" i="155"/>
  <c r="H41" i="155"/>
  <c r="C105" i="157"/>
  <c r="Z103" i="146"/>
  <c r="AM66" i="162"/>
  <c r="E110" i="148"/>
  <c r="F81" i="155"/>
  <c r="AB109" i="155"/>
  <c r="AH75" i="16"/>
  <c r="Z103" i="150"/>
  <c r="AM70" i="162"/>
  <c r="D110" i="152"/>
  <c r="AR25" i="16"/>
  <c r="AR19" i="16"/>
  <c r="J81" i="100"/>
  <c r="AF109" i="100" s="1"/>
  <c r="J81" i="155"/>
  <c r="AF109" i="155" s="1"/>
  <c r="AB109" i="145"/>
  <c r="AH65" i="16"/>
  <c r="M7" i="145"/>
  <c r="AB109" i="116"/>
  <c r="AH35" i="16"/>
  <c r="AB109" i="123"/>
  <c r="AH42" i="16"/>
  <c r="J81" i="99"/>
  <c r="AF109" i="99"/>
  <c r="AR71" i="16"/>
  <c r="M7" i="127"/>
  <c r="M7" i="147"/>
  <c r="J81" i="147"/>
  <c r="AF109" i="147" s="1"/>
  <c r="M7" i="132"/>
  <c r="AR60" i="16"/>
  <c r="J81" i="140"/>
  <c r="AF109" i="140"/>
  <c r="AR65" i="16"/>
  <c r="J81" i="158"/>
  <c r="AF109" i="158" s="1"/>
  <c r="AR44" i="16"/>
  <c r="AT44" i="16" s="1"/>
  <c r="AE103" i="125"/>
  <c r="AL44" i="16"/>
  <c r="J81" i="151"/>
  <c r="AF109" i="151" s="1"/>
  <c r="J81" i="94"/>
  <c r="AF109" i="94" s="1"/>
  <c r="M7" i="157"/>
  <c r="J81" i="110"/>
  <c r="AF109" i="110"/>
  <c r="AR29" i="16"/>
  <c r="AR62" i="16"/>
  <c r="J81" i="143"/>
  <c r="AF109" i="143"/>
  <c r="J81" i="157"/>
  <c r="AF109" i="157"/>
  <c r="J81" i="103"/>
  <c r="AF109" i="103"/>
  <c r="J81" i="106"/>
  <c r="AF109" i="106"/>
  <c r="M7" i="88"/>
  <c r="J81" i="125"/>
  <c r="AF109" i="125" s="1"/>
  <c r="M7" i="120"/>
  <c r="M7" i="150"/>
  <c r="M7" i="107"/>
  <c r="M7" i="112"/>
  <c r="AB109" i="114"/>
  <c r="AH33" i="16"/>
  <c r="AB109" i="143"/>
  <c r="AH63" i="16"/>
  <c r="M7" i="133"/>
  <c r="AB109" i="91"/>
  <c r="AH10" i="16"/>
  <c r="M7" i="117"/>
  <c r="AB109" i="117"/>
  <c r="AH36" i="16"/>
  <c r="M7" i="134"/>
  <c r="AB109" i="134"/>
  <c r="AH54" i="16"/>
  <c r="M7" i="137"/>
  <c r="AB109" i="137"/>
  <c r="AH57" i="16"/>
  <c r="AB109" i="148"/>
  <c r="AH68" i="16"/>
  <c r="M7" i="130"/>
  <c r="M7" i="149"/>
  <c r="AB109" i="112"/>
  <c r="AH31" i="16"/>
  <c r="M7" i="138"/>
  <c r="AB109" i="120"/>
  <c r="AH39" i="16"/>
  <c r="E107" i="101"/>
  <c r="E106" i="147"/>
  <c r="E107" i="128"/>
  <c r="E108" i="106"/>
  <c r="E112" i="97"/>
  <c r="E107" i="139"/>
  <c r="E112" i="103"/>
  <c r="E109" i="128"/>
  <c r="E109" i="160"/>
  <c r="E107" i="147"/>
  <c r="E107" i="149"/>
  <c r="E111" i="147"/>
  <c r="E106" i="129"/>
  <c r="E108" i="139"/>
  <c r="E108" i="153"/>
  <c r="E110" i="141"/>
  <c r="Z103" i="130"/>
  <c r="AM49" i="162"/>
  <c r="E105" i="109"/>
  <c r="Z103" i="135"/>
  <c r="AM55" i="162"/>
  <c r="E108" i="148"/>
  <c r="E108" i="141"/>
  <c r="E109" i="103"/>
  <c r="E112" i="112"/>
  <c r="E109" i="102"/>
  <c r="E107" i="130"/>
  <c r="E108" i="116"/>
  <c r="E111" i="125"/>
  <c r="E108" i="121"/>
  <c r="E106" i="121"/>
  <c r="E109" i="117"/>
  <c r="E107" i="117"/>
  <c r="E105" i="117"/>
  <c r="E110" i="108"/>
  <c r="E110" i="102"/>
  <c r="E111" i="111"/>
  <c r="AH66" i="162"/>
  <c r="AH40" i="162"/>
  <c r="E109" i="97"/>
  <c r="E111" i="97"/>
  <c r="E105" i="102"/>
  <c r="E108" i="102"/>
  <c r="E112" i="102"/>
  <c r="E106" i="109"/>
  <c r="E110" i="109"/>
  <c r="E111" i="112"/>
  <c r="E111" i="132"/>
  <c r="E106" i="139"/>
  <c r="E111" i="149"/>
  <c r="E112" i="157"/>
  <c r="E105" i="149"/>
  <c r="E112" i="149"/>
  <c r="E105" i="136"/>
  <c r="E106" i="128"/>
  <c r="E106" i="148"/>
  <c r="E112" i="128"/>
  <c r="E105" i="139"/>
  <c r="E112" i="106"/>
  <c r="E110" i="124"/>
  <c r="E110" i="147"/>
  <c r="E109" i="137"/>
  <c r="E107" i="97"/>
  <c r="E109" i="109"/>
  <c r="E107" i="148"/>
  <c r="E111" i="103"/>
  <c r="E106" i="102"/>
  <c r="E106" i="99"/>
  <c r="E111" i="116"/>
  <c r="E106" i="116"/>
  <c r="E110" i="125"/>
  <c r="E109" i="121"/>
  <c r="E107" i="121"/>
  <c r="E108" i="117"/>
  <c r="E106" i="117"/>
  <c r="E105" i="111"/>
  <c r="E110" i="88"/>
  <c r="E106" i="126"/>
  <c r="AR34" i="16"/>
  <c r="H54" i="131"/>
  <c r="AB109" i="96"/>
  <c r="AH15" i="16"/>
  <c r="M7" i="103"/>
  <c r="J81" i="128"/>
  <c r="AF109" i="128"/>
  <c r="J81" i="102"/>
  <c r="AF109" i="102"/>
  <c r="J81" i="154"/>
  <c r="AF109" i="154"/>
  <c r="J81" i="114"/>
  <c r="AF109" i="114"/>
  <c r="J81" i="91"/>
  <c r="AF109" i="91"/>
  <c r="J81" i="144"/>
  <c r="AF109" i="144"/>
  <c r="J81" i="122"/>
  <c r="AF109" i="122"/>
  <c r="J81" i="160"/>
  <c r="AF109" i="160"/>
  <c r="J81" i="142"/>
  <c r="AF109" i="142"/>
  <c r="J81" i="135"/>
  <c r="AF109" i="135"/>
  <c r="J81" i="115"/>
  <c r="AF109" i="115"/>
  <c r="J81" i="117"/>
  <c r="AF109" i="117"/>
  <c r="J81" i="130"/>
  <c r="AF109" i="130"/>
  <c r="J81" i="145"/>
  <c r="AF109" i="145"/>
  <c r="J81" i="112"/>
  <c r="AF109" i="112"/>
  <c r="J81" i="156"/>
  <c r="AF109" i="156"/>
  <c r="J81" i="138"/>
  <c r="AF109" i="138"/>
  <c r="J81" i="149"/>
  <c r="AF109" i="149"/>
  <c r="DJ144" i="16"/>
  <c r="DJ152" i="16"/>
  <c r="DJ133" i="16"/>
  <c r="DJ146" i="16"/>
  <c r="DJ116" i="16"/>
  <c r="DJ101" i="16"/>
  <c r="DJ141" i="16"/>
  <c r="DJ143" i="16"/>
  <c r="DJ118" i="16"/>
  <c r="DJ115" i="16"/>
  <c r="DJ96" i="16"/>
  <c r="DJ120" i="16"/>
  <c r="DJ93" i="16"/>
  <c r="DJ142" i="16"/>
  <c r="DJ98" i="16"/>
  <c r="DJ130" i="16"/>
  <c r="DJ147" i="16"/>
  <c r="DJ100" i="16"/>
  <c r="DJ132" i="16"/>
  <c r="DJ145" i="16"/>
  <c r="DJ139" i="16"/>
  <c r="DJ97" i="16"/>
  <c r="DJ121" i="16"/>
  <c r="DJ159" i="16"/>
  <c r="DJ127" i="16"/>
  <c r="DJ95" i="16"/>
  <c r="DJ157" i="16"/>
  <c r="DJ113" i="16"/>
  <c r="DJ110" i="16"/>
  <c r="DJ114" i="16"/>
  <c r="DJ105" i="16"/>
  <c r="DJ148" i="16"/>
  <c r="DJ117" i="16"/>
  <c r="DJ99" i="16"/>
  <c r="DJ111" i="16"/>
  <c r="DK89" i="16"/>
  <c r="DJ150" i="16"/>
  <c r="DJ112" i="16"/>
  <c r="DJ128" i="16"/>
  <c r="DJ136" i="16"/>
  <c r="DJ94" i="16"/>
  <c r="DJ158" i="16"/>
  <c r="DJ106" i="16"/>
  <c r="DJ138" i="16"/>
  <c r="DJ125" i="16"/>
  <c r="DJ108" i="16"/>
  <c r="DJ140" i="16"/>
  <c r="DJ123" i="16"/>
  <c r="DJ129" i="16"/>
  <c r="DJ153" i="16"/>
  <c r="DJ109" i="16"/>
  <c r="DJ151" i="16"/>
  <c r="H78" i="156"/>
  <c r="H55" i="138"/>
  <c r="AG109" i="138" s="1"/>
  <c r="AM58" i="16" s="1"/>
  <c r="AS58" i="16" s="1"/>
  <c r="H55" i="114"/>
  <c r="AG109" i="114" s="1"/>
  <c r="AM33" i="16" s="1"/>
  <c r="AS33" i="16" s="1"/>
  <c r="AE103" i="143"/>
  <c r="AL63" i="16" s="1"/>
  <c r="AE103" i="108"/>
  <c r="AL27" i="16" s="1"/>
  <c r="H54" i="109"/>
  <c r="BJ227" i="16"/>
  <c r="BJ211" i="16"/>
  <c r="BJ199" i="16"/>
  <c r="BJ184" i="16"/>
  <c r="BJ168" i="16"/>
  <c r="H54" i="153"/>
  <c r="H55" i="109"/>
  <c r="AG109" i="109"/>
  <c r="AM28" i="16" s="1"/>
  <c r="AS28" i="16" s="1"/>
  <c r="BJ221" i="16"/>
  <c r="BJ209" i="16"/>
  <c r="BJ195" i="16"/>
  <c r="BJ179" i="16"/>
  <c r="BJ167" i="16"/>
  <c r="H78" i="109"/>
  <c r="AE103" i="107"/>
  <c r="AL26" i="16"/>
  <c r="H78" i="114"/>
  <c r="H55" i="96"/>
  <c r="AG109" i="96" s="1"/>
  <c r="AM15" i="16" s="1"/>
  <c r="AS15" i="16" s="1"/>
  <c r="H78" i="122"/>
  <c r="H54" i="91"/>
  <c r="AE103" i="160"/>
  <c r="AL50" i="16" s="1"/>
  <c r="H54" i="160"/>
  <c r="H55" i="123"/>
  <c r="AG109" i="123"/>
  <c r="AM42" i="16" s="1"/>
  <c r="AS42" i="16" s="1"/>
  <c r="H54" i="123"/>
  <c r="H55" i="117"/>
  <c r="AE103" i="115"/>
  <c r="AL34" i="16"/>
  <c r="H55" i="115"/>
  <c r="H55" i="131"/>
  <c r="AG109" i="131" s="1"/>
  <c r="AM51" i="16" s="1"/>
  <c r="AS51" i="16" s="1"/>
  <c r="BE44" i="16"/>
  <c r="H78" i="132"/>
  <c r="H78" i="155"/>
  <c r="H54" i="117"/>
  <c r="H78" i="91"/>
  <c r="AH109" i="91" s="1"/>
  <c r="H55" i="101"/>
  <c r="H78" i="112"/>
  <c r="AH109" i="112"/>
  <c r="BJ225" i="16"/>
  <c r="BJ215" i="16"/>
  <c r="BJ204" i="16"/>
  <c r="BJ193" i="16"/>
  <c r="BJ183" i="16"/>
  <c r="BJ172" i="16"/>
  <c r="H78" i="117"/>
  <c r="H78" i="148"/>
  <c r="AH109" i="148" s="1"/>
  <c r="H78" i="98"/>
  <c r="AE103" i="129"/>
  <c r="AL48" i="16"/>
  <c r="H55" i="155"/>
  <c r="H54" i="155"/>
  <c r="AE103" i="92"/>
  <c r="AL11" i="16"/>
  <c r="H78" i="92"/>
  <c r="H54" i="110"/>
  <c r="AE103" i="116"/>
  <c r="AL35" i="16"/>
  <c r="H54" i="116"/>
  <c r="H54" i="139"/>
  <c r="H55" i="139"/>
  <c r="AG109" i="139"/>
  <c r="AM59" i="16" s="1"/>
  <c r="AS59" i="16" s="1"/>
  <c r="H54" i="157"/>
  <c r="H55" i="157"/>
  <c r="AG109" i="157" s="1"/>
  <c r="AM77" i="16" s="1"/>
  <c r="AS77" i="16" s="1"/>
  <c r="H78" i="116"/>
  <c r="AH109" i="116" s="1"/>
  <c r="H55" i="105"/>
  <c r="AG109" i="105" s="1"/>
  <c r="AM24" i="16" s="1"/>
  <c r="AS24" i="16" s="1"/>
  <c r="AQ55" i="16"/>
  <c r="AE103" i="91"/>
  <c r="AL10" i="16"/>
  <c r="BE10" i="16" s="1"/>
  <c r="H55" i="136"/>
  <c r="AG109" i="136" s="1"/>
  <c r="AM56" i="16" s="1"/>
  <c r="AS56" i="16" s="1"/>
  <c r="H54" i="136"/>
  <c r="H55" i="150"/>
  <c r="AG109" i="150"/>
  <c r="AM70" i="16" s="1"/>
  <c r="AS70" i="16" s="1"/>
  <c r="AE103" i="97"/>
  <c r="AL16" i="16"/>
  <c r="H54" i="97"/>
  <c r="AE103" i="142"/>
  <c r="AL62" i="16" s="1"/>
  <c r="H78" i="99"/>
  <c r="H78" i="131"/>
  <c r="AH109" i="131"/>
  <c r="H78" i="153"/>
  <c r="H54" i="138"/>
  <c r="H54" i="115"/>
  <c r="H78" i="97"/>
  <c r="H78" i="103"/>
  <c r="AH109" i="103"/>
  <c r="H22" i="162"/>
  <c r="H65" i="162"/>
  <c r="H14" i="16"/>
  <c r="H18" i="16"/>
  <c r="H31" i="16"/>
  <c r="H40" i="16"/>
  <c r="H75" i="162"/>
  <c r="H12" i="162"/>
  <c r="H26" i="162"/>
  <c r="H70" i="162"/>
  <c r="H60" i="16"/>
  <c r="E111" i="99"/>
  <c r="E111" i="157"/>
  <c r="E109" i="157"/>
  <c r="E110" i="157"/>
  <c r="E112" i="108"/>
  <c r="E111" i="107"/>
  <c r="E112" i="158"/>
  <c r="AH35" i="162"/>
  <c r="E107" i="145"/>
  <c r="E107" i="150"/>
  <c r="E108" i="150"/>
  <c r="E105" i="145"/>
  <c r="E112" i="137"/>
  <c r="Z103" i="143"/>
  <c r="AM63" i="162"/>
  <c r="E106" i="120"/>
  <c r="E111" i="95"/>
  <c r="E106" i="130"/>
  <c r="E110" i="94"/>
  <c r="Z103" i="88"/>
  <c r="AM79" i="162"/>
  <c r="E105" i="112"/>
  <c r="E111" i="130"/>
  <c r="E111" i="129"/>
  <c r="E105" i="153"/>
  <c r="E106" i="124"/>
  <c r="E110" i="160"/>
  <c r="E112" i="91"/>
  <c r="E107" i="129"/>
  <c r="E112" i="99"/>
  <c r="E108" i="112"/>
  <c r="E108" i="99"/>
  <c r="E109" i="101"/>
  <c r="E109" i="129"/>
  <c r="E105" i="137"/>
  <c r="E107" i="126"/>
  <c r="E112" i="160"/>
  <c r="E111" i="136"/>
  <c r="E105" i="126"/>
  <c r="E110" i="150"/>
  <c r="Z103" i="132"/>
  <c r="AM52" i="162"/>
  <c r="E109" i="150"/>
  <c r="Z103" i="117"/>
  <c r="AM36" i="162"/>
  <c r="E111" i="101"/>
  <c r="E107" i="92"/>
  <c r="E112" i="126"/>
  <c r="E109" i="108"/>
  <c r="E107" i="99"/>
  <c r="Z103" i="113"/>
  <c r="AM32" i="162"/>
  <c r="E106" i="101"/>
  <c r="E106" i="91"/>
  <c r="Z103" i="133"/>
  <c r="AM53" i="162"/>
  <c r="E111" i="126"/>
  <c r="E107" i="100"/>
  <c r="E110" i="136"/>
  <c r="E105" i="154"/>
  <c r="E110" i="146"/>
  <c r="E110" i="120"/>
  <c r="E108" i="136"/>
  <c r="E111" i="160"/>
  <c r="E109" i="124"/>
  <c r="E105" i="133"/>
  <c r="E108" i="133"/>
  <c r="E110" i="158"/>
  <c r="E106" i="158"/>
  <c r="E105" i="157"/>
  <c r="E108" i="145"/>
  <c r="Z103" i="139"/>
  <c r="AM59" i="162"/>
  <c r="E106" i="150"/>
  <c r="E109" i="153"/>
  <c r="E105" i="141"/>
  <c r="E105" i="146"/>
  <c r="E109" i="146"/>
  <c r="E112" i="138"/>
  <c r="E111" i="138"/>
  <c r="E108" i="137"/>
  <c r="E106" i="132"/>
  <c r="E112" i="120"/>
  <c r="Z103" i="114"/>
  <c r="AM33" i="162"/>
  <c r="E106" i="100"/>
  <c r="E110" i="145"/>
  <c r="E111" i="145"/>
  <c r="E110" i="112"/>
  <c r="E107" i="95"/>
  <c r="E106" i="114"/>
  <c r="E109" i="114"/>
  <c r="E106" i="92"/>
  <c r="E110" i="130"/>
  <c r="E107" i="94"/>
  <c r="E112" i="94"/>
  <c r="E107" i="112"/>
  <c r="E106" i="113"/>
  <c r="E110" i="113"/>
  <c r="E112" i="111"/>
  <c r="AH65" i="162"/>
  <c r="AH60" i="162"/>
  <c r="E105" i="91"/>
  <c r="E108" i="95"/>
  <c r="E109" i="111"/>
  <c r="E108" i="124"/>
  <c r="E108" i="160"/>
  <c r="E112" i="132"/>
  <c r="Z103" i="137"/>
  <c r="AM57" i="162"/>
  <c r="E105" i="138"/>
  <c r="E107" i="141"/>
  <c r="E111" i="146"/>
  <c r="Z103" i="155"/>
  <c r="AM75" i="162"/>
  <c r="AH77" i="162"/>
  <c r="E107" i="137"/>
  <c r="E107" i="157"/>
  <c r="E105" i="150"/>
  <c r="E110" i="126"/>
  <c r="E107" i="108"/>
  <c r="E105" i="101"/>
  <c r="E111" i="142"/>
  <c r="E108" i="120"/>
  <c r="E111" i="158"/>
  <c r="E108" i="157"/>
  <c r="E110" i="152"/>
  <c r="E109" i="145"/>
  <c r="AH42" i="162"/>
  <c r="E111" i="94"/>
  <c r="E106" i="112"/>
  <c r="AH34" i="162"/>
  <c r="E111" i="120"/>
  <c r="E109" i="130"/>
  <c r="E109" i="136"/>
  <c r="E105" i="99"/>
  <c r="E110" i="91"/>
  <c r="E109" i="91"/>
  <c r="E109" i="132"/>
  <c r="E107" i="111"/>
  <c r="E107" i="153"/>
  <c r="E112" i="124"/>
  <c r="E110" i="101"/>
  <c r="E110" i="153"/>
  <c r="E111" i="137"/>
  <c r="E110" i="95"/>
  <c r="E108" i="94"/>
  <c r="E106" i="108"/>
  <c r="E108" i="107"/>
  <c r="E112" i="100"/>
  <c r="E106" i="152"/>
  <c r="E111" i="154"/>
  <c r="E112" i="154"/>
  <c r="E108" i="142"/>
  <c r="E108" i="138"/>
  <c r="E109" i="120"/>
  <c r="E111" i="124"/>
  <c r="E112" i="133"/>
  <c r="E107" i="133"/>
  <c r="E108" i="158"/>
  <c r="E111" i="114"/>
  <c r="E108" i="92"/>
  <c r="E105" i="130"/>
  <c r="E105" i="94"/>
  <c r="E111" i="127"/>
  <c r="E109" i="127"/>
  <c r="E107" i="127"/>
  <c r="E105" i="113"/>
  <c r="BJ233" i="16"/>
  <c r="BJ228" i="16"/>
  <c r="BJ223" i="16"/>
  <c r="BJ217" i="16"/>
  <c r="BJ212" i="16"/>
  <c r="BJ207" i="16"/>
  <c r="BJ201" i="16"/>
  <c r="BJ196" i="16"/>
  <c r="BJ191" i="16"/>
  <c r="BJ185" i="16"/>
  <c r="BJ180" i="16"/>
  <c r="BJ175" i="16"/>
  <c r="BJ169" i="16"/>
  <c r="BK165" i="16"/>
  <c r="BJ235" i="16"/>
  <c r="BJ229" i="16"/>
  <c r="BJ224" i="16"/>
  <c r="BJ219" i="16"/>
  <c r="BJ213" i="16"/>
  <c r="BJ208" i="16"/>
  <c r="BJ203" i="16"/>
  <c r="BJ197" i="16"/>
  <c r="BJ192" i="16"/>
  <c r="BJ187" i="16"/>
  <c r="BJ181" i="16"/>
  <c r="BJ176" i="16"/>
  <c r="BK196" i="16"/>
  <c r="BJ166" i="16"/>
  <c r="BJ170" i="16"/>
  <c r="BJ174" i="16"/>
  <c r="BJ178" i="16"/>
  <c r="BJ182" i="16"/>
  <c r="BJ186" i="16"/>
  <c r="BJ190" i="16"/>
  <c r="BJ194" i="16"/>
  <c r="BJ198" i="16"/>
  <c r="BJ202" i="16"/>
  <c r="BJ206" i="16"/>
  <c r="BJ210" i="16"/>
  <c r="BJ214" i="16"/>
  <c r="BJ218" i="16"/>
  <c r="BJ222" i="16"/>
  <c r="BJ226" i="16"/>
  <c r="BJ230" i="16"/>
  <c r="BJ234" i="16"/>
  <c r="DK94" i="16"/>
  <c r="DK151" i="16"/>
  <c r="DK116" i="16"/>
  <c r="DK113" i="16"/>
  <c r="DK125" i="16"/>
  <c r="DK107" i="16"/>
  <c r="DK121" i="16"/>
  <c r="DK134" i="16"/>
  <c r="DK120" i="16"/>
  <c r="DK131" i="16"/>
  <c r="DK146" i="16"/>
  <c r="DK150" i="16"/>
  <c r="DK92" i="16"/>
  <c r="DK142" i="16"/>
  <c r="DK128" i="16"/>
  <c r="DK147" i="16"/>
  <c r="DK97" i="16"/>
  <c r="AH109" i="98"/>
  <c r="AH109" i="114"/>
  <c r="BK234" i="16"/>
  <c r="BK235" i="16"/>
  <c r="BK217" i="16"/>
  <c r="AH109" i="92"/>
  <c r="BK192" i="16"/>
  <c r="BK211" i="16"/>
  <c r="BK214" i="16"/>
  <c r="BK209" i="16"/>
  <c r="BK212" i="16"/>
  <c r="BK182" i="16"/>
  <c r="BK176" i="16"/>
  <c r="BK206" i="16"/>
  <c r="BK213" i="16"/>
  <c r="BK210" i="16"/>
  <c r="J81" i="131"/>
  <c r="AF109" i="131"/>
  <c r="AG109" i="155"/>
  <c r="AM75" i="16"/>
  <c r="AS75" i="16" s="1"/>
  <c r="J81" i="150"/>
  <c r="AF109" i="150" s="1"/>
  <c r="AH109" i="153"/>
  <c r="AB109" i="139"/>
  <c r="AH59" i="16"/>
  <c r="H55" i="112"/>
  <c r="H81" i="112"/>
  <c r="H54" i="112"/>
  <c r="AQ31" i="16"/>
  <c r="AG109" i="117"/>
  <c r="AM36" i="16"/>
  <c r="AS36" i="16" s="1"/>
  <c r="J81" i="132"/>
  <c r="AF109" i="132" s="1"/>
  <c r="AB109" i="95"/>
  <c r="AH14" i="16"/>
  <c r="BK168" i="16"/>
  <c r="BK183" i="16"/>
  <c r="BK219" i="16"/>
  <c r="BK193" i="16"/>
  <c r="BK208" i="16"/>
  <c r="BK220" i="16"/>
  <c r="BK232" i="16"/>
  <c r="BK205" i="16"/>
  <c r="BK167" i="16"/>
  <c r="BK166" i="16"/>
  <c r="BK169" i="16"/>
  <c r="BK170" i="16"/>
  <c r="BK171" i="16"/>
  <c r="BK172" i="16"/>
  <c r="BK173" i="16"/>
  <c r="BK174" i="16"/>
  <c r="BK175" i="16"/>
  <c r="BK177" i="16"/>
  <c r="BK178" i="16"/>
  <c r="BK179" i="16"/>
  <c r="BK180" i="16"/>
  <c r="BK181" i="16"/>
  <c r="BK184" i="16"/>
  <c r="BK185" i="16"/>
  <c r="BK186" i="16"/>
  <c r="BK187" i="16"/>
  <c r="BK188" i="16"/>
  <c r="BK189" i="16"/>
  <c r="BK190" i="16"/>
  <c r="BK191" i="16"/>
  <c r="BK194" i="16"/>
  <c r="BK195" i="16"/>
  <c r="BK197" i="16"/>
  <c r="BK198" i="16"/>
  <c r="BK199" i="16"/>
  <c r="BK200" i="16"/>
  <c r="BK201" i="16"/>
  <c r="BK202" i="16"/>
  <c r="BK203" i="16"/>
  <c r="BK204" i="16"/>
  <c r="BK207" i="16"/>
  <c r="BK215" i="16"/>
  <c r="BK216" i="16"/>
  <c r="BK218" i="16"/>
  <c r="BK221" i="16"/>
  <c r="BK222" i="16"/>
  <c r="BK223" i="16"/>
  <c r="BK224" i="16"/>
  <c r="BK225" i="16"/>
  <c r="BK226" i="16"/>
  <c r="BK227" i="16"/>
  <c r="BK228" i="16"/>
  <c r="BK229" i="16"/>
  <c r="BK230" i="16"/>
  <c r="BK231" i="16"/>
  <c r="BK233" i="16"/>
  <c r="BL165" i="16"/>
  <c r="DL89" i="16"/>
  <c r="DK126" i="16"/>
  <c r="DK112" i="16"/>
  <c r="DK115" i="16"/>
  <c r="DK153" i="16"/>
  <c r="DK118" i="16"/>
  <c r="DK99" i="16"/>
  <c r="DK109" i="16"/>
  <c r="DK95" i="16"/>
  <c r="DK152" i="16"/>
  <c r="DK124" i="16"/>
  <c r="DK122" i="16"/>
  <c r="DK143" i="16"/>
  <c r="DK130" i="16"/>
  <c r="DK117" i="16"/>
  <c r="DK103" i="16"/>
  <c r="DK91" i="16"/>
  <c r="DK140" i="16"/>
  <c r="DK114" i="16"/>
  <c r="DK101" i="16"/>
  <c r="DK158" i="16"/>
  <c r="DK144" i="16"/>
  <c r="DK108" i="16"/>
  <c r="DK154" i="16"/>
  <c r="DK111" i="16"/>
  <c r="DK156" i="16"/>
  <c r="DK141" i="16"/>
  <c r="DK127" i="16"/>
  <c r="DK139" i="16"/>
  <c r="DK137" i="16"/>
  <c r="DK93" i="16"/>
  <c r="DK136" i="16"/>
  <c r="DK90" i="16"/>
  <c r="DK149" i="16"/>
  <c r="DK135" i="16"/>
  <c r="DK155" i="16"/>
  <c r="DK98" i="16"/>
  <c r="DK133" i="16"/>
  <c r="DK119" i="16"/>
  <c r="DK123" i="16"/>
  <c r="DK105" i="16"/>
  <c r="DK129" i="16"/>
  <c r="DK104" i="16"/>
  <c r="DK138" i="16"/>
  <c r="DK102" i="16"/>
  <c r="DK159" i="16"/>
  <c r="DK132" i="16"/>
  <c r="DK145" i="16"/>
  <c r="DK157" i="16"/>
  <c r="DK100" i="16"/>
  <c r="DK110" i="16"/>
  <c r="DK96" i="16"/>
  <c r="DK148" i="16"/>
  <c r="DK106" i="16"/>
  <c r="J81" i="124"/>
  <c r="AF109" i="124"/>
  <c r="AB109" i="111"/>
  <c r="AH30" i="16"/>
  <c r="M7" i="111"/>
  <c r="AB109" i="118"/>
  <c r="AH37" i="16"/>
  <c r="M7" i="118"/>
  <c r="J81" i="121"/>
  <c r="AF109" i="121"/>
  <c r="H48" i="112"/>
  <c r="J81" i="109"/>
  <c r="AF109" i="109" s="1"/>
  <c r="J81" i="105"/>
  <c r="AF109" i="105" s="1"/>
  <c r="M7" i="100"/>
  <c r="AB109" i="100"/>
  <c r="AH19" i="16"/>
  <c r="H48" i="149"/>
  <c r="E110" i="103"/>
  <c r="H41" i="104"/>
  <c r="H47" i="104"/>
  <c r="D110" i="104"/>
  <c r="E108" i="109"/>
  <c r="E111" i="109"/>
  <c r="M97" i="110"/>
  <c r="Z103" i="110"/>
  <c r="AM29" i="162"/>
  <c r="AH29" i="162"/>
  <c r="E110" i="114"/>
  <c r="E108" i="114"/>
  <c r="E107" i="114"/>
  <c r="E105" i="114"/>
  <c r="F34" i="162"/>
  <c r="F34" i="16"/>
  <c r="I34" i="162"/>
  <c r="I34" i="16"/>
  <c r="L34" i="162"/>
  <c r="L34" i="16"/>
  <c r="AV34" i="16"/>
  <c r="AP34" i="16"/>
  <c r="D107" i="121"/>
  <c r="D105" i="121"/>
  <c r="H45" i="121"/>
  <c r="H44" i="121"/>
  <c r="H43" i="121"/>
  <c r="H42" i="121"/>
  <c r="D111" i="121"/>
  <c r="BG40" i="16"/>
  <c r="H40" i="121"/>
  <c r="H48" i="121"/>
  <c r="D109" i="121"/>
  <c r="D106" i="121"/>
  <c r="D108" i="121"/>
  <c r="D112" i="121"/>
  <c r="H78" i="123"/>
  <c r="C107" i="132"/>
  <c r="C112" i="132"/>
  <c r="C108" i="132"/>
  <c r="C111" i="132"/>
  <c r="C110" i="132"/>
  <c r="C106" i="132"/>
  <c r="C109" i="132"/>
  <c r="C105" i="132"/>
  <c r="AB109" i="142"/>
  <c r="AH62" i="16"/>
  <c r="BL242" i="16"/>
  <c r="BL263" i="16"/>
  <c r="BL279" i="16"/>
  <c r="BL295" i="16"/>
  <c r="BL311" i="16"/>
  <c r="BL268" i="16"/>
  <c r="BL289" i="16"/>
  <c r="BL310" i="16"/>
  <c r="BL266" i="16"/>
  <c r="BL288" i="16"/>
  <c r="BL309" i="16"/>
  <c r="BL280" i="16"/>
  <c r="BL245" i="16"/>
  <c r="BL292" i="16"/>
  <c r="BL253" i="16"/>
  <c r="BL276" i="16"/>
  <c r="BL286" i="16"/>
  <c r="BL248" i="16"/>
  <c r="BL255" i="16"/>
  <c r="BL275" i="16"/>
  <c r="BL299" i="16"/>
  <c r="BL257" i="16"/>
  <c r="BL284" i="16"/>
  <c r="BL247" i="16"/>
  <c r="BL277" i="16"/>
  <c r="BL304" i="16"/>
  <c r="BL290" i="16"/>
  <c r="BL270" i="16"/>
  <c r="BL244" i="16"/>
  <c r="BL297" i="16"/>
  <c r="BL306" i="16"/>
  <c r="BL259" i="16"/>
  <c r="BL283" i="16"/>
  <c r="BL303" i="16"/>
  <c r="BL262" i="16"/>
  <c r="BL294" i="16"/>
  <c r="BL256" i="16"/>
  <c r="BL282" i="16"/>
  <c r="BL243" i="16"/>
  <c r="BL301" i="16"/>
  <c r="BL281" i="16"/>
  <c r="BL274" i="16"/>
  <c r="BL265" i="16"/>
  <c r="BL264" i="16"/>
  <c r="L79" i="16"/>
  <c r="L79" i="162"/>
  <c r="DI161" i="16"/>
  <c r="H8" i="165"/>
  <c r="BL250" i="16"/>
  <c r="BL252" i="16"/>
  <c r="BL269" i="16"/>
  <c r="BL272" i="16"/>
  <c r="BL278" i="16"/>
  <c r="BL291" i="16"/>
  <c r="BL249" i="16"/>
  <c r="J79" i="16"/>
  <c r="J79" i="162"/>
  <c r="I11" i="162"/>
  <c r="I11" i="16"/>
  <c r="B11" i="16"/>
  <c r="B11" i="162"/>
  <c r="C106" i="96"/>
  <c r="C110" i="96"/>
  <c r="C107" i="96"/>
  <c r="C108" i="96"/>
  <c r="B17" i="162"/>
  <c r="B17" i="16"/>
  <c r="AV21" i="16"/>
  <c r="AP21" i="16"/>
  <c r="BM27" i="16"/>
  <c r="BM59" i="16"/>
  <c r="BM34" i="16"/>
  <c r="BM28" i="16"/>
  <c r="BM29" i="16"/>
  <c r="BM61" i="16"/>
  <c r="BM38" i="16"/>
  <c r="BM32" i="16"/>
  <c r="BN9" i="16"/>
  <c r="BM57" i="16"/>
  <c r="BM24" i="16"/>
  <c r="BM17" i="16"/>
  <c r="BM14" i="16"/>
  <c r="BM72" i="16"/>
  <c r="BM42" i="16"/>
  <c r="BM58" i="16"/>
  <c r="BM15" i="16"/>
  <c r="BM23" i="16"/>
  <c r="BL11" i="16"/>
  <c r="BL27" i="16"/>
  <c r="BL43" i="16"/>
  <c r="BL59" i="16"/>
  <c r="BL75" i="16"/>
  <c r="BL16" i="16"/>
  <c r="BL32" i="16"/>
  <c r="BL48" i="16"/>
  <c r="BL64" i="16"/>
  <c r="BL28" i="16"/>
  <c r="BL60" i="16"/>
  <c r="BL23" i="16"/>
  <c r="BL55" i="16"/>
  <c r="BL42" i="16"/>
  <c r="BL25" i="16"/>
  <c r="BL26" i="16"/>
  <c r="BL79" i="16"/>
  <c r="DH81" i="16"/>
  <c r="D7" i="165"/>
  <c r="F7" i="165" s="1"/>
  <c r="O19" i="16"/>
  <c r="N19" i="162"/>
  <c r="BM26" i="16"/>
  <c r="BM20" i="16"/>
  <c r="BM39" i="16"/>
  <c r="BM241" i="16"/>
  <c r="BM65" i="16"/>
  <c r="BM73" i="16"/>
  <c r="BM10" i="16"/>
  <c r="BM70" i="16"/>
  <c r="BM69" i="16"/>
  <c r="BM21" i="16"/>
  <c r="BM60" i="16"/>
  <c r="BM50" i="16"/>
  <c r="BM51" i="16"/>
  <c r="BM11" i="16"/>
  <c r="BL41" i="16"/>
  <c r="BL58" i="16"/>
  <c r="BL57" i="16"/>
  <c r="BL63" i="16"/>
  <c r="BL50" i="16"/>
  <c r="BL76" i="16"/>
  <c r="BL33" i="16"/>
  <c r="BL77" i="16"/>
  <c r="BL56" i="16"/>
  <c r="BL37" i="16"/>
  <c r="BL13" i="16"/>
  <c r="BL67" i="16"/>
  <c r="BL46" i="16"/>
  <c r="BL22" i="16"/>
  <c r="BI310" i="16"/>
  <c r="BI289" i="16"/>
  <c r="BI267" i="16"/>
  <c r="BJ301" i="16"/>
  <c r="BJ288" i="16"/>
  <c r="BJ263" i="16"/>
  <c r="BJ231" i="16"/>
  <c r="F81" i="94"/>
  <c r="T103" i="98"/>
  <c r="AF17" i="162"/>
  <c r="BI245" i="16"/>
  <c r="BI255" i="16"/>
  <c r="BI266" i="16"/>
  <c r="BI277" i="16"/>
  <c r="BI287" i="16"/>
  <c r="BI298" i="16"/>
  <c r="BI309" i="16"/>
  <c r="BI250" i="16"/>
  <c r="BI261" i="16"/>
  <c r="BI271" i="16"/>
  <c r="BI282" i="16"/>
  <c r="BI293" i="16"/>
  <c r="BI303" i="16"/>
  <c r="BJ247" i="16"/>
  <c r="BJ245" i="16"/>
  <c r="BJ261" i="16"/>
  <c r="BJ273" i="16"/>
  <c r="BJ285" i="16"/>
  <c r="BJ293" i="16"/>
  <c r="BJ300" i="16"/>
  <c r="BJ306" i="16"/>
  <c r="BJ253" i="16"/>
  <c r="BJ265" i="16"/>
  <c r="BJ281" i="16"/>
  <c r="BJ289" i="16"/>
  <c r="BJ296" i="16"/>
  <c r="BJ304" i="16"/>
  <c r="BJ310" i="16"/>
  <c r="BJ177" i="16"/>
  <c r="BJ205" i="16"/>
  <c r="BJ232" i="16"/>
  <c r="BJ171" i="16"/>
  <c r="BJ189" i="16"/>
  <c r="BJ220" i="16"/>
  <c r="H78" i="101"/>
  <c r="AH109" i="101" s="1"/>
  <c r="E111" i="102"/>
  <c r="E107" i="102"/>
  <c r="H45" i="119"/>
  <c r="AK109" i="119"/>
  <c r="BI299" i="16"/>
  <c r="BI278" i="16"/>
  <c r="BI257" i="16"/>
  <c r="BJ309" i="16"/>
  <c r="BJ294" i="16"/>
  <c r="BJ277" i="16"/>
  <c r="BJ249" i="16"/>
  <c r="BJ200" i="16"/>
  <c r="Z103" i="97"/>
  <c r="AM16" i="162"/>
  <c r="C109" i="99"/>
  <c r="C112" i="99"/>
  <c r="C107" i="99"/>
  <c r="C110" i="99"/>
  <c r="Z103" i="118"/>
  <c r="AM37" i="162"/>
  <c r="AP10" i="16"/>
  <c r="D109" i="98"/>
  <c r="D105" i="98"/>
  <c r="E107" i="103"/>
  <c r="T103" i="109"/>
  <c r="AF28" i="162"/>
  <c r="E112" i="109"/>
  <c r="E112" i="114"/>
  <c r="F81" i="122"/>
  <c r="D112" i="129"/>
  <c r="E111" i="108"/>
  <c r="C111" i="109"/>
  <c r="C109" i="109"/>
  <c r="C108" i="109"/>
  <c r="M97" i="118"/>
  <c r="H78" i="120"/>
  <c r="BJ77" i="16"/>
  <c r="BJ72" i="16"/>
  <c r="BJ66" i="16"/>
  <c r="BJ61" i="16"/>
  <c r="BJ56" i="16"/>
  <c r="BJ50" i="16"/>
  <c r="BJ45" i="16"/>
  <c r="BJ40" i="16"/>
  <c r="BJ34" i="16"/>
  <c r="BJ29" i="16"/>
  <c r="BJ24" i="16"/>
  <c r="BJ18" i="16"/>
  <c r="DJ76" i="16"/>
  <c r="DJ65" i="16"/>
  <c r="DJ54" i="16"/>
  <c r="DJ44" i="16"/>
  <c r="DJ33" i="16"/>
  <c r="DJ22" i="16"/>
  <c r="H47" i="158"/>
  <c r="H42" i="158"/>
  <c r="D105" i="100"/>
  <c r="D108" i="100"/>
  <c r="C108" i="106"/>
  <c r="T103" i="113"/>
  <c r="AF32" i="162"/>
  <c r="M97" i="124"/>
  <c r="C106" i="112"/>
  <c r="D112" i="125"/>
  <c r="D111" i="125"/>
  <c r="AK109" i="125"/>
  <c r="D107" i="125"/>
  <c r="H43" i="125"/>
  <c r="D108" i="125"/>
  <c r="H46" i="125"/>
  <c r="M97" i="129"/>
  <c r="D107" i="146"/>
  <c r="H44" i="146"/>
  <c r="D105" i="146"/>
  <c r="C105" i="118"/>
  <c r="C109" i="118"/>
  <c r="D105" i="124"/>
  <c r="M97" i="160"/>
  <c r="H41" i="122"/>
  <c r="D107" i="122"/>
  <c r="D107" i="123"/>
  <c r="H45" i="123"/>
  <c r="D110" i="123"/>
  <c r="E105" i="127"/>
  <c r="E110" i="129"/>
  <c r="E108" i="129"/>
  <c r="C107" i="160"/>
  <c r="E106" i="160"/>
  <c r="D106" i="131"/>
  <c r="D109" i="131"/>
  <c r="H43" i="131"/>
  <c r="H42" i="131"/>
  <c r="Z103" i="149"/>
  <c r="AM69" i="162"/>
  <c r="Z103" i="131"/>
  <c r="AM51" i="162"/>
  <c r="C112" i="133"/>
  <c r="C110" i="133"/>
  <c r="C109" i="133"/>
  <c r="C107" i="133"/>
  <c r="M97" i="135"/>
  <c r="AI65" i="162"/>
  <c r="Z103" i="145"/>
  <c r="AM65" i="162"/>
  <c r="H45" i="130"/>
  <c r="E108" i="132"/>
  <c r="T103" i="137"/>
  <c r="AF57" i="162"/>
  <c r="D111" i="153"/>
  <c r="H40" i="153"/>
  <c r="E106" i="133"/>
  <c r="C111" i="137"/>
  <c r="F81" i="140"/>
  <c r="D108" i="140"/>
  <c r="H41" i="140"/>
  <c r="H45" i="140"/>
  <c r="D110" i="143"/>
  <c r="D111" i="143"/>
  <c r="H40" i="143"/>
  <c r="C107" i="144"/>
  <c r="H46" i="148"/>
  <c r="J81" i="148"/>
  <c r="AF109" i="148" s="1"/>
  <c r="D110" i="148"/>
  <c r="F81" i="131"/>
  <c r="E112" i="136"/>
  <c r="E106" i="137"/>
  <c r="C108" i="137"/>
  <c r="C112" i="138"/>
  <c r="C105" i="138"/>
  <c r="H46" i="140"/>
  <c r="H42" i="140"/>
  <c r="E110" i="140"/>
  <c r="D106" i="148"/>
  <c r="D112" i="148"/>
  <c r="H42" i="148"/>
  <c r="D105" i="148"/>
  <c r="H44" i="148"/>
  <c r="H44" i="151"/>
  <c r="D106" i="152"/>
  <c r="H47" i="152"/>
  <c r="F81" i="154"/>
  <c r="Z103" i="157"/>
  <c r="AM77" i="162"/>
  <c r="D112" i="151"/>
  <c r="D110" i="151"/>
  <c r="H54" i="151"/>
  <c r="D108" i="151"/>
  <c r="H42" i="151"/>
  <c r="H47" i="151"/>
  <c r="D105" i="152"/>
  <c r="T103" i="153"/>
  <c r="AF73" i="162"/>
  <c r="E111" i="153"/>
  <c r="M97" i="155"/>
  <c r="C107" i="147"/>
  <c r="H46" i="151"/>
  <c r="H41" i="151"/>
  <c r="H48" i="151"/>
  <c r="D106" i="151"/>
  <c r="D109" i="151"/>
  <c r="AK109" i="151"/>
  <c r="D107" i="152"/>
  <c r="H47" i="155"/>
  <c r="H40" i="155"/>
  <c r="H42" i="155"/>
  <c r="H48" i="155"/>
  <c r="H46" i="155"/>
  <c r="D105" i="155"/>
  <c r="D106" i="155"/>
  <c r="D107" i="155"/>
  <c r="D108" i="155"/>
  <c r="AB109" i="122"/>
  <c r="AH41" i="16"/>
  <c r="M7" i="122"/>
  <c r="BN16" i="16"/>
  <c r="BN48" i="16"/>
  <c r="BN10" i="16"/>
  <c r="BN67" i="16"/>
  <c r="BN61" i="16"/>
  <c r="BN26" i="16"/>
  <c r="BN58" i="16"/>
  <c r="BN23" i="16"/>
  <c r="BN17" i="16"/>
  <c r="BN22" i="16"/>
  <c r="BN15" i="16"/>
  <c r="BN73" i="16"/>
  <c r="BN30" i="16"/>
  <c r="BN31" i="16"/>
  <c r="BN20" i="16"/>
  <c r="BN69" i="16"/>
  <c r="BN27" i="16"/>
  <c r="BN68" i="16"/>
  <c r="BN53" i="16"/>
  <c r="BN59" i="16"/>
  <c r="BN24" i="16"/>
  <c r="BN64" i="16"/>
  <c r="BN51" i="16"/>
  <c r="BN77" i="16"/>
  <c r="BN42" i="16"/>
  <c r="BN89" i="16"/>
  <c r="BN33" i="16"/>
  <c r="BN54" i="16"/>
  <c r="BN41" i="16"/>
  <c r="BN46" i="16"/>
  <c r="BN25" i="16"/>
  <c r="BN75" i="16"/>
  <c r="BN21" i="16"/>
  <c r="BN12" i="16"/>
  <c r="BN43" i="16"/>
  <c r="BN32" i="16"/>
  <c r="BN72" i="16"/>
  <c r="BN13" i="16"/>
  <c r="BN241" i="16"/>
  <c r="BN50" i="16"/>
  <c r="BN39" i="16"/>
  <c r="BN49" i="16"/>
  <c r="BN70" i="16"/>
  <c r="BN62" i="16"/>
  <c r="BN57" i="16"/>
  <c r="BO9" i="16"/>
  <c r="BN76" i="16"/>
  <c r="BN35" i="16"/>
  <c r="BN34" i="16"/>
  <c r="BN71" i="16"/>
  <c r="BN79" i="16"/>
  <c r="BN63" i="16"/>
  <c r="BN60" i="16"/>
  <c r="BN36" i="16"/>
  <c r="BN56" i="16"/>
  <c r="BN45" i="16"/>
  <c r="BN74" i="16"/>
  <c r="BN38" i="16"/>
  <c r="BN14" i="16"/>
  <c r="BN11" i="16"/>
  <c r="BN37" i="16"/>
  <c r="BN29" i="16"/>
  <c r="BN65" i="16"/>
  <c r="BN52" i="16"/>
  <c r="BN18" i="16"/>
  <c r="BN47" i="16"/>
  <c r="BN28" i="16"/>
  <c r="BN40" i="16"/>
  <c r="BN66" i="16"/>
  <c r="BN78" i="16"/>
  <c r="BN44" i="16"/>
  <c r="BN19" i="16"/>
  <c r="BN55" i="16"/>
  <c r="AR72" i="16"/>
  <c r="J81" i="152"/>
  <c r="AF109" i="152" s="1"/>
  <c r="AB109" i="154"/>
  <c r="AH74" i="16"/>
  <c r="M7" i="154"/>
  <c r="BL205" i="16"/>
  <c r="BL216" i="16"/>
  <c r="BL224" i="16"/>
  <c r="BL173" i="16"/>
  <c r="BM165" i="16"/>
  <c r="BL214" i="16"/>
  <c r="BL198" i="16"/>
  <c r="BL192" i="16"/>
  <c r="BL201" i="16"/>
  <c r="BL231" i="16"/>
  <c r="BL222" i="16"/>
  <c r="BL230" i="16"/>
  <c r="BL219" i="16"/>
  <c r="BL191" i="16"/>
  <c r="BL208" i="16"/>
  <c r="BL167" i="16"/>
  <c r="BL169" i="16"/>
  <c r="BL189" i="16"/>
  <c r="BL227" i="16"/>
  <c r="BL217" i="16"/>
  <c r="BL226" i="16"/>
  <c r="BL168" i="16"/>
  <c r="BL184" i="16"/>
  <c r="BL172" i="16"/>
  <c r="BL232" i="16"/>
  <c r="BL187" i="16"/>
  <c r="BL185" i="16"/>
  <c r="BL179" i="16"/>
  <c r="BL229" i="16"/>
  <c r="BL196" i="16"/>
  <c r="BL175" i="16"/>
  <c r="BL212" i="16"/>
  <c r="BL223" i="16"/>
  <c r="BL233" i="16"/>
  <c r="BL190" i="16"/>
  <c r="BL207" i="16"/>
  <c r="BL174" i="16"/>
  <c r="BL176" i="16"/>
  <c r="BL178" i="16"/>
  <c r="BL228" i="16"/>
  <c r="BL200" i="16"/>
  <c r="BL206" i="16"/>
  <c r="BL203" i="16"/>
  <c r="BL170" i="16"/>
  <c r="BL182" i="16"/>
  <c r="BL166" i="16"/>
  <c r="BL171" i="16"/>
  <c r="BL177" i="16"/>
  <c r="BL180" i="16"/>
  <c r="BL181" i="16"/>
  <c r="BL183" i="16"/>
  <c r="BL186" i="16"/>
  <c r="BL188" i="16"/>
  <c r="BL193" i="16"/>
  <c r="BL194" i="16"/>
  <c r="BL195" i="16"/>
  <c r="BL197" i="16"/>
  <c r="BL199" i="16"/>
  <c r="BL202" i="16"/>
  <c r="BL204" i="16"/>
  <c r="BL209" i="16"/>
  <c r="BL210" i="16"/>
  <c r="BL211" i="16"/>
  <c r="BL213" i="16"/>
  <c r="BL215" i="16"/>
  <c r="BL218" i="16"/>
  <c r="BL220" i="16"/>
  <c r="BL221" i="16"/>
  <c r="BL225" i="16"/>
  <c r="BL234" i="16"/>
  <c r="BL235" i="16"/>
  <c r="M7" i="152"/>
  <c r="DL108" i="16"/>
  <c r="DL94" i="16"/>
  <c r="DL151" i="16"/>
  <c r="DL137" i="16"/>
  <c r="DL123" i="16"/>
  <c r="DL150" i="16"/>
  <c r="DL146" i="16"/>
  <c r="DL116" i="16"/>
  <c r="DL102" i="16"/>
  <c r="DL159" i="16"/>
  <c r="DL153" i="16"/>
  <c r="DL115" i="16"/>
  <c r="DL111" i="16"/>
  <c r="DL154" i="16"/>
  <c r="DL156" i="16"/>
  <c r="DL142" i="16"/>
  <c r="DL96" i="16"/>
  <c r="DL90" i="16"/>
  <c r="DL122" i="16"/>
  <c r="DL140" i="16"/>
  <c r="DL126" i="16"/>
  <c r="DL136" i="16"/>
  <c r="DL99" i="16"/>
  <c r="DL100" i="16"/>
  <c r="DL143" i="16"/>
  <c r="DL155" i="16"/>
  <c r="DL148" i="16"/>
  <c r="DL134" i="16"/>
  <c r="DL152" i="16"/>
  <c r="DL131" i="16"/>
  <c r="DL132" i="16"/>
  <c r="DL120" i="16"/>
  <c r="DL130" i="16"/>
  <c r="DL117" i="16"/>
  <c r="DL135" i="16"/>
  <c r="DL105" i="16"/>
  <c r="DL101" i="16"/>
  <c r="DL158" i="16"/>
  <c r="DL129" i="16"/>
  <c r="DL107" i="16"/>
  <c r="DL93" i="16"/>
  <c r="DL113" i="16"/>
  <c r="DL103" i="16"/>
  <c r="DL109" i="16"/>
  <c r="DL95" i="16"/>
  <c r="DL145" i="16"/>
  <c r="DL139" i="16"/>
  <c r="DL125" i="16"/>
  <c r="DL112" i="16"/>
  <c r="DL92" i="16"/>
  <c r="DL149" i="16"/>
  <c r="DL104" i="16"/>
  <c r="DL106" i="16"/>
  <c r="DL133" i="16"/>
  <c r="DL157" i="16"/>
  <c r="DL127" i="16"/>
  <c r="DL138" i="16"/>
  <c r="DL114" i="16"/>
  <c r="DL147" i="16"/>
  <c r="DL97" i="16"/>
  <c r="DL119" i="16"/>
  <c r="DL121" i="16"/>
  <c r="DL144" i="16"/>
  <c r="DL124" i="16"/>
  <c r="DL91" i="16"/>
  <c r="DL118" i="16"/>
  <c r="DL128" i="16"/>
  <c r="DM89" i="16"/>
  <c r="DL98" i="16"/>
  <c r="DL110" i="16"/>
  <c r="DL141" i="16"/>
  <c r="AG109" i="112"/>
  <c r="AM31" i="16" s="1"/>
  <c r="AS31" i="16" s="1"/>
  <c r="J81" i="119"/>
  <c r="AF109" i="119"/>
  <c r="AB109" i="140"/>
  <c r="AH60" i="16"/>
  <c r="M7" i="140"/>
  <c r="AB109" i="94"/>
  <c r="AH13" i="16"/>
  <c r="M7" i="94"/>
  <c r="BM259" i="16"/>
  <c r="BM291" i="16"/>
  <c r="BM252" i="16"/>
  <c r="BM284" i="16"/>
  <c r="BM245" i="16"/>
  <c r="BM277" i="16"/>
  <c r="BM309" i="16"/>
  <c r="BM270" i="16"/>
  <c r="BM302" i="16"/>
  <c r="BM281" i="16"/>
  <c r="BM306" i="16"/>
  <c r="BM305" i="16"/>
  <c r="BM298" i="16"/>
  <c r="BM272" i="16"/>
  <c r="BM248" i="16"/>
  <c r="BM271" i="16"/>
  <c r="BM288" i="16"/>
  <c r="BM243" i="16"/>
  <c r="BM283" i="16"/>
  <c r="BM260" i="16"/>
  <c r="BM300" i="16"/>
  <c r="BM269" i="16"/>
  <c r="BM246" i="16"/>
  <c r="BM286" i="16"/>
  <c r="BM265" i="16"/>
  <c r="BM258" i="16"/>
  <c r="BM273" i="16"/>
  <c r="BM282" i="16"/>
  <c r="BM304" i="16"/>
  <c r="BM263" i="16"/>
  <c r="BM295" i="16"/>
  <c r="BM251" i="16"/>
  <c r="BM299" i="16"/>
  <c r="BM268" i="16"/>
  <c r="BM308" i="16"/>
  <c r="BM285" i="16"/>
  <c r="BM254" i="16"/>
  <c r="BM294" i="16"/>
  <c r="BM297" i="16"/>
  <c r="BM274" i="16"/>
  <c r="BM289" i="16"/>
  <c r="BM247" i="16"/>
  <c r="BM255" i="16"/>
  <c r="BM256" i="16"/>
  <c r="BM296" i="16"/>
  <c r="BM244" i="16"/>
  <c r="BM261" i="16"/>
  <c r="BM278" i="16"/>
  <c r="BM266" i="16"/>
  <c r="BM280" i="16"/>
  <c r="BM275" i="16"/>
  <c r="BM292" i="16"/>
  <c r="BM301" i="16"/>
  <c r="BM249" i="16"/>
  <c r="BM257" i="16"/>
  <c r="BM311" i="16"/>
  <c r="BM303" i="16"/>
  <c r="BM267" i="16"/>
  <c r="BM293" i="16"/>
  <c r="BM290" i="16"/>
  <c r="BM264" i="16"/>
  <c r="BM307" i="16"/>
  <c r="BM262" i="16"/>
  <c r="BM250" i="16"/>
  <c r="BM276" i="16"/>
  <c r="BM310" i="16"/>
  <c r="BM279" i="16"/>
  <c r="BM242" i="16"/>
  <c r="BM287" i="16"/>
  <c r="BM253" i="16"/>
  <c r="DM135" i="16"/>
  <c r="DM103" i="16"/>
  <c r="DM92" i="16"/>
  <c r="DM107" i="16"/>
  <c r="DM91" i="16"/>
  <c r="DM138" i="16"/>
  <c r="DM130" i="16"/>
  <c r="DM156" i="16"/>
  <c r="DM147" i="16"/>
  <c r="DM111" i="16"/>
  <c r="DM150" i="16"/>
  <c r="DM133" i="16"/>
  <c r="DM142" i="16"/>
  <c r="DM98" i="16"/>
  <c r="DM144" i="16"/>
  <c r="DM141" i="16"/>
  <c r="DM152" i="16"/>
  <c r="DM123" i="16"/>
  <c r="DM136" i="16"/>
  <c r="DM118" i="16"/>
  <c r="DM128" i="16"/>
  <c r="DM143" i="16"/>
  <c r="DM124" i="16"/>
  <c r="DM140" i="16"/>
  <c r="DM151" i="16"/>
  <c r="DM102" i="16"/>
  <c r="DM134" i="16"/>
  <c r="DM132" i="16"/>
  <c r="DM104" i="16"/>
  <c r="DM106" i="16"/>
  <c r="DM90" i="16"/>
  <c r="DM116" i="16"/>
  <c r="DM145" i="16"/>
  <c r="DM139" i="16"/>
  <c r="DM131" i="16"/>
  <c r="DM114" i="16"/>
  <c r="DM93" i="16"/>
  <c r="DM97" i="16"/>
  <c r="DM117" i="16"/>
  <c r="DN89" i="16"/>
  <c r="DM127" i="16"/>
  <c r="DM159" i="16"/>
  <c r="DM101" i="16"/>
  <c r="DM122" i="16"/>
  <c r="DM100" i="16"/>
  <c r="DM113" i="16"/>
  <c r="DM99" i="16"/>
  <c r="DM108" i="16"/>
  <c r="DM148" i="16"/>
  <c r="DM120" i="16"/>
  <c r="DM112" i="16"/>
  <c r="DM158" i="16"/>
  <c r="DM94" i="16"/>
  <c r="DM153" i="16"/>
  <c r="DM149" i="16"/>
  <c r="DM129" i="16"/>
  <c r="DM110" i="16"/>
  <c r="DM96" i="16"/>
  <c r="DM95" i="16"/>
  <c r="DM154" i="16"/>
  <c r="DM126" i="16"/>
  <c r="DM119" i="16"/>
  <c r="DM105" i="16"/>
  <c r="DM155" i="16"/>
  <c r="DM109" i="16"/>
  <c r="DM157" i="16"/>
  <c r="DM146" i="16"/>
  <c r="DM125" i="16"/>
  <c r="DM121" i="16"/>
  <c r="DM137" i="16"/>
  <c r="DM115" i="16"/>
  <c r="BO241" i="16"/>
  <c r="BO39" i="16"/>
  <c r="BO71" i="16"/>
  <c r="BO56" i="16"/>
  <c r="BO50" i="16"/>
  <c r="BO33" i="16"/>
  <c r="BO15" i="16"/>
  <c r="BO55" i="16"/>
  <c r="BO40" i="16"/>
  <c r="BO66" i="16"/>
  <c r="BO17" i="16"/>
  <c r="BO57" i="16"/>
  <c r="BO28" i="16"/>
  <c r="BO22" i="16"/>
  <c r="BO53" i="16"/>
  <c r="BO14" i="16"/>
  <c r="BO29" i="16"/>
  <c r="BO36" i="16"/>
  <c r="BO35" i="16"/>
  <c r="BO11" i="16"/>
  <c r="BO58" i="16"/>
  <c r="BO27" i="16"/>
  <c r="BO23" i="16"/>
  <c r="BO63" i="16"/>
  <c r="BO72" i="16"/>
  <c r="BP9" i="16"/>
  <c r="BO25" i="16"/>
  <c r="BO65" i="16"/>
  <c r="BO44" i="16"/>
  <c r="BO38" i="16"/>
  <c r="BO69" i="16"/>
  <c r="BO46" i="16"/>
  <c r="BO45" i="16"/>
  <c r="BO68" i="16"/>
  <c r="BO67" i="16"/>
  <c r="BO43" i="16"/>
  <c r="BO19" i="16"/>
  <c r="BO32" i="16"/>
  <c r="BO26" i="16"/>
  <c r="BO24" i="16"/>
  <c r="BO89" i="16"/>
  <c r="BO12" i="16"/>
  <c r="BO70" i="16"/>
  <c r="BO52" i="16"/>
  <c r="BO77" i="16"/>
  <c r="BO42" i="16"/>
  <c r="BO74" i="16"/>
  <c r="BO10" i="16"/>
  <c r="BO47" i="16"/>
  <c r="BO34" i="16"/>
  <c r="BO49" i="16"/>
  <c r="BO76" i="16"/>
  <c r="BO37" i="16"/>
  <c r="BO13" i="16"/>
  <c r="BO62" i="16"/>
  <c r="BO64" i="16"/>
  <c r="BO31" i="16"/>
  <c r="BO41" i="16"/>
  <c r="BO21" i="16"/>
  <c r="BO30" i="16"/>
  <c r="BO51" i="16"/>
  <c r="BO79" i="16"/>
  <c r="BO73" i="16"/>
  <c r="BO20" i="16"/>
  <c r="BO48" i="16"/>
  <c r="BO59" i="16"/>
  <c r="BO18" i="16"/>
  <c r="BO60" i="16"/>
  <c r="BO78" i="16"/>
  <c r="BO75" i="16"/>
  <c r="BO16" i="16"/>
  <c r="BO54" i="16"/>
  <c r="BO61" i="16"/>
  <c r="BN268" i="16"/>
  <c r="BN300" i="16"/>
  <c r="BN263" i="16"/>
  <c r="BN295" i="16"/>
  <c r="BN254" i="16"/>
  <c r="BN286" i="16"/>
  <c r="BN249" i="16"/>
  <c r="BN281" i="16"/>
  <c r="BN250" i="16"/>
  <c r="BN245" i="16"/>
  <c r="BN309" i="16"/>
  <c r="BN258" i="16"/>
  <c r="BN253" i="16"/>
  <c r="BN264" i="16"/>
  <c r="BN272" i="16"/>
  <c r="BN280" i="16"/>
  <c r="BN243" i="16"/>
  <c r="BN248" i="16"/>
  <c r="BN276" i="16"/>
  <c r="BN247" i="16"/>
  <c r="BN287" i="16"/>
  <c r="BN262" i="16"/>
  <c r="BN302" i="16"/>
  <c r="BN273" i="16"/>
  <c r="BN266" i="16"/>
  <c r="BN277" i="16"/>
  <c r="BN269" i="16"/>
  <c r="BN259" i="16"/>
  <c r="BN299" i="16"/>
  <c r="BN256" i="16"/>
  <c r="BN244" i="16"/>
  <c r="BN284" i="16"/>
  <c r="BN255" i="16"/>
  <c r="BN303" i="16"/>
  <c r="BN270" i="16"/>
  <c r="BN310" i="16"/>
  <c r="BN289" i="16"/>
  <c r="BN282" i="16"/>
  <c r="BN293" i="16"/>
  <c r="BN274" i="16"/>
  <c r="BN285" i="16"/>
  <c r="BN291" i="16"/>
  <c r="BN275" i="16"/>
  <c r="BN251" i="16"/>
  <c r="BN308" i="16"/>
  <c r="BN246" i="16"/>
  <c r="BN265" i="16"/>
  <c r="BN261" i="16"/>
  <c r="BN306" i="16"/>
  <c r="BN267" i="16"/>
  <c r="BN260" i="16"/>
  <c r="BN279" i="16"/>
  <c r="BN294" i="16"/>
  <c r="BN305" i="16"/>
  <c r="BN296" i="16"/>
  <c r="BN283" i="16"/>
  <c r="BN252" i="16"/>
  <c r="BN278" i="16"/>
  <c r="BN242" i="16"/>
  <c r="BN288" i="16"/>
  <c r="BN292" i="16"/>
  <c r="BN257" i="16"/>
  <c r="BN290" i="16"/>
  <c r="BN307" i="16"/>
  <c r="BN271" i="16"/>
  <c r="BN297" i="16"/>
  <c r="BN301" i="16"/>
  <c r="BN304" i="16"/>
  <c r="BN311" i="16"/>
  <c r="BN298" i="16"/>
  <c r="BM232" i="16"/>
  <c r="BM197" i="16"/>
  <c r="BM192" i="16"/>
  <c r="BM205" i="16"/>
  <c r="BM196" i="16"/>
  <c r="BM206" i="16"/>
  <c r="BM200" i="16"/>
  <c r="BM178" i="16"/>
  <c r="BM222" i="16"/>
  <c r="BM186" i="16"/>
  <c r="BM170" i="16"/>
  <c r="BM175" i="16"/>
  <c r="BM234" i="16"/>
  <c r="BM227" i="16"/>
  <c r="BM223" i="16"/>
  <c r="BM212" i="16"/>
  <c r="BM191" i="16"/>
  <c r="BM235" i="16"/>
  <c r="BM181" i="16"/>
  <c r="BM167" i="16"/>
  <c r="BM166" i="16"/>
  <c r="BM168" i="16"/>
  <c r="BM169" i="16"/>
  <c r="BM171" i="16"/>
  <c r="BM172" i="16"/>
  <c r="BM173" i="16"/>
  <c r="BM174" i="16"/>
  <c r="BM176" i="16"/>
  <c r="BM177" i="16"/>
  <c r="BM179" i="16"/>
  <c r="BM180" i="16"/>
  <c r="BM182" i="16"/>
  <c r="BM183" i="16"/>
  <c r="BM184" i="16"/>
  <c r="BM185" i="16"/>
  <c r="BM187" i="16"/>
  <c r="BM188" i="16"/>
  <c r="BM189" i="16"/>
  <c r="BM190" i="16"/>
  <c r="BM193" i="16"/>
  <c r="BM194" i="16"/>
  <c r="BM195" i="16"/>
  <c r="BM198" i="16"/>
  <c r="BM199" i="16"/>
  <c r="BM201" i="16"/>
  <c r="BM202" i="16"/>
  <c r="BM203" i="16"/>
  <c r="BM204" i="16"/>
  <c r="BM207" i="16"/>
  <c r="BM208" i="16"/>
  <c r="BM209" i="16"/>
  <c r="BM210" i="16"/>
  <c r="BM211" i="16"/>
  <c r="BM213" i="16"/>
  <c r="BM214" i="16"/>
  <c r="BM215" i="16"/>
  <c r="BM216" i="16"/>
  <c r="BM217" i="16"/>
  <c r="BM218" i="16"/>
  <c r="BM219" i="16"/>
  <c r="BM220" i="16"/>
  <c r="BM221" i="16"/>
  <c r="BM224" i="16"/>
  <c r="BM225" i="16"/>
  <c r="BM226" i="16"/>
  <c r="BM228" i="16"/>
  <c r="BM229" i="16"/>
  <c r="BM230" i="16"/>
  <c r="BM231" i="16"/>
  <c r="BM233" i="16"/>
  <c r="BM237" i="16"/>
  <c r="L14" i="164" s="1"/>
  <c r="BN165" i="16"/>
  <c r="BQ9" i="16"/>
  <c r="BP20" i="16"/>
  <c r="BP52" i="16"/>
  <c r="BP13" i="16"/>
  <c r="BP77" i="16"/>
  <c r="BP71" i="16"/>
  <c r="BP22" i="16"/>
  <c r="BP54" i="16"/>
  <c r="BP17" i="16"/>
  <c r="BP11" i="16"/>
  <c r="BP75" i="16"/>
  <c r="BP50" i="16"/>
  <c r="BP73" i="16"/>
  <c r="BP42" i="16"/>
  <c r="BP57" i="16"/>
  <c r="BP48" i="16"/>
  <c r="BP24" i="16"/>
  <c r="BP79" i="16"/>
  <c r="BP53" i="16"/>
  <c r="BP12" i="16"/>
  <c r="BP60" i="16"/>
  <c r="BP45" i="16"/>
  <c r="BP55" i="16"/>
  <c r="BP30" i="16"/>
  <c r="BP70" i="16"/>
  <c r="BP65" i="16"/>
  <c r="BP241" i="16"/>
  <c r="BP89" i="16"/>
  <c r="BP26" i="16"/>
  <c r="BP19" i="16"/>
  <c r="BP69" i="16"/>
  <c r="BP15" i="16"/>
  <c r="BP31" i="16"/>
  <c r="BP64" i="16"/>
  <c r="BP36" i="16"/>
  <c r="BP76" i="16"/>
  <c r="BP23" i="16"/>
  <c r="BP46" i="16"/>
  <c r="BP33" i="16"/>
  <c r="BP43" i="16"/>
  <c r="BP34" i="16"/>
  <c r="BP35" i="16"/>
  <c r="BP74" i="16"/>
  <c r="BP16" i="16"/>
  <c r="BP56" i="16"/>
  <c r="BP37" i="16"/>
  <c r="BP28" i="16"/>
  <c r="BP61" i="16"/>
  <c r="BP38" i="16"/>
  <c r="BP27" i="16"/>
  <c r="BP41" i="16"/>
  <c r="BP51" i="16"/>
  <c r="BP32" i="16"/>
  <c r="BP44" i="16"/>
  <c r="BP39" i="16"/>
  <c r="BP62" i="16"/>
  <c r="BP59" i="16"/>
  <c r="BP67" i="16"/>
  <c r="BP10" i="16"/>
  <c r="BP40" i="16"/>
  <c r="BP68" i="16"/>
  <c r="BP78" i="16"/>
  <c r="BP18" i="16"/>
  <c r="BP58" i="16"/>
  <c r="BP63" i="16"/>
  <c r="BP72" i="16"/>
  <c r="BP66" i="16"/>
  <c r="BP29" i="16"/>
  <c r="BP25" i="16"/>
  <c r="BP14" i="16"/>
  <c r="BP21" i="16"/>
  <c r="BP49" i="16"/>
  <c r="BP47" i="16"/>
  <c r="BN228" i="16"/>
  <c r="BN188" i="16"/>
  <c r="BN213" i="16"/>
  <c r="BN169" i="16"/>
  <c r="BN166" i="16"/>
  <c r="BN177" i="16"/>
  <c r="BN207" i="16"/>
  <c r="BN178" i="16"/>
  <c r="BN216" i="16"/>
  <c r="BN209" i="16"/>
  <c r="BN193" i="16"/>
  <c r="BN186" i="16"/>
  <c r="BN230" i="16"/>
  <c r="BN225" i="16"/>
  <c r="BN229" i="16"/>
  <c r="BN194" i="16"/>
  <c r="BN205" i="16"/>
  <c r="BN214" i="16"/>
  <c r="BN208" i="16"/>
  <c r="BN200" i="16"/>
  <c r="BN196" i="16"/>
  <c r="BO165" i="16"/>
  <c r="BN185" i="16"/>
  <c r="BN174" i="16"/>
  <c r="BN197" i="16"/>
  <c r="BN218" i="16"/>
  <c r="BN167" i="16"/>
  <c r="BN168" i="16"/>
  <c r="BN170" i="16"/>
  <c r="BN171" i="16"/>
  <c r="BN172" i="16"/>
  <c r="BN173" i="16"/>
  <c r="BN175" i="16"/>
  <c r="BN176" i="16"/>
  <c r="BN179" i="16"/>
  <c r="BN180" i="16"/>
  <c r="BN181" i="16"/>
  <c r="BN182" i="16"/>
  <c r="BN183" i="16"/>
  <c r="BN184" i="16"/>
  <c r="BN187" i="16"/>
  <c r="BN189" i="16"/>
  <c r="BN190" i="16"/>
  <c r="BN191" i="16"/>
  <c r="BN192" i="16"/>
  <c r="BN195" i="16"/>
  <c r="BN198" i="16"/>
  <c r="BN199" i="16"/>
  <c r="BN201" i="16"/>
  <c r="BN202" i="16"/>
  <c r="BN203" i="16"/>
  <c r="BN204" i="16"/>
  <c r="BN206" i="16"/>
  <c r="BN210" i="16"/>
  <c r="BN211" i="16"/>
  <c r="BN212" i="16"/>
  <c r="BN215" i="16"/>
  <c r="BN217" i="16"/>
  <c r="BN219" i="16"/>
  <c r="BN220" i="16"/>
  <c r="BN221" i="16"/>
  <c r="BN222" i="16"/>
  <c r="BN223" i="16"/>
  <c r="BN224" i="16"/>
  <c r="BN226" i="16"/>
  <c r="BN227" i="16"/>
  <c r="BN231" i="16"/>
  <c r="BN232" i="16"/>
  <c r="BN233" i="16"/>
  <c r="BN234" i="16"/>
  <c r="BN235" i="16"/>
  <c r="BO263" i="16"/>
  <c r="BO295" i="16"/>
  <c r="BO256" i="16"/>
  <c r="BO288" i="16"/>
  <c r="BO257" i="16"/>
  <c r="BO289" i="16"/>
  <c r="BO250" i="16"/>
  <c r="BO282" i="16"/>
  <c r="BO245" i="16"/>
  <c r="BO309" i="16"/>
  <c r="BO302" i="16"/>
  <c r="BO301" i="16"/>
  <c r="BO294" i="16"/>
  <c r="BO307" i="16"/>
  <c r="BO283" i="16"/>
  <c r="BO291" i="16"/>
  <c r="BO259" i="16"/>
  <c r="BO271" i="16"/>
  <c r="BO303" i="16"/>
  <c r="BO255" i="16"/>
  <c r="BO248" i="16"/>
  <c r="BO296" i="16"/>
  <c r="BO273" i="16"/>
  <c r="BO242" i="16"/>
  <c r="BO290" i="16"/>
  <c r="BO277" i="16"/>
  <c r="BO286" i="16"/>
  <c r="BO246" i="16"/>
  <c r="BO243" i="16"/>
  <c r="BO251" i="16"/>
  <c r="BO284" i="16"/>
  <c r="BO267" i="16"/>
  <c r="BO287" i="16"/>
  <c r="BO272" i="16"/>
  <c r="BO249" i="16"/>
  <c r="BO297" i="16"/>
  <c r="BO266" i="16"/>
  <c r="BO306" i="16"/>
  <c r="BO254" i="16"/>
  <c r="BO269" i="16"/>
  <c r="BO278" i="16"/>
  <c r="BO268" i="16"/>
  <c r="BO276" i="16"/>
  <c r="BO292" i="16"/>
  <c r="BO264" i="16"/>
  <c r="BO281" i="16"/>
  <c r="BO298" i="16"/>
  <c r="BO253" i="16"/>
  <c r="BO275" i="16"/>
  <c r="BO299" i="16"/>
  <c r="BO247" i="16"/>
  <c r="BO280" i="16"/>
  <c r="BO305" i="16"/>
  <c r="BO261" i="16"/>
  <c r="BO285" i="16"/>
  <c r="BO300" i="16"/>
  <c r="BO260" i="16"/>
  <c r="BO279" i="16"/>
  <c r="BO304" i="16"/>
  <c r="BO258" i="16"/>
  <c r="BO293" i="16"/>
  <c r="BO262" i="16"/>
  <c r="BO244" i="16"/>
  <c r="BO252" i="16"/>
  <c r="BO274" i="16"/>
  <c r="BO270" i="16"/>
  <c r="BO311" i="16"/>
  <c r="BO310" i="16"/>
  <c r="BO308" i="16"/>
  <c r="BO265" i="16"/>
  <c r="DN139" i="16"/>
  <c r="DN96" i="16"/>
  <c r="DN94" i="16"/>
  <c r="DN117" i="16"/>
  <c r="DN115" i="16"/>
  <c r="DN140" i="16"/>
  <c r="DN122" i="16"/>
  <c r="DN158" i="16"/>
  <c r="DN93" i="16"/>
  <c r="DN116" i="16"/>
  <c r="DN142" i="16"/>
  <c r="DN110" i="16"/>
  <c r="DN92" i="16"/>
  <c r="DN155" i="16"/>
  <c r="DN129" i="16"/>
  <c r="DN127" i="16"/>
  <c r="DN97" i="16"/>
  <c r="DO89" i="16"/>
  <c r="DN104" i="16"/>
  <c r="DN124" i="16"/>
  <c r="DN153" i="16"/>
  <c r="DN119" i="16"/>
  <c r="DN126" i="16"/>
  <c r="DN131" i="16"/>
  <c r="DN133" i="16"/>
  <c r="DN106" i="16"/>
  <c r="DN134" i="16"/>
  <c r="DN103" i="16"/>
  <c r="DN90" i="16"/>
  <c r="DN109" i="16"/>
  <c r="DN132" i="16"/>
  <c r="DN141" i="16"/>
  <c r="DN145" i="16"/>
  <c r="DN112" i="16"/>
  <c r="DN152" i="16"/>
  <c r="DN125" i="16"/>
  <c r="DN156" i="16"/>
  <c r="DN111" i="16"/>
  <c r="DN135" i="16"/>
  <c r="DN147" i="16"/>
  <c r="DN120" i="16"/>
  <c r="DN123" i="16"/>
  <c r="DN136" i="16"/>
  <c r="DN107" i="16"/>
  <c r="DN146" i="16"/>
  <c r="DN154" i="16"/>
  <c r="DN148" i="16"/>
  <c r="DN105" i="16"/>
  <c r="DN159" i="16"/>
  <c r="DN91" i="16"/>
  <c r="DN149" i="16"/>
  <c r="DN130" i="16"/>
  <c r="DN98" i="16"/>
  <c r="DN143" i="16"/>
  <c r="DN113" i="16"/>
  <c r="DN128" i="16"/>
  <c r="DN144" i="16"/>
  <c r="DN121" i="16"/>
  <c r="DN102" i="16"/>
  <c r="DN101" i="16"/>
  <c r="DN99" i="16"/>
  <c r="DN157" i="16"/>
  <c r="DN137" i="16"/>
  <c r="DN114" i="16"/>
  <c r="DN150" i="16"/>
  <c r="DN118" i="16"/>
  <c r="DN151" i="16"/>
  <c r="DN138" i="16"/>
  <c r="DN100" i="16"/>
  <c r="DN95" i="16"/>
  <c r="DN108" i="16"/>
  <c r="DO157" i="16"/>
  <c r="DO141" i="16"/>
  <c r="DO95" i="16"/>
  <c r="DO146" i="16"/>
  <c r="DO121" i="16"/>
  <c r="DO131" i="16"/>
  <c r="DO142" i="16"/>
  <c r="DO124" i="16"/>
  <c r="DO132" i="16"/>
  <c r="DO120" i="16"/>
  <c r="DO99" i="16"/>
  <c r="DO108" i="16"/>
  <c r="DO148" i="16"/>
  <c r="DO128" i="16"/>
  <c r="DO150" i="16"/>
  <c r="DO112" i="16"/>
  <c r="DO115" i="16"/>
  <c r="DO143" i="16"/>
  <c r="DO96" i="16"/>
  <c r="DO147" i="16"/>
  <c r="DO114" i="16"/>
  <c r="DO93" i="16"/>
  <c r="DO149" i="16"/>
  <c r="DO116" i="16"/>
  <c r="DO154" i="16"/>
  <c r="DO109" i="16"/>
  <c r="DO134" i="16"/>
  <c r="DO119" i="16"/>
  <c r="DO100" i="16"/>
  <c r="DO113" i="16"/>
  <c r="DO94" i="16"/>
  <c r="DO133" i="16"/>
  <c r="DO107" i="16"/>
  <c r="DO153" i="16"/>
  <c r="DO135" i="16"/>
  <c r="DO92" i="16"/>
  <c r="DO123" i="16"/>
  <c r="DO105" i="16"/>
  <c r="DO156" i="16"/>
  <c r="DO136" i="16"/>
  <c r="DO139" i="16"/>
  <c r="DO118" i="16"/>
  <c r="DO110" i="16"/>
  <c r="DO140" i="16"/>
  <c r="DO90" i="16"/>
  <c r="DO125" i="16"/>
  <c r="DO101" i="16"/>
  <c r="DO126" i="16"/>
  <c r="DO137" i="16"/>
  <c r="DO102" i="16"/>
  <c r="DO158" i="16"/>
  <c r="DO159" i="16"/>
  <c r="DO117" i="16"/>
  <c r="DO97" i="16"/>
  <c r="DO130" i="16"/>
  <c r="DO106" i="16"/>
  <c r="DO152" i="16"/>
  <c r="DO145" i="16"/>
  <c r="DO98" i="16"/>
  <c r="DO122" i="16"/>
  <c r="DO138" i="16"/>
  <c r="DO155" i="16"/>
  <c r="DO129" i="16"/>
  <c r="DO151" i="16"/>
  <c r="DO144" i="16"/>
  <c r="DO103" i="16"/>
  <c r="DO104" i="16"/>
  <c r="DO111" i="16"/>
  <c r="DO91" i="16"/>
  <c r="DP89" i="16"/>
  <c r="DO127" i="16"/>
  <c r="BO175" i="16"/>
  <c r="BO218" i="16"/>
  <c r="BO229" i="16"/>
  <c r="BO198" i="16"/>
  <c r="BO188" i="16"/>
  <c r="BO202" i="16"/>
  <c r="BO212" i="16"/>
  <c r="BO181" i="16"/>
  <c r="BO171" i="16"/>
  <c r="BO191" i="16"/>
  <c r="BO213" i="16"/>
  <c r="BO225" i="16"/>
  <c r="BO187" i="16"/>
  <c r="BO231" i="16"/>
  <c r="BO177" i="16"/>
  <c r="BO190" i="16"/>
  <c r="BO186" i="16"/>
  <c r="BO201" i="16"/>
  <c r="BO174" i="16"/>
  <c r="BO178" i="16"/>
  <c r="BO206" i="16"/>
  <c r="BO189" i="16"/>
  <c r="BO183" i="16"/>
  <c r="BO185" i="16"/>
  <c r="BO226" i="16"/>
  <c r="BO234" i="16"/>
  <c r="BO233" i="16"/>
  <c r="BO214" i="16"/>
  <c r="BP165" i="16"/>
  <c r="BO205" i="16"/>
  <c r="BO203" i="16"/>
  <c r="BO195" i="16"/>
  <c r="BO207" i="16"/>
  <c r="BO211" i="16"/>
  <c r="BO204" i="16"/>
  <c r="BO184" i="16"/>
  <c r="BO232" i="16"/>
  <c r="BO193" i="16"/>
  <c r="BO216" i="16"/>
  <c r="BO219" i="16"/>
  <c r="BO182" i="16"/>
  <c r="BO223" i="16"/>
  <c r="BO173" i="16"/>
  <c r="BO172" i="16"/>
  <c r="BO179" i="16"/>
  <c r="BO192" i="16"/>
  <c r="BO169" i="16"/>
  <c r="BO224" i="16"/>
  <c r="BO199" i="16"/>
  <c r="BO217" i="16"/>
  <c r="BO168" i="16"/>
  <c r="BO170" i="16"/>
  <c r="BO235" i="16"/>
  <c r="BO227" i="16"/>
  <c r="BO222" i="16"/>
  <c r="BO228" i="16"/>
  <c r="BO220" i="16"/>
  <c r="BO230" i="16"/>
  <c r="BO167" i="16"/>
  <c r="BO197" i="16"/>
  <c r="BO200" i="16"/>
  <c r="BO221" i="16"/>
  <c r="BO208" i="16"/>
  <c r="BO215" i="16"/>
  <c r="BO180" i="16"/>
  <c r="BO210" i="16"/>
  <c r="BO166" i="16"/>
  <c r="BO196" i="16"/>
  <c r="BO194" i="16"/>
  <c r="BO209" i="16"/>
  <c r="BO176" i="16"/>
  <c r="BQ23" i="16"/>
  <c r="BQ55" i="16"/>
  <c r="BQ26" i="16"/>
  <c r="BQ20" i="16"/>
  <c r="BR9" i="16"/>
  <c r="BQ17" i="16"/>
  <c r="BQ49" i="16"/>
  <c r="BQ14" i="16"/>
  <c r="BQ78" i="16"/>
  <c r="BQ72" i="16"/>
  <c r="BQ61" i="16"/>
  <c r="BQ32" i="16"/>
  <c r="BQ21" i="16"/>
  <c r="BQ22" i="16"/>
  <c r="BQ10" i="16"/>
  <c r="BQ66" i="16"/>
  <c r="BQ18" i="16"/>
  <c r="BQ34" i="16"/>
  <c r="BQ44" i="16"/>
  <c r="BQ39" i="16"/>
  <c r="BQ79" i="16"/>
  <c r="BQ36" i="16"/>
  <c r="BQ41" i="16"/>
  <c r="BQ30" i="16"/>
  <c r="BQ40" i="16"/>
  <c r="BQ45" i="16"/>
  <c r="BQ64" i="16"/>
  <c r="BQ53" i="16"/>
  <c r="BQ48" i="16"/>
  <c r="BQ60" i="16"/>
  <c r="BQ76" i="16"/>
  <c r="BQ59" i="16"/>
  <c r="BQ15" i="16"/>
  <c r="BQ63" i="16"/>
  <c r="BQ58" i="16"/>
  <c r="BQ68" i="16"/>
  <c r="BQ25" i="16"/>
  <c r="BQ65" i="16"/>
  <c r="BQ62" i="16"/>
  <c r="BQ13" i="16"/>
  <c r="BQ38" i="16"/>
  <c r="BQ54" i="16"/>
  <c r="BQ43" i="16"/>
  <c r="BQ51" i="16"/>
  <c r="BQ35" i="16"/>
  <c r="BQ28" i="16"/>
  <c r="BQ241" i="16"/>
  <c r="BQ42" i="16"/>
  <c r="BQ89" i="16"/>
  <c r="BQ46" i="16"/>
  <c r="BQ77" i="16"/>
  <c r="BQ69" i="16"/>
  <c r="BQ19" i="16"/>
  <c r="BQ67" i="16"/>
  <c r="BQ31" i="16"/>
  <c r="BQ74" i="16"/>
  <c r="BQ33" i="16"/>
  <c r="BQ24" i="16"/>
  <c r="BQ70" i="16"/>
  <c r="BQ16" i="16"/>
  <c r="BQ12" i="16"/>
  <c r="BQ47" i="16"/>
  <c r="BQ52" i="16"/>
  <c r="BQ57" i="16"/>
  <c r="BQ56" i="16"/>
  <c r="BQ11" i="16"/>
  <c r="BQ27" i="16"/>
  <c r="BQ75" i="16"/>
  <c r="BQ73" i="16"/>
  <c r="BQ50" i="16"/>
  <c r="BQ29" i="16"/>
  <c r="BQ37" i="16"/>
  <c r="BQ71" i="16"/>
  <c r="BP268" i="16"/>
  <c r="BP300" i="16"/>
  <c r="BP263" i="16"/>
  <c r="BP295" i="16"/>
  <c r="BP254" i="16"/>
  <c r="BP286" i="16"/>
  <c r="BP249" i="16"/>
  <c r="BP281" i="16"/>
  <c r="BP242" i="16"/>
  <c r="BP290" i="16"/>
  <c r="BP285" i="16"/>
  <c r="BP282" i="16"/>
  <c r="BP277" i="16"/>
  <c r="BP304" i="16"/>
  <c r="BP280" i="16"/>
  <c r="BP288" i="16"/>
  <c r="BP251" i="16"/>
  <c r="BP244" i="16"/>
  <c r="BP284" i="16"/>
  <c r="BP255" i="16"/>
  <c r="BP303" i="16"/>
  <c r="BP270" i="16"/>
  <c r="BP310" i="16"/>
  <c r="BP289" i="16"/>
  <c r="BP258" i="16"/>
  <c r="BP269" i="16"/>
  <c r="BP298" i="16"/>
  <c r="BP309" i="16"/>
  <c r="BP248" i="16"/>
  <c r="BP283" i="16"/>
  <c r="BP259" i="16"/>
  <c r="BP260" i="16"/>
  <c r="BP308" i="16"/>
  <c r="BP279" i="16"/>
  <c r="BP246" i="16"/>
  <c r="BP294" i="16"/>
  <c r="BP265" i="16"/>
  <c r="BP305" i="16"/>
  <c r="BP306" i="16"/>
  <c r="BP250" i="16"/>
  <c r="BP261" i="16"/>
  <c r="BP267" i="16"/>
  <c r="BP275" i="16"/>
  <c r="BP291" i="16"/>
  <c r="BP292" i="16"/>
  <c r="BP311" i="16"/>
  <c r="BP257" i="16"/>
  <c r="BP274" i="16"/>
  <c r="BP245" i="16"/>
  <c r="BP243" i="16"/>
  <c r="BP256" i="16"/>
  <c r="BP247" i="16"/>
  <c r="BP262" i="16"/>
  <c r="BP273" i="16"/>
  <c r="BP253" i="16"/>
  <c r="BP293" i="16"/>
  <c r="BP307" i="16"/>
  <c r="BP252" i="16"/>
  <c r="BP271" i="16"/>
  <c r="BP278" i="16"/>
  <c r="BP297" i="16"/>
  <c r="BP301" i="16"/>
  <c r="BP272" i="16"/>
  <c r="BP296" i="16"/>
  <c r="BP302" i="16"/>
  <c r="BP264" i="16"/>
  <c r="BP276" i="16"/>
  <c r="BP266" i="16"/>
  <c r="BP287" i="16"/>
  <c r="BP299" i="16"/>
  <c r="DQ89" i="16"/>
  <c r="DP151" i="16"/>
  <c r="DP97" i="16"/>
  <c r="DP111" i="16"/>
  <c r="DP108" i="16"/>
  <c r="DP123" i="16"/>
  <c r="DP132" i="16"/>
  <c r="DP149" i="16"/>
  <c r="DP93" i="16"/>
  <c r="DP133" i="16"/>
  <c r="DP148" i="16"/>
  <c r="DP144" i="16"/>
  <c r="DP131" i="16"/>
  <c r="DP101" i="16"/>
  <c r="DP116" i="16"/>
  <c r="DP129" i="16"/>
  <c r="DP140" i="16"/>
  <c r="DP125" i="16"/>
  <c r="DP121" i="16"/>
  <c r="DP147" i="16"/>
  <c r="DP107" i="16"/>
  <c r="DP98" i="16"/>
  <c r="DP145" i="16"/>
  <c r="DP104" i="16"/>
  <c r="DP109" i="16"/>
  <c r="DP95" i="16"/>
  <c r="DP92" i="16"/>
  <c r="DP90" i="16"/>
  <c r="DP153" i="16"/>
  <c r="DP113" i="16"/>
  <c r="DP137" i="16"/>
  <c r="DP128" i="16"/>
  <c r="DP96" i="16"/>
  <c r="DP120" i="16"/>
  <c r="DP134" i="16"/>
  <c r="DP103" i="16"/>
  <c r="DP117" i="16"/>
  <c r="DP99" i="16"/>
  <c r="DP114" i="16"/>
  <c r="DP141" i="16"/>
  <c r="DP110" i="16"/>
  <c r="DP127" i="16"/>
  <c r="DP112" i="16"/>
  <c r="DP100" i="16"/>
  <c r="DP157" i="16"/>
  <c r="DP94" i="16"/>
  <c r="DP159" i="16"/>
  <c r="DP124" i="16"/>
  <c r="DP156" i="16"/>
  <c r="DP126" i="16"/>
  <c r="DP146" i="16"/>
  <c r="DP142" i="16"/>
  <c r="DP155" i="16"/>
  <c r="DP106" i="16"/>
  <c r="DP122" i="16"/>
  <c r="DP138" i="16"/>
  <c r="DP143" i="16"/>
  <c r="DP158" i="16"/>
  <c r="DP119" i="16"/>
  <c r="DP152" i="16"/>
  <c r="DP102" i="16"/>
  <c r="DP150" i="16"/>
  <c r="DP115" i="16"/>
  <c r="DP105" i="16"/>
  <c r="DP118" i="16"/>
  <c r="DP154" i="16"/>
  <c r="DP135" i="16"/>
  <c r="DP91" i="16"/>
  <c r="DP130" i="16"/>
  <c r="DP136" i="16"/>
  <c r="DP139" i="16"/>
  <c r="BQ251" i="16"/>
  <c r="BQ283" i="16"/>
  <c r="BQ244" i="16"/>
  <c r="BQ276" i="16"/>
  <c r="BQ308" i="16"/>
  <c r="BQ269" i="16"/>
  <c r="BQ301" i="16"/>
  <c r="BQ262" i="16"/>
  <c r="BQ294" i="16"/>
  <c r="BQ273" i="16"/>
  <c r="BQ266" i="16"/>
  <c r="BQ265" i="16"/>
  <c r="BQ290" i="16"/>
  <c r="BQ264" i="16"/>
  <c r="BQ311" i="16"/>
  <c r="BQ280" i="16"/>
  <c r="BQ263" i="16"/>
  <c r="BQ275" i="16"/>
  <c r="BQ252" i="16"/>
  <c r="BQ292" i="16"/>
  <c r="BQ261" i="16"/>
  <c r="BQ309" i="16"/>
  <c r="BQ278" i="16"/>
  <c r="BQ257" i="16"/>
  <c r="BQ282" i="16"/>
  <c r="BQ297" i="16"/>
  <c r="BQ274" i="16"/>
  <c r="BQ296" i="16"/>
  <c r="BQ304" i="16"/>
  <c r="BQ248" i="16"/>
  <c r="BQ259" i="16"/>
  <c r="BQ299" i="16"/>
  <c r="BQ268" i="16"/>
  <c r="BQ245" i="16"/>
  <c r="BQ285" i="16"/>
  <c r="BQ254" i="16"/>
  <c r="BQ302" i="16"/>
  <c r="BQ305" i="16"/>
  <c r="BQ249" i="16"/>
  <c r="BQ271" i="16"/>
  <c r="BQ279" i="16"/>
  <c r="BQ295" i="16"/>
  <c r="BQ255" i="16"/>
  <c r="BQ291" i="16"/>
  <c r="BQ300" i="16"/>
  <c r="BQ246" i="16"/>
  <c r="BQ289" i="16"/>
  <c r="BQ242" i="16"/>
  <c r="BQ247" i="16"/>
  <c r="BQ256" i="16"/>
  <c r="BQ307" i="16"/>
  <c r="BQ253" i="16"/>
  <c r="BQ270" i="16"/>
  <c r="BQ250" i="16"/>
  <c r="BQ258" i="16"/>
  <c r="BQ272" i="16"/>
  <c r="BQ243" i="16"/>
  <c r="BQ260" i="16"/>
  <c r="BQ277" i="16"/>
  <c r="BQ286" i="16"/>
  <c r="BQ298" i="16"/>
  <c r="BQ306" i="16"/>
  <c r="BQ287" i="16"/>
  <c r="BQ267" i="16"/>
  <c r="BQ281" i="16"/>
  <c r="BQ284" i="16"/>
  <c r="BQ303" i="16"/>
  <c r="BQ293" i="16"/>
  <c r="BQ288" i="16"/>
  <c r="BQ310" i="16"/>
  <c r="BR241" i="16"/>
  <c r="BR42" i="16"/>
  <c r="BR74" i="16"/>
  <c r="BR55" i="16"/>
  <c r="BR49" i="16"/>
  <c r="BR36" i="16"/>
  <c r="BR68" i="16"/>
  <c r="BR43" i="16"/>
  <c r="BR37" i="16"/>
  <c r="BR72" i="16"/>
  <c r="BR45" i="16"/>
  <c r="BR48" i="16"/>
  <c r="BR67" i="16"/>
  <c r="BR70" i="16"/>
  <c r="BR46" i="16"/>
  <c r="BR54" i="16"/>
  <c r="BR62" i="16"/>
  <c r="BR31" i="16"/>
  <c r="BR34" i="16"/>
  <c r="BR89" i="16"/>
  <c r="BR17" i="16"/>
  <c r="BR44" i="16"/>
  <c r="BR11" i="16"/>
  <c r="BR21" i="16"/>
  <c r="BR24" i="16"/>
  <c r="BR51" i="16"/>
  <c r="BR32" i="16"/>
  <c r="BR29" i="16"/>
  <c r="BR41" i="16"/>
  <c r="BR57" i="16"/>
  <c r="BR25" i="16"/>
  <c r="BR15" i="16"/>
  <c r="BR18" i="16"/>
  <c r="BR58" i="16"/>
  <c r="BR39" i="16"/>
  <c r="BR65" i="16"/>
  <c r="BR20" i="16"/>
  <c r="BR60" i="16"/>
  <c r="BR59" i="16"/>
  <c r="BR69" i="16"/>
  <c r="BR56" i="16"/>
  <c r="BR77" i="16"/>
  <c r="BR10" i="16"/>
  <c r="BR38" i="16"/>
  <c r="BR78" i="16"/>
  <c r="BR73" i="16"/>
  <c r="BR23" i="16"/>
  <c r="BR12" i="16"/>
  <c r="BR27" i="16"/>
  <c r="BR40" i="16"/>
  <c r="BR64" i="16"/>
  <c r="BR14" i="16"/>
  <c r="BR22" i="16"/>
  <c r="BR26" i="16"/>
  <c r="BR71" i="16"/>
  <c r="BR28" i="16"/>
  <c r="BR75" i="16"/>
  <c r="BR19" i="16"/>
  <c r="BR35" i="16"/>
  <c r="BR63" i="16"/>
  <c r="BR30" i="16"/>
  <c r="BR50" i="16"/>
  <c r="BR33" i="16"/>
  <c r="BR52" i="16"/>
  <c r="BR53" i="16"/>
  <c r="BR13" i="16"/>
  <c r="BR61" i="16"/>
  <c r="BR79" i="16"/>
  <c r="BR66" i="16"/>
  <c r="BR16" i="16"/>
  <c r="BS9" i="16"/>
  <c r="BR47" i="16"/>
  <c r="BR76" i="16"/>
  <c r="BP206" i="16"/>
  <c r="BP180" i="16"/>
  <c r="BP225" i="16"/>
  <c r="BP215" i="16"/>
  <c r="BP187" i="16"/>
  <c r="BP182" i="16"/>
  <c r="BP178" i="16"/>
  <c r="BP224" i="16"/>
  <c r="BP176" i="16"/>
  <c r="BP175" i="16"/>
  <c r="BP226" i="16"/>
  <c r="BP216" i="16"/>
  <c r="BP191" i="16"/>
  <c r="BP230" i="16"/>
  <c r="BP172" i="16"/>
  <c r="BP190" i="16"/>
  <c r="BP234" i="16"/>
  <c r="BP205" i="16"/>
  <c r="BP185" i="16"/>
  <c r="BP233" i="16"/>
  <c r="BP184" i="16"/>
  <c r="BP231" i="16"/>
  <c r="BP204" i="16"/>
  <c r="BP179" i="16"/>
  <c r="BP227" i="16"/>
  <c r="BP171" i="16"/>
  <c r="BP173" i="16"/>
  <c r="BP202" i="16"/>
  <c r="BP193" i="16"/>
  <c r="BP194" i="16"/>
  <c r="BP197" i="16"/>
  <c r="BP211" i="16"/>
  <c r="BP207" i="16"/>
  <c r="BP232" i="16"/>
  <c r="BP200" i="16"/>
  <c r="BP208" i="16"/>
  <c r="BP214" i="16"/>
  <c r="BP210" i="16"/>
  <c r="BP220" i="16"/>
  <c r="BP198" i="16"/>
  <c r="BP218" i="16"/>
  <c r="BP195" i="16"/>
  <c r="BP181" i="16"/>
  <c r="BP201" i="16"/>
  <c r="BP166" i="16"/>
  <c r="BP229" i="16"/>
  <c r="BP219" i="16"/>
  <c r="BP217" i="16"/>
  <c r="BP196" i="16"/>
  <c r="BP212" i="16"/>
  <c r="BP169" i="16"/>
  <c r="BP203" i="16"/>
  <c r="BP235" i="16"/>
  <c r="BP228" i="16"/>
  <c r="BP174" i="16"/>
  <c r="BP183" i="16"/>
  <c r="BP221" i="16"/>
  <c r="BP186" i="16"/>
  <c r="BP188" i="16"/>
  <c r="BP170" i="16"/>
  <c r="BP213" i="16"/>
  <c r="BP199" i="16"/>
  <c r="BP209" i="16"/>
  <c r="BP168" i="16"/>
  <c r="BP167" i="16"/>
  <c r="BP177" i="16"/>
  <c r="BP189" i="16"/>
  <c r="BP192" i="16"/>
  <c r="BP222" i="16"/>
  <c r="BP223" i="16"/>
  <c r="BQ165" i="16"/>
  <c r="BS13" i="16"/>
  <c r="BS45" i="16"/>
  <c r="BS77" i="16"/>
  <c r="BS68" i="16"/>
  <c r="BS62" i="16"/>
  <c r="BS33" i="16"/>
  <c r="BS65" i="16"/>
  <c r="BS44" i="16"/>
  <c r="BS38" i="16"/>
  <c r="BS35" i="16"/>
  <c r="BS48" i="16"/>
  <c r="BS23" i="16"/>
  <c r="BS24" i="16"/>
  <c r="BS32" i="16"/>
  <c r="BS63" i="16"/>
  <c r="BS75" i="16"/>
  <c r="BS15" i="16"/>
  <c r="BS43" i="16"/>
  <c r="BS29" i="16"/>
  <c r="BS61" i="16"/>
  <c r="BS36" i="16"/>
  <c r="BS30" i="16"/>
  <c r="BT9" i="16"/>
  <c r="BS17" i="16"/>
  <c r="BS49" i="16"/>
  <c r="BS12" i="16"/>
  <c r="BS76" i="16"/>
  <c r="BS70" i="16"/>
  <c r="BS67" i="16"/>
  <c r="BS42" i="16"/>
  <c r="BS55" i="16"/>
  <c r="BS18" i="16"/>
  <c r="BS27" i="16"/>
  <c r="BS241" i="16"/>
  <c r="BS34" i="16"/>
  <c r="BS47" i="16"/>
  <c r="BS66" i="16"/>
  <c r="BS21" i="16"/>
  <c r="BS20" i="16"/>
  <c r="BS78" i="16"/>
  <c r="BS41" i="16"/>
  <c r="BS60" i="16"/>
  <c r="BS51" i="16"/>
  <c r="BS39" i="16"/>
  <c r="BS40" i="16"/>
  <c r="BS79" i="16"/>
  <c r="BS37" i="16"/>
  <c r="BS52" i="16"/>
  <c r="BS57" i="16"/>
  <c r="BS22" i="16"/>
  <c r="BS16" i="16"/>
  <c r="BS71" i="16"/>
  <c r="BS59" i="16"/>
  <c r="BS11" i="16"/>
  <c r="BS64" i="16"/>
  <c r="BS53" i="16"/>
  <c r="BS14" i="16"/>
  <c r="BS89" i="16"/>
  <c r="BS73" i="16"/>
  <c r="BS54" i="16"/>
  <c r="BS10" i="16"/>
  <c r="BS56" i="16"/>
  <c r="BS26" i="16"/>
  <c r="BS58" i="16"/>
  <c r="BS46" i="16"/>
  <c r="BS74" i="16"/>
  <c r="BS25" i="16"/>
  <c r="BS50" i="16"/>
  <c r="BS28" i="16"/>
  <c r="BS31" i="16"/>
  <c r="BS69" i="16"/>
  <c r="BS19" i="16"/>
  <c r="BS72" i="16"/>
  <c r="BQ313" i="16"/>
  <c r="J18" i="164"/>
  <c r="BR258" i="16"/>
  <c r="BR290" i="16"/>
  <c r="BR253" i="16"/>
  <c r="BR285" i="16"/>
  <c r="BR246" i="16"/>
  <c r="BR278" i="16"/>
  <c r="BR310" i="16"/>
  <c r="BR273" i="16"/>
  <c r="BR305" i="16"/>
  <c r="BR296" i="16"/>
  <c r="BR291" i="16"/>
  <c r="BR284" i="16"/>
  <c r="BR279" i="16"/>
  <c r="BR288" i="16"/>
  <c r="BR292" i="16"/>
  <c r="BR267" i="16"/>
  <c r="BR308" i="16"/>
  <c r="BR299" i="16"/>
  <c r="BR242" i="16"/>
  <c r="BR274" i="16"/>
  <c r="BR306" i="16"/>
  <c r="BR269" i="16"/>
  <c r="BR301" i="16"/>
  <c r="BR262" i="16"/>
  <c r="BR294" i="16"/>
  <c r="BR257" i="16"/>
  <c r="BR289" i="16"/>
  <c r="BR264" i="16"/>
  <c r="BR259" i="16"/>
  <c r="BR252" i="16"/>
  <c r="BR247" i="16"/>
  <c r="BR311" i="16"/>
  <c r="BR283" i="16"/>
  <c r="BR287" i="16"/>
  <c r="BR276" i="16"/>
  <c r="BR266" i="16"/>
  <c r="BR261" i="16"/>
  <c r="BR254" i="16"/>
  <c r="BR249" i="16"/>
  <c r="BR248" i="16"/>
  <c r="BR307" i="16"/>
  <c r="BR295" i="16"/>
  <c r="BR255" i="16"/>
  <c r="BR303" i="16"/>
  <c r="BR282" i="16"/>
  <c r="BR277" i="16"/>
  <c r="BR270" i="16"/>
  <c r="BR265" i="16"/>
  <c r="BR280" i="16"/>
  <c r="BR268" i="16"/>
  <c r="BR256" i="16"/>
  <c r="BR272" i="16"/>
  <c r="BR271" i="16"/>
  <c r="BR298" i="16"/>
  <c r="BR293" i="16"/>
  <c r="BR286" i="16"/>
  <c r="BR281" i="16"/>
  <c r="BR243" i="16"/>
  <c r="BR300" i="16"/>
  <c r="BR251" i="16"/>
  <c r="BR244" i="16"/>
  <c r="BR304" i="16"/>
  <c r="BR302" i="16"/>
  <c r="BR260" i="16"/>
  <c r="BR250" i="16"/>
  <c r="BR297" i="16"/>
  <c r="BR245" i="16"/>
  <c r="BR263" i="16"/>
  <c r="BR275" i="16"/>
  <c r="BR309" i="16"/>
  <c r="BR313" i="16"/>
  <c r="J19" i="164"/>
  <c r="BQ197" i="16"/>
  <c r="BQ171" i="16"/>
  <c r="BQ216" i="16"/>
  <c r="BQ229" i="16"/>
  <c r="BQ226" i="16"/>
  <c r="BQ217" i="16"/>
  <c r="BQ233" i="16"/>
  <c r="BQ168" i="16"/>
  <c r="BQ166" i="16"/>
  <c r="BQ167" i="16"/>
  <c r="BQ169" i="16"/>
  <c r="BQ170" i="16"/>
  <c r="BQ172" i="16"/>
  <c r="BQ173" i="16"/>
  <c r="BQ174" i="16"/>
  <c r="BQ175" i="16"/>
  <c r="BQ176" i="16"/>
  <c r="BQ177" i="16"/>
  <c r="BQ178" i="16"/>
  <c r="BQ179" i="16"/>
  <c r="BQ180" i="16"/>
  <c r="BQ181" i="16"/>
  <c r="BQ182" i="16"/>
  <c r="BQ183" i="16"/>
  <c r="BQ184" i="16"/>
  <c r="BQ185" i="16"/>
  <c r="BQ186" i="16"/>
  <c r="BQ187" i="16"/>
  <c r="BQ188" i="16"/>
  <c r="BQ189" i="16"/>
  <c r="BQ190" i="16"/>
  <c r="BQ191" i="16"/>
  <c r="BQ192" i="16"/>
  <c r="BQ193" i="16"/>
  <c r="BQ194" i="16"/>
  <c r="BQ195" i="16"/>
  <c r="BQ196" i="16"/>
  <c r="BQ198" i="16"/>
  <c r="BQ199" i="16"/>
  <c r="BQ200" i="16"/>
  <c r="BQ201" i="16"/>
  <c r="BQ202" i="16"/>
  <c r="BQ203" i="16"/>
  <c r="BQ204" i="16"/>
  <c r="BQ205" i="16"/>
  <c r="BQ206" i="16"/>
  <c r="BQ207" i="16"/>
  <c r="BQ208" i="16"/>
  <c r="BQ209" i="16"/>
  <c r="BQ210" i="16"/>
  <c r="BQ211" i="16"/>
  <c r="BQ212" i="16"/>
  <c r="BQ213" i="16"/>
  <c r="BQ214" i="16"/>
  <c r="BQ215" i="16"/>
  <c r="BQ218" i="16"/>
  <c r="BQ219" i="16"/>
  <c r="BQ220" i="16"/>
  <c r="BQ221" i="16"/>
  <c r="BQ222" i="16"/>
  <c r="BQ223" i="16"/>
  <c r="BQ224" i="16"/>
  <c r="BQ225" i="16"/>
  <c r="BQ227" i="16"/>
  <c r="BQ228" i="16"/>
  <c r="BQ230" i="16"/>
  <c r="BQ231" i="16"/>
  <c r="BQ232" i="16"/>
  <c r="BQ234" i="16"/>
  <c r="BQ235" i="16"/>
  <c r="BR165" i="16"/>
  <c r="DR89" i="16"/>
  <c r="DQ150" i="16"/>
  <c r="DQ156" i="16"/>
  <c r="DQ118" i="16"/>
  <c r="DQ91" i="16"/>
  <c r="DQ94" i="16"/>
  <c r="DQ147" i="16"/>
  <c r="DQ149" i="16"/>
  <c r="DQ114" i="16"/>
  <c r="DQ93" i="16"/>
  <c r="DQ102" i="16"/>
  <c r="DQ135" i="16"/>
  <c r="DQ122" i="16"/>
  <c r="DQ143" i="16"/>
  <c r="DQ127" i="16"/>
  <c r="DQ117" i="16"/>
  <c r="DQ126" i="16"/>
  <c r="DQ92" i="16"/>
  <c r="DQ95" i="16"/>
  <c r="DQ123" i="16"/>
  <c r="DQ90" i="16"/>
  <c r="DQ137" i="16"/>
  <c r="DQ121" i="16"/>
  <c r="DQ148" i="16"/>
  <c r="DQ108" i="16"/>
  <c r="DQ130" i="16"/>
  <c r="DQ153" i="16"/>
  <c r="DQ159" i="16"/>
  <c r="DQ142" i="16"/>
  <c r="DQ97" i="16"/>
  <c r="DQ134" i="16"/>
  <c r="DQ124" i="16"/>
  <c r="DQ98" i="16"/>
  <c r="DQ146" i="16"/>
  <c r="DQ140" i="16"/>
  <c r="DQ141" i="16"/>
  <c r="DQ133" i="16"/>
  <c r="DQ111" i="16"/>
  <c r="DQ110" i="16"/>
  <c r="DQ113" i="16"/>
  <c r="DQ136" i="16"/>
  <c r="DQ144" i="16"/>
  <c r="DQ107" i="16"/>
  <c r="DQ103" i="16"/>
  <c r="DQ116" i="16"/>
  <c r="DQ139" i="16"/>
  <c r="DQ112" i="16"/>
  <c r="DQ151" i="16"/>
  <c r="DQ106" i="16"/>
  <c r="DQ138" i="16"/>
  <c r="DQ158" i="16"/>
  <c r="DQ109" i="16"/>
  <c r="DQ129" i="16"/>
  <c r="DQ152" i="16"/>
  <c r="DQ154" i="16"/>
  <c r="DQ115" i="16"/>
  <c r="DQ131" i="16"/>
  <c r="DQ100" i="16"/>
  <c r="DQ132" i="16"/>
  <c r="DQ119" i="16"/>
  <c r="DQ105" i="16"/>
  <c r="DQ157" i="16"/>
  <c r="DQ104" i="16"/>
  <c r="DQ155" i="16"/>
  <c r="DQ125" i="16"/>
  <c r="DQ120" i="16"/>
  <c r="DQ145" i="16"/>
  <c r="DQ96" i="16"/>
  <c r="DQ99" i="16"/>
  <c r="DQ128" i="16"/>
  <c r="DQ101" i="16"/>
  <c r="BR178" i="16"/>
  <c r="BR172" i="16"/>
  <c r="BR200" i="16"/>
  <c r="BR226" i="16"/>
  <c r="BR207" i="16"/>
  <c r="BR167" i="16"/>
  <c r="BR205" i="16"/>
  <c r="BR223" i="16"/>
  <c r="BR209" i="16"/>
  <c r="BR170" i="16"/>
  <c r="BR169" i="16"/>
  <c r="BR235" i="16"/>
  <c r="BR179" i="16"/>
  <c r="BR197" i="16"/>
  <c r="BR177" i="16"/>
  <c r="BR183" i="16"/>
  <c r="BR186" i="16"/>
  <c r="BR171" i="16"/>
  <c r="BR195" i="16"/>
  <c r="BR222" i="16"/>
  <c r="BR175" i="16"/>
  <c r="BR173" i="16"/>
  <c r="BR229" i="16"/>
  <c r="BR221" i="16"/>
  <c r="BR166" i="16"/>
  <c r="BR217" i="16"/>
  <c r="BR184" i="16"/>
  <c r="BR218" i="16"/>
  <c r="BR185" i="16"/>
  <c r="BR206" i="16"/>
  <c r="BR234" i="16"/>
  <c r="BR199" i="16"/>
  <c r="BR204" i="16"/>
  <c r="BR227" i="16"/>
  <c r="BR232" i="16"/>
  <c r="BR198" i="16"/>
  <c r="BR176" i="16"/>
  <c r="BR203" i="16"/>
  <c r="BR233" i="16"/>
  <c r="BR182" i="16"/>
  <c r="BR174" i="16"/>
  <c r="BR190" i="16"/>
  <c r="BR187" i="16"/>
  <c r="BR228" i="16"/>
  <c r="BR213" i="16"/>
  <c r="BR201" i="16"/>
  <c r="BR210" i="16"/>
  <c r="BR168" i="16"/>
  <c r="BR194" i="16"/>
  <c r="BR216" i="16"/>
  <c r="BR191" i="16"/>
  <c r="BR224" i="16"/>
  <c r="BS165" i="16"/>
  <c r="BR225" i="16"/>
  <c r="BR230" i="16"/>
  <c r="BR231" i="16"/>
  <c r="BR219" i="16"/>
  <c r="BR220" i="16"/>
  <c r="BR196" i="16"/>
  <c r="BR189" i="16"/>
  <c r="BR202" i="16"/>
  <c r="BR214" i="16"/>
  <c r="BR192" i="16"/>
  <c r="BR193" i="16"/>
  <c r="BR181" i="16"/>
  <c r="BR211" i="16"/>
  <c r="BR180" i="16"/>
  <c r="BR208" i="16"/>
  <c r="BR215" i="16"/>
  <c r="BR212" i="16"/>
  <c r="BR188" i="16"/>
  <c r="DS89" i="16"/>
  <c r="DR151" i="16"/>
  <c r="DR127" i="16"/>
  <c r="DR90" i="16"/>
  <c r="DR107" i="16"/>
  <c r="DR143" i="16"/>
  <c r="DR146" i="16"/>
  <c r="DR91" i="16"/>
  <c r="DR158" i="16"/>
  <c r="DR101" i="16"/>
  <c r="DR112" i="16"/>
  <c r="DR125" i="16"/>
  <c r="DR120" i="16"/>
  <c r="DR97" i="16"/>
  <c r="DR156" i="16"/>
  <c r="DR157" i="16"/>
  <c r="DR96" i="16"/>
  <c r="DR92" i="16"/>
  <c r="DR114" i="16"/>
  <c r="DR99" i="16"/>
  <c r="DR140" i="16"/>
  <c r="DR113" i="16"/>
  <c r="DR137" i="16"/>
  <c r="DR118" i="16"/>
  <c r="DR134" i="16"/>
  <c r="DR119" i="16"/>
  <c r="DR124" i="16"/>
  <c r="DR153" i="16"/>
  <c r="DR154" i="16"/>
  <c r="DR150" i="16"/>
  <c r="DR138" i="16"/>
  <c r="DR109" i="16"/>
  <c r="DR148" i="16"/>
  <c r="DR104" i="16"/>
  <c r="DR130" i="16"/>
  <c r="DR100" i="16"/>
  <c r="DR122" i="16"/>
  <c r="DR135" i="16"/>
  <c r="DR105" i="16"/>
  <c r="DR136" i="16"/>
  <c r="DR131" i="16"/>
  <c r="DR98" i="16"/>
  <c r="DR144" i="16"/>
  <c r="DR141" i="16"/>
  <c r="DR123" i="16"/>
  <c r="DR142" i="16"/>
  <c r="DR102" i="16"/>
  <c r="DR116" i="16"/>
  <c r="DR149" i="16"/>
  <c r="DR132" i="16"/>
  <c r="DR103" i="16"/>
  <c r="DR95" i="16"/>
  <c r="DR108" i="16"/>
  <c r="DR106" i="16"/>
  <c r="DR126" i="16"/>
  <c r="DR129" i="16"/>
  <c r="DR133" i="16"/>
  <c r="DR117" i="16"/>
  <c r="DR115" i="16"/>
  <c r="DR147" i="16"/>
  <c r="DR94" i="16"/>
  <c r="DR145" i="16"/>
  <c r="DR121" i="16"/>
  <c r="DR111" i="16"/>
  <c r="DR93" i="16"/>
  <c r="DR152" i="16"/>
  <c r="DR139" i="16"/>
  <c r="DR128" i="16"/>
  <c r="DR155" i="16"/>
  <c r="DR110" i="16"/>
  <c r="DR159" i="16"/>
  <c r="BS273" i="16"/>
  <c r="BS305" i="16"/>
  <c r="BS250" i="16"/>
  <c r="BS282" i="16"/>
  <c r="BS245" i="16"/>
  <c r="BS277" i="16"/>
  <c r="BS309" i="16"/>
  <c r="BS270" i="16"/>
  <c r="BS302" i="16"/>
  <c r="BS279" i="16"/>
  <c r="BS272" i="16"/>
  <c r="BS267" i="16"/>
  <c r="BS260" i="16"/>
  <c r="BS271" i="16"/>
  <c r="BS243" i="16"/>
  <c r="BS300" i="16"/>
  <c r="BS252" i="16"/>
  <c r="BS248" i="16"/>
  <c r="BS257" i="16"/>
  <c r="BS289" i="16"/>
  <c r="BS266" i="16"/>
  <c r="BS298" i="16"/>
  <c r="BS261" i="16"/>
  <c r="BS293" i="16"/>
  <c r="BS254" i="16"/>
  <c r="BS286" i="16"/>
  <c r="BS247" i="16"/>
  <c r="BS311" i="16"/>
  <c r="BS304" i="16"/>
  <c r="BS299" i="16"/>
  <c r="BS292" i="16"/>
  <c r="BS264" i="16"/>
  <c r="BS307" i="16"/>
  <c r="BS280" i="16"/>
  <c r="BS284" i="16"/>
  <c r="BS281" i="16"/>
  <c r="BS258" i="16"/>
  <c r="BS253" i="16"/>
  <c r="BS246" i="16"/>
  <c r="BS310" i="16"/>
  <c r="BS288" i="16"/>
  <c r="BS276" i="16"/>
  <c r="BS275" i="16"/>
  <c r="BS291" i="16"/>
  <c r="BS297" i="16"/>
  <c r="BS274" i="16"/>
  <c r="BS269" i="16"/>
  <c r="BS262" i="16"/>
  <c r="BS263" i="16"/>
  <c r="BS251" i="16"/>
  <c r="BS308" i="16"/>
  <c r="BS268" i="16"/>
  <c r="BS255" i="16"/>
  <c r="BS249" i="16"/>
  <c r="BS242" i="16"/>
  <c r="BS290" i="16"/>
  <c r="BS285" i="16"/>
  <c r="BS278" i="16"/>
  <c r="BS295" i="16"/>
  <c r="BS283" i="16"/>
  <c r="BS303" i="16"/>
  <c r="BS287" i="16"/>
  <c r="BS265" i="16"/>
  <c r="BS294" i="16"/>
  <c r="BS259" i="16"/>
  <c r="BS256" i="16"/>
  <c r="BS306" i="16"/>
  <c r="BS244" i="16"/>
  <c r="BS296" i="16"/>
  <c r="BS301" i="16"/>
  <c r="BT22" i="16"/>
  <c r="BT54" i="16"/>
  <c r="BT17" i="16"/>
  <c r="BT11" i="16"/>
  <c r="BT75" i="16"/>
  <c r="BT34" i="16"/>
  <c r="BT66" i="16"/>
  <c r="BT41" i="16"/>
  <c r="BT35" i="16"/>
  <c r="BT68" i="16"/>
  <c r="BT39" i="16"/>
  <c r="BT24" i="16"/>
  <c r="BT21" i="16"/>
  <c r="BT79" i="16"/>
  <c r="BT61" i="16"/>
  <c r="BT10" i="16"/>
  <c r="BT29" i="16"/>
  <c r="BT37" i="16"/>
  <c r="BT38" i="16"/>
  <c r="BT70" i="16"/>
  <c r="BT49" i="16"/>
  <c r="BT43" i="16"/>
  <c r="BT18" i="16"/>
  <c r="BT50" i="16"/>
  <c r="BT89" i="16"/>
  <c r="BT73" i="16"/>
  <c r="BT67" i="16"/>
  <c r="BT36" i="16"/>
  <c r="BT45" i="16"/>
  <c r="BT56" i="16"/>
  <c r="BT15" i="16"/>
  <c r="BT44" i="16"/>
  <c r="BT16" i="16"/>
  <c r="BT63" i="16"/>
  <c r="BT31" i="16"/>
  <c r="BT60" i="16"/>
  <c r="BT30" i="16"/>
  <c r="BT33" i="16"/>
  <c r="BT241" i="16"/>
  <c r="BT74" i="16"/>
  <c r="BT51" i="16"/>
  <c r="BT13" i="16"/>
  <c r="BT40" i="16"/>
  <c r="BT12" i="16"/>
  <c r="BT69" i="16"/>
  <c r="BT23" i="16"/>
  <c r="BT46" i="16"/>
  <c r="BT65" i="16"/>
  <c r="BT26" i="16"/>
  <c r="BT25" i="16"/>
  <c r="BT77" i="16"/>
  <c r="BT72" i="16"/>
  <c r="BT76" i="16"/>
  <c r="BT28" i="16"/>
  <c r="BU9" i="16"/>
  <c r="BT62" i="16"/>
  <c r="BT27" i="16"/>
  <c r="BT42" i="16"/>
  <c r="BT57" i="16"/>
  <c r="BT20" i="16"/>
  <c r="BT71" i="16"/>
  <c r="BT53" i="16"/>
  <c r="BT55" i="16"/>
  <c r="BT64" i="16"/>
  <c r="BT58" i="16"/>
  <c r="BT47" i="16"/>
  <c r="BT14" i="16"/>
  <c r="BT19" i="16"/>
  <c r="BT48" i="16"/>
  <c r="BT78" i="16"/>
  <c r="BT52" i="16"/>
  <c r="BT32" i="16"/>
  <c r="BT59" i="16"/>
  <c r="BU89" i="16"/>
  <c r="BU41" i="16"/>
  <c r="BU73" i="16"/>
  <c r="BU62" i="16"/>
  <c r="BU56" i="16"/>
  <c r="BU13" i="16"/>
  <c r="BU45" i="16"/>
  <c r="BU77" i="16"/>
  <c r="BU70" i="16"/>
  <c r="BU64" i="16"/>
  <c r="BU31" i="16"/>
  <c r="BU42" i="16"/>
  <c r="BU19" i="16"/>
  <c r="BU18" i="16"/>
  <c r="BU76" i="16"/>
  <c r="BU20" i="16"/>
  <c r="BU59" i="16"/>
  <c r="BU52" i="16"/>
  <c r="BU75" i="16"/>
  <c r="BU25" i="16"/>
  <c r="BU57" i="16"/>
  <c r="BU30" i="16"/>
  <c r="BU24" i="16"/>
  <c r="BU29" i="16"/>
  <c r="BU61" i="16"/>
  <c r="BU38" i="16"/>
  <c r="BU32" i="16"/>
  <c r="BU241" i="16"/>
  <c r="BU63" i="16"/>
  <c r="BU36" i="16"/>
  <c r="BU51" i="16"/>
  <c r="BU12" i="16"/>
  <c r="BU55" i="16"/>
  <c r="BU28" i="16"/>
  <c r="BU66" i="16"/>
  <c r="BU58" i="16"/>
  <c r="BV9" i="16"/>
  <c r="BU49" i="16"/>
  <c r="BU78" i="16"/>
  <c r="BU21" i="16"/>
  <c r="BU22" i="16"/>
  <c r="BU10" i="16"/>
  <c r="BU74" i="16"/>
  <c r="BU50" i="16"/>
  <c r="BU43" i="16"/>
  <c r="BU65" i="16"/>
  <c r="BU40" i="16"/>
  <c r="BU37" i="16"/>
  <c r="BU54" i="16"/>
  <c r="BU15" i="16"/>
  <c r="BU68" i="16"/>
  <c r="BU44" i="16"/>
  <c r="BU27" i="16"/>
  <c r="BU11" i="16"/>
  <c r="BU17" i="16"/>
  <c r="BU14" i="16"/>
  <c r="BU72" i="16"/>
  <c r="BU53" i="16"/>
  <c r="BU16" i="16"/>
  <c r="BU47" i="16"/>
  <c r="BU35" i="16"/>
  <c r="BU23" i="16"/>
  <c r="BU34" i="16"/>
  <c r="BU60" i="16"/>
  <c r="BU69" i="16"/>
  <c r="BU26" i="16"/>
  <c r="BU33" i="16"/>
  <c r="BU48" i="16"/>
  <c r="BU71" i="16"/>
  <c r="BU46" i="16"/>
  <c r="BU79" i="16"/>
  <c r="BU39" i="16"/>
  <c r="BU67" i="16"/>
  <c r="BT246" i="16"/>
  <c r="BT278" i="16"/>
  <c r="BT310" i="16"/>
  <c r="BT273" i="16"/>
  <c r="BT305" i="16"/>
  <c r="BT266" i="16"/>
  <c r="BT298" i="16"/>
  <c r="BT261" i="16"/>
  <c r="BT293" i="16"/>
  <c r="BT260" i="16"/>
  <c r="BT255" i="16"/>
  <c r="BT248" i="16"/>
  <c r="BT243" i="16"/>
  <c r="BT307" i="16"/>
  <c r="BT279" i="16"/>
  <c r="BT251" i="16"/>
  <c r="BT304" i="16"/>
  <c r="BT300" i="16"/>
  <c r="BT262" i="16"/>
  <c r="BT294" i="16"/>
  <c r="BT257" i="16"/>
  <c r="BT289" i="16"/>
  <c r="BT250" i="16"/>
  <c r="BT282" i="16"/>
  <c r="BT245" i="16"/>
  <c r="BT277" i="16"/>
  <c r="BT309" i="16"/>
  <c r="BT292" i="16"/>
  <c r="BT287" i="16"/>
  <c r="BT280" i="16"/>
  <c r="BT275" i="16"/>
  <c r="BT284" i="16"/>
  <c r="BT256" i="16"/>
  <c r="BT268" i="16"/>
  <c r="BT272" i="16"/>
  <c r="BT254" i="16"/>
  <c r="BT249" i="16"/>
  <c r="BT242" i="16"/>
  <c r="BT306" i="16"/>
  <c r="BT301" i="16"/>
  <c r="BT271" i="16"/>
  <c r="BT259" i="16"/>
  <c r="BT311" i="16"/>
  <c r="BT299" i="16"/>
  <c r="BT270" i="16"/>
  <c r="BT265" i="16"/>
  <c r="BT258" i="16"/>
  <c r="BT253" i="16"/>
  <c r="BT244" i="16"/>
  <c r="BT303" i="16"/>
  <c r="BT291" i="16"/>
  <c r="BT288" i="16"/>
  <c r="BT267" i="16"/>
  <c r="BT286" i="16"/>
  <c r="BT281" i="16"/>
  <c r="BT274" i="16"/>
  <c r="BT269" i="16"/>
  <c r="BT276" i="16"/>
  <c r="BT264" i="16"/>
  <c r="BT252" i="16"/>
  <c r="BT283" i="16"/>
  <c r="BT295" i="16"/>
  <c r="BT297" i="16"/>
  <c r="BT296" i="16"/>
  <c r="BT290" i="16"/>
  <c r="BT247" i="16"/>
  <c r="BT285" i="16"/>
  <c r="BT263" i="16"/>
  <c r="BT302" i="16"/>
  <c r="BT308" i="16"/>
  <c r="DS103" i="16"/>
  <c r="DS143" i="16"/>
  <c r="DS97" i="16"/>
  <c r="DS119" i="16"/>
  <c r="DS94" i="16"/>
  <c r="DS98" i="16"/>
  <c r="DS142" i="16"/>
  <c r="DS158" i="16"/>
  <c r="DS108" i="16"/>
  <c r="DS124" i="16"/>
  <c r="DS151" i="16"/>
  <c r="DS91" i="16"/>
  <c r="DS134" i="16"/>
  <c r="DS118" i="16"/>
  <c r="DS105" i="16"/>
  <c r="DS127" i="16"/>
  <c r="DS149" i="16"/>
  <c r="DS145" i="16"/>
  <c r="DS101" i="16"/>
  <c r="DS146" i="16"/>
  <c r="DS150" i="16"/>
  <c r="DS140" i="16"/>
  <c r="DS95" i="16"/>
  <c r="DS125" i="16"/>
  <c r="DS99" i="16"/>
  <c r="DS131" i="16"/>
  <c r="DS96" i="16"/>
  <c r="DS152" i="16"/>
  <c r="DS117" i="16"/>
  <c r="DS122" i="16"/>
  <c r="DS147" i="16"/>
  <c r="DS155" i="16"/>
  <c r="DS111" i="16"/>
  <c r="DS137" i="16"/>
  <c r="DS104" i="16"/>
  <c r="DT89" i="16"/>
  <c r="DS153" i="16"/>
  <c r="DS130" i="16"/>
  <c r="DS116" i="16"/>
  <c r="DS159" i="16"/>
  <c r="DS128" i="16"/>
  <c r="DS90" i="16"/>
  <c r="DS92" i="16"/>
  <c r="DS154" i="16"/>
  <c r="DS148" i="16"/>
  <c r="DS133" i="16"/>
  <c r="DS114" i="16"/>
  <c r="DS102" i="16"/>
  <c r="DS129" i="16"/>
  <c r="DS135" i="16"/>
  <c r="DS112" i="16"/>
  <c r="DS106" i="16"/>
  <c r="DS136" i="16"/>
  <c r="DS113" i="16"/>
  <c r="DS115" i="16"/>
  <c r="DS93" i="16"/>
  <c r="DS100" i="16"/>
  <c r="DS144" i="16"/>
  <c r="DS157" i="16"/>
  <c r="DS121" i="16"/>
  <c r="DS110" i="16"/>
  <c r="DS107" i="16"/>
  <c r="DS126" i="16"/>
  <c r="DS139" i="16"/>
  <c r="DS141" i="16"/>
  <c r="DS156" i="16"/>
  <c r="DS123" i="16"/>
  <c r="DS132" i="16"/>
  <c r="DS109" i="16"/>
  <c r="DS138" i="16"/>
  <c r="DS120" i="16"/>
  <c r="BS205" i="16"/>
  <c r="BS175" i="16"/>
  <c r="BS187" i="16"/>
  <c r="BS213" i="16"/>
  <c r="BS197" i="16"/>
  <c r="BS230" i="16"/>
  <c r="BS192" i="16"/>
  <c r="BS208" i="16"/>
  <c r="BS215" i="16"/>
  <c r="BS232" i="16"/>
  <c r="BS231" i="16"/>
  <c r="BS170" i="16"/>
  <c r="BS221" i="16"/>
  <c r="BT165" i="16"/>
  <c r="BS203" i="16"/>
  <c r="BS199" i="16"/>
  <c r="BS168" i="16"/>
  <c r="BS229" i="16"/>
  <c r="BS210" i="16"/>
  <c r="BS182" i="16"/>
  <c r="BS223" i="16"/>
  <c r="BS195" i="16"/>
  <c r="BS184" i="16"/>
  <c r="BS204" i="16"/>
  <c r="BS167" i="16"/>
  <c r="BS196" i="16"/>
  <c r="BS201" i="16"/>
  <c r="BS178" i="16"/>
  <c r="BS180" i="16"/>
  <c r="BS227" i="16"/>
  <c r="BS220" i="16"/>
  <c r="BS216" i="16"/>
  <c r="BS189" i="16"/>
  <c r="BS209" i="16"/>
  <c r="BS173" i="16"/>
  <c r="BS211" i="16"/>
  <c r="BS219" i="16"/>
  <c r="BS181" i="16"/>
  <c r="BS235" i="16"/>
  <c r="BS177" i="16"/>
  <c r="BS193" i="16"/>
  <c r="BS207" i="16"/>
  <c r="BS200" i="16"/>
  <c r="BS206" i="16"/>
  <c r="BS186" i="16"/>
  <c r="BS176" i="16"/>
  <c r="BS214" i="16"/>
  <c r="BS222" i="16"/>
  <c r="BS218" i="16"/>
  <c r="BS169" i="16"/>
  <c r="BS212" i="16"/>
  <c r="BS217" i="16"/>
  <c r="BS172" i="16"/>
  <c r="BS171" i="16"/>
  <c r="BS188" i="16"/>
  <c r="BS166" i="16"/>
  <c r="BS174" i="16"/>
  <c r="BS179" i="16"/>
  <c r="BS183" i="16"/>
  <c r="BS185" i="16"/>
  <c r="BS190" i="16"/>
  <c r="BS191" i="16"/>
  <c r="BS194" i="16"/>
  <c r="BS198" i="16"/>
  <c r="BS202" i="16"/>
  <c r="BS224" i="16"/>
  <c r="BS225" i="16"/>
  <c r="BS226" i="16"/>
  <c r="BS228" i="16"/>
  <c r="BS233" i="16"/>
  <c r="BS234" i="16"/>
  <c r="BV36" i="16"/>
  <c r="BV68" i="16"/>
  <c r="BV43" i="16"/>
  <c r="BV37" i="16"/>
  <c r="BV40" i="16"/>
  <c r="BV72" i="16"/>
  <c r="BV51" i="16"/>
  <c r="BV45" i="16"/>
  <c r="BV18" i="16"/>
  <c r="BV89" i="16"/>
  <c r="BV65" i="16"/>
  <c r="BV70" i="16"/>
  <c r="BV41" i="16"/>
  <c r="BV55" i="16"/>
  <c r="BV78" i="16"/>
  <c r="BV17" i="16"/>
  <c r="BV26" i="16"/>
  <c r="BV12" i="16"/>
  <c r="BV52" i="16"/>
  <c r="BV27" i="16"/>
  <c r="BV53" i="16"/>
  <c r="BV24" i="16"/>
  <c r="BV64" i="16"/>
  <c r="BV67" i="16"/>
  <c r="BV77" i="16"/>
  <c r="BV66" i="16"/>
  <c r="BV22" i="16"/>
  <c r="BV47" i="16"/>
  <c r="BV74" i="16"/>
  <c r="BV63" i="16"/>
  <c r="BV31" i="16"/>
  <c r="BV23" i="16"/>
  <c r="BV20" i="16"/>
  <c r="BV60" i="16"/>
  <c r="BV59" i="16"/>
  <c r="BV69" i="16"/>
  <c r="BV32" i="16"/>
  <c r="BV10" i="16"/>
  <c r="BV13" i="16"/>
  <c r="BV241" i="16"/>
  <c r="BV39" i="16"/>
  <c r="BV38" i="16"/>
  <c r="BV79" i="16"/>
  <c r="BV49" i="16"/>
  <c r="BV57" i="16"/>
  <c r="BW9" i="16"/>
  <c r="BV28" i="16"/>
  <c r="BV76" i="16"/>
  <c r="BV75" i="16"/>
  <c r="BV48" i="16"/>
  <c r="BV19" i="16"/>
  <c r="BV29" i="16"/>
  <c r="BV34" i="16"/>
  <c r="BV71" i="16"/>
  <c r="BV54" i="16"/>
  <c r="BV73" i="16"/>
  <c r="BV14" i="16"/>
  <c r="BV58" i="16"/>
  <c r="BV62" i="16"/>
  <c r="BV11" i="16"/>
  <c r="BV35" i="16"/>
  <c r="BV15" i="16"/>
  <c r="BV25" i="16"/>
  <c r="BV21" i="16"/>
  <c r="BV61" i="16"/>
  <c r="BV42" i="16"/>
  <c r="BV16" i="16"/>
  <c r="BV50" i="16"/>
  <c r="BV46" i="16"/>
  <c r="BV30" i="16"/>
  <c r="BV44" i="16"/>
  <c r="BV33" i="16"/>
  <c r="BV56" i="16"/>
  <c r="BU271" i="16"/>
  <c r="BU303" i="16"/>
  <c r="BU264" i="16"/>
  <c r="BU296" i="16"/>
  <c r="BU259" i="16"/>
  <c r="BU291" i="16"/>
  <c r="BU252" i="16"/>
  <c r="BU284" i="16"/>
  <c r="BU245" i="16"/>
  <c r="BU309" i="16"/>
  <c r="BU302" i="16"/>
  <c r="BU297" i="16"/>
  <c r="BU290" i="16"/>
  <c r="BU262" i="16"/>
  <c r="BU266" i="16"/>
  <c r="BU310" i="16"/>
  <c r="BU250" i="16"/>
  <c r="BU279" i="16"/>
  <c r="BU248" i="16"/>
  <c r="BU288" i="16"/>
  <c r="BU267" i="16"/>
  <c r="BU307" i="16"/>
  <c r="BU276" i="16"/>
  <c r="BU261" i="16"/>
  <c r="BU270" i="16"/>
  <c r="BU281" i="16"/>
  <c r="BU306" i="16"/>
  <c r="BU273" i="16"/>
  <c r="BU246" i="16"/>
  <c r="BU285" i="16"/>
  <c r="BU247" i="16"/>
  <c r="BU287" i="16"/>
  <c r="BU256" i="16"/>
  <c r="BU304" i="16"/>
  <c r="BU275" i="16"/>
  <c r="BU244" i="16"/>
  <c r="BU292" i="16"/>
  <c r="BU277" i="16"/>
  <c r="BU286" i="16"/>
  <c r="BU242" i="16"/>
  <c r="BU269" i="16"/>
  <c r="BU305" i="16"/>
  <c r="BU289" i="16"/>
  <c r="BU278" i="16"/>
  <c r="BU255" i="16"/>
  <c r="BU295" i="16"/>
  <c r="BU272" i="16"/>
  <c r="BU243" i="16"/>
  <c r="BU283" i="16"/>
  <c r="BU260" i="16"/>
  <c r="BU300" i="16"/>
  <c r="BU293" i="16"/>
  <c r="BU249" i="16"/>
  <c r="BU258" i="16"/>
  <c r="BU301" i="16"/>
  <c r="BU298" i="16"/>
  <c r="BU282" i="16"/>
  <c r="BU251" i="16"/>
  <c r="BU254" i="16"/>
  <c r="BU253" i="16"/>
  <c r="BU263" i="16"/>
  <c r="BU299" i="16"/>
  <c r="BU265" i="16"/>
  <c r="BU257" i="16"/>
  <c r="BU311" i="16"/>
  <c r="BU268" i="16"/>
  <c r="BU274" i="16"/>
  <c r="BU280" i="16"/>
  <c r="BU294" i="16"/>
  <c r="BU308" i="16"/>
  <c r="DT156" i="16"/>
  <c r="DT100" i="16"/>
  <c r="DT125" i="16"/>
  <c r="DT155" i="16"/>
  <c r="DT121" i="16"/>
  <c r="DT106" i="16"/>
  <c r="DT138" i="16"/>
  <c r="DT119" i="16"/>
  <c r="DT114" i="16"/>
  <c r="DT149" i="16"/>
  <c r="DT109" i="16"/>
  <c r="DT136" i="16"/>
  <c r="DT102" i="16"/>
  <c r="DT105" i="16"/>
  <c r="DT97" i="16"/>
  <c r="DT154" i="16"/>
  <c r="DT131" i="16"/>
  <c r="DT144" i="16"/>
  <c r="DT128" i="16"/>
  <c r="DT153" i="16"/>
  <c r="DT129" i="16"/>
  <c r="DT142" i="16"/>
  <c r="DT151" i="16"/>
  <c r="DT134" i="16"/>
  <c r="DT116" i="16"/>
  <c r="DT92" i="16"/>
  <c r="DT137" i="16"/>
  <c r="DT145" i="16"/>
  <c r="DT110" i="16"/>
  <c r="DT159" i="16"/>
  <c r="DT94" i="16"/>
  <c r="DT103" i="16"/>
  <c r="DT127" i="16"/>
  <c r="DT122" i="16"/>
  <c r="DT99" i="16"/>
  <c r="DT147" i="16"/>
  <c r="DT91" i="16"/>
  <c r="DT141" i="16"/>
  <c r="DT124" i="16"/>
  <c r="DT111" i="16"/>
  <c r="DT148" i="16"/>
  <c r="DT126" i="16"/>
  <c r="DT146" i="16"/>
  <c r="DT158" i="16"/>
  <c r="DT130" i="16"/>
  <c r="DT143" i="16"/>
  <c r="DT101" i="16"/>
  <c r="DT132" i="16"/>
  <c r="DT95" i="16"/>
  <c r="DT139" i="16"/>
  <c r="DT152" i="16"/>
  <c r="DT115" i="16"/>
  <c r="DT133" i="16"/>
  <c r="DT113" i="16"/>
  <c r="DT108" i="16"/>
  <c r="DT140" i="16"/>
  <c r="DT150" i="16"/>
  <c r="DT117" i="16"/>
  <c r="DU89" i="16"/>
  <c r="DT104" i="16"/>
  <c r="DT120" i="16"/>
  <c r="DT90" i="16"/>
  <c r="DT96" i="16"/>
  <c r="DT107" i="16"/>
  <c r="DT93" i="16"/>
  <c r="DT123" i="16"/>
  <c r="DT112" i="16"/>
  <c r="DT135" i="16"/>
  <c r="DT98" i="16"/>
  <c r="DT118" i="16"/>
  <c r="DT157" i="16"/>
  <c r="BT220" i="16"/>
  <c r="BT195" i="16"/>
  <c r="BT192" i="16"/>
  <c r="BT208" i="16"/>
  <c r="BT179" i="16"/>
  <c r="BT234" i="16"/>
  <c r="BT222" i="16"/>
  <c r="BT197" i="16"/>
  <c r="BT188" i="16"/>
  <c r="BT190" i="16"/>
  <c r="BT174" i="16"/>
  <c r="BT206" i="16"/>
  <c r="BT210" i="16"/>
  <c r="BT193" i="16"/>
  <c r="BT217" i="16"/>
  <c r="BT213" i="16"/>
  <c r="BT196" i="16"/>
  <c r="BT178" i="16"/>
  <c r="BT230" i="16"/>
  <c r="BT225" i="16"/>
  <c r="BT200" i="16"/>
  <c r="BT189" i="16"/>
  <c r="BT204" i="16"/>
  <c r="BT175" i="16"/>
  <c r="BT219" i="16"/>
  <c r="BT218" i="16"/>
  <c r="BT221" i="16"/>
  <c r="BT205" i="16"/>
  <c r="BT215" i="16"/>
  <c r="BT167" i="16"/>
  <c r="BT180" i="16"/>
  <c r="BT171" i="16"/>
  <c r="BT182" i="16"/>
  <c r="BT224" i="16"/>
  <c r="BT173" i="16"/>
  <c r="BT202" i="16"/>
  <c r="BT177" i="16"/>
  <c r="BT227" i="16"/>
  <c r="BT228" i="16"/>
  <c r="BT198" i="16"/>
  <c r="BT209" i="16"/>
  <c r="BT201" i="16"/>
  <c r="BT223" i="16"/>
  <c r="BT184" i="16"/>
  <c r="BT212" i="16"/>
  <c r="BT194" i="16"/>
  <c r="BT211" i="16"/>
  <c r="BT235" i="16"/>
  <c r="BT232" i="16"/>
  <c r="BT169" i="16"/>
  <c r="BT216" i="16"/>
  <c r="BT231" i="16"/>
  <c r="BT203" i="16"/>
  <c r="BT229" i="16"/>
  <c r="BT233" i="16"/>
  <c r="BT226" i="16"/>
  <c r="BT187" i="16"/>
  <c r="BT170" i="16"/>
  <c r="BT183" i="16"/>
  <c r="BT176" i="16"/>
  <c r="BT191" i="16"/>
  <c r="BT166" i="16"/>
  <c r="BT168" i="16"/>
  <c r="BT181" i="16"/>
  <c r="BT172" i="16"/>
  <c r="BU165" i="16"/>
  <c r="BT199" i="16"/>
  <c r="BT185" i="16"/>
  <c r="BT186" i="16"/>
  <c r="BT214" i="16"/>
  <c r="BT207" i="16"/>
  <c r="BV250" i="16"/>
  <c r="BV282" i="16"/>
  <c r="BV245" i="16"/>
  <c r="BV277" i="16"/>
  <c r="BV309" i="16"/>
  <c r="BV270" i="16"/>
  <c r="BV302" i="16"/>
  <c r="BV265" i="16"/>
  <c r="BV297" i="16"/>
  <c r="BV280" i="16"/>
  <c r="BV266" i="16"/>
  <c r="BV306" i="16"/>
  <c r="BV285" i="16"/>
  <c r="BV254" i="16"/>
  <c r="BV294" i="16"/>
  <c r="BV273" i="16"/>
  <c r="BV248" i="16"/>
  <c r="BV307" i="16"/>
  <c r="BV300" i="16"/>
  <c r="BV295" i="16"/>
  <c r="BV251" i="16"/>
  <c r="BV255" i="16"/>
  <c r="BV276" i="16"/>
  <c r="BV303" i="16"/>
  <c r="BV274" i="16"/>
  <c r="BV253" i="16"/>
  <c r="BV293" i="16"/>
  <c r="BV262" i="16"/>
  <c r="BV310" i="16"/>
  <c r="BV281" i="16"/>
  <c r="BV264" i="16"/>
  <c r="BV259" i="16"/>
  <c r="BV252" i="16"/>
  <c r="BV247" i="16"/>
  <c r="BV311" i="16"/>
  <c r="BV283" i="16"/>
  <c r="BV287" i="16"/>
  <c r="BV271" i="16"/>
  <c r="BV272" i="16"/>
  <c r="BV242" i="16"/>
  <c r="BV290" i="16"/>
  <c r="BV261" i="16"/>
  <c r="BV301" i="16"/>
  <c r="BV278" i="16"/>
  <c r="BV249" i="16"/>
  <c r="BV289" i="16"/>
  <c r="BV296" i="16"/>
  <c r="BV275" i="16"/>
  <c r="BV268" i="16"/>
  <c r="BV263" i="16"/>
  <c r="BV256" i="16"/>
  <c r="BV260" i="16"/>
  <c r="BV304" i="16"/>
  <c r="BV244" i="16"/>
  <c r="BV267" i="16"/>
  <c r="BV269" i="16"/>
  <c r="BV305" i="16"/>
  <c r="BV279" i="16"/>
  <c r="BV308" i="16"/>
  <c r="BV246" i="16"/>
  <c r="BV243" i="16"/>
  <c r="BV288" i="16"/>
  <c r="BV258" i="16"/>
  <c r="BV286" i="16"/>
  <c r="BV291" i="16"/>
  <c r="BV292" i="16"/>
  <c r="BV298" i="16"/>
  <c r="BV257" i="16"/>
  <c r="BV299" i="16"/>
  <c r="BV284" i="16"/>
  <c r="BU193" i="16"/>
  <c r="BU169" i="16"/>
  <c r="BU217" i="16"/>
  <c r="BU206" i="16"/>
  <c r="BU221" i="16"/>
  <c r="BU187" i="16"/>
  <c r="BU203" i="16"/>
  <c r="BU226" i="16"/>
  <c r="BU188" i="16"/>
  <c r="BU225" i="16"/>
  <c r="BU213" i="16"/>
  <c r="BU202" i="16"/>
  <c r="BU229" i="16"/>
  <c r="BU171" i="16"/>
  <c r="BU199" i="16"/>
  <c r="BU231" i="16"/>
  <c r="BU234" i="16"/>
  <c r="BU207" i="16"/>
  <c r="BU196" i="16"/>
  <c r="BU191" i="16"/>
  <c r="BU182" i="16"/>
  <c r="BU198" i="16"/>
  <c r="BU190" i="16"/>
  <c r="BU168" i="16"/>
  <c r="BU220" i="16"/>
  <c r="BU201" i="16"/>
  <c r="BU167" i="16"/>
  <c r="BU166" i="16"/>
  <c r="BU176" i="16"/>
  <c r="BU172" i="16"/>
  <c r="BU178" i="16"/>
  <c r="BU209" i="16"/>
  <c r="BU189" i="16"/>
  <c r="BU170" i="16"/>
  <c r="BU185" i="16"/>
  <c r="BU232" i="16"/>
  <c r="BU208" i="16"/>
  <c r="BU235" i="16"/>
  <c r="BU222" i="16"/>
  <c r="BV165" i="16"/>
  <c r="BU177" i="16"/>
  <c r="BU216" i="16"/>
  <c r="BU197" i="16"/>
  <c r="BU179" i="16"/>
  <c r="BU195" i="16"/>
  <c r="BU194" i="16"/>
  <c r="BU200" i="16"/>
  <c r="BU174" i="16"/>
  <c r="BU224" i="16"/>
  <c r="BU218" i="16"/>
  <c r="BU223" i="16"/>
  <c r="BU214" i="16"/>
  <c r="BU204" i="16"/>
  <c r="BU192" i="16"/>
  <c r="BU211" i="16"/>
  <c r="BU175" i="16"/>
  <c r="BU205" i="16"/>
  <c r="BU183" i="16"/>
  <c r="BU186" i="16"/>
  <c r="BU181" i="16"/>
  <c r="BU184" i="16"/>
  <c r="BU210" i="16"/>
  <c r="BU233" i="16"/>
  <c r="BU227" i="16"/>
  <c r="BU230" i="16"/>
  <c r="BU219" i="16"/>
  <c r="BU180" i="16"/>
  <c r="BU228" i="16"/>
  <c r="BU173" i="16"/>
  <c r="BU212" i="16"/>
  <c r="BU215" i="16"/>
  <c r="DU125" i="16"/>
  <c r="DU137" i="16"/>
  <c r="DU126" i="16"/>
  <c r="DU120" i="16"/>
  <c r="DU90" i="16"/>
  <c r="DU118" i="16"/>
  <c r="DU148" i="16"/>
  <c r="DU92" i="16"/>
  <c r="DU155" i="16"/>
  <c r="DU93" i="16"/>
  <c r="DU132" i="16"/>
  <c r="DU149" i="16"/>
  <c r="DU106" i="16"/>
  <c r="DU104" i="16"/>
  <c r="DU124" i="16"/>
  <c r="DU133" i="16"/>
  <c r="DU138" i="16"/>
  <c r="DU130" i="16"/>
  <c r="DU121" i="16"/>
  <c r="DU158" i="16"/>
  <c r="DU103" i="16"/>
  <c r="DU114" i="16"/>
  <c r="DU127" i="16"/>
  <c r="DU156" i="16"/>
  <c r="DU159" i="16"/>
  <c r="DU111" i="16"/>
  <c r="DU150" i="16"/>
  <c r="DU110" i="16"/>
  <c r="DU146" i="16"/>
  <c r="DU142" i="16"/>
  <c r="DU102" i="16"/>
  <c r="DU109" i="16"/>
  <c r="DU105" i="16"/>
  <c r="DU101" i="16"/>
  <c r="DU97" i="16"/>
  <c r="DU96" i="16"/>
  <c r="DU128" i="16"/>
  <c r="DU151" i="16"/>
  <c r="DU108" i="16"/>
  <c r="DU141" i="16"/>
  <c r="DU113" i="16"/>
  <c r="DU143" i="16"/>
  <c r="DU135" i="16"/>
  <c r="DU123" i="16"/>
  <c r="DU145" i="16"/>
  <c r="DU98" i="16"/>
  <c r="DU144" i="16"/>
  <c r="DU136" i="16"/>
  <c r="DU153" i="16"/>
  <c r="DU139" i="16"/>
  <c r="DU147" i="16"/>
  <c r="DU134" i="16"/>
  <c r="DU94" i="16"/>
  <c r="DU107" i="16"/>
  <c r="DU115" i="16"/>
  <c r="DU119" i="16"/>
  <c r="DU154" i="16"/>
  <c r="DU112" i="16"/>
  <c r="DV89" i="16"/>
  <c r="DU131" i="16"/>
  <c r="DU95" i="16"/>
  <c r="DU152" i="16"/>
  <c r="DU157" i="16"/>
  <c r="DU129" i="16"/>
  <c r="DU91" i="16"/>
  <c r="DU100" i="16"/>
  <c r="DU117" i="16"/>
  <c r="DU116" i="16"/>
  <c r="DU122" i="16"/>
  <c r="DU99" i="16"/>
  <c r="DU140" i="16"/>
  <c r="BW21" i="16"/>
  <c r="BW53" i="16"/>
  <c r="BW89" i="16"/>
  <c r="BW41" i="16"/>
  <c r="BW73" i="16"/>
  <c r="BW60" i="16"/>
  <c r="BW54" i="16"/>
  <c r="BW51" i="16"/>
  <c r="BW40" i="16"/>
  <c r="BW58" i="16"/>
  <c r="BW55" i="16"/>
  <c r="BW48" i="16"/>
  <c r="BW62" i="16"/>
  <c r="BW59" i="16"/>
  <c r="BW66" i="16"/>
  <c r="BW16" i="16"/>
  <c r="BW43" i="16"/>
  <c r="BW71" i="16"/>
  <c r="BW50" i="16"/>
  <c r="BW29" i="16"/>
  <c r="BX9" i="16"/>
  <c r="BW17" i="16"/>
  <c r="BW49" i="16"/>
  <c r="BW12" i="16"/>
  <c r="BW76" i="16"/>
  <c r="BW70" i="16"/>
  <c r="BW63" i="16"/>
  <c r="BW64" i="16"/>
  <c r="BW78" i="16"/>
  <c r="BW67" i="16"/>
  <c r="BW68" i="16"/>
  <c r="BW79" i="16"/>
  <c r="BW241" i="16"/>
  <c r="BW56" i="16"/>
  <c r="BW32" i="16"/>
  <c r="BW10" i="16"/>
  <c r="BW69" i="16"/>
  <c r="BW37" i="16"/>
  <c r="BW25" i="16"/>
  <c r="BW57" i="16"/>
  <c r="BW28" i="16"/>
  <c r="BW22" i="16"/>
  <c r="BW19" i="16"/>
  <c r="BW75" i="16"/>
  <c r="BW14" i="16"/>
  <c r="BW23" i="16"/>
  <c r="BW77" i="16"/>
  <c r="BW18" i="16"/>
  <c r="BW52" i="16"/>
  <c r="BW31" i="16"/>
  <c r="BW30" i="16"/>
  <c r="BW46" i="16"/>
  <c r="BW47" i="16"/>
  <c r="BW72" i="16"/>
  <c r="BW33" i="16"/>
  <c r="BW35" i="16"/>
  <c r="BW24" i="16"/>
  <c r="BW61" i="16"/>
  <c r="BW11" i="16"/>
  <c r="BW13" i="16"/>
  <c r="BW65" i="16"/>
  <c r="BW20" i="16"/>
  <c r="BW42" i="16"/>
  <c r="BW74" i="16"/>
  <c r="BW45" i="16"/>
  <c r="BW44" i="16"/>
  <c r="BW34" i="16"/>
  <c r="BW27" i="16"/>
  <c r="BW15" i="16"/>
  <c r="BW26" i="16"/>
  <c r="BW36" i="16"/>
  <c r="BW39" i="16"/>
  <c r="BW38" i="16"/>
  <c r="BX14" i="16"/>
  <c r="BX46" i="16"/>
  <c r="BX78" i="16"/>
  <c r="BX65" i="16"/>
  <c r="BX59" i="16"/>
  <c r="BX16" i="16"/>
  <c r="BX58" i="16"/>
  <c r="BX45" i="16"/>
  <c r="BX63" i="16"/>
  <c r="BX18" i="16"/>
  <c r="BX60" i="16"/>
  <c r="BX53" i="16"/>
  <c r="BX67" i="16"/>
  <c r="BX13" i="16"/>
  <c r="BX241" i="16"/>
  <c r="BX21" i="16"/>
  <c r="BX32" i="16"/>
  <c r="BX56" i="16"/>
  <c r="BX76" i="16"/>
  <c r="BX37" i="16"/>
  <c r="BX22" i="16"/>
  <c r="BX54" i="16"/>
  <c r="BX17" i="16"/>
  <c r="BX11" i="16"/>
  <c r="BX75" i="16"/>
  <c r="BX26" i="16"/>
  <c r="BX68" i="16"/>
  <c r="BX69" i="16"/>
  <c r="BY9" i="16"/>
  <c r="BY89" i="16"/>
  <c r="BX28" i="16"/>
  <c r="BX72" i="16"/>
  <c r="BX73" i="16"/>
  <c r="BX20" i="16"/>
  <c r="BX57" i="16"/>
  <c r="BX24" i="16"/>
  <c r="BX61" i="16"/>
  <c r="BX74" i="16"/>
  <c r="BX41" i="16"/>
  <c r="BX15" i="16"/>
  <c r="BX30" i="16"/>
  <c r="BX62" i="16"/>
  <c r="BX33" i="16"/>
  <c r="BX27" i="16"/>
  <c r="BX36" i="16"/>
  <c r="BX10" i="16"/>
  <c r="BX19" i="16"/>
  <c r="BX40" i="16"/>
  <c r="BX89" i="16"/>
  <c r="BX23" i="16"/>
  <c r="BX42" i="16"/>
  <c r="BX31" i="16"/>
  <c r="BX44" i="16"/>
  <c r="BX35" i="16"/>
  <c r="BX77" i="16"/>
  <c r="BX55" i="16"/>
  <c r="BX51" i="16"/>
  <c r="BX43" i="16"/>
  <c r="BX39" i="16"/>
  <c r="BX47" i="16"/>
  <c r="BX79" i="16"/>
  <c r="BX38" i="16"/>
  <c r="BX64" i="16"/>
  <c r="BX12" i="16"/>
  <c r="BX70" i="16"/>
  <c r="BX48" i="16"/>
  <c r="BX50" i="16"/>
  <c r="BX71" i="16"/>
  <c r="BX34" i="16"/>
  <c r="BX25" i="16"/>
  <c r="BX29" i="16"/>
  <c r="BX49" i="16"/>
  <c r="BX52" i="16"/>
  <c r="BX66" i="16"/>
  <c r="DV144" i="16"/>
  <c r="DV158" i="16"/>
  <c r="DV124" i="16"/>
  <c r="DV133" i="16"/>
  <c r="DV102" i="16"/>
  <c r="DV114" i="16"/>
  <c r="DV93" i="16"/>
  <c r="DV134" i="16"/>
  <c r="DV143" i="16"/>
  <c r="DV118" i="16"/>
  <c r="DV97" i="16"/>
  <c r="DV140" i="16"/>
  <c r="DV136" i="16"/>
  <c r="DV110" i="16"/>
  <c r="DV116" i="16"/>
  <c r="DV100" i="16"/>
  <c r="DV109" i="16"/>
  <c r="DV135" i="16"/>
  <c r="DV146" i="16"/>
  <c r="DV95" i="16"/>
  <c r="DV98" i="16"/>
  <c r="DV108" i="16"/>
  <c r="DV138" i="16"/>
  <c r="DV151" i="16"/>
  <c r="DV132" i="16"/>
  <c r="DV103" i="16"/>
  <c r="DV137" i="16"/>
  <c r="DV129" i="16"/>
  <c r="DV94" i="16"/>
  <c r="DV113" i="16"/>
  <c r="DV127" i="16"/>
  <c r="DV91" i="16"/>
  <c r="DV128" i="16"/>
  <c r="DV122" i="16"/>
  <c r="DV147" i="16"/>
  <c r="DV139" i="16"/>
  <c r="DV123" i="16"/>
  <c r="DV154" i="16"/>
  <c r="DV148" i="16"/>
  <c r="DV152" i="16"/>
  <c r="DV155" i="16"/>
  <c r="DV90" i="16"/>
  <c r="DV121" i="16"/>
  <c r="DV92" i="16"/>
  <c r="DV159" i="16"/>
  <c r="DV150" i="16"/>
  <c r="DV142" i="16"/>
  <c r="DV101" i="16"/>
  <c r="DV105" i="16"/>
  <c r="DV120" i="16"/>
  <c r="DV107" i="16"/>
  <c r="DV96" i="16"/>
  <c r="DV141" i="16"/>
  <c r="DV156" i="16"/>
  <c r="DV157" i="16"/>
  <c r="DV104" i="16"/>
  <c r="DV111" i="16"/>
  <c r="DV106" i="16"/>
  <c r="DW89" i="16"/>
  <c r="DV112" i="16"/>
  <c r="DV125" i="16"/>
  <c r="DV119" i="16"/>
  <c r="DV126" i="16"/>
  <c r="DV145" i="16"/>
  <c r="DV131" i="16"/>
  <c r="DV115" i="16"/>
  <c r="DV99" i="16"/>
  <c r="DV117" i="16"/>
  <c r="DV153" i="16"/>
  <c r="DV130" i="16"/>
  <c r="DV149" i="16"/>
  <c r="BV188" i="16"/>
  <c r="BV204" i="16"/>
  <c r="BV228" i="16"/>
  <c r="BV227" i="16"/>
  <c r="BV166" i="16"/>
  <c r="BV194" i="16"/>
  <c r="BV203" i="16"/>
  <c r="BV185" i="16"/>
  <c r="BV187" i="16"/>
  <c r="BV230" i="16"/>
  <c r="BV232" i="16"/>
  <c r="BW165" i="16"/>
  <c r="BV184" i="16"/>
  <c r="BV197" i="16"/>
  <c r="BV192" i="16"/>
  <c r="BV214" i="16"/>
  <c r="BV221" i="16"/>
  <c r="BV208" i="16"/>
  <c r="BV174" i="16"/>
  <c r="BV190" i="16"/>
  <c r="BV181" i="16"/>
  <c r="BV186" i="16"/>
  <c r="BV231" i="16"/>
  <c r="BV219" i="16"/>
  <c r="BV229" i="16"/>
  <c r="BV213" i="16"/>
  <c r="BV173" i="16"/>
  <c r="BV226" i="16"/>
  <c r="BV179" i="16"/>
  <c r="BV220" i="16"/>
  <c r="BV201" i="16"/>
  <c r="BV209" i="16"/>
  <c r="BV178" i="16"/>
  <c r="BV212" i="16"/>
  <c r="BV193" i="16"/>
  <c r="BV183" i="16"/>
  <c r="BV180" i="16"/>
  <c r="BV223" i="16"/>
  <c r="BV233" i="16"/>
  <c r="BV200" i="16"/>
  <c r="BV169" i="16"/>
  <c r="BV177" i="16"/>
  <c r="BV167" i="16"/>
  <c r="BV216" i="16"/>
  <c r="BV215" i="16"/>
  <c r="BV195" i="16"/>
  <c r="BV202" i="16"/>
  <c r="BV235" i="16"/>
  <c r="BV196" i="16"/>
  <c r="BV217" i="16"/>
  <c r="BV222" i="16"/>
  <c r="BV234" i="16"/>
  <c r="BV225" i="16"/>
  <c r="BV168" i="16"/>
  <c r="BV210" i="16"/>
  <c r="BV218" i="16"/>
  <c r="BV199" i="16"/>
  <c r="BV211" i="16"/>
  <c r="BV172" i="16"/>
  <c r="BV205" i="16"/>
  <c r="BV182" i="16"/>
  <c r="BV206" i="16"/>
  <c r="BV224" i="16"/>
  <c r="BV175" i="16"/>
  <c r="BV176" i="16"/>
  <c r="BV191" i="16"/>
  <c r="BV198" i="16"/>
  <c r="BV207" i="16"/>
  <c r="BV189" i="16"/>
  <c r="BV170" i="16"/>
  <c r="BV171" i="16"/>
  <c r="BW273" i="16"/>
  <c r="BW305" i="16"/>
  <c r="BW266" i="16"/>
  <c r="BW298" i="16"/>
  <c r="BW285" i="16"/>
  <c r="BW256" i="16"/>
  <c r="BW300" i="16"/>
  <c r="BW267" i="16"/>
  <c r="BW309" i="16"/>
  <c r="BW280" i="16"/>
  <c r="BW279" i="16"/>
  <c r="BW294" i="16"/>
  <c r="BW254" i="16"/>
  <c r="BW291" i="16"/>
  <c r="BW244" i="16"/>
  <c r="BW264" i="16"/>
  <c r="BW269" i="16"/>
  <c r="BW249" i="16"/>
  <c r="BW281" i="16"/>
  <c r="BW242" i="16"/>
  <c r="BW274" i="16"/>
  <c r="BW306" i="16"/>
  <c r="BW253" i="16"/>
  <c r="BW295" i="16"/>
  <c r="BW268" i="16"/>
  <c r="BW310" i="16"/>
  <c r="BW277" i="16"/>
  <c r="BW248" i="16"/>
  <c r="BW292" i="16"/>
  <c r="BW301" i="16"/>
  <c r="BW261" i="16"/>
  <c r="BW276" i="16"/>
  <c r="BW262" i="16"/>
  <c r="BW286" i="16"/>
  <c r="BW308" i="16"/>
  <c r="BW257" i="16"/>
  <c r="BW289" i="16"/>
  <c r="BW250" i="16"/>
  <c r="BW282" i="16"/>
  <c r="BW243" i="16"/>
  <c r="BW263" i="16"/>
  <c r="BW307" i="16"/>
  <c r="BW278" i="16"/>
  <c r="BW245" i="16"/>
  <c r="BW287" i="16"/>
  <c r="BW260" i="16"/>
  <c r="BW302" i="16"/>
  <c r="BW252" i="16"/>
  <c r="BW283" i="16"/>
  <c r="BW296" i="16"/>
  <c r="BW304" i="16"/>
  <c r="BW251" i="16"/>
  <c r="BW284" i="16"/>
  <c r="BW265" i="16"/>
  <c r="BW255" i="16"/>
  <c r="BW272" i="16"/>
  <c r="BW293" i="16"/>
  <c r="BW297" i="16"/>
  <c r="BW275" i="16"/>
  <c r="BW299" i="16"/>
  <c r="BW303" i="16"/>
  <c r="BW311" i="16"/>
  <c r="BW258" i="16"/>
  <c r="BW246" i="16"/>
  <c r="BW270" i="16"/>
  <c r="BW247" i="16"/>
  <c r="BW290" i="16"/>
  <c r="BW288" i="16"/>
  <c r="BW271" i="16"/>
  <c r="BW259" i="16"/>
  <c r="BY41" i="16"/>
  <c r="BY21" i="16"/>
  <c r="BY78" i="16"/>
  <c r="BY60" i="16"/>
  <c r="BY23" i="16"/>
  <c r="BY71" i="16"/>
  <c r="BY11" i="16"/>
  <c r="BY35" i="16"/>
  <c r="BY38" i="16"/>
  <c r="BY26" i="16"/>
  <c r="BY40" i="16"/>
  <c r="BY51" i="16"/>
  <c r="BY44" i="16"/>
  <c r="BY36" i="16"/>
  <c r="BY29" i="16"/>
  <c r="BY18" i="16"/>
  <c r="BY17" i="16"/>
  <c r="BW223" i="16"/>
  <c r="BW198" i="16"/>
  <c r="BW214" i="16"/>
  <c r="BW180" i="16"/>
  <c r="BW188" i="16"/>
  <c r="BW167" i="16"/>
  <c r="BW212" i="16"/>
  <c r="BW166" i="16"/>
  <c r="BW224" i="16"/>
  <c r="BW181" i="16"/>
  <c r="BW197" i="16"/>
  <c r="BW209" i="16"/>
  <c r="BW173" i="16"/>
  <c r="BW220" i="16"/>
  <c r="BW208" i="16"/>
  <c r="BW190" i="16"/>
  <c r="BW189" i="16"/>
  <c r="BW169" i="16"/>
  <c r="BW171" i="16"/>
  <c r="BW210" i="16"/>
  <c r="BW216" i="16"/>
  <c r="BW196" i="16"/>
  <c r="BW185" i="16"/>
  <c r="BW179" i="16"/>
  <c r="BW175" i="16"/>
  <c r="BW174" i="16"/>
  <c r="BW213" i="16"/>
  <c r="BW219" i="16"/>
  <c r="BW193" i="16"/>
  <c r="BW203" i="16"/>
  <c r="BW187" i="16"/>
  <c r="BW227" i="16"/>
  <c r="BW170" i="16"/>
  <c r="BW234" i="16"/>
  <c r="BW218" i="16"/>
  <c r="BW204" i="16"/>
  <c r="BW184" i="16"/>
  <c r="BW232" i="16"/>
  <c r="BW215" i="16"/>
  <c r="BW226" i="16"/>
  <c r="BW202" i="16"/>
  <c r="BW229" i="16"/>
  <c r="BW205" i="16"/>
  <c r="BW199" i="16"/>
  <c r="BW172" i="16"/>
  <c r="BW225" i="16"/>
  <c r="BW192" i="16"/>
  <c r="BW186" i="16"/>
  <c r="BW230" i="16"/>
  <c r="BW177" i="16"/>
  <c r="BW183" i="16"/>
  <c r="BW182" i="16"/>
  <c r="BW201" i="16"/>
  <c r="BW211" i="16"/>
  <c r="BW194" i="16"/>
  <c r="BX165" i="16"/>
  <c r="BW235" i="16"/>
  <c r="BW222" i="16"/>
  <c r="BW206" i="16"/>
  <c r="BW200" i="16"/>
  <c r="BW207" i="16"/>
  <c r="BW221" i="16"/>
  <c r="BW228" i="16"/>
  <c r="BW178" i="16"/>
  <c r="BW191" i="16"/>
  <c r="BW195" i="16"/>
  <c r="BW233" i="16"/>
  <c r="BW176" i="16"/>
  <c r="BW217" i="16"/>
  <c r="BW168" i="16"/>
  <c r="BW231" i="16"/>
  <c r="DW127" i="16"/>
  <c r="DW91" i="16"/>
  <c r="DW120" i="16"/>
  <c r="DW99" i="16"/>
  <c r="DW143" i="16"/>
  <c r="DW114" i="16"/>
  <c r="DW137" i="16"/>
  <c r="DW93" i="16"/>
  <c r="DW139" i="16"/>
  <c r="DW158" i="16"/>
  <c r="DW97" i="16"/>
  <c r="DW104" i="16"/>
  <c r="DW95" i="16"/>
  <c r="DW92" i="16"/>
  <c r="DW100" i="16"/>
  <c r="DW116" i="16"/>
  <c r="DW136" i="16"/>
  <c r="DX89" i="16"/>
  <c r="DW130" i="16"/>
  <c r="DW154" i="16"/>
  <c r="DW113" i="16"/>
  <c r="DW151" i="16"/>
  <c r="DW108" i="16"/>
  <c r="DW128" i="16"/>
  <c r="DW118" i="16"/>
  <c r="DW126" i="16"/>
  <c r="DW96" i="16"/>
  <c r="DW153" i="16"/>
  <c r="DW117" i="16"/>
  <c r="DW129" i="16"/>
  <c r="DW90" i="16"/>
  <c r="DW112" i="16"/>
  <c r="DW159" i="16"/>
  <c r="DW106" i="16"/>
  <c r="DW107" i="16"/>
  <c r="DW157" i="16"/>
  <c r="DW150" i="16"/>
  <c r="DW94" i="16"/>
  <c r="DW156" i="16"/>
  <c r="DW111" i="16"/>
  <c r="DW103" i="16"/>
  <c r="DW131" i="16"/>
  <c r="DW132" i="16"/>
  <c r="DW152" i="16"/>
  <c r="DW133" i="16"/>
  <c r="DW142" i="16"/>
  <c r="DW110" i="16"/>
  <c r="DW102" i="16"/>
  <c r="DW121" i="16"/>
  <c r="DW145" i="16"/>
  <c r="DW123" i="16"/>
  <c r="DW149" i="16"/>
  <c r="DW141" i="16"/>
  <c r="DW119" i="16"/>
  <c r="DW148" i="16"/>
  <c r="DW122" i="16"/>
  <c r="DW146" i="16"/>
  <c r="DW124" i="16"/>
  <c r="DW135" i="16"/>
  <c r="DW105" i="16"/>
  <c r="DW138" i="16"/>
  <c r="DW109" i="16"/>
  <c r="DW147" i="16"/>
  <c r="DW134" i="16"/>
  <c r="DW115" i="16"/>
  <c r="DW98" i="16"/>
  <c r="DW125" i="16"/>
  <c r="DW155" i="16"/>
  <c r="DW101" i="16"/>
  <c r="DW140" i="16"/>
  <c r="DW144" i="16"/>
  <c r="BX270" i="16"/>
  <c r="BX302" i="16"/>
  <c r="BX265" i="16"/>
  <c r="BX297" i="16"/>
  <c r="BX272" i="16"/>
  <c r="BX245" i="16"/>
  <c r="BX287" i="16"/>
  <c r="BX266" i="16"/>
  <c r="BX253" i="16"/>
  <c r="BX311" i="16"/>
  <c r="BX284" i="16"/>
  <c r="BX271" i="16"/>
  <c r="BX274" i="16"/>
  <c r="BX264" i="16"/>
  <c r="BX307" i="16"/>
  <c r="BX263" i="16"/>
  <c r="BX303" i="16"/>
  <c r="BX246" i="16"/>
  <c r="BX278" i="16"/>
  <c r="BX310" i="16"/>
  <c r="BX273" i="16"/>
  <c r="BX305" i="16"/>
  <c r="BX282" i="16"/>
  <c r="BX255" i="16"/>
  <c r="BX299" i="16"/>
  <c r="BX280" i="16"/>
  <c r="BX269" i="16"/>
  <c r="BX242" i="16"/>
  <c r="BX298" i="16"/>
  <c r="BX254" i="16"/>
  <c r="BX286" i="16"/>
  <c r="BX249" i="16"/>
  <c r="BX281" i="16"/>
  <c r="BX250" i="16"/>
  <c r="BX292" i="16"/>
  <c r="BX267" i="16"/>
  <c r="BX309" i="16"/>
  <c r="BX296" i="16"/>
  <c r="BX283" i="16"/>
  <c r="BX256" i="16"/>
  <c r="BX243" i="16"/>
  <c r="BX301" i="16"/>
  <c r="BX257" i="16"/>
  <c r="BX277" i="16"/>
  <c r="BX268" i="16"/>
  <c r="BX300" i="16"/>
  <c r="BX251" i="16"/>
  <c r="BX306" i="16"/>
  <c r="BX247" i="16"/>
  <c r="BX289" i="16"/>
  <c r="BX252" i="16"/>
  <c r="BX259" i="16"/>
  <c r="BX261" i="16"/>
  <c r="BX279" i="16"/>
  <c r="BX293" i="16"/>
  <c r="BX288" i="16"/>
  <c r="BX262" i="16"/>
  <c r="BX260" i="16"/>
  <c r="BX308" i="16"/>
  <c r="BX285" i="16"/>
  <c r="BX291" i="16"/>
  <c r="BX248" i="16"/>
  <c r="BX275" i="16"/>
  <c r="BX294" i="16"/>
  <c r="BX290" i="16"/>
  <c r="BX304" i="16"/>
  <c r="BX276" i="16"/>
  <c r="BX244" i="16"/>
  <c r="BX295" i="16"/>
  <c r="BX258" i="16"/>
  <c r="DX104" i="16"/>
  <c r="DX155" i="16"/>
  <c r="DX113" i="16"/>
  <c r="DX115" i="16"/>
  <c r="DX111" i="16"/>
  <c r="DX101" i="16"/>
  <c r="DX90" i="16"/>
  <c r="DX120" i="16"/>
  <c r="DX91" i="16"/>
  <c r="DX107" i="16"/>
  <c r="DX94" i="16"/>
  <c r="DX150" i="16"/>
  <c r="DX141" i="16"/>
  <c r="DX136" i="16"/>
  <c r="DX128" i="16"/>
  <c r="DX153" i="16"/>
  <c r="DX133" i="16"/>
  <c r="DX99" i="16"/>
  <c r="DX92" i="16"/>
  <c r="DX124" i="16"/>
  <c r="DX148" i="16"/>
  <c r="DX156" i="16"/>
  <c r="DX152" i="16"/>
  <c r="DX157" i="16"/>
  <c r="DX144" i="16"/>
  <c r="DX108" i="16"/>
  <c r="DX139" i="16"/>
  <c r="DX151" i="16"/>
  <c r="DX100" i="16"/>
  <c r="DX98" i="16"/>
  <c r="DX143" i="16"/>
  <c r="DX134" i="16"/>
  <c r="DX117" i="16"/>
  <c r="DX131" i="16"/>
  <c r="DX106" i="16"/>
  <c r="DX103" i="16"/>
  <c r="DX138" i="16"/>
  <c r="DX119" i="16"/>
  <c r="DX110" i="16"/>
  <c r="DX118" i="16"/>
  <c r="DX129" i="16"/>
  <c r="DX145" i="16"/>
  <c r="DX127" i="16"/>
  <c r="DX121" i="16"/>
  <c r="DX114" i="16"/>
  <c r="DX154" i="16"/>
  <c r="DX96" i="16"/>
  <c r="DX116" i="16"/>
  <c r="DX132" i="16"/>
  <c r="DX109" i="16"/>
  <c r="DX130" i="16"/>
  <c r="DX147" i="16"/>
  <c r="DX159" i="16"/>
  <c r="DX137" i="16"/>
  <c r="DX142" i="16"/>
  <c r="DX146" i="16"/>
  <c r="DX140" i="16"/>
  <c r="DX126" i="16"/>
  <c r="DY89" i="16"/>
  <c r="DX102" i="16"/>
  <c r="DX93" i="16"/>
  <c r="DX112" i="16"/>
  <c r="DX95" i="16"/>
  <c r="DX105" i="16"/>
  <c r="DX122" i="16"/>
  <c r="DX149" i="16"/>
  <c r="DX97" i="16"/>
  <c r="DX123" i="16"/>
  <c r="DX158" i="16"/>
  <c r="DX125" i="16"/>
  <c r="DX135" i="16"/>
  <c r="BX221" i="16"/>
  <c r="BX209" i="16"/>
  <c r="BX194" i="16"/>
  <c r="BX181" i="16"/>
  <c r="BX199" i="16"/>
  <c r="BX232" i="16"/>
  <c r="BX198" i="16"/>
  <c r="BX172" i="16"/>
  <c r="BX179" i="16"/>
  <c r="BX188" i="16"/>
  <c r="BX183" i="16"/>
  <c r="BX168" i="16"/>
  <c r="BX197" i="16"/>
  <c r="BX217" i="16"/>
  <c r="BX167" i="16"/>
  <c r="BX230" i="16"/>
  <c r="BX220" i="16"/>
  <c r="BX226" i="16"/>
  <c r="BX178" i="16"/>
  <c r="BX228" i="16"/>
  <c r="BY165" i="16"/>
  <c r="BX224" i="16"/>
  <c r="BX175" i="16"/>
  <c r="BX205" i="16"/>
  <c r="BX185" i="16"/>
  <c r="BX234" i="16"/>
  <c r="BX166" i="16"/>
  <c r="BX229" i="16"/>
  <c r="BX195" i="16"/>
  <c r="BX222" i="16"/>
  <c r="BX218" i="16"/>
  <c r="BX177" i="16"/>
  <c r="BX174" i="16"/>
  <c r="BX190" i="16"/>
  <c r="BX196" i="16"/>
  <c r="BX214" i="16"/>
  <c r="BX235" i="16"/>
  <c r="BX171" i="16"/>
  <c r="BX170" i="16"/>
  <c r="BX233" i="16"/>
  <c r="BX210" i="16"/>
  <c r="BX215" i="16"/>
  <c r="BX200" i="16"/>
  <c r="BX184" i="16"/>
  <c r="BX208" i="16"/>
  <c r="BX182" i="16"/>
  <c r="BX227" i="16"/>
  <c r="BX204" i="16"/>
  <c r="BX176" i="16"/>
  <c r="BX207" i="16"/>
  <c r="BX180" i="16"/>
  <c r="BX191" i="16"/>
  <c r="BX225" i="16"/>
  <c r="BX187" i="16"/>
  <c r="BX216" i="16"/>
  <c r="BX189" i="16"/>
  <c r="BX219" i="16"/>
  <c r="BX206" i="16"/>
  <c r="BX193" i="16"/>
  <c r="BX169" i="16"/>
  <c r="BX186" i="16"/>
  <c r="BX231" i="16"/>
  <c r="BX173" i="16"/>
  <c r="BX211" i="16"/>
  <c r="BX203" i="16"/>
  <c r="BX192" i="16"/>
  <c r="BX223" i="16"/>
  <c r="BX202" i="16"/>
  <c r="BX213" i="16"/>
  <c r="BX212" i="16"/>
  <c r="BX201" i="16"/>
  <c r="BY217" i="16"/>
  <c r="BY192" i="16"/>
  <c r="BY193" i="16"/>
  <c r="BY187" i="16"/>
  <c r="BY179" i="16"/>
  <c r="BY225" i="16"/>
  <c r="BY223" i="16"/>
  <c r="BY209" i="16"/>
  <c r="BY231" i="16"/>
  <c r="BY174" i="16"/>
  <c r="BY190" i="16"/>
  <c r="BY188" i="16"/>
  <c r="BY198" i="16"/>
  <c r="BY211" i="16"/>
  <c r="BY199" i="16"/>
  <c r="BY210" i="16"/>
  <c r="BY166" i="16"/>
  <c r="BY235" i="16"/>
  <c r="BY220" i="16"/>
  <c r="BY182" i="16"/>
  <c r="BY194" i="16"/>
  <c r="BY191" i="16"/>
  <c r="BY178" i="16"/>
  <c r="BY173" i="16"/>
  <c r="BY201" i="16"/>
  <c r="BY189" i="16"/>
  <c r="BY206" i="16"/>
  <c r="BY213" i="16"/>
  <c r="BY230" i="16"/>
  <c r="BY171" i="16"/>
  <c r="BY224" i="16"/>
  <c r="BY221" i="16"/>
  <c r="BY232" i="16"/>
  <c r="BY202" i="16"/>
  <c r="BY233" i="16"/>
  <c r="BY195" i="16"/>
  <c r="BY175" i="16"/>
  <c r="BY184" i="16"/>
  <c r="BY204" i="16"/>
  <c r="BY186" i="16"/>
  <c r="BY196" i="16"/>
  <c r="BY222" i="16"/>
  <c r="BY168" i="16"/>
  <c r="BY197" i="16"/>
  <c r="BZ165" i="16"/>
  <c r="BY214" i="16"/>
  <c r="BY203" i="16"/>
  <c r="BY181" i="16"/>
  <c r="BY234" i="16"/>
  <c r="BY170" i="16"/>
  <c r="BY169" i="16"/>
  <c r="BY176" i="16"/>
  <c r="BY216" i="16"/>
  <c r="BY200" i="16"/>
  <c r="BY212" i="16"/>
  <c r="BY218" i="16"/>
  <c r="BY207" i="16"/>
  <c r="BY185" i="16"/>
  <c r="BY180" i="16"/>
  <c r="BY167" i="16"/>
  <c r="BY205" i="16"/>
  <c r="BY177" i="16"/>
  <c r="BY227" i="16"/>
  <c r="BY229" i="16"/>
  <c r="BY226" i="16"/>
  <c r="BY183" i="16"/>
  <c r="BY228" i="16"/>
  <c r="BY172" i="16"/>
  <c r="BY219" i="16"/>
  <c r="BY208" i="16"/>
  <c r="BY215" i="16"/>
  <c r="DY102" i="16"/>
  <c r="DY101" i="16"/>
  <c r="DY116" i="16"/>
  <c r="DY129" i="16"/>
  <c r="DY155" i="16"/>
  <c r="DY107" i="16"/>
  <c r="DY103" i="16"/>
  <c r="DY106" i="16"/>
  <c r="DY112" i="16"/>
  <c r="DY121" i="16"/>
  <c r="DY104" i="16"/>
  <c r="DY156" i="16"/>
  <c r="DY94" i="16"/>
  <c r="DY141" i="16"/>
  <c r="DY151" i="16"/>
  <c r="DY153" i="16"/>
  <c r="DY90" i="16"/>
  <c r="DZ89" i="16"/>
  <c r="DY124" i="16"/>
  <c r="DY131" i="16"/>
  <c r="DY152" i="16"/>
  <c r="DY149" i="16"/>
  <c r="DY157" i="16"/>
  <c r="DY145" i="16"/>
  <c r="DY120" i="16"/>
  <c r="DY134" i="16"/>
  <c r="DY123" i="16"/>
  <c r="DY119" i="16"/>
  <c r="DY132" i="16"/>
  <c r="DY140" i="16"/>
  <c r="DY105" i="16"/>
  <c r="DY117" i="16"/>
  <c r="DY135" i="16"/>
  <c r="DY147" i="16"/>
  <c r="DY159" i="16"/>
  <c r="DY111" i="16"/>
  <c r="DY114" i="16"/>
  <c r="DY122" i="16"/>
  <c r="DY138" i="16"/>
  <c r="DY100" i="16"/>
  <c r="DY110" i="16"/>
  <c r="DY109" i="16"/>
  <c r="DY126" i="16"/>
  <c r="DY133" i="16"/>
  <c r="DY113" i="16"/>
  <c r="DY93" i="16"/>
  <c r="DY127" i="16"/>
  <c r="DY142" i="16"/>
  <c r="DY91" i="16"/>
  <c r="DY92" i="16"/>
  <c r="DY125" i="16"/>
  <c r="DY144" i="16"/>
  <c r="DY99" i="16"/>
  <c r="DY130" i="16"/>
  <c r="DY97" i="16"/>
  <c r="DY98" i="16"/>
  <c r="DY139" i="16"/>
  <c r="DY137" i="16"/>
  <c r="DY115" i="16"/>
  <c r="DY118" i="16"/>
  <c r="DY158" i="16"/>
  <c r="DY128" i="16"/>
  <c r="DY136" i="16"/>
  <c r="DY143" i="16"/>
  <c r="DY148" i="16"/>
  <c r="DY154" i="16"/>
  <c r="DY108" i="16"/>
  <c r="DY146" i="16"/>
  <c r="DY96" i="16"/>
  <c r="DY150" i="16"/>
  <c r="DY95" i="16"/>
  <c r="BZ200" i="16"/>
  <c r="BZ191" i="16"/>
  <c r="BZ212" i="16"/>
  <c r="BZ210" i="16"/>
  <c r="BZ226" i="16"/>
  <c r="BZ202" i="16"/>
  <c r="BZ216" i="16"/>
  <c r="BZ231" i="16"/>
  <c r="BZ178" i="16"/>
  <c r="BZ196" i="16"/>
  <c r="BZ201" i="16"/>
  <c r="BZ175" i="16"/>
  <c r="BZ169" i="16"/>
  <c r="BZ227" i="16"/>
  <c r="DZ138" i="16"/>
  <c r="DZ114" i="16"/>
  <c r="DZ135" i="16"/>
  <c r="DZ99" i="16"/>
  <c r="DZ137" i="16"/>
  <c r="DZ124" i="16"/>
  <c r="DZ121" i="16"/>
  <c r="DZ136" i="16"/>
  <c r="DZ95" i="16"/>
  <c r="DZ142" i="16"/>
  <c r="DZ107" i="16"/>
  <c r="DZ149" i="16"/>
  <c r="DZ125" i="16"/>
  <c r="DZ158" i="16"/>
  <c r="DZ129" i="16"/>
  <c r="DZ111" i="16"/>
  <c r="DZ141" i="16"/>
  <c r="DZ93" i="16"/>
  <c r="H54" i="143"/>
  <c r="H54" i="135"/>
  <c r="H54" i="103"/>
  <c r="H55" i="137"/>
  <c r="AG109" i="137"/>
  <c r="AM57" i="16" s="1"/>
  <c r="AS57" i="16" s="1"/>
  <c r="AH109" i="123"/>
  <c r="H54" i="158"/>
  <c r="H81" i="131"/>
  <c r="H55" i="103"/>
  <c r="H55" i="128"/>
  <c r="DU161" i="16"/>
  <c r="H20" i="165"/>
  <c r="DZ156" i="16"/>
  <c r="DZ110" i="16"/>
  <c r="DZ97" i="16"/>
  <c r="DZ104" i="16"/>
  <c r="DZ96" i="16"/>
  <c r="DZ94" i="16"/>
  <c r="DZ131" i="16"/>
  <c r="DZ147" i="16"/>
  <c r="DZ103" i="16"/>
  <c r="DZ159" i="16"/>
  <c r="DZ150" i="16"/>
  <c r="DZ106" i="16"/>
  <c r="DZ127" i="16"/>
  <c r="DZ130" i="16"/>
  <c r="DZ155" i="16"/>
  <c r="DZ146" i="16"/>
  <c r="DZ132" i="16"/>
  <c r="DZ118" i="16"/>
  <c r="DZ153" i="16"/>
  <c r="DZ113" i="16"/>
  <c r="DZ92" i="16"/>
  <c r="DZ134" i="16"/>
  <c r="DZ152" i="16"/>
  <c r="DZ90" i="16"/>
  <c r="DZ101" i="16"/>
  <c r="DZ144" i="16"/>
  <c r="DZ100" i="16"/>
  <c r="DZ122" i="16"/>
  <c r="DZ151" i="16"/>
  <c r="DZ145" i="16"/>
  <c r="DZ157" i="16"/>
  <c r="DZ112" i="16"/>
  <c r="DZ91" i="16"/>
  <c r="DZ119" i="16"/>
  <c r="DZ123" i="16"/>
  <c r="DZ148" i="16"/>
  <c r="DZ117" i="16"/>
  <c r="DZ143" i="16"/>
  <c r="DZ98" i="16"/>
  <c r="EA89" i="16"/>
  <c r="DZ102" i="16"/>
  <c r="DZ154" i="16"/>
  <c r="DZ120" i="16"/>
  <c r="DZ115" i="16"/>
  <c r="DZ126" i="16"/>
  <c r="DZ128" i="16"/>
  <c r="DZ116" i="16"/>
  <c r="DZ105" i="16"/>
  <c r="DZ139" i="16"/>
  <c r="DZ133" i="16"/>
  <c r="DZ108" i="16"/>
  <c r="DZ109" i="16"/>
  <c r="DZ140" i="16"/>
  <c r="BZ192" i="16"/>
  <c r="BZ174" i="16"/>
  <c r="BZ208" i="16"/>
  <c r="BZ188" i="16"/>
  <c r="BZ209" i="16"/>
  <c r="BZ186" i="16"/>
  <c r="BZ232" i="16"/>
  <c r="BZ206" i="16"/>
  <c r="BZ166" i="16"/>
  <c r="BZ223" i="16"/>
  <c r="BZ228" i="16"/>
  <c r="BZ189" i="16"/>
  <c r="BZ235" i="16"/>
  <c r="BZ205" i="16"/>
  <c r="BZ182" i="16"/>
  <c r="BZ230" i="16"/>
  <c r="BZ211" i="16"/>
  <c r="BZ187" i="16"/>
  <c r="BZ221" i="16"/>
  <c r="BZ185" i="16"/>
  <c r="BZ217" i="16"/>
  <c r="BZ203" i="16"/>
  <c r="BZ179" i="16"/>
  <c r="BZ183" i="16"/>
  <c r="BZ197" i="16"/>
  <c r="BZ214" i="16"/>
  <c r="BZ190" i="16"/>
  <c r="BZ170" i="16"/>
  <c r="BZ173" i="16"/>
  <c r="BZ225" i="16"/>
  <c r="BZ218" i="16"/>
  <c r="BZ229" i="16"/>
  <c r="BZ213" i="16"/>
  <c r="BZ177" i="16"/>
  <c r="BZ199" i="16"/>
  <c r="BZ180" i="16"/>
  <c r="BZ194" i="16"/>
  <c r="BZ168" i="16"/>
  <c r="BZ176" i="16"/>
  <c r="BZ193" i="16"/>
  <c r="BZ222" i="16"/>
  <c r="BZ171" i="16"/>
  <c r="BZ167" i="16"/>
  <c r="BZ204" i="16"/>
  <c r="BZ215" i="16"/>
  <c r="BZ184" i="16"/>
  <c r="BZ198" i="16"/>
  <c r="BZ220" i="16"/>
  <c r="BZ195" i="16"/>
  <c r="CA165" i="16"/>
  <c r="BZ233" i="16"/>
  <c r="BZ234" i="16"/>
  <c r="BZ207" i="16"/>
  <c r="BY237" i="16"/>
  <c r="L26" i="164" s="1"/>
  <c r="N26" i="164" s="1"/>
  <c r="BZ172" i="16"/>
  <c r="BZ181" i="16"/>
  <c r="BZ224" i="16"/>
  <c r="BZ219" i="16"/>
  <c r="BY68" i="16"/>
  <c r="BY39" i="16"/>
  <c r="BY57" i="16"/>
  <c r="BY45" i="16"/>
  <c r="BY12" i="16"/>
  <c r="BY70" i="16"/>
  <c r="BY47" i="16"/>
  <c r="BY31" i="16"/>
  <c r="BY13" i="16"/>
  <c r="BY27" i="16"/>
  <c r="BY34" i="16"/>
  <c r="BY63" i="16"/>
  <c r="BY33" i="16"/>
  <c r="BY59" i="16"/>
  <c r="BY79" i="16"/>
  <c r="BY19" i="16"/>
  <c r="BY241" i="16"/>
  <c r="BZ9" i="16"/>
  <c r="BY73" i="16"/>
  <c r="BY61" i="16"/>
  <c r="BY43" i="16"/>
  <c r="BY22" i="16"/>
  <c r="BY72" i="16"/>
  <c r="BY50" i="16"/>
  <c r="BY55" i="16"/>
  <c r="BY58" i="16"/>
  <c r="BY75" i="16"/>
  <c r="BY49" i="16"/>
  <c r="BY64" i="16"/>
  <c r="BY76" i="16"/>
  <c r="BY66" i="16"/>
  <c r="BY14" i="16"/>
  <c r="BY69" i="16"/>
  <c r="BY52" i="16"/>
  <c r="BY77" i="16"/>
  <c r="BY53" i="16"/>
  <c r="BY25" i="16"/>
  <c r="BY62" i="16"/>
  <c r="BY28" i="16"/>
  <c r="BY20" i="16"/>
  <c r="BY67" i="16"/>
  <c r="BY46" i="16"/>
  <c r="BY15" i="16"/>
  <c r="BY16" i="16"/>
  <c r="BY30" i="16"/>
  <c r="BY54" i="16"/>
  <c r="BY37" i="16"/>
  <c r="BY10" i="16"/>
  <c r="BY24" i="16"/>
  <c r="BY32" i="16"/>
  <c r="BY74" i="16"/>
  <c r="BY48" i="16"/>
  <c r="BY42" i="16"/>
  <c r="BY65" i="16"/>
  <c r="BY56" i="16"/>
  <c r="BN313" i="16"/>
  <c r="J15" i="164"/>
  <c r="AR36" i="16"/>
  <c r="AT36" i="16" s="1"/>
  <c r="BO237" i="16"/>
  <c r="L16" i="164" s="1"/>
  <c r="N16" i="164" s="1"/>
  <c r="AR10" i="16"/>
  <c r="DI81" i="16"/>
  <c r="D8" i="165" s="1"/>
  <c r="F8" i="165" s="1"/>
  <c r="E111" i="91"/>
  <c r="AV78" i="16"/>
  <c r="AP78" i="16"/>
  <c r="DJ70" i="16"/>
  <c r="DJ56" i="16"/>
  <c r="DJ40" i="16"/>
  <c r="DJ28" i="16"/>
  <c r="DJ13" i="16"/>
  <c r="DK9" i="16"/>
  <c r="BI294" i="16"/>
  <c r="BI251" i="16"/>
  <c r="BJ298" i="16"/>
  <c r="BJ255" i="16"/>
  <c r="DJ72" i="16"/>
  <c r="DJ60" i="16"/>
  <c r="DJ45" i="16"/>
  <c r="DJ29" i="16"/>
  <c r="BI305" i="16"/>
  <c r="BJ305" i="16"/>
  <c r="E109" i="158"/>
  <c r="E109" i="92"/>
  <c r="H47" i="96"/>
  <c r="H43" i="98"/>
  <c r="H43" i="99"/>
  <c r="H48" i="99"/>
  <c r="C111" i="103"/>
  <c r="H43" i="107"/>
  <c r="D108" i="107"/>
  <c r="D110" i="107"/>
  <c r="H41" i="108"/>
  <c r="C107" i="112"/>
  <c r="C109" i="112"/>
  <c r="H44" i="114"/>
  <c r="AK109" i="114"/>
  <c r="D106" i="120"/>
  <c r="D112" i="122"/>
  <c r="H55" i="158"/>
  <c r="H41" i="98"/>
  <c r="H48" i="98"/>
  <c r="H44" i="107"/>
  <c r="D106" i="107"/>
  <c r="D109" i="107"/>
  <c r="C112" i="112"/>
  <c r="D108" i="114"/>
  <c r="D108" i="118"/>
  <c r="D110" i="122"/>
  <c r="D110" i="125"/>
  <c r="H46" i="98"/>
  <c r="D109" i="99"/>
  <c r="H78" i="125"/>
  <c r="E112" i="130"/>
  <c r="D109" i="130"/>
  <c r="H42" i="130"/>
  <c r="C106" i="136"/>
  <c r="C111" i="136"/>
  <c r="D112" i="140"/>
  <c r="AK109" i="155"/>
  <c r="H40" i="140"/>
  <c r="C105" i="133"/>
  <c r="C106" i="133"/>
  <c r="C108" i="133"/>
  <c r="H44" i="130"/>
  <c r="C105" i="136"/>
  <c r="H55" i="151"/>
  <c r="AG109" i="151" s="1"/>
  <c r="AM71" i="16" s="1"/>
  <c r="AS71" i="16" s="1"/>
  <c r="AG109" i="115"/>
  <c r="AM34" i="16" s="1"/>
  <c r="AS34" i="16" s="1"/>
  <c r="AU11" i="16"/>
  <c r="AN11" i="16"/>
  <c r="AH109" i="99"/>
  <c r="AQ59" i="16"/>
  <c r="H54" i="94"/>
  <c r="H54" i="99"/>
  <c r="BI81" i="16"/>
  <c r="AG109" i="128"/>
  <c r="AM47" i="16" s="1"/>
  <c r="AS47" i="16" s="1"/>
  <c r="AG109" i="103"/>
  <c r="AM22" i="16"/>
  <c r="AS22" i="16" s="1"/>
  <c r="H81" i="103"/>
  <c r="AE109" i="103" s="1"/>
  <c r="AO22" i="16" s="1"/>
  <c r="H54" i="107"/>
  <c r="CA220" i="16"/>
  <c r="CA198" i="16"/>
  <c r="CA209" i="16"/>
  <c r="CA226" i="16"/>
  <c r="CA227" i="16"/>
  <c r="CA187" i="16"/>
  <c r="CA184" i="16"/>
  <c r="CA201" i="16"/>
  <c r="CA210" i="16"/>
  <c r="CA223" i="16"/>
  <c r="CA216" i="16"/>
  <c r="CA182" i="16"/>
  <c r="CA235" i="16"/>
  <c r="CA208" i="16"/>
  <c r="CA203" i="16"/>
  <c r="CA196" i="16"/>
  <c r="CA217" i="16"/>
  <c r="CA186" i="16"/>
  <c r="CA171" i="16"/>
  <c r="CA229" i="16"/>
  <c r="CB165" i="16"/>
  <c r="CA174" i="16"/>
  <c r="CA228" i="16"/>
  <c r="CA188" i="16"/>
  <c r="CA181" i="16"/>
  <c r="CA230" i="16"/>
  <c r="CA189" i="16"/>
  <c r="CA219" i="16"/>
  <c r="CA200" i="16"/>
  <c r="CA192" i="16"/>
  <c r="CA185" i="16"/>
  <c r="CA225" i="16"/>
  <c r="CA191" i="16"/>
  <c r="CA167" i="16"/>
  <c r="CA177" i="16"/>
  <c r="CA211" i="16"/>
  <c r="CA218" i="16"/>
  <c r="CA205" i="16"/>
  <c r="CA169" i="16"/>
  <c r="CA175" i="16"/>
  <c r="CA199" i="16"/>
  <c r="CA207" i="16"/>
  <c r="CA204" i="16"/>
  <c r="CA172" i="16"/>
  <c r="CA168" i="16"/>
  <c r="CA213" i="16"/>
  <c r="CA194" i="16"/>
  <c r="CA179" i="16"/>
  <c r="CA183" i="16"/>
  <c r="CA214" i="16"/>
  <c r="CA176" i="16"/>
  <c r="CA224" i="16"/>
  <c r="CA212" i="16"/>
  <c r="CA195" i="16"/>
  <c r="CA221" i="16"/>
  <c r="CA232" i="16"/>
  <c r="CA234" i="16"/>
  <c r="CA170" i="16"/>
  <c r="CA180" i="16"/>
  <c r="CA233" i="16"/>
  <c r="CA202" i="16"/>
  <c r="CA178" i="16"/>
  <c r="CA166" i="16"/>
  <c r="CA206" i="16"/>
  <c r="CA197" i="16"/>
  <c r="CA231" i="16"/>
  <c r="CA193" i="16"/>
  <c r="CA222" i="16"/>
  <c r="CA215" i="16"/>
  <c r="CA190" i="16"/>
  <c r="CA173" i="16"/>
  <c r="H55" i="142"/>
  <c r="AG109" i="142"/>
  <c r="AM62" i="16" s="1"/>
  <c r="AS62" i="16" s="1"/>
  <c r="BZ64" i="16"/>
  <c r="BZ42" i="16"/>
  <c r="BZ68" i="16"/>
  <c r="BZ57" i="16"/>
  <c r="BZ23" i="16"/>
  <c r="BZ51" i="16"/>
  <c r="BZ49" i="16"/>
  <c r="BZ44" i="16"/>
  <c r="BZ17" i="16"/>
  <c r="BZ16" i="16"/>
  <c r="BZ61" i="16"/>
  <c r="BZ69" i="16"/>
  <c r="BZ58" i="16"/>
  <c r="BZ73" i="16"/>
  <c r="BZ13" i="16"/>
  <c r="BZ24" i="16"/>
  <c r="BZ22" i="16"/>
  <c r="BZ76" i="16"/>
  <c r="BZ41" i="16"/>
  <c r="BZ32" i="16"/>
  <c r="BZ12" i="16"/>
  <c r="BZ15" i="16"/>
  <c r="BZ50" i="16"/>
  <c r="BZ72" i="16"/>
  <c r="BZ31" i="16"/>
  <c r="BZ53" i="16"/>
  <c r="BZ37" i="16"/>
  <c r="BZ60" i="16"/>
  <c r="BZ67" i="16"/>
  <c r="BZ55" i="16"/>
  <c r="BZ241" i="16"/>
  <c r="BZ36" i="16"/>
  <c r="BZ34" i="16"/>
  <c r="BZ66" i="16"/>
  <c r="BZ70" i="16"/>
  <c r="BZ63" i="16"/>
  <c r="BZ54" i="16"/>
  <c r="BZ29" i="16"/>
  <c r="BZ25" i="16"/>
  <c r="BZ28" i="16"/>
  <c r="BZ27" i="16"/>
  <c r="BZ40" i="16"/>
  <c r="BZ52" i="16"/>
  <c r="BZ89" i="16"/>
  <c r="BZ18" i="16"/>
  <c r="BZ65" i="16"/>
  <c r="BZ10" i="16"/>
  <c r="BZ62" i="16"/>
  <c r="BZ39" i="16"/>
  <c r="BZ46" i="16"/>
  <c r="BZ14" i="16"/>
  <c r="CA9" i="16"/>
  <c r="BZ74" i="16"/>
  <c r="BZ30" i="16"/>
  <c r="BZ35" i="16"/>
  <c r="BZ79" i="16"/>
  <c r="BZ78" i="16"/>
  <c r="BZ71" i="16"/>
  <c r="BZ19" i="16"/>
  <c r="BZ47" i="16"/>
  <c r="BZ43" i="16"/>
  <c r="BZ38" i="16"/>
  <c r="BZ77" i="16"/>
  <c r="BZ11" i="16"/>
  <c r="BZ45" i="16"/>
  <c r="BZ48" i="16"/>
  <c r="BZ59" i="16"/>
  <c r="BZ33" i="16"/>
  <c r="BZ75" i="16"/>
  <c r="BZ20" i="16"/>
  <c r="BZ26" i="16"/>
  <c r="BZ21" i="16"/>
  <c r="BZ56" i="16"/>
  <c r="H54" i="130"/>
  <c r="H55" i="130"/>
  <c r="AH109" i="125"/>
  <c r="AG109" i="158"/>
  <c r="AM78" i="16"/>
  <c r="AS78" i="16" s="1"/>
  <c r="DK46" i="16"/>
  <c r="DK50" i="16"/>
  <c r="DK84" i="16"/>
  <c r="DK21" i="16"/>
  <c r="DK37" i="16"/>
  <c r="DK53" i="16"/>
  <c r="DK69" i="16"/>
  <c r="DK40" i="16"/>
  <c r="DK72" i="16"/>
  <c r="DK44" i="16"/>
  <c r="DK10" i="16"/>
  <c r="DK52" i="16"/>
  <c r="DK36" i="16"/>
  <c r="DK15" i="16"/>
  <c r="DK47" i="16"/>
  <c r="DK79" i="16"/>
  <c r="DK17" i="16"/>
  <c r="DK49" i="16"/>
  <c r="DL9" i="16"/>
  <c r="DK28" i="16"/>
  <c r="DK19" i="16"/>
  <c r="DK35" i="16"/>
  <c r="DK51" i="16"/>
  <c r="DK67" i="16"/>
  <c r="DK85" i="16"/>
  <c r="DK32" i="16"/>
  <c r="DK64" i="16"/>
  <c r="DK34" i="16"/>
  <c r="DK76" i="16"/>
  <c r="DK42" i="16"/>
  <c r="DK14" i="16"/>
  <c r="DK83" i="16"/>
  <c r="B10" i="165"/>
  <c r="DK39" i="16"/>
  <c r="DK71" i="16"/>
  <c r="DK60" i="16"/>
  <c r="DK41" i="16"/>
  <c r="DK73" i="16"/>
  <c r="DK26" i="16"/>
  <c r="DK70" i="16"/>
  <c r="DK13" i="16"/>
  <c r="DK29" i="16"/>
  <c r="DK45" i="16"/>
  <c r="DK61" i="16"/>
  <c r="DK77" i="16"/>
  <c r="DK24" i="16"/>
  <c r="DK56" i="16"/>
  <c r="DK22" i="16"/>
  <c r="DK66" i="16"/>
  <c r="DK30" i="16"/>
  <c r="DK74" i="16"/>
  <c r="DK78" i="16"/>
  <c r="DK31" i="16"/>
  <c r="DK63" i="16"/>
  <c r="DK38" i="16"/>
  <c r="DK33" i="16"/>
  <c r="DK65" i="16"/>
  <c r="DK68" i="16"/>
  <c r="DK11" i="16"/>
  <c r="DK27" i="16"/>
  <c r="DK43" i="16"/>
  <c r="DK59" i="16"/>
  <c r="DK75" i="16"/>
  <c r="DK16" i="16"/>
  <c r="DK48" i="16"/>
  <c r="DK12" i="16"/>
  <c r="DK54" i="16"/>
  <c r="DK20" i="16"/>
  <c r="DK62" i="16"/>
  <c r="DK58" i="16"/>
  <c r="DK23" i="16"/>
  <c r="DK55" i="16"/>
  <c r="DK18" i="16"/>
  <c r="DK25" i="16"/>
  <c r="DK57" i="16"/>
  <c r="BY243" i="16"/>
  <c r="BY300" i="16"/>
  <c r="BY271" i="16"/>
  <c r="BY263" i="16"/>
  <c r="BY290" i="16"/>
  <c r="BY276" i="16"/>
  <c r="BY294" i="16"/>
  <c r="BY274" i="16"/>
  <c r="BY280" i="16"/>
  <c r="BY252" i="16"/>
  <c r="BY262" i="16"/>
  <c r="BY245" i="16"/>
  <c r="BY281" i="16"/>
  <c r="BY299" i="16"/>
  <c r="BY264" i="16"/>
  <c r="BY309" i="16"/>
  <c r="BY302" i="16"/>
  <c r="BY246" i="16"/>
  <c r="BY268" i="16"/>
  <c r="BY282" i="16"/>
  <c r="BY258" i="16"/>
  <c r="BY254" i="16"/>
  <c r="BY244" i="16"/>
  <c r="BY250" i="16"/>
  <c r="BY287" i="16"/>
  <c r="BY296" i="16"/>
  <c r="BY291" i="16"/>
  <c r="BY289" i="16"/>
  <c r="BY256" i="16"/>
  <c r="BY248" i="16"/>
  <c r="BY277" i="16"/>
  <c r="BY278" i="16"/>
  <c r="BY261" i="16"/>
  <c r="BY242" i="16"/>
  <c r="BY255" i="16"/>
  <c r="BY307" i="16"/>
  <c r="BY311" i="16"/>
  <c r="BY273" i="16"/>
  <c r="BY266" i="16"/>
  <c r="BY283" i="16"/>
  <c r="BY279" i="16"/>
  <c r="BY298" i="16"/>
  <c r="BY253" i="16"/>
  <c r="BY259" i="16"/>
  <c r="BY247" i="16"/>
  <c r="BY297" i="16"/>
  <c r="BY288" i="16"/>
  <c r="BY310" i="16"/>
  <c r="BY270" i="16"/>
  <c r="BY272" i="16"/>
  <c r="BY257" i="16"/>
  <c r="BY295" i="16"/>
  <c r="BY286" i="16"/>
  <c r="BY285" i="16"/>
  <c r="BY304" i="16"/>
  <c r="BY260" i="16"/>
  <c r="BY269" i="16"/>
  <c r="BY308" i="16"/>
  <c r="BY284" i="16"/>
  <c r="BY301" i="16"/>
  <c r="BY292" i="16"/>
  <c r="BY306" i="16"/>
  <c r="BY293" i="16"/>
  <c r="BY303" i="16"/>
  <c r="BY267" i="16"/>
  <c r="BY275" i="16"/>
  <c r="BY249" i="16"/>
  <c r="BY265" i="16"/>
  <c r="BY305" i="16"/>
  <c r="BY251" i="16"/>
  <c r="EA146" i="16"/>
  <c r="EA116" i="16"/>
  <c r="EA127" i="16"/>
  <c r="EA108" i="16"/>
  <c r="EA103" i="16"/>
  <c r="EA91" i="16"/>
  <c r="EA149" i="16"/>
  <c r="EA125" i="16"/>
  <c r="EB89" i="16"/>
  <c r="EA110" i="16"/>
  <c r="EA159" i="16"/>
  <c r="EA152" i="16"/>
  <c r="EA90" i="16"/>
  <c r="EA135" i="16"/>
  <c r="EA109" i="16"/>
  <c r="EA142" i="16"/>
  <c r="EA148" i="16"/>
  <c r="EA139" i="16"/>
  <c r="EA158" i="16"/>
  <c r="EA150" i="16"/>
  <c r="EA154" i="16"/>
  <c r="EA140" i="16"/>
  <c r="EA137" i="16"/>
  <c r="EA104" i="16"/>
  <c r="EA141" i="16"/>
  <c r="EA101" i="16"/>
  <c r="EA133" i="16"/>
  <c r="EA157" i="16"/>
  <c r="EA122" i="16"/>
  <c r="EA120" i="16"/>
  <c r="EA126" i="16"/>
  <c r="EA115" i="16"/>
  <c r="EA123" i="16"/>
  <c r="EA136" i="16"/>
  <c r="EA119" i="16"/>
  <c r="EA114" i="16"/>
  <c r="EA117" i="16"/>
  <c r="EA134" i="16"/>
  <c r="EA131" i="16"/>
  <c r="EA156" i="16"/>
  <c r="EA138" i="16"/>
  <c r="EA130" i="16"/>
  <c r="EA143" i="16"/>
  <c r="EA144" i="16"/>
  <c r="EA95" i="16"/>
  <c r="EA100" i="16"/>
  <c r="EA97" i="16"/>
  <c r="EA111" i="16"/>
  <c r="EA118" i="16"/>
  <c r="EA145" i="16"/>
  <c r="EA96" i="16"/>
  <c r="EA102" i="16"/>
  <c r="EA113" i="16"/>
  <c r="EA99" i="16"/>
  <c r="EA155" i="16"/>
  <c r="EA112" i="16"/>
  <c r="EA147" i="16"/>
  <c r="EA151" i="16"/>
  <c r="EA93" i="16"/>
  <c r="EA107" i="16"/>
  <c r="EA106" i="16"/>
  <c r="EA105" i="16"/>
  <c r="EA94" i="16"/>
  <c r="EA129" i="16"/>
  <c r="EA128" i="16"/>
  <c r="EA132" i="16"/>
  <c r="EA153" i="16"/>
  <c r="EA124" i="16"/>
  <c r="EA121" i="16"/>
  <c r="EA98" i="16"/>
  <c r="EA92" i="16"/>
  <c r="H48" i="130"/>
  <c r="BI95" i="16"/>
  <c r="BI155" i="16"/>
  <c r="BI91" i="16"/>
  <c r="BI143" i="16"/>
  <c r="E81" i="103"/>
  <c r="AI109" i="103" s="1"/>
  <c r="AX22" i="16" s="1"/>
  <c r="AU44" i="16"/>
  <c r="AN44" i="16"/>
  <c r="EB131" i="16"/>
  <c r="EB97" i="16"/>
  <c r="EB138" i="16"/>
  <c r="EB152" i="16"/>
  <c r="EB100" i="16"/>
  <c r="EB123" i="16"/>
  <c r="EB120" i="16"/>
  <c r="EB150" i="16"/>
  <c r="EB113" i="16"/>
  <c r="EB153" i="16"/>
  <c r="EB156" i="16"/>
  <c r="EB134" i="16"/>
  <c r="EB92" i="16"/>
  <c r="EB159" i="16"/>
  <c r="EB118" i="16"/>
  <c r="EB94" i="16"/>
  <c r="EB129" i="16"/>
  <c r="EB98" i="16"/>
  <c r="EB155" i="16"/>
  <c r="EB126" i="16"/>
  <c r="EB91" i="16"/>
  <c r="EB132" i="16"/>
  <c r="EB143" i="16"/>
  <c r="EB95" i="16"/>
  <c r="EB151" i="16"/>
  <c r="EB140" i="16"/>
  <c r="EB110" i="16"/>
  <c r="EC89" i="16"/>
  <c r="EB109" i="16"/>
  <c r="EB111" i="16"/>
  <c r="EB116" i="16"/>
  <c r="EB137" i="16"/>
  <c r="EB145" i="16"/>
  <c r="EB115" i="16"/>
  <c r="EB103" i="16"/>
  <c r="EB144" i="16"/>
  <c r="EB107" i="16"/>
  <c r="EB121" i="16"/>
  <c r="EB142" i="16"/>
  <c r="EB139" i="16"/>
  <c r="EB117" i="16"/>
  <c r="EB90" i="16"/>
  <c r="EB124" i="16"/>
  <c r="EB106" i="16"/>
  <c r="EB108" i="16"/>
  <c r="EB128" i="16"/>
  <c r="EB114" i="16"/>
  <c r="EB157" i="16"/>
  <c r="EB101" i="16"/>
  <c r="EB127" i="16"/>
  <c r="EB96" i="16"/>
  <c r="EB149" i="16"/>
  <c r="EB93" i="16"/>
  <c r="EB154" i="16"/>
  <c r="EB141" i="16"/>
  <c r="EB125" i="16"/>
  <c r="EB147" i="16"/>
  <c r="EB146" i="16"/>
  <c r="EB105" i="16"/>
  <c r="EB130" i="16"/>
  <c r="EB136" i="16"/>
  <c r="EB104" i="16"/>
  <c r="EB133" i="16"/>
  <c r="EB99" i="16"/>
  <c r="EB112" i="16"/>
  <c r="EB135" i="16"/>
  <c r="EB158" i="16"/>
  <c r="EB148" i="16"/>
  <c r="EB119" i="16"/>
  <c r="EB122" i="16"/>
  <c r="EB102" i="16"/>
  <c r="CA237" i="16"/>
  <c r="L28" i="164" s="1"/>
  <c r="N28" i="164" s="1"/>
  <c r="CB166" i="16"/>
  <c r="CB167" i="16"/>
  <c r="CB168" i="16"/>
  <c r="CB169" i="16"/>
  <c r="CB170" i="16"/>
  <c r="CB171" i="16"/>
  <c r="CB172" i="16"/>
  <c r="CB173" i="16"/>
  <c r="CB174" i="16"/>
  <c r="CB175" i="16"/>
  <c r="CB176" i="16"/>
  <c r="CB177" i="16"/>
  <c r="CB178" i="16"/>
  <c r="CB179" i="16"/>
  <c r="CB180" i="16"/>
  <c r="CB181" i="16"/>
  <c r="CB182" i="16"/>
  <c r="CB183" i="16"/>
  <c r="CB184" i="16"/>
  <c r="CB185" i="16"/>
  <c r="CB186" i="16"/>
  <c r="CB187" i="16"/>
  <c r="CB188" i="16"/>
  <c r="CB189" i="16"/>
  <c r="CB190" i="16"/>
  <c r="CB191" i="16"/>
  <c r="CB192" i="16"/>
  <c r="CB193" i="16"/>
  <c r="CB194" i="16"/>
  <c r="CB195" i="16"/>
  <c r="CB196" i="16"/>
  <c r="CB197" i="16"/>
  <c r="CB198" i="16"/>
  <c r="CB199" i="16"/>
  <c r="CB200" i="16"/>
  <c r="CB201" i="16"/>
  <c r="CB202" i="16"/>
  <c r="CB203" i="16"/>
  <c r="CB204" i="16"/>
  <c r="CB205" i="16"/>
  <c r="CB206" i="16"/>
  <c r="CB207" i="16"/>
  <c r="CB208" i="16"/>
  <c r="CB209" i="16"/>
  <c r="CB210" i="16"/>
  <c r="CB211" i="16"/>
  <c r="CB212" i="16"/>
  <c r="CB213" i="16"/>
  <c r="CB214" i="16"/>
  <c r="CB215" i="16"/>
  <c r="CB216" i="16"/>
  <c r="CB217" i="16"/>
  <c r="CB218" i="16"/>
  <c r="CB219" i="16"/>
  <c r="CB220" i="16"/>
  <c r="CB221" i="16"/>
  <c r="CB222" i="16"/>
  <c r="CB223" i="16"/>
  <c r="CB224" i="16"/>
  <c r="CB225" i="16"/>
  <c r="CB226" i="16"/>
  <c r="CB227" i="16"/>
  <c r="CB228" i="16"/>
  <c r="CB229" i="16"/>
  <c r="CB230" i="16"/>
  <c r="CB231" i="16"/>
  <c r="CB232" i="16"/>
  <c r="CB233" i="16"/>
  <c r="CB234" i="16"/>
  <c r="CB235" i="16"/>
  <c r="CC165" i="16"/>
  <c r="DL35" i="16"/>
  <c r="DL67" i="16"/>
  <c r="DL36" i="16"/>
  <c r="DL30" i="16"/>
  <c r="DL13" i="16"/>
  <c r="DL45" i="16"/>
  <c r="DL77" i="16"/>
  <c r="DL72" i="16"/>
  <c r="DL66" i="16"/>
  <c r="DL57" i="16"/>
  <c r="DL10" i="16"/>
  <c r="DL33" i="16"/>
  <c r="DL32" i="16"/>
  <c r="DM9" i="16"/>
  <c r="DL38" i="16"/>
  <c r="DL60" i="16"/>
  <c r="DL63" i="16"/>
  <c r="DL23" i="16"/>
  <c r="DL27" i="16"/>
  <c r="DL59" i="16"/>
  <c r="DL20" i="16"/>
  <c r="DL14" i="16"/>
  <c r="DL78" i="16"/>
  <c r="DL37" i="16"/>
  <c r="DL69" i="16"/>
  <c r="DL56" i="16"/>
  <c r="DL50" i="16"/>
  <c r="DL41" i="16"/>
  <c r="DL48" i="16"/>
  <c r="DL17" i="16"/>
  <c r="DL84" i="16"/>
  <c r="DL58" i="16"/>
  <c r="DL44" i="16"/>
  <c r="DL79" i="16"/>
  <c r="DL76" i="16"/>
  <c r="DL12" i="16"/>
  <c r="DL19" i="16"/>
  <c r="DL51" i="16"/>
  <c r="DL83" i="16"/>
  <c r="B11" i="165"/>
  <c r="DL68" i="16"/>
  <c r="DL62" i="16"/>
  <c r="DL29" i="16"/>
  <c r="DL61" i="16"/>
  <c r="DL40" i="16"/>
  <c r="DL34" i="16"/>
  <c r="DL25" i="16"/>
  <c r="DL16" i="16"/>
  <c r="DL74" i="16"/>
  <c r="DL65" i="16"/>
  <c r="DL26" i="16"/>
  <c r="DL71" i="16"/>
  <c r="DL47" i="16"/>
  <c r="DL55" i="16"/>
  <c r="DL28" i="16"/>
  <c r="DL31" i="16"/>
  <c r="DL11" i="16"/>
  <c r="DL43" i="16"/>
  <c r="DL75" i="16"/>
  <c r="DL52" i="16"/>
  <c r="DL46" i="16"/>
  <c r="DL21" i="16"/>
  <c r="DL53" i="16"/>
  <c r="DL24" i="16"/>
  <c r="DL18" i="16"/>
  <c r="DL85" i="16"/>
  <c r="DL73" i="16"/>
  <c r="DL42" i="16"/>
  <c r="DL49" i="16"/>
  <c r="DL64" i="16"/>
  <c r="DL39" i="16"/>
  <c r="DL15" i="16"/>
  <c r="DL54" i="16"/>
  <c r="DL22" i="16"/>
  <c r="DL70" i="16"/>
  <c r="DM10" i="16"/>
  <c r="BZ260" i="16"/>
  <c r="BZ250" i="16"/>
  <c r="BZ254" i="16"/>
  <c r="BZ261" i="16"/>
  <c r="BZ251" i="16"/>
  <c r="BZ263" i="16"/>
  <c r="BZ277" i="16"/>
  <c r="BZ281" i="16"/>
  <c r="BZ248" i="16"/>
  <c r="BZ244" i="16"/>
  <c r="BZ303" i="16"/>
  <c r="BZ274" i="16"/>
  <c r="BZ305" i="16"/>
  <c r="BZ256" i="16"/>
  <c r="BZ307" i="16"/>
  <c r="BZ258" i="16"/>
  <c r="BZ301" i="16"/>
  <c r="BZ247" i="16"/>
  <c r="BZ287" i="16"/>
  <c r="BZ309" i="16"/>
  <c r="BZ246" i="16"/>
  <c r="BZ243" i="16"/>
  <c r="BZ300" i="16"/>
  <c r="BZ304" i="16"/>
  <c r="BZ306" i="16"/>
  <c r="BZ302" i="16"/>
  <c r="BZ293" i="16"/>
  <c r="BZ271" i="16"/>
  <c r="BZ289" i="16"/>
  <c r="BZ288" i="16"/>
  <c r="BZ285" i="16"/>
  <c r="BZ310" i="16"/>
  <c r="BZ286" i="16"/>
  <c r="BZ299" i="16"/>
  <c r="BZ275" i="16"/>
  <c r="BZ255" i="16"/>
  <c r="BZ267" i="16"/>
  <c r="BZ269" i="16"/>
  <c r="BZ297" i="16"/>
  <c r="BZ268" i="16"/>
  <c r="BZ262" i="16"/>
  <c r="BZ264" i="16"/>
  <c r="BZ283" i="16"/>
  <c r="BZ278" i="16"/>
  <c r="BZ308" i="16"/>
  <c r="BZ245" i="16"/>
  <c r="BZ291" i="16"/>
  <c r="BZ270" i="16"/>
  <c r="BZ311" i="16"/>
  <c r="BZ282" i="16"/>
  <c r="BZ279" i="16"/>
  <c r="BZ257" i="16"/>
  <c r="BZ294" i="16"/>
  <c r="BZ295" i="16"/>
  <c r="BZ276" i="16"/>
  <c r="BZ252" i="16"/>
  <c r="BZ259" i="16"/>
  <c r="BZ292" i="16"/>
  <c r="BZ298" i="16"/>
  <c r="BZ265" i="16"/>
  <c r="BZ253" i="16"/>
  <c r="BZ290" i="16"/>
  <c r="BZ296" i="16"/>
  <c r="BZ242" i="16"/>
  <c r="BZ272" i="16"/>
  <c r="BZ284" i="16"/>
  <c r="BZ266" i="16"/>
  <c r="BZ280" i="16"/>
  <c r="BZ273" i="16"/>
  <c r="BZ249" i="16"/>
  <c r="AG109" i="130"/>
  <c r="AM49" i="16" s="1"/>
  <c r="AS49" i="16" s="1"/>
  <c r="CA15" i="16"/>
  <c r="CA66" i="16"/>
  <c r="CA78" i="16"/>
  <c r="CA32" i="16"/>
  <c r="CA54" i="16"/>
  <c r="CA55" i="16"/>
  <c r="CA33" i="16"/>
  <c r="CA45" i="16"/>
  <c r="CA76" i="16"/>
  <c r="CA17" i="16"/>
  <c r="CA63" i="16"/>
  <c r="CA20" i="16"/>
  <c r="CA48" i="16"/>
  <c r="CA16" i="16"/>
  <c r="CA25" i="16"/>
  <c r="CA44" i="16"/>
  <c r="CA71" i="16"/>
  <c r="CA72" i="16"/>
  <c r="CA64" i="16"/>
  <c r="CA22" i="16"/>
  <c r="CA51" i="16"/>
  <c r="CA23" i="16"/>
  <c r="CB9" i="16"/>
  <c r="CA27" i="16"/>
  <c r="CA73" i="16"/>
  <c r="CA31" i="16"/>
  <c r="CA43" i="16"/>
  <c r="CA57" i="16"/>
  <c r="CA46" i="16"/>
  <c r="CA52" i="16"/>
  <c r="CA58" i="16"/>
  <c r="CA11" i="16"/>
  <c r="CA56" i="16"/>
  <c r="CA67" i="16"/>
  <c r="CA19" i="16"/>
  <c r="CA79" i="16"/>
  <c r="CA65" i="16"/>
  <c r="CA77" i="16"/>
  <c r="CA30" i="16"/>
  <c r="CA12" i="16"/>
  <c r="CA18" i="16"/>
  <c r="CA14" i="16"/>
  <c r="CA42" i="16"/>
  <c r="CA74" i="16"/>
  <c r="CA70" i="16"/>
  <c r="CA34" i="16"/>
  <c r="CA13" i="16"/>
  <c r="CA49" i="16"/>
  <c r="CA36" i="16"/>
  <c r="CA50" i="16"/>
  <c r="CA39" i="16"/>
  <c r="CA10" i="16"/>
  <c r="CA60" i="16"/>
  <c r="CA53" i="16"/>
  <c r="CA47" i="16"/>
  <c r="CA37" i="16"/>
  <c r="CA61" i="16"/>
  <c r="CA62" i="16"/>
  <c r="CA69" i="16"/>
  <c r="CA41" i="16"/>
  <c r="CA28" i="16"/>
  <c r="CA38" i="16"/>
  <c r="CA29" i="16"/>
  <c r="CA21" i="16"/>
  <c r="CA24" i="16"/>
  <c r="CA26" i="16"/>
  <c r="CA89" i="16"/>
  <c r="CA68" i="16"/>
  <c r="CA75" i="16"/>
  <c r="CA35" i="16"/>
  <c r="CA59" i="16"/>
  <c r="CA241" i="16"/>
  <c r="CA40" i="16"/>
  <c r="DM25" i="16"/>
  <c r="DM57" i="16"/>
  <c r="DM20" i="16"/>
  <c r="DM14" i="16"/>
  <c r="DM78" i="16"/>
  <c r="DM35" i="16"/>
  <c r="DM67" i="16"/>
  <c r="DM40" i="16"/>
  <c r="DM34" i="16"/>
  <c r="DM23" i="16"/>
  <c r="DM16" i="16"/>
  <c r="DM74" i="16"/>
  <c r="DM63" i="16"/>
  <c r="DM26" i="16"/>
  <c r="DM12" i="16"/>
  <c r="DM61" i="16"/>
  <c r="DM69" i="16"/>
  <c r="DM54" i="16"/>
  <c r="DM45" i="16"/>
  <c r="DM17" i="16"/>
  <c r="DM49" i="16"/>
  <c r="DN9" i="16"/>
  <c r="DN10" i="16"/>
  <c r="DM68" i="16"/>
  <c r="DM62" i="16"/>
  <c r="DM27" i="16"/>
  <c r="DM59" i="16"/>
  <c r="DM24" i="16"/>
  <c r="DM18" i="16"/>
  <c r="DM83" i="16"/>
  <c r="B12" i="165"/>
  <c r="DM71" i="16"/>
  <c r="DM42" i="16"/>
  <c r="DM47" i="16"/>
  <c r="DM64" i="16"/>
  <c r="DM53" i="16"/>
  <c r="DM29" i="16"/>
  <c r="DM84" i="16"/>
  <c r="DM77" i="16"/>
  <c r="DM37" i="16"/>
  <c r="DM41" i="16"/>
  <c r="DM73" i="16"/>
  <c r="DM52" i="16"/>
  <c r="DM46" i="16"/>
  <c r="DM19" i="16"/>
  <c r="DM51" i="16"/>
  <c r="DM85" i="16"/>
  <c r="DM72" i="16"/>
  <c r="DM66" i="16"/>
  <c r="DM55" i="16"/>
  <c r="DM31" i="16"/>
  <c r="DM32" i="16"/>
  <c r="DM21" i="16"/>
  <c r="DM70" i="16"/>
  <c r="DM22" i="16"/>
  <c r="DM13" i="16"/>
  <c r="DM44" i="16"/>
  <c r="DM33" i="16"/>
  <c r="DM65" i="16"/>
  <c r="DM36" i="16"/>
  <c r="DM30" i="16"/>
  <c r="DM11" i="16"/>
  <c r="DM43" i="16"/>
  <c r="DM75" i="16"/>
  <c r="DM56" i="16"/>
  <c r="DM50" i="16"/>
  <c r="DM39" i="16"/>
  <c r="DM48" i="16"/>
  <c r="DM15" i="16"/>
  <c r="DM79" i="16"/>
  <c r="DM58" i="16"/>
  <c r="DM76" i="16"/>
  <c r="DM28" i="16"/>
  <c r="DM38" i="16"/>
  <c r="DM60" i="16"/>
  <c r="CD165" i="16"/>
  <c r="EC119" i="16"/>
  <c r="EC121" i="16"/>
  <c r="EC128" i="16"/>
  <c r="EC149" i="16"/>
  <c r="EC144" i="16"/>
  <c r="EC148" i="16"/>
  <c r="EC137" i="16"/>
  <c r="EC125" i="16"/>
  <c r="EC156" i="16"/>
  <c r="EC132" i="16"/>
  <c r="EC93" i="16"/>
  <c r="EC147" i="16"/>
  <c r="EC140" i="16"/>
  <c r="EC159" i="16"/>
  <c r="EC115" i="16"/>
  <c r="EC133" i="16"/>
  <c r="EC99" i="16"/>
  <c r="EC111" i="16"/>
  <c r="EC94" i="16"/>
  <c r="EC145" i="16"/>
  <c r="EC127" i="16"/>
  <c r="EC92" i="16"/>
  <c r="EC142" i="16"/>
  <c r="EC153" i="16"/>
  <c r="EC131" i="16"/>
  <c r="EC102" i="16"/>
  <c r="EC101" i="16"/>
  <c r="EC117" i="16"/>
  <c r="EC141" i="16"/>
  <c r="EC158" i="16"/>
  <c r="EC150" i="16"/>
  <c r="EC152" i="16"/>
  <c r="EC126" i="16"/>
  <c r="EC108" i="16"/>
  <c r="EC106" i="16"/>
  <c r="EC113" i="16"/>
  <c r="EC134" i="16"/>
  <c r="EC122" i="16"/>
  <c r="EC109" i="16"/>
  <c r="EC120" i="16"/>
  <c r="EC96" i="16"/>
  <c r="EC100" i="16"/>
  <c r="EC107" i="16"/>
  <c r="EC114" i="16"/>
  <c r="ED89" i="16"/>
  <c r="EC157" i="16"/>
  <c r="EC90" i="16"/>
  <c r="EC98" i="16"/>
  <c r="EC135" i="16"/>
  <c r="EC105" i="16"/>
  <c r="EC136" i="16"/>
  <c r="EC139" i="16"/>
  <c r="EC129" i="16"/>
  <c r="EC155" i="16"/>
  <c r="EC123" i="16"/>
  <c r="EC124" i="16"/>
  <c r="EC138" i="16"/>
  <c r="EC91" i="16"/>
  <c r="EC118" i="16"/>
  <c r="EC104" i="16"/>
  <c r="EC151" i="16"/>
  <c r="EC112" i="16"/>
  <c r="EC146" i="16"/>
  <c r="EC143" i="16"/>
  <c r="EC97" i="16"/>
  <c r="EC95" i="16"/>
  <c r="EC116" i="16"/>
  <c r="EC154" i="16"/>
  <c r="EC110" i="16"/>
  <c r="EC130" i="16"/>
  <c r="EC103" i="16"/>
  <c r="CB47" i="16"/>
  <c r="CB22" i="16"/>
  <c r="CB78" i="16"/>
  <c r="CB23" i="16"/>
  <c r="CB48" i="16"/>
  <c r="CB20" i="16"/>
  <c r="CB34" i="16"/>
  <c r="CB45" i="16"/>
  <c r="CB67" i="16"/>
  <c r="CB56" i="16"/>
  <c r="CB30" i="16"/>
  <c r="CB44" i="16"/>
  <c r="CB19" i="16"/>
  <c r="CB26" i="16"/>
  <c r="CB41" i="16"/>
  <c r="CB27" i="16"/>
  <c r="CB42" i="16"/>
  <c r="CB58" i="16"/>
  <c r="CB32" i="16"/>
  <c r="CB53" i="16"/>
  <c r="CB51" i="16"/>
  <c r="CB75" i="16"/>
  <c r="CB38" i="16"/>
  <c r="CB16" i="16"/>
  <c r="CB63" i="16"/>
  <c r="CB71" i="16"/>
  <c r="CB14" i="16"/>
  <c r="CB60" i="16"/>
  <c r="CB24" i="16"/>
  <c r="CB79" i="16"/>
  <c r="CB241" i="16"/>
  <c r="CB36" i="16"/>
  <c r="CB89" i="16"/>
  <c r="CB13" i="16"/>
  <c r="CB31" i="16"/>
  <c r="CB64" i="16"/>
  <c r="CB65" i="16"/>
  <c r="CB49" i="16"/>
  <c r="CB72" i="16"/>
  <c r="CB33" i="16"/>
  <c r="CB61" i="16"/>
  <c r="CB73" i="16"/>
  <c r="CB25" i="16"/>
  <c r="CB69" i="16"/>
  <c r="CB57" i="16"/>
  <c r="CB11" i="16"/>
  <c r="CB43" i="16"/>
  <c r="CB68" i="16"/>
  <c r="CB15" i="16"/>
  <c r="CB77" i="16"/>
  <c r="CB35" i="16"/>
  <c r="CC9" i="16"/>
  <c r="CB37" i="16"/>
  <c r="CB18" i="16"/>
  <c r="CB59" i="16"/>
  <c r="CB12" i="16"/>
  <c r="CB66" i="16"/>
  <c r="CB62" i="16"/>
  <c r="CB21" i="16"/>
  <c r="CB52" i="16"/>
  <c r="CB10" i="16"/>
  <c r="CB39" i="16"/>
  <c r="CB70" i="16"/>
  <c r="CB54" i="16"/>
  <c r="CB28" i="16"/>
  <c r="CB76" i="16"/>
  <c r="CB74" i="16"/>
  <c r="CB29" i="16"/>
  <c r="CB46" i="16"/>
  <c r="CB40" i="16"/>
  <c r="CB55" i="16"/>
  <c r="CB17" i="16"/>
  <c r="CB50" i="16"/>
  <c r="CA260" i="16"/>
  <c r="CA272" i="16"/>
  <c r="CA306" i="16"/>
  <c r="CA277" i="16"/>
  <c r="CA275" i="16"/>
  <c r="CA269" i="16"/>
  <c r="CA303" i="16"/>
  <c r="CA265" i="16"/>
  <c r="CA305" i="16"/>
  <c r="CA276" i="16"/>
  <c r="CA294" i="16"/>
  <c r="CA273" i="16"/>
  <c r="CA248" i="16"/>
  <c r="CA247" i="16"/>
  <c r="CA291" i="16"/>
  <c r="CA284" i="16"/>
  <c r="CA255" i="16"/>
  <c r="CA299" i="16"/>
  <c r="CA301" i="16"/>
  <c r="CA264" i="16"/>
  <c r="CA258" i="16"/>
  <c r="CA243" i="16"/>
  <c r="CA300" i="16"/>
  <c r="CA261" i="16"/>
  <c r="CA266" i="16"/>
  <c r="CA256" i="16"/>
  <c r="CA244" i="16"/>
  <c r="CA250" i="16"/>
  <c r="CA286" i="16"/>
  <c r="CA302" i="16"/>
  <c r="CA259" i="16"/>
  <c r="CA263" i="16"/>
  <c r="CA309" i="16"/>
  <c r="CA270" i="16"/>
  <c r="CA252" i="16"/>
  <c r="CA267" i="16"/>
  <c r="CA257" i="16"/>
  <c r="CA293" i="16"/>
  <c r="CA245" i="16"/>
  <c r="CA278" i="16"/>
  <c r="CA268" i="16"/>
  <c r="CA282" i="16"/>
  <c r="CA253" i="16"/>
  <c r="CA297" i="16"/>
  <c r="CA283" i="16"/>
  <c r="CA279" i="16"/>
  <c r="CA242" i="16"/>
  <c r="CA287" i="16"/>
  <c r="CA285" i="16"/>
  <c r="CA310" i="16"/>
  <c r="CA254" i="16"/>
  <c r="CA295" i="16"/>
  <c r="CA296" i="16"/>
  <c r="CA249" i="16"/>
  <c r="CA311" i="16"/>
  <c r="CA308" i="16"/>
  <c r="CA281" i="16"/>
  <c r="CA292" i="16"/>
  <c r="CA307" i="16"/>
  <c r="CA251" i="16"/>
  <c r="CA298" i="16"/>
  <c r="CA262" i="16"/>
  <c r="CA246" i="16"/>
  <c r="CA274" i="16"/>
  <c r="CA271" i="16"/>
  <c r="CA289" i="16"/>
  <c r="CA304" i="16"/>
  <c r="CA288" i="16"/>
  <c r="CA280" i="16"/>
  <c r="CA290" i="16"/>
  <c r="CB302" i="16"/>
  <c r="CB247" i="16"/>
  <c r="CB242" i="16"/>
  <c r="CB243" i="16"/>
  <c r="CB244" i="16"/>
  <c r="CB245" i="16"/>
  <c r="CB246" i="16"/>
  <c r="CB248" i="16"/>
  <c r="CB249" i="16"/>
  <c r="CB250" i="16"/>
  <c r="CB251" i="16"/>
  <c r="CB252" i="16"/>
  <c r="CB253" i="16"/>
  <c r="CB254" i="16"/>
  <c r="CB255" i="16"/>
  <c r="CB256" i="16"/>
  <c r="CB257" i="16"/>
  <c r="CB258" i="16"/>
  <c r="CB259" i="16"/>
  <c r="CB260" i="16"/>
  <c r="CB261" i="16"/>
  <c r="CB262" i="16"/>
  <c r="CB263" i="16"/>
  <c r="CB264" i="16"/>
  <c r="CB265" i="16"/>
  <c r="CB266" i="16"/>
  <c r="CB267" i="16"/>
  <c r="CB268" i="16"/>
  <c r="CB269" i="16"/>
  <c r="CB270" i="16"/>
  <c r="CB271" i="16"/>
  <c r="CB272" i="16"/>
  <c r="CB273" i="16"/>
  <c r="CB274" i="16"/>
  <c r="CB275" i="16"/>
  <c r="CB276" i="16"/>
  <c r="CB277" i="16"/>
  <c r="CB278" i="16"/>
  <c r="CB279" i="16"/>
  <c r="CB280" i="16"/>
  <c r="CB281" i="16"/>
  <c r="CB282" i="16"/>
  <c r="CB283" i="16"/>
  <c r="CB284" i="16"/>
  <c r="CB285" i="16"/>
  <c r="CB286" i="16"/>
  <c r="CB287" i="16"/>
  <c r="CB288" i="16"/>
  <c r="CB289" i="16"/>
  <c r="CB290" i="16"/>
  <c r="CB291" i="16"/>
  <c r="CB292" i="16"/>
  <c r="CB293" i="16"/>
  <c r="CB294" i="16"/>
  <c r="CB295" i="16"/>
  <c r="CB296" i="16"/>
  <c r="CB297" i="16"/>
  <c r="CB298" i="16"/>
  <c r="CB299" i="16"/>
  <c r="CB300" i="16"/>
  <c r="CB301" i="16"/>
  <c r="CB303" i="16"/>
  <c r="CB304" i="16"/>
  <c r="CB305" i="16"/>
  <c r="CB306" i="16"/>
  <c r="CB307" i="16"/>
  <c r="CB308" i="16"/>
  <c r="CB309" i="16"/>
  <c r="CB310" i="16"/>
  <c r="CB311" i="16"/>
  <c r="CB313" i="16"/>
  <c r="J29" i="164"/>
  <c r="ED145" i="16"/>
  <c r="ED118" i="16"/>
  <c r="ED125" i="16"/>
  <c r="ED122" i="16"/>
  <c r="ED133" i="16"/>
  <c r="ED127" i="16"/>
  <c r="ED116" i="16"/>
  <c r="ED154" i="16"/>
  <c r="ED144" i="16"/>
  <c r="ED92" i="16"/>
  <c r="ED95" i="16"/>
  <c r="ED156" i="16"/>
  <c r="ED101" i="16"/>
  <c r="ED119" i="16"/>
  <c r="ED132" i="16"/>
  <c r="ED102" i="16"/>
  <c r="ED91" i="16"/>
  <c r="ED103" i="16"/>
  <c r="ED117" i="16"/>
  <c r="ED139" i="16"/>
  <c r="ED131" i="16"/>
  <c r="ED94" i="16"/>
  <c r="ED157" i="16"/>
  <c r="ED143" i="16"/>
  <c r="ED93" i="16"/>
  <c r="ED100" i="16"/>
  <c r="ED138" i="16"/>
  <c r="EE89" i="16"/>
  <c r="ED158" i="16"/>
  <c r="ED111" i="16"/>
  <c r="ED114" i="16"/>
  <c r="ED109" i="16"/>
  <c r="ED129" i="16"/>
  <c r="ED104" i="16"/>
  <c r="ED126" i="16"/>
  <c r="ED134" i="16"/>
  <c r="ED124" i="16"/>
  <c r="ED123" i="16"/>
  <c r="ED130" i="16"/>
  <c r="ED121" i="16"/>
  <c r="ED105" i="16"/>
  <c r="ED150" i="16"/>
  <c r="ED107" i="16"/>
  <c r="ED155" i="16"/>
  <c r="ED128" i="16"/>
  <c r="ED141" i="16"/>
  <c r="ED110" i="16"/>
  <c r="ED115" i="16"/>
  <c r="ED140" i="16"/>
  <c r="ED120" i="16"/>
  <c r="ED113" i="16"/>
  <c r="ED112" i="16"/>
  <c r="ED96" i="16"/>
  <c r="ED135" i="16"/>
  <c r="ED146" i="16"/>
  <c r="ED98" i="16"/>
  <c r="ED108" i="16"/>
  <c r="ED142" i="16"/>
  <c r="ED148" i="16"/>
  <c r="ED90" i="16"/>
  <c r="ED106" i="16"/>
  <c r="ED97" i="16"/>
  <c r="ED152" i="16"/>
  <c r="ED137" i="16"/>
  <c r="ED159" i="16"/>
  <c r="ED136" i="16"/>
  <c r="ED149" i="16"/>
  <c r="ED153" i="16"/>
  <c r="ED147" i="16"/>
  <c r="ED99" i="16"/>
  <c r="ED151" i="16"/>
  <c r="CE165" i="16"/>
  <c r="CC66" i="16"/>
  <c r="CC77" i="16"/>
  <c r="CC42" i="16"/>
  <c r="CC17" i="16"/>
  <c r="CC71" i="16"/>
  <c r="CC12" i="16"/>
  <c r="CC22" i="16"/>
  <c r="CC74" i="16"/>
  <c r="CC33" i="16"/>
  <c r="CC28" i="16"/>
  <c r="CC61" i="16"/>
  <c r="CC63" i="16"/>
  <c r="CC58" i="16"/>
  <c r="CC79" i="16"/>
  <c r="CC68" i="16"/>
  <c r="CC15" i="16"/>
  <c r="CC35" i="16"/>
  <c r="CC75" i="16"/>
  <c r="CC45" i="16"/>
  <c r="CC31" i="16"/>
  <c r="CC24" i="16"/>
  <c r="CC55" i="16"/>
  <c r="CC18" i="16"/>
  <c r="CC53" i="16"/>
  <c r="CC47" i="16"/>
  <c r="CC56" i="16"/>
  <c r="CC20" i="16"/>
  <c r="CC34" i="16"/>
  <c r="CC29" i="16"/>
  <c r="CC241" i="16"/>
  <c r="CC30" i="16"/>
  <c r="CC78" i="16"/>
  <c r="CC69" i="16"/>
  <c r="CC54" i="16"/>
  <c r="CC37" i="16"/>
  <c r="CC48" i="16"/>
  <c r="CC43" i="16"/>
  <c r="CC13" i="16"/>
  <c r="CC64" i="16"/>
  <c r="CC57" i="16"/>
  <c r="CC72" i="16"/>
  <c r="CC51" i="16"/>
  <c r="CC21" i="16"/>
  <c r="CC10" i="16"/>
  <c r="CC73" i="16"/>
  <c r="CC39" i="16"/>
  <c r="CC59" i="16"/>
  <c r="CC32" i="16"/>
  <c r="CC25" i="16"/>
  <c r="CC49" i="16"/>
  <c r="CC50" i="16"/>
  <c r="CC44" i="16"/>
  <c r="CC67" i="16"/>
  <c r="CC52" i="16"/>
  <c r="CC41" i="16"/>
  <c r="CD9" i="16"/>
  <c r="CC16" i="16"/>
  <c r="CC23" i="16"/>
  <c r="CC40" i="16"/>
  <c r="CC70" i="16"/>
  <c r="CC76" i="16"/>
  <c r="CC27" i="16"/>
  <c r="CC62" i="16"/>
  <c r="CC11" i="16"/>
  <c r="CC14" i="16"/>
  <c r="CC89" i="16"/>
  <c r="CC38" i="16"/>
  <c r="CC26" i="16"/>
  <c r="CC60" i="16"/>
  <c r="CC65" i="16"/>
  <c r="CC36" i="16"/>
  <c r="CC46" i="16"/>
  <c r="CC19" i="16"/>
  <c r="DN17" i="16"/>
  <c r="DN34" i="16"/>
  <c r="DN78" i="16"/>
  <c r="DN22" i="16"/>
  <c r="DN21" i="16"/>
  <c r="DN62" i="16"/>
  <c r="DN79" i="16"/>
  <c r="DN48" i="16"/>
  <c r="DN50" i="16"/>
  <c r="DN39" i="16"/>
  <c r="DN57" i="16"/>
  <c r="DN61" i="16"/>
  <c r="DN46" i="16"/>
  <c r="DN76" i="16"/>
  <c r="DN32" i="16"/>
  <c r="DN29" i="16"/>
  <c r="DN20" i="16"/>
  <c r="DN63" i="16"/>
  <c r="DN84" i="16"/>
  <c r="DN13" i="16"/>
  <c r="DN11" i="16"/>
  <c r="DN60" i="16"/>
  <c r="DN74" i="16"/>
  <c r="DN14" i="16"/>
  <c r="DN38" i="16"/>
  <c r="DN51" i="16"/>
  <c r="DN25" i="16"/>
  <c r="DN27" i="16"/>
  <c r="DN12" i="16"/>
  <c r="DN65" i="16"/>
  <c r="DN72" i="16"/>
  <c r="DN68" i="16"/>
  <c r="DN15" i="16"/>
  <c r="DN41" i="16"/>
  <c r="DN69" i="16"/>
  <c r="DN59" i="16"/>
  <c r="DN71" i="16"/>
  <c r="DN16" i="16"/>
  <c r="DN18" i="16"/>
  <c r="DN47" i="16"/>
  <c r="DN66" i="16"/>
  <c r="DN28" i="16"/>
  <c r="DN77" i="16"/>
  <c r="DN55" i="16"/>
  <c r="DN33" i="16"/>
  <c r="DN37" i="16"/>
  <c r="DN19" i="16"/>
  <c r="DN35" i="16"/>
  <c r="DN54" i="16"/>
  <c r="DN58" i="16"/>
  <c r="DN83" i="16"/>
  <c r="B13" i="165"/>
  <c r="DN31" i="16"/>
  <c r="DN49" i="16"/>
  <c r="DN45" i="16"/>
  <c r="DN36" i="16"/>
  <c r="DN26" i="16"/>
  <c r="DO9" i="16"/>
  <c r="DO10" i="16"/>
  <c r="DN53" i="16"/>
  <c r="DN23" i="16"/>
  <c r="DN70" i="16"/>
  <c r="DN42" i="16"/>
  <c r="DN24" i="16"/>
  <c r="DN30" i="16"/>
  <c r="DN44" i="16"/>
  <c r="DN56" i="16"/>
  <c r="DN43" i="16"/>
  <c r="DN85" i="16"/>
  <c r="DN40" i="16"/>
  <c r="DN75" i="16"/>
  <c r="DN73" i="16"/>
  <c r="DN67" i="16"/>
  <c r="DN64" i="16"/>
  <c r="DN52" i="16"/>
  <c r="CC264" i="16"/>
  <c r="CC274" i="16"/>
  <c r="CC277" i="16"/>
  <c r="CC275" i="16"/>
  <c r="CC279" i="16"/>
  <c r="CC273" i="16"/>
  <c r="CC251" i="16"/>
  <c r="CC286" i="16"/>
  <c r="CC284" i="16"/>
  <c r="CC258" i="16"/>
  <c r="CC294" i="16"/>
  <c r="CC289" i="16"/>
  <c r="CC253" i="16"/>
  <c r="CC303" i="16"/>
  <c r="CC297" i="16"/>
  <c r="CC292" i="16"/>
  <c r="CC262" i="16"/>
  <c r="CC247" i="16"/>
  <c r="CC304" i="16"/>
  <c r="CC282" i="16"/>
  <c r="CC293" i="16"/>
  <c r="CC268" i="16"/>
  <c r="CC281" i="16"/>
  <c r="CC302" i="16"/>
  <c r="CC288" i="16"/>
  <c r="CC261" i="16"/>
  <c r="CC271" i="16"/>
  <c r="CC265" i="16"/>
  <c r="CC299" i="16"/>
  <c r="CC269" i="16"/>
  <c r="CC307" i="16"/>
  <c r="CC272" i="16"/>
  <c r="CC250" i="16"/>
  <c r="CC308" i="16"/>
  <c r="CC278" i="16"/>
  <c r="CC280" i="16"/>
  <c r="CC245" i="16"/>
  <c r="CC295" i="16"/>
  <c r="CC283" i="16"/>
  <c r="CC252" i="16"/>
  <c r="CC270" i="16"/>
  <c r="CC244" i="16"/>
  <c r="CC259" i="16"/>
  <c r="CC256" i="16"/>
  <c r="CC254" i="16"/>
  <c r="CC309" i="16"/>
  <c r="CC248" i="16"/>
  <c r="CC306" i="16"/>
  <c r="CC305" i="16"/>
  <c r="CC267" i="16"/>
  <c r="CC263" i="16"/>
  <c r="CC276" i="16"/>
  <c r="CC249" i="16"/>
  <c r="CC243" i="16"/>
  <c r="CC301" i="16"/>
  <c r="CC291" i="16"/>
  <c r="CC285" i="16"/>
  <c r="CC266" i="16"/>
  <c r="CC257" i="16"/>
  <c r="CC246" i="16"/>
  <c r="CC255" i="16"/>
  <c r="CC260" i="16"/>
  <c r="CC311" i="16"/>
  <c r="CC300" i="16"/>
  <c r="CC296" i="16"/>
  <c r="CC298" i="16"/>
  <c r="CC310" i="16"/>
  <c r="CC242" i="16"/>
  <c r="CC287" i="16"/>
  <c r="CC290" i="16"/>
  <c r="DO83" i="16"/>
  <c r="B14" i="165"/>
  <c r="DO42" i="16"/>
  <c r="DO14" i="16"/>
  <c r="DO37" i="16"/>
  <c r="DO11" i="16"/>
  <c r="DO71" i="16"/>
  <c r="DO73" i="16"/>
  <c r="DO21" i="16"/>
  <c r="DO66" i="16"/>
  <c r="DO58" i="16"/>
  <c r="DO29" i="16"/>
  <c r="DO18" i="16"/>
  <c r="DO48" i="16"/>
  <c r="DO12" i="16"/>
  <c r="DO65" i="16"/>
  <c r="DO19" i="16"/>
  <c r="DO45" i="16"/>
  <c r="DO54" i="16"/>
  <c r="DO72" i="16"/>
  <c r="DO32" i="16"/>
  <c r="DO20" i="16"/>
  <c r="DO22" i="16"/>
  <c r="DO35" i="16"/>
  <c r="DO23" i="16"/>
  <c r="DO33" i="16"/>
  <c r="DO28" i="16"/>
  <c r="DO34" i="16"/>
  <c r="DO30" i="16"/>
  <c r="DO38" i="16"/>
  <c r="DO15" i="16"/>
  <c r="DO77" i="16"/>
  <c r="DO55" i="16"/>
  <c r="DO59" i="16"/>
  <c r="DO74" i="16"/>
  <c r="DO49" i="16"/>
  <c r="DO69" i="16"/>
  <c r="DO63" i="16"/>
  <c r="DO57" i="16"/>
  <c r="DO61" i="16"/>
  <c r="DO27" i="16"/>
  <c r="DO51" i="16"/>
  <c r="DO26" i="16"/>
  <c r="DO13" i="16"/>
  <c r="DO24" i="16"/>
  <c r="DO79" i="16"/>
  <c r="DP9" i="16"/>
  <c r="DP10" i="16"/>
  <c r="DO53" i="16"/>
  <c r="DO43" i="16"/>
  <c r="DO52" i="16"/>
  <c r="DO56" i="16"/>
  <c r="DO84" i="16"/>
  <c r="DO70" i="16"/>
  <c r="DO47" i="16"/>
  <c r="DO36" i="16"/>
  <c r="DO31" i="16"/>
  <c r="DO25" i="16"/>
  <c r="DO78" i="16"/>
  <c r="DO44" i="16"/>
  <c r="DO85" i="16"/>
  <c r="DO64" i="16"/>
  <c r="DO68" i="16"/>
  <c r="DO76" i="16"/>
  <c r="DO39" i="16"/>
  <c r="DO41" i="16"/>
  <c r="DO60" i="16"/>
  <c r="DO75" i="16"/>
  <c r="DO17" i="16"/>
  <c r="DO40" i="16"/>
  <c r="DO62" i="16"/>
  <c r="DO46" i="16"/>
  <c r="DO67" i="16"/>
  <c r="DO50" i="16"/>
  <c r="DO16" i="16"/>
  <c r="CD44" i="16"/>
  <c r="CD14" i="16"/>
  <c r="CD57" i="16"/>
  <c r="CD50" i="16"/>
  <c r="CD10" i="16"/>
  <c r="CD52" i="16"/>
  <c r="CD22" i="16"/>
  <c r="CD73" i="16"/>
  <c r="CD66" i="16"/>
  <c r="CD61" i="16"/>
  <c r="CD18" i="16"/>
  <c r="CD36" i="16"/>
  <c r="CD72" i="16"/>
  <c r="CD48" i="16"/>
  <c r="CD47" i="16"/>
  <c r="CD32" i="16"/>
  <c r="CD30" i="16"/>
  <c r="CD74" i="16"/>
  <c r="CD12" i="16"/>
  <c r="CD53" i="16"/>
  <c r="CD63" i="16"/>
  <c r="CD77" i="16"/>
  <c r="CD55" i="16"/>
  <c r="CD20" i="16"/>
  <c r="CD69" i="16"/>
  <c r="CD79" i="16"/>
  <c r="CD241" i="16"/>
  <c r="CD17" i="16"/>
  <c r="CD27" i="16"/>
  <c r="CD56" i="16"/>
  <c r="CD29" i="16"/>
  <c r="CD41" i="16"/>
  <c r="CD16" i="16"/>
  <c r="CD38" i="16"/>
  <c r="CD23" i="16"/>
  <c r="CD67" i="16"/>
  <c r="CD31" i="16"/>
  <c r="CD59" i="16"/>
  <c r="CD78" i="16"/>
  <c r="CD19" i="16"/>
  <c r="CD42" i="16"/>
  <c r="CE9" i="16"/>
  <c r="CD75" i="16"/>
  <c r="CD15" i="16"/>
  <c r="CD51" i="16"/>
  <c r="CD58" i="16"/>
  <c r="CD28" i="16"/>
  <c r="CD25" i="16"/>
  <c r="CD49" i="16"/>
  <c r="CD70" i="16"/>
  <c r="CD26" i="16"/>
  <c r="CD37" i="16"/>
  <c r="CD39" i="16"/>
  <c r="CD21" i="16"/>
  <c r="CD71" i="16"/>
  <c r="CD40" i="16"/>
  <c r="CD65" i="16"/>
  <c r="CD45" i="16"/>
  <c r="CD24" i="16"/>
  <c r="CD54" i="16"/>
  <c r="CD62" i="16"/>
  <c r="CD68" i="16"/>
  <c r="CD13" i="16"/>
  <c r="CD76" i="16"/>
  <c r="CD35" i="16"/>
  <c r="CD33" i="16"/>
  <c r="CD43" i="16"/>
  <c r="CD60" i="16"/>
  <c r="CD34" i="16"/>
  <c r="CD64" i="16"/>
  <c r="CD11" i="16"/>
  <c r="CD46" i="16"/>
  <c r="CD89" i="16"/>
  <c r="CF165" i="16"/>
  <c r="EE115" i="16"/>
  <c r="EE108" i="16"/>
  <c r="EE152" i="16"/>
  <c r="EE91" i="16"/>
  <c r="EE124" i="16"/>
  <c r="EE135" i="16"/>
  <c r="EE126" i="16"/>
  <c r="EE96" i="16"/>
  <c r="EE98" i="16"/>
  <c r="EE132" i="16"/>
  <c r="EE120" i="16"/>
  <c r="EE123" i="16"/>
  <c r="EE114" i="16"/>
  <c r="EE119" i="16"/>
  <c r="EE106" i="16"/>
  <c r="EE136" i="16"/>
  <c r="EE128" i="16"/>
  <c r="EE107" i="16"/>
  <c r="EF89" i="16"/>
  <c r="EE143" i="16"/>
  <c r="EE100" i="16"/>
  <c r="EE131" i="16"/>
  <c r="EE92" i="16"/>
  <c r="EE122" i="16"/>
  <c r="EE157" i="16"/>
  <c r="EE113" i="16"/>
  <c r="EE102" i="16"/>
  <c r="EE148" i="16"/>
  <c r="EE105" i="16"/>
  <c r="EE104" i="16"/>
  <c r="EE117" i="16"/>
  <c r="EE101" i="16"/>
  <c r="EE146" i="16"/>
  <c r="EE151" i="16"/>
  <c r="EE156" i="16"/>
  <c r="EE111" i="16"/>
  <c r="EE137" i="16"/>
  <c r="EE155" i="16"/>
  <c r="EE127" i="16"/>
  <c r="EE93" i="16"/>
  <c r="EE147" i="16"/>
  <c r="EE153" i="16"/>
  <c r="EE130" i="16"/>
  <c r="EE103" i="16"/>
  <c r="EE139" i="16"/>
  <c r="EE118" i="16"/>
  <c r="EE112" i="16"/>
  <c r="EE144" i="16"/>
  <c r="EE109" i="16"/>
  <c r="EE95" i="16"/>
  <c r="EE158" i="16"/>
  <c r="EE121" i="16"/>
  <c r="EE154" i="16"/>
  <c r="EE125" i="16"/>
  <c r="EE142" i="16"/>
  <c r="EE97" i="16"/>
  <c r="EE133" i="16"/>
  <c r="EE116" i="16"/>
  <c r="EE90" i="16"/>
  <c r="EE140" i="16"/>
  <c r="EE150" i="16"/>
  <c r="EE159" i="16"/>
  <c r="EE141" i="16"/>
  <c r="EE94" i="16"/>
  <c r="EE149" i="16"/>
  <c r="EE145" i="16"/>
  <c r="EE134" i="16"/>
  <c r="EE99" i="16"/>
  <c r="EE110" i="16"/>
  <c r="EE138" i="16"/>
  <c r="EE129" i="16"/>
  <c r="CE12" i="16"/>
  <c r="CE51" i="16"/>
  <c r="CE61" i="16"/>
  <c r="CE31" i="16"/>
  <c r="CE69" i="16"/>
  <c r="CE28" i="16"/>
  <c r="CE59" i="16"/>
  <c r="CE77" i="16"/>
  <c r="CE47" i="16"/>
  <c r="CE46" i="16"/>
  <c r="CE42" i="16"/>
  <c r="CE78" i="16"/>
  <c r="CE11" i="16"/>
  <c r="CE56" i="16"/>
  <c r="CE73" i="16"/>
  <c r="CE45" i="16"/>
  <c r="CE35" i="16"/>
  <c r="CE34" i="16"/>
  <c r="CE49" i="16"/>
  <c r="CE19" i="16"/>
  <c r="CE74" i="16"/>
  <c r="CE18" i="16"/>
  <c r="CE37" i="16"/>
  <c r="CE57" i="16"/>
  <c r="CE27" i="16"/>
  <c r="CE13" i="16"/>
  <c r="CE50" i="16"/>
  <c r="CE52" i="16"/>
  <c r="CE67" i="16"/>
  <c r="CE63" i="16"/>
  <c r="CE60" i="16"/>
  <c r="CE68" i="16"/>
  <c r="CE89" i="16"/>
  <c r="CE64" i="16"/>
  <c r="CE66" i="16"/>
  <c r="CE29" i="16"/>
  <c r="CE48" i="16"/>
  <c r="CF9" i="16"/>
  <c r="CE76" i="16"/>
  <c r="CE16" i="16"/>
  <c r="CE30" i="16"/>
  <c r="CE40" i="16"/>
  <c r="CE22" i="16"/>
  <c r="CE32" i="16"/>
  <c r="CE62" i="16"/>
  <c r="CE72" i="16"/>
  <c r="CE33" i="16"/>
  <c r="CE36" i="16"/>
  <c r="CE53" i="16"/>
  <c r="CE75" i="16"/>
  <c r="CE79" i="16"/>
  <c r="CE54" i="16"/>
  <c r="CE39" i="16"/>
  <c r="CE241" i="16"/>
  <c r="CE38" i="16"/>
  <c r="CE17" i="16"/>
  <c r="CE21" i="16"/>
  <c r="CE71" i="16"/>
  <c r="CE41" i="16"/>
  <c r="CE15" i="16"/>
  <c r="CE55" i="16"/>
  <c r="CE26" i="16"/>
  <c r="CE24" i="16"/>
  <c r="CE43" i="16"/>
  <c r="CE10" i="16"/>
  <c r="CE65" i="16"/>
  <c r="CE70" i="16"/>
  <c r="CE14" i="16"/>
  <c r="CE20" i="16"/>
  <c r="CE23" i="16"/>
  <c r="CE25" i="16"/>
  <c r="CE44" i="16"/>
  <c r="CE58" i="16"/>
  <c r="CE81" i="16"/>
  <c r="EF141" i="16"/>
  <c r="EF122" i="16"/>
  <c r="EF137" i="16"/>
  <c r="EF95" i="16"/>
  <c r="EF145" i="16"/>
  <c r="EF146" i="16"/>
  <c r="EF155" i="16"/>
  <c r="EF115" i="16"/>
  <c r="EF111" i="16"/>
  <c r="EF130" i="16"/>
  <c r="EF132" i="16"/>
  <c r="EF102" i="16"/>
  <c r="EF96" i="16"/>
  <c r="EF128" i="16"/>
  <c r="EF114" i="16"/>
  <c r="EF150" i="16"/>
  <c r="EF140" i="16"/>
  <c r="EF125" i="16"/>
  <c r="EF108" i="16"/>
  <c r="EF92" i="16"/>
  <c r="EF151" i="16"/>
  <c r="EF104" i="16"/>
  <c r="EF106" i="16"/>
  <c r="EF147" i="16"/>
  <c r="EF148" i="16"/>
  <c r="EF103" i="16"/>
  <c r="EF142" i="16"/>
  <c r="EF116" i="16"/>
  <c r="EF94" i="16"/>
  <c r="EF117" i="16"/>
  <c r="EF123" i="16"/>
  <c r="EF131" i="16"/>
  <c r="EF127" i="16"/>
  <c r="EF139" i="16"/>
  <c r="EF112" i="16"/>
  <c r="EF107" i="16"/>
  <c r="EF113" i="16"/>
  <c r="EF157" i="16"/>
  <c r="EF119" i="16"/>
  <c r="EF149" i="16"/>
  <c r="EF156" i="16"/>
  <c r="EF109" i="16"/>
  <c r="EF136" i="16"/>
  <c r="EF100" i="16"/>
  <c r="EF133" i="16"/>
  <c r="EF101" i="16"/>
  <c r="EF129" i="16"/>
  <c r="EF105" i="16"/>
  <c r="EF134" i="16"/>
  <c r="EF159" i="16"/>
  <c r="EF153" i="16"/>
  <c r="EF110" i="16"/>
  <c r="EF91" i="16"/>
  <c r="EF158" i="16"/>
  <c r="EF138" i="16"/>
  <c r="EF121" i="16"/>
  <c r="EF98" i="16"/>
  <c r="EF126" i="16"/>
  <c r="EF124" i="16"/>
  <c r="EF143" i="16"/>
  <c r="EF97" i="16"/>
  <c r="EF135" i="16"/>
  <c r="EF144" i="16"/>
  <c r="EF118" i="16"/>
  <c r="EF90" i="16"/>
  <c r="EF120" i="16"/>
  <c r="EF93" i="16"/>
  <c r="EF99" i="16"/>
  <c r="EF152" i="16"/>
  <c r="EF154" i="16"/>
  <c r="CG165" i="16"/>
  <c r="CD254" i="16"/>
  <c r="CD248" i="16"/>
  <c r="CD307" i="16"/>
  <c r="CD247" i="16"/>
  <c r="CD250" i="16"/>
  <c r="CD257" i="16"/>
  <c r="CD251" i="16"/>
  <c r="CD269" i="16"/>
  <c r="CD308" i="16"/>
  <c r="CD302" i="16"/>
  <c r="CD290" i="16"/>
  <c r="CD245" i="16"/>
  <c r="CD304" i="16"/>
  <c r="CD276" i="16"/>
  <c r="CD272" i="16"/>
  <c r="CD271" i="16"/>
  <c r="CD259" i="16"/>
  <c r="CD279" i="16"/>
  <c r="CD281" i="16"/>
  <c r="CD275" i="16"/>
  <c r="CD252" i="16"/>
  <c r="CD287" i="16"/>
  <c r="CD294" i="16"/>
  <c r="CD288" i="16"/>
  <c r="CD274" i="16"/>
  <c r="CD244" i="16"/>
  <c r="CD261" i="16"/>
  <c r="CD291" i="16"/>
  <c r="CD282" i="16"/>
  <c r="CD305" i="16"/>
  <c r="CD300" i="16"/>
  <c r="CD273" i="16"/>
  <c r="CD295" i="16"/>
  <c r="CD285" i="16"/>
  <c r="CD298" i="16"/>
  <c r="CD286" i="16"/>
  <c r="CD280" i="16"/>
  <c r="CD258" i="16"/>
  <c r="CD311" i="16"/>
  <c r="CD266" i="16"/>
  <c r="CD289" i="16"/>
  <c r="CD283" i="16"/>
  <c r="CD268" i="16"/>
  <c r="CD303" i="16"/>
  <c r="CD297" i="16"/>
  <c r="CD284" i="16"/>
  <c r="CD246" i="16"/>
  <c r="CD299" i="16"/>
  <c r="CD277" i="16"/>
  <c r="CD267" i="16"/>
  <c r="CD293" i="16"/>
  <c r="CD255" i="16"/>
  <c r="CD264" i="16"/>
  <c r="CD253" i="16"/>
  <c r="CD242" i="16"/>
  <c r="CD260" i="16"/>
  <c r="CD301" i="16"/>
  <c r="CD243" i="16"/>
  <c r="CD256" i="16"/>
  <c r="CD296" i="16"/>
  <c r="CD278" i="16"/>
  <c r="CD249" i="16"/>
  <c r="CD262" i="16"/>
  <c r="CD309" i="16"/>
  <c r="CD306" i="16"/>
  <c r="CD270" i="16"/>
  <c r="CD292" i="16"/>
  <c r="CD263" i="16"/>
  <c r="CD310" i="16"/>
  <c r="CD265" i="16"/>
  <c r="DP20" i="16"/>
  <c r="DP75" i="16"/>
  <c r="DP71" i="16"/>
  <c r="DP53" i="16"/>
  <c r="DP17" i="16"/>
  <c r="DP35" i="16"/>
  <c r="DP48" i="16"/>
  <c r="DP36" i="16"/>
  <c r="DP23" i="16"/>
  <c r="DP72" i="16"/>
  <c r="DP12" i="16"/>
  <c r="DP79" i="16"/>
  <c r="DP60" i="16"/>
  <c r="DP21" i="16"/>
  <c r="DP66" i="16"/>
  <c r="DP41" i="16"/>
  <c r="DP45" i="16"/>
  <c r="DP65" i="16"/>
  <c r="DP43" i="16"/>
  <c r="DQ9" i="16"/>
  <c r="DQ10" i="16"/>
  <c r="DP34" i="16"/>
  <c r="DP37" i="16"/>
  <c r="DP68" i="16"/>
  <c r="DP78" i="16"/>
  <c r="DP40" i="16"/>
  <c r="DP73" i="16"/>
  <c r="DP46" i="16"/>
  <c r="DP50" i="16"/>
  <c r="DP85" i="16"/>
  <c r="DP55" i="16"/>
  <c r="DP49" i="16"/>
  <c r="DP74" i="16"/>
  <c r="DP62" i="16"/>
  <c r="DP29" i="16"/>
  <c r="DP13" i="16"/>
  <c r="DP63" i="16"/>
  <c r="DP33" i="16"/>
  <c r="DP11" i="16"/>
  <c r="DP54" i="16"/>
  <c r="DP47" i="16"/>
  <c r="DP56" i="16"/>
  <c r="DP28" i="16"/>
  <c r="DP38" i="16"/>
  <c r="DP18" i="16"/>
  <c r="DP25" i="16"/>
  <c r="DP51" i="16"/>
  <c r="DP31" i="16"/>
  <c r="DP32" i="16"/>
  <c r="DP30" i="16"/>
  <c r="DP24" i="16"/>
  <c r="DP70" i="16"/>
  <c r="DP44" i="16"/>
  <c r="DP39" i="16"/>
  <c r="DP42" i="16"/>
  <c r="DP14" i="16"/>
  <c r="DP52" i="16"/>
  <c r="DP22" i="16"/>
  <c r="DP58" i="16"/>
  <c r="DP61" i="16"/>
  <c r="DP57" i="16"/>
  <c r="DP83" i="16"/>
  <c r="B15" i="165"/>
  <c r="DP15" i="16"/>
  <c r="DP64" i="16"/>
  <c r="DP76" i="16"/>
  <c r="DP26" i="16"/>
  <c r="DP69" i="16"/>
  <c r="DP27" i="16"/>
  <c r="DP16" i="16"/>
  <c r="DP67" i="16"/>
  <c r="DP77" i="16"/>
  <c r="DP19" i="16"/>
  <c r="DP59" i="16"/>
  <c r="DP84" i="16"/>
  <c r="DQ63" i="16"/>
  <c r="DQ49" i="16"/>
  <c r="DQ37" i="16"/>
  <c r="DQ35" i="16"/>
  <c r="DQ48" i="16"/>
  <c r="DQ60" i="16"/>
  <c r="DQ46" i="16"/>
  <c r="DQ45" i="16"/>
  <c r="DQ19" i="16"/>
  <c r="DQ44" i="16"/>
  <c r="DQ26" i="16"/>
  <c r="DQ23" i="16"/>
  <c r="DQ62" i="16"/>
  <c r="DQ32" i="16"/>
  <c r="DQ69" i="16"/>
  <c r="DQ22" i="16"/>
  <c r="DQ54" i="16"/>
  <c r="DQ47" i="16"/>
  <c r="DQ31" i="16"/>
  <c r="DQ17" i="16"/>
  <c r="DQ70" i="16"/>
  <c r="DQ18" i="16"/>
  <c r="DQ27" i="16"/>
  <c r="DQ28" i="16"/>
  <c r="DQ14" i="16"/>
  <c r="DQ58" i="16"/>
  <c r="DQ43" i="16"/>
  <c r="DQ55" i="16"/>
  <c r="DQ21" i="16"/>
  <c r="DQ72" i="16"/>
  <c r="DQ73" i="16"/>
  <c r="DQ66" i="16"/>
  <c r="DQ65" i="16"/>
  <c r="DQ36" i="16"/>
  <c r="DQ68" i="16"/>
  <c r="DQ61" i="16"/>
  <c r="DQ84" i="16"/>
  <c r="DQ52" i="16"/>
  <c r="DQ38" i="16"/>
  <c r="DQ29" i="16"/>
  <c r="DQ64" i="16"/>
  <c r="DQ71" i="16"/>
  <c r="DQ57" i="16"/>
  <c r="DQ53" i="16"/>
  <c r="DQ67" i="16"/>
  <c r="DQ51" i="16"/>
  <c r="DQ30" i="16"/>
  <c r="DQ56" i="16"/>
  <c r="DQ76" i="16"/>
  <c r="DQ13" i="16"/>
  <c r="DQ79" i="16"/>
  <c r="DQ40" i="16"/>
  <c r="DQ15" i="16"/>
  <c r="DQ75" i="16"/>
  <c r="DQ33" i="16"/>
  <c r="DQ83" i="16"/>
  <c r="B16" i="165"/>
  <c r="DQ20" i="16"/>
  <c r="DR9" i="16"/>
  <c r="DR10" i="16"/>
  <c r="DQ42" i="16"/>
  <c r="DQ11" i="16"/>
  <c r="DQ39" i="16"/>
  <c r="DQ25" i="16"/>
  <c r="DQ78" i="16"/>
  <c r="DQ34" i="16"/>
  <c r="DQ16" i="16"/>
  <c r="DQ41" i="16"/>
  <c r="DQ77" i="16"/>
  <c r="DQ12" i="16"/>
  <c r="DQ59" i="16"/>
  <c r="DQ50" i="16"/>
  <c r="DQ24" i="16"/>
  <c r="DQ74" i="16"/>
  <c r="DQ85" i="16"/>
  <c r="CE267" i="16"/>
  <c r="CE253" i="16"/>
  <c r="CE310" i="16"/>
  <c r="CE282" i="16"/>
  <c r="CE287" i="16"/>
  <c r="CE268" i="16"/>
  <c r="CE254" i="16"/>
  <c r="CE304" i="16"/>
  <c r="CE258" i="16"/>
  <c r="CE276" i="16"/>
  <c r="CE257" i="16"/>
  <c r="CE291" i="16"/>
  <c r="CE279" i="16"/>
  <c r="CE296" i="16"/>
  <c r="CE309" i="16"/>
  <c r="CE280" i="16"/>
  <c r="CE256" i="16"/>
  <c r="CE248" i="16"/>
  <c r="CE292" i="16"/>
  <c r="CE278" i="16"/>
  <c r="CE289" i="16"/>
  <c r="CE271" i="16"/>
  <c r="CE307" i="16"/>
  <c r="CE293" i="16"/>
  <c r="CE311" i="16"/>
  <c r="CE297" i="16"/>
  <c r="CE283" i="16"/>
  <c r="CE263" i="16"/>
  <c r="CE303" i="16"/>
  <c r="CE270" i="16"/>
  <c r="CE290" i="16"/>
  <c r="CE245" i="16"/>
  <c r="CE266" i="16"/>
  <c r="CE244" i="16"/>
  <c r="CE294" i="16"/>
  <c r="CE299" i="16"/>
  <c r="CE285" i="16"/>
  <c r="CE295" i="16"/>
  <c r="CE281" i="16"/>
  <c r="CE243" i="16"/>
  <c r="CE300" i="16"/>
  <c r="CE286" i="16"/>
  <c r="CE305" i="16"/>
  <c r="CE255" i="16"/>
  <c r="CE269" i="16"/>
  <c r="CE249" i="16"/>
  <c r="CE284" i="16"/>
  <c r="CE273" i="16"/>
  <c r="CE259" i="16"/>
  <c r="CE302" i="16"/>
  <c r="CE301" i="16"/>
  <c r="CE308" i="16"/>
  <c r="CE251" i="16"/>
  <c r="CE288" i="16"/>
  <c r="CE247" i="16"/>
  <c r="CE274" i="16"/>
  <c r="CE272" i="16"/>
  <c r="CE246" i="16"/>
  <c r="CE261" i="16"/>
  <c r="CE262" i="16"/>
  <c r="CE252" i="16"/>
  <c r="CE260" i="16"/>
  <c r="CE275" i="16"/>
  <c r="CE264" i="16"/>
  <c r="CE265" i="16"/>
  <c r="CE250" i="16"/>
  <c r="CE306" i="16"/>
  <c r="CE298" i="16"/>
  <c r="CE277" i="16"/>
  <c r="CE242" i="16"/>
  <c r="EF161" i="16"/>
  <c r="H31" i="165"/>
  <c r="CH165" i="16"/>
  <c r="CF21" i="16"/>
  <c r="CF66" i="16"/>
  <c r="CF39" i="16"/>
  <c r="CF70" i="16"/>
  <c r="CF31" i="16"/>
  <c r="CF57" i="16"/>
  <c r="CF71" i="16"/>
  <c r="CF17" i="16"/>
  <c r="CF40" i="16"/>
  <c r="CF67" i="16"/>
  <c r="CG9" i="16"/>
  <c r="CF26" i="16"/>
  <c r="CF62" i="16"/>
  <c r="CF16" i="16"/>
  <c r="CF19" i="16"/>
  <c r="CF76" i="16"/>
  <c r="CF49" i="16"/>
  <c r="CF65" i="16"/>
  <c r="CF56" i="16"/>
  <c r="CF34" i="16"/>
  <c r="CF68" i="16"/>
  <c r="CF59" i="16"/>
  <c r="CF55" i="16"/>
  <c r="CF37" i="16"/>
  <c r="CF74" i="16"/>
  <c r="CF13" i="16"/>
  <c r="CF22" i="16"/>
  <c r="CF44" i="16"/>
  <c r="CF89" i="16"/>
  <c r="CF38" i="16"/>
  <c r="CF69" i="16"/>
  <c r="CF77" i="16"/>
  <c r="CF28" i="16"/>
  <c r="CF58" i="16"/>
  <c r="CF11" i="16"/>
  <c r="CF73" i="16"/>
  <c r="CF12" i="16"/>
  <c r="CF15" i="16"/>
  <c r="CF41" i="16"/>
  <c r="CF14" i="16"/>
  <c r="CF43" i="16"/>
  <c r="CF32" i="16"/>
  <c r="CF241" i="16"/>
  <c r="CF51" i="16"/>
  <c r="CF30" i="16"/>
  <c r="CF75" i="16"/>
  <c r="CF53" i="16"/>
  <c r="CF45" i="16"/>
  <c r="CF61" i="16"/>
  <c r="CF25" i="16"/>
  <c r="CF54" i="16"/>
  <c r="CF10" i="16"/>
  <c r="CF52" i="16"/>
  <c r="CF47" i="16"/>
  <c r="CF72" i="16"/>
  <c r="CF50" i="16"/>
  <c r="CF79" i="16"/>
  <c r="CF64" i="16"/>
  <c r="CF29" i="16"/>
  <c r="CF24" i="16"/>
  <c r="CF23" i="16"/>
  <c r="CF33" i="16"/>
  <c r="CF48" i="16"/>
  <c r="CF27" i="16"/>
  <c r="CF78" i="16"/>
  <c r="CF20" i="16"/>
  <c r="CF46" i="16"/>
  <c r="CF63" i="16"/>
  <c r="CF35" i="16"/>
  <c r="CF42" i="16"/>
  <c r="CF18" i="16"/>
  <c r="CF60" i="16"/>
  <c r="CF36" i="16"/>
  <c r="CI165" i="16"/>
  <c r="CF293" i="16"/>
  <c r="CF279" i="16"/>
  <c r="CF288" i="16"/>
  <c r="CF265" i="16"/>
  <c r="CF269" i="16"/>
  <c r="CF255" i="16"/>
  <c r="CF305" i="16"/>
  <c r="CF291" i="16"/>
  <c r="CF277" i="16"/>
  <c r="CF256" i="16"/>
  <c r="CF242" i="16"/>
  <c r="CF271" i="16"/>
  <c r="CF270" i="16"/>
  <c r="CF308" i="16"/>
  <c r="CF259" i="16"/>
  <c r="CF250" i="16"/>
  <c r="CF257" i="16"/>
  <c r="CF261" i="16"/>
  <c r="CF247" i="16"/>
  <c r="CF289" i="16"/>
  <c r="CF275" i="16"/>
  <c r="CF306" i="16"/>
  <c r="CF292" i="16"/>
  <c r="CF310" i="16"/>
  <c r="CF296" i="16"/>
  <c r="CF282" i="16"/>
  <c r="CF262" i="16"/>
  <c r="CF249" i="16"/>
  <c r="CF276" i="16"/>
  <c r="CF264" i="16"/>
  <c r="CF244" i="16"/>
  <c r="CF267" i="16"/>
  <c r="CF251" i="16"/>
  <c r="CF245" i="16"/>
  <c r="CF266" i="16"/>
  <c r="CF252" i="16"/>
  <c r="CF311" i="16"/>
  <c r="CF283" i="16"/>
  <c r="CF281" i="16"/>
  <c r="CF301" i="16"/>
  <c r="CF287" i="16"/>
  <c r="CF304" i="16"/>
  <c r="CF302" i="16"/>
  <c r="CF268" i="16"/>
  <c r="CF248" i="16"/>
  <c r="CF290" i="16"/>
  <c r="CF278" i="16"/>
  <c r="CF258" i="16"/>
  <c r="CF303" i="16"/>
  <c r="CF286" i="16"/>
  <c r="CF295" i="16"/>
  <c r="CF243" i="16"/>
  <c r="CF284" i="16"/>
  <c r="CF260" i="16"/>
  <c r="CF263" i="16"/>
  <c r="CF253" i="16"/>
  <c r="CF300" i="16"/>
  <c r="CF298" i="16"/>
  <c r="CF274" i="16"/>
  <c r="CF254" i="16"/>
  <c r="CF272" i="16"/>
  <c r="CF297" i="16"/>
  <c r="CF280" i="16"/>
  <c r="CF299" i="16"/>
  <c r="CF285" i="16"/>
  <c r="CF309" i="16"/>
  <c r="CF294" i="16"/>
  <c r="CF246" i="16"/>
  <c r="CF307" i="16"/>
  <c r="CF273" i="16"/>
  <c r="CG29" i="16"/>
  <c r="CG241" i="16"/>
  <c r="CG52" i="16"/>
  <c r="CG27" i="16"/>
  <c r="CG76" i="16"/>
  <c r="CG69" i="16"/>
  <c r="CG47" i="16"/>
  <c r="CG33" i="16"/>
  <c r="CG66" i="16"/>
  <c r="CG25" i="16"/>
  <c r="CG23" i="16"/>
  <c r="CG59" i="16"/>
  <c r="CG53" i="16"/>
  <c r="CG40" i="16"/>
  <c r="CG21" i="16"/>
  <c r="CG36" i="16"/>
  <c r="CG44" i="16"/>
  <c r="CG12" i="16"/>
  <c r="CG77" i="16"/>
  <c r="CG32" i="16"/>
  <c r="CG58" i="16"/>
  <c r="CG72" i="16"/>
  <c r="CG18" i="16"/>
  <c r="CG37" i="16"/>
  <c r="CG15" i="16"/>
  <c r="CG68" i="16"/>
  <c r="CG43" i="16"/>
  <c r="CG89" i="16"/>
  <c r="CG70" i="16"/>
  <c r="CG78" i="16"/>
  <c r="CG41" i="16"/>
  <c r="CG42" i="16"/>
  <c r="CG56" i="16"/>
  <c r="CG63" i="16"/>
  <c r="CG60" i="16"/>
  <c r="CG20" i="16"/>
  <c r="CG28" i="16"/>
  <c r="CG61" i="16"/>
  <c r="CG39" i="16"/>
  <c r="CG17" i="16"/>
  <c r="CG34" i="16"/>
  <c r="CG62" i="16"/>
  <c r="CG54" i="16"/>
  <c r="CG79" i="16"/>
  <c r="CG46" i="16"/>
  <c r="CG35" i="16"/>
  <c r="CG24" i="16"/>
  <c r="CG26" i="16"/>
  <c r="CG51" i="16"/>
  <c r="CG16" i="16"/>
  <c r="CG75" i="16"/>
  <c r="CG22" i="16"/>
  <c r="CG65" i="16"/>
  <c r="CH9" i="16"/>
  <c r="CG64" i="16"/>
  <c r="CG49" i="16"/>
  <c r="CG19" i="16"/>
  <c r="CG73" i="16"/>
  <c r="CG11" i="16"/>
  <c r="CG14" i="16"/>
  <c r="CG74" i="16"/>
  <c r="CG10" i="16"/>
  <c r="CG30" i="16"/>
  <c r="CG71" i="16"/>
  <c r="CG48" i="16"/>
  <c r="CG45" i="16"/>
  <c r="CG67" i="16"/>
  <c r="CG55" i="16"/>
  <c r="CG38" i="16"/>
  <c r="CG57" i="16"/>
  <c r="CG50" i="16"/>
  <c r="CG31" i="16"/>
  <c r="CG13" i="16"/>
  <c r="DR21" i="16"/>
  <c r="DR85" i="16"/>
  <c r="DR60" i="16"/>
  <c r="DR42" i="16"/>
  <c r="DR18" i="16"/>
  <c r="DR64" i="16"/>
  <c r="DR19" i="16"/>
  <c r="DR75" i="16"/>
  <c r="DR29" i="16"/>
  <c r="DR57" i="16"/>
  <c r="DR54" i="16"/>
  <c r="DR59" i="16"/>
  <c r="DR49" i="16"/>
  <c r="DR34" i="16"/>
  <c r="DR76" i="16"/>
  <c r="DR61" i="16"/>
  <c r="DR39" i="16"/>
  <c r="DR27" i="16"/>
  <c r="DR48" i="16"/>
  <c r="DR28" i="16"/>
  <c r="DR55" i="16"/>
  <c r="DR66" i="16"/>
  <c r="DR24" i="16"/>
  <c r="DR44" i="16"/>
  <c r="DR26" i="16"/>
  <c r="DR78" i="16"/>
  <c r="DR17" i="16"/>
  <c r="DR67" i="16"/>
  <c r="DR62" i="16"/>
  <c r="DR32" i="16"/>
  <c r="DR58" i="16"/>
  <c r="DR65" i="16"/>
  <c r="DR46" i="16"/>
  <c r="DR51" i="16"/>
  <c r="DR77" i="16"/>
  <c r="DR36" i="16"/>
  <c r="DR16" i="16"/>
  <c r="DR73" i="16"/>
  <c r="DR70" i="16"/>
  <c r="DR15" i="16"/>
  <c r="DR45" i="16"/>
  <c r="DR84" i="16"/>
  <c r="DR23" i="16"/>
  <c r="DR31" i="16"/>
  <c r="DR40" i="16"/>
  <c r="DR68" i="16"/>
  <c r="DR74" i="16"/>
  <c r="DR13" i="16"/>
  <c r="DR38" i="16"/>
  <c r="DR56" i="16"/>
  <c r="DR11" i="16"/>
  <c r="DR12" i="16"/>
  <c r="DR63" i="16"/>
  <c r="DR47" i="16"/>
  <c r="DR53" i="16"/>
  <c r="DR41" i="16"/>
  <c r="DR35" i="16"/>
  <c r="DR43" i="16"/>
  <c r="DR14" i="16"/>
  <c r="DR33" i="16"/>
  <c r="DR22" i="16"/>
  <c r="DR79" i="16"/>
  <c r="DR69" i="16"/>
  <c r="DR20" i="16"/>
  <c r="DR71" i="16"/>
  <c r="DR50" i="16"/>
  <c r="DR52" i="16"/>
  <c r="DR37" i="16"/>
  <c r="DS9" i="16"/>
  <c r="DS10" i="16"/>
  <c r="DR72" i="16"/>
  <c r="DR30" i="16"/>
  <c r="DR25" i="16"/>
  <c r="DR83" i="16"/>
  <c r="B17" i="165"/>
  <c r="DS25" i="16"/>
  <c r="DS78" i="16"/>
  <c r="DS74" i="16"/>
  <c r="DS40" i="16"/>
  <c r="DS43" i="16"/>
  <c r="DS38" i="16"/>
  <c r="DS50" i="16"/>
  <c r="DS72" i="16"/>
  <c r="DS22" i="16"/>
  <c r="DS26" i="16"/>
  <c r="DS24" i="16"/>
  <c r="DS28" i="16"/>
  <c r="DS47" i="16"/>
  <c r="DS17" i="16"/>
  <c r="DS20" i="16"/>
  <c r="DS41" i="16"/>
  <c r="DS68" i="16"/>
  <c r="DS44" i="16"/>
  <c r="DS35" i="16"/>
  <c r="DS46" i="16"/>
  <c r="DS42" i="16"/>
  <c r="DS51" i="16"/>
  <c r="DS83" i="16"/>
  <c r="B18" i="165"/>
  <c r="DS73" i="16"/>
  <c r="DS67" i="16"/>
  <c r="DS49" i="16"/>
  <c r="DS69" i="16"/>
  <c r="DS19" i="16"/>
  <c r="DS60" i="16"/>
  <c r="DS18" i="16"/>
  <c r="DS75" i="16"/>
  <c r="DS34" i="16"/>
  <c r="DS39" i="16"/>
  <c r="DS58" i="16"/>
  <c r="DS70" i="16"/>
  <c r="DS15" i="16"/>
  <c r="DS14" i="16"/>
  <c r="DS61" i="16"/>
  <c r="DS52" i="16"/>
  <c r="DS27" i="16"/>
  <c r="DS33" i="16"/>
  <c r="DS45" i="16"/>
  <c r="DS36" i="16"/>
  <c r="DS11" i="16"/>
  <c r="DS21" i="16"/>
  <c r="DS79" i="16"/>
  <c r="DS16" i="16"/>
  <c r="DS13" i="16"/>
  <c r="DS59" i="16"/>
  <c r="DS37" i="16"/>
  <c r="DS48" i="16"/>
  <c r="DS53" i="16"/>
  <c r="DS71" i="16"/>
  <c r="DS32" i="16"/>
  <c r="DS57" i="16"/>
  <c r="DS29" i="16"/>
  <c r="DS63" i="16"/>
  <c r="DS55" i="16"/>
  <c r="DS64" i="16"/>
  <c r="DS84" i="16"/>
  <c r="DS31" i="16"/>
  <c r="DS76" i="16"/>
  <c r="DS62" i="16"/>
  <c r="DS66" i="16"/>
  <c r="DS12" i="16"/>
  <c r="DT9" i="16"/>
  <c r="DT10" i="16"/>
  <c r="DS85" i="16"/>
  <c r="DS30" i="16"/>
  <c r="DS56" i="16"/>
  <c r="DS54" i="16"/>
  <c r="DS23" i="16"/>
  <c r="DS77" i="16"/>
  <c r="DS65" i="16"/>
  <c r="CJ165" i="16"/>
  <c r="CG246" i="16"/>
  <c r="CG303" i="16"/>
  <c r="CG282" i="16"/>
  <c r="CG253" i="16"/>
  <c r="CG310" i="16"/>
  <c r="CG296" i="16"/>
  <c r="CG271" i="16"/>
  <c r="CG276" i="16"/>
  <c r="CG242" i="16"/>
  <c r="CG254" i="16"/>
  <c r="CG311" i="16"/>
  <c r="CG298" i="16"/>
  <c r="CG268" i="16"/>
  <c r="CG294" i="16"/>
  <c r="CG244" i="16"/>
  <c r="CG245" i="16"/>
  <c r="CG288" i="16"/>
  <c r="CG249" i="16"/>
  <c r="CG256" i="16"/>
  <c r="CG300" i="16"/>
  <c r="CG248" i="16"/>
  <c r="CG255" i="16"/>
  <c r="CG278" i="16"/>
  <c r="CG283" i="16"/>
  <c r="CG297" i="16"/>
  <c r="CG293" i="16"/>
  <c r="CG279" i="16"/>
  <c r="CG305" i="16"/>
  <c r="CG275" i="16"/>
  <c r="CG301" i="16"/>
  <c r="CG250" i="16"/>
  <c r="CG258" i="16"/>
  <c r="CG295" i="16"/>
  <c r="CG307" i="16"/>
  <c r="CG263" i="16"/>
  <c r="CG243" i="16"/>
  <c r="CG251" i="16"/>
  <c r="CG257" i="16"/>
  <c r="CG285" i="16"/>
  <c r="CG289" i="16"/>
  <c r="CG252" i="16"/>
  <c r="CG261" i="16"/>
  <c r="CG247" i="16"/>
  <c r="CG304" i="16"/>
  <c r="CG292" i="16"/>
  <c r="CG274" i="16"/>
  <c r="CG280" i="16"/>
  <c r="CG265" i="16"/>
  <c r="CG302" i="16"/>
  <c r="CG260" i="16"/>
  <c r="CG270" i="16"/>
  <c r="CG267" i="16"/>
  <c r="CG262" i="16"/>
  <c r="CG269" i="16"/>
  <c r="CG264" i="16"/>
  <c r="CG259" i="16"/>
  <c r="CG281" i="16"/>
  <c r="CG286" i="16"/>
  <c r="CG272" i="16"/>
  <c r="CG299" i="16"/>
  <c r="CG290" i="16"/>
  <c r="CG287" i="16"/>
  <c r="CG291" i="16"/>
  <c r="CG309" i="16"/>
  <c r="CG266" i="16"/>
  <c r="CG277" i="16"/>
  <c r="CG273" i="16"/>
  <c r="CG306" i="16"/>
  <c r="CG284" i="16"/>
  <c r="CG308" i="16"/>
  <c r="CH50" i="16"/>
  <c r="CH12" i="16"/>
  <c r="CH53" i="16"/>
  <c r="CH40" i="16"/>
  <c r="CH61" i="16"/>
  <c r="CH58" i="16"/>
  <c r="CH20" i="16"/>
  <c r="CH69" i="16"/>
  <c r="CH56" i="16"/>
  <c r="CH38" i="16"/>
  <c r="CH33" i="16"/>
  <c r="CH63" i="16"/>
  <c r="CH241" i="16"/>
  <c r="CH43" i="16"/>
  <c r="CH41" i="16"/>
  <c r="CH37" i="16"/>
  <c r="CH29" i="16"/>
  <c r="CH67" i="16"/>
  <c r="CH46" i="16"/>
  <c r="CH18" i="16"/>
  <c r="CH65" i="16"/>
  <c r="CH59" i="16"/>
  <c r="CH57" i="16"/>
  <c r="CH10" i="16"/>
  <c r="CH26" i="16"/>
  <c r="CI9" i="16"/>
  <c r="CH75" i="16"/>
  <c r="CH35" i="16"/>
  <c r="CH66" i="16"/>
  <c r="CH47" i="16"/>
  <c r="CH36" i="16"/>
  <c r="CH64" i="16"/>
  <c r="CH68" i="16"/>
  <c r="CH77" i="16"/>
  <c r="CH21" i="16"/>
  <c r="CH45" i="16"/>
  <c r="CH89" i="16"/>
  <c r="CH44" i="16"/>
  <c r="CH14" i="16"/>
  <c r="CH51" i="16"/>
  <c r="CH54" i="16"/>
  <c r="CH23" i="16"/>
  <c r="CH52" i="16"/>
  <c r="CH30" i="16"/>
  <c r="CH13" i="16"/>
  <c r="CH79" i="16"/>
  <c r="CH28" i="16"/>
  <c r="CH72" i="16"/>
  <c r="CH74" i="16"/>
  <c r="CH25" i="16"/>
  <c r="CH42" i="16"/>
  <c r="CH62" i="16"/>
  <c r="CH15" i="16"/>
  <c r="CH22" i="16"/>
  <c r="CH78" i="16"/>
  <c r="CH11" i="16"/>
  <c r="CH27" i="16"/>
  <c r="CH55" i="16"/>
  <c r="CH39" i="16"/>
  <c r="CH76" i="16"/>
  <c r="CH17" i="16"/>
  <c r="CH70" i="16"/>
  <c r="CH19" i="16"/>
  <c r="CH60" i="16"/>
  <c r="CH71" i="16"/>
  <c r="CH73" i="16"/>
  <c r="CH32" i="16"/>
  <c r="CH49" i="16"/>
  <c r="CH34" i="16"/>
  <c r="CH16" i="16"/>
  <c r="CH31" i="16"/>
  <c r="CH48" i="16"/>
  <c r="CH24" i="16"/>
  <c r="CI77" i="16"/>
  <c r="CI55" i="16"/>
  <c r="CI49" i="16"/>
  <c r="CI51" i="16"/>
  <c r="CI21" i="16"/>
  <c r="CI78" i="16"/>
  <c r="CI34" i="16"/>
  <c r="CI75" i="16"/>
  <c r="CI54" i="16"/>
  <c r="CI61" i="16"/>
  <c r="CI17" i="16"/>
  <c r="CI41" i="16"/>
  <c r="CI72" i="16"/>
  <c r="CI48" i="16"/>
  <c r="CI15" i="16"/>
  <c r="CI43" i="16"/>
  <c r="CI241" i="16"/>
  <c r="CI74" i="16"/>
  <c r="CI19" i="16"/>
  <c r="CI45" i="16"/>
  <c r="CI23" i="16"/>
  <c r="CI26" i="16"/>
  <c r="CI28" i="16"/>
  <c r="CI14" i="16"/>
  <c r="CI40" i="16"/>
  <c r="CI11" i="16"/>
  <c r="CI42" i="16"/>
  <c r="CI56" i="16"/>
  <c r="CI16" i="16"/>
  <c r="CI47" i="16"/>
  <c r="CI64" i="16"/>
  <c r="CI52" i="16"/>
  <c r="CI44" i="16"/>
  <c r="CI22" i="16"/>
  <c r="CI50" i="16"/>
  <c r="CI57" i="16"/>
  <c r="CI13" i="16"/>
  <c r="CI62" i="16"/>
  <c r="CI18" i="16"/>
  <c r="CI59" i="16"/>
  <c r="CI73" i="16"/>
  <c r="CI20" i="16"/>
  <c r="CI63" i="16"/>
  <c r="CI38" i="16"/>
  <c r="CI67" i="16"/>
  <c r="CI60" i="16"/>
  <c r="CI39" i="16"/>
  <c r="CI32" i="16"/>
  <c r="CI46" i="16"/>
  <c r="CI37" i="16"/>
  <c r="CI66" i="16"/>
  <c r="CI89" i="16"/>
  <c r="CI29" i="16"/>
  <c r="CI12" i="16"/>
  <c r="CI68" i="16"/>
  <c r="CI24" i="16"/>
  <c r="CI76" i="16"/>
  <c r="CI10" i="16"/>
  <c r="CI53" i="16"/>
  <c r="CI31" i="16"/>
  <c r="CI65" i="16"/>
  <c r="CI58" i="16"/>
  <c r="CJ9" i="16"/>
  <c r="CI30" i="16"/>
  <c r="CI70" i="16"/>
  <c r="CI69" i="16"/>
  <c r="CI33" i="16"/>
  <c r="CI25" i="16"/>
  <c r="CI79" i="16"/>
  <c r="CI35" i="16"/>
  <c r="CI27" i="16"/>
  <c r="CI36" i="16"/>
  <c r="CI71" i="16"/>
  <c r="DT19" i="16"/>
  <c r="DT62" i="16"/>
  <c r="DT34" i="16"/>
  <c r="DT37" i="16"/>
  <c r="DT64" i="16"/>
  <c r="DT54" i="16"/>
  <c r="DT74" i="16"/>
  <c r="DT28" i="16"/>
  <c r="DT35" i="16"/>
  <c r="DT39" i="16"/>
  <c r="DT52" i="16"/>
  <c r="DT12" i="16"/>
  <c r="DT71" i="16"/>
  <c r="DT48" i="16"/>
  <c r="DT24" i="16"/>
  <c r="DT22" i="16"/>
  <c r="DT72" i="16"/>
  <c r="DT76" i="16"/>
  <c r="DT46" i="16"/>
  <c r="DT30" i="16"/>
  <c r="DT79" i="16"/>
  <c r="DT36" i="16"/>
  <c r="DT13" i="16"/>
  <c r="DT14" i="16"/>
  <c r="DT26" i="16"/>
  <c r="DT56" i="16"/>
  <c r="DT44" i="16"/>
  <c r="DT78" i="16"/>
  <c r="DT33" i="16"/>
  <c r="DT45" i="16"/>
  <c r="DT70" i="16"/>
  <c r="DT60" i="16"/>
  <c r="DT65" i="16"/>
  <c r="DT27" i="16"/>
  <c r="DT20" i="16"/>
  <c r="DT55" i="16"/>
  <c r="DT68" i="16"/>
  <c r="DT83" i="16"/>
  <c r="B19" i="165"/>
  <c r="DT47" i="16"/>
  <c r="DT49" i="16"/>
  <c r="DT41" i="16"/>
  <c r="DT59" i="16"/>
  <c r="DT63" i="16"/>
  <c r="DT21" i="16"/>
  <c r="DT61" i="16"/>
  <c r="DT38" i="16"/>
  <c r="DT50" i="16"/>
  <c r="DT85" i="16"/>
  <c r="DT67" i="16"/>
  <c r="DT53" i="16"/>
  <c r="DT18" i="16"/>
  <c r="DT16" i="16"/>
  <c r="DT42" i="16"/>
  <c r="DT57" i="16"/>
  <c r="DT43" i="16"/>
  <c r="DT51" i="16"/>
  <c r="DT15" i="16"/>
  <c r="DT66" i="16"/>
  <c r="DT40" i="16"/>
  <c r="DT11" i="16"/>
  <c r="DT23" i="16"/>
  <c r="DT84" i="16"/>
  <c r="DT32" i="16"/>
  <c r="DT75" i="16"/>
  <c r="DT69" i="16"/>
  <c r="DT29" i="16"/>
  <c r="DT17" i="16"/>
  <c r="DU9" i="16"/>
  <c r="DU10" i="16"/>
  <c r="DT77" i="16"/>
  <c r="DT31" i="16"/>
  <c r="DT25" i="16"/>
  <c r="DT58" i="16"/>
  <c r="DT73" i="16"/>
  <c r="CH253" i="16"/>
  <c r="CH308" i="16"/>
  <c r="CH273" i="16"/>
  <c r="CH259" i="16"/>
  <c r="CH298" i="16"/>
  <c r="CH284" i="16"/>
  <c r="CH294" i="16"/>
  <c r="CH280" i="16"/>
  <c r="CH242" i="16"/>
  <c r="CH287" i="16"/>
  <c r="CH302" i="16"/>
  <c r="CH300" i="16"/>
  <c r="CH243" i="16"/>
  <c r="CH268" i="16"/>
  <c r="CH248" i="16"/>
  <c r="CH246" i="16"/>
  <c r="CH255" i="16"/>
  <c r="CH290" i="16"/>
  <c r="CH276" i="16"/>
  <c r="CH278" i="16"/>
  <c r="CH264" i="16"/>
  <c r="CH266" i="16"/>
  <c r="CH252" i="16"/>
  <c r="CH311" i="16"/>
  <c r="CH283" i="16"/>
  <c r="CH254" i="16"/>
  <c r="CH292" i="16"/>
  <c r="CH296" i="16"/>
  <c r="CH309" i="16"/>
  <c r="CH251" i="16"/>
  <c r="CH277" i="16"/>
  <c r="CH256" i="16"/>
  <c r="CH274" i="16"/>
  <c r="CH299" i="16"/>
  <c r="CH305" i="16"/>
  <c r="CH258" i="16"/>
  <c r="CH244" i="16"/>
  <c r="CH303" i="16"/>
  <c r="CH267" i="16"/>
  <c r="CH281" i="16"/>
  <c r="CH293" i="16"/>
  <c r="CH279" i="16"/>
  <c r="CH288" i="16"/>
  <c r="CH265" i="16"/>
  <c r="CH301" i="16"/>
  <c r="CH304" i="16"/>
  <c r="CH245" i="16"/>
  <c r="CH257" i="16"/>
  <c r="CH282" i="16"/>
  <c r="CH262" i="16"/>
  <c r="CH297" i="16"/>
  <c r="CH260" i="16"/>
  <c r="CH269" i="16"/>
  <c r="CH285" i="16"/>
  <c r="CH271" i="16"/>
  <c r="CH272" i="16"/>
  <c r="CH270" i="16"/>
  <c r="CH261" i="16"/>
  <c r="CH247" i="16"/>
  <c r="CH289" i="16"/>
  <c r="CH275" i="16"/>
  <c r="CH306" i="16"/>
  <c r="CH310" i="16"/>
  <c r="CH250" i="16"/>
  <c r="CH295" i="16"/>
  <c r="CH286" i="16"/>
  <c r="CH263" i="16"/>
  <c r="CH307" i="16"/>
  <c r="CH249" i="16"/>
  <c r="CH291" i="16"/>
  <c r="CK165" i="16"/>
  <c r="DU63" i="16"/>
  <c r="DU43" i="16"/>
  <c r="DU45" i="16"/>
  <c r="DU84" i="16"/>
  <c r="DU21" i="16"/>
  <c r="DU36" i="16"/>
  <c r="DU16" i="16"/>
  <c r="DU66" i="16"/>
  <c r="DU73" i="16"/>
  <c r="DU39" i="16"/>
  <c r="DU72" i="16"/>
  <c r="DU78" i="16"/>
  <c r="DU24" i="16"/>
  <c r="DU30" i="16"/>
  <c r="DU51" i="16"/>
  <c r="DU37" i="16"/>
  <c r="DU18" i="16"/>
  <c r="DU26" i="16"/>
  <c r="DU31" i="16"/>
  <c r="DU11" i="16"/>
  <c r="DU64" i="16"/>
  <c r="DU22" i="16"/>
  <c r="DU14" i="16"/>
  <c r="DU79" i="16"/>
  <c r="DU59" i="16"/>
  <c r="DU77" i="16"/>
  <c r="DU69" i="16"/>
  <c r="DU85" i="16"/>
  <c r="DU41" i="16"/>
  <c r="DU35" i="16"/>
  <c r="DU70" i="16"/>
  <c r="DU60" i="16"/>
  <c r="DU49" i="16"/>
  <c r="DU12" i="16"/>
  <c r="DU67" i="16"/>
  <c r="DU23" i="16"/>
  <c r="DU83" i="16"/>
  <c r="B20" i="165"/>
  <c r="DU52" i="16"/>
  <c r="DU32" i="16"/>
  <c r="DU33" i="16"/>
  <c r="DU62" i="16"/>
  <c r="DU47" i="16"/>
  <c r="DU27" i="16"/>
  <c r="DU13" i="16"/>
  <c r="DU54" i="16"/>
  <c r="DU57" i="16"/>
  <c r="DU19" i="16"/>
  <c r="DU38" i="16"/>
  <c r="DU44" i="16"/>
  <c r="DU17" i="16"/>
  <c r="DU71" i="16"/>
  <c r="DU61" i="16"/>
  <c r="DU74" i="16"/>
  <c r="DV9" i="16"/>
  <c r="DV10" i="16"/>
  <c r="DU25" i="16"/>
  <c r="DU20" i="16"/>
  <c r="DU75" i="16"/>
  <c r="DU34" i="16"/>
  <c r="DU58" i="16"/>
  <c r="DU15" i="16"/>
  <c r="DU68" i="16"/>
  <c r="DU48" i="16"/>
  <c r="DU65" i="16"/>
  <c r="DU42" i="16"/>
  <c r="DU28" i="16"/>
  <c r="DU50" i="16"/>
  <c r="DU55" i="16"/>
  <c r="DU29" i="16"/>
  <c r="DU46" i="16"/>
  <c r="DU40" i="16"/>
  <c r="DU53" i="16"/>
  <c r="DU76" i="16"/>
  <c r="DU56" i="16"/>
  <c r="CI248" i="16"/>
  <c r="CI242" i="16"/>
  <c r="CI260" i="16"/>
  <c r="CI301" i="16"/>
  <c r="CI263" i="16"/>
  <c r="CI257" i="16"/>
  <c r="CI283" i="16"/>
  <c r="CI265" i="16"/>
  <c r="CI253" i="16"/>
  <c r="CI279" i="16"/>
  <c r="CI251" i="16"/>
  <c r="CI278" i="16"/>
  <c r="CI311" i="16"/>
  <c r="CI244" i="16"/>
  <c r="CI243" i="16"/>
  <c r="CI259" i="16"/>
  <c r="CI299" i="16"/>
  <c r="CI287" i="16"/>
  <c r="CI281" i="16"/>
  <c r="CI267" i="16"/>
  <c r="CI302" i="16"/>
  <c r="CI291" i="16"/>
  <c r="CI288" i="16"/>
  <c r="CI298" i="16"/>
  <c r="CI264" i="16"/>
  <c r="CI293" i="16"/>
  <c r="CI284" i="16"/>
  <c r="CI250" i="16"/>
  <c r="CI269" i="16"/>
  <c r="CI247" i="16"/>
  <c r="CI282" i="16"/>
  <c r="CI246" i="16"/>
  <c r="CI261" i="16"/>
  <c r="CI303" i="16"/>
  <c r="CI270" i="16"/>
  <c r="CI255" i="16"/>
  <c r="CI249" i="16"/>
  <c r="CI290" i="16"/>
  <c r="CI309" i="16"/>
  <c r="CI300" i="16"/>
  <c r="CI256" i="16"/>
  <c r="CI266" i="16"/>
  <c r="CI271" i="16"/>
  <c r="CI292" i="16"/>
  <c r="CI307" i="16"/>
  <c r="CI273" i="16"/>
  <c r="CI254" i="16"/>
  <c r="CI275" i="16"/>
  <c r="CI305" i="16"/>
  <c r="CI286" i="16"/>
  <c r="CI296" i="16"/>
  <c r="CI285" i="16"/>
  <c r="CI297" i="16"/>
  <c r="CI280" i="16"/>
  <c r="CI258" i="16"/>
  <c r="CI245" i="16"/>
  <c r="CI252" i="16"/>
  <c r="CI262" i="16"/>
  <c r="CI268" i="16"/>
  <c r="CI272" i="16"/>
  <c r="CI274" i="16"/>
  <c r="CI276" i="16"/>
  <c r="CI277" i="16"/>
  <c r="CI289" i="16"/>
  <c r="CI294" i="16"/>
  <c r="CI295" i="16"/>
  <c r="CI304" i="16"/>
  <c r="CI306" i="16"/>
  <c r="CI308" i="16"/>
  <c r="CI310" i="16"/>
  <c r="CI313" i="16"/>
  <c r="J36" i="164"/>
  <c r="CK9" i="16"/>
  <c r="CJ77" i="16"/>
  <c r="CJ17" i="16"/>
  <c r="CJ53" i="16"/>
  <c r="CJ58" i="16"/>
  <c r="CJ23" i="16"/>
  <c r="CJ33" i="16"/>
  <c r="CJ15" i="16"/>
  <c r="CJ74" i="16"/>
  <c r="CJ68" i="16"/>
  <c r="CJ47" i="16"/>
  <c r="CJ12" i="16"/>
  <c r="CJ65" i="16"/>
  <c r="CJ57" i="16"/>
  <c r="CJ14" i="16"/>
  <c r="CJ50" i="16"/>
  <c r="CJ26" i="16"/>
  <c r="CJ34" i="16"/>
  <c r="CJ13" i="16"/>
  <c r="CJ54" i="16"/>
  <c r="CJ40" i="16"/>
  <c r="CJ35" i="16"/>
  <c r="CJ37" i="16"/>
  <c r="CJ29" i="16"/>
  <c r="CJ62" i="16"/>
  <c r="CJ56" i="16"/>
  <c r="CJ67" i="16"/>
  <c r="CJ16" i="16"/>
  <c r="CJ49" i="16"/>
  <c r="CJ31" i="16"/>
  <c r="CJ46" i="16"/>
  <c r="CJ73" i="16"/>
  <c r="CJ61" i="16"/>
  <c r="CJ21" i="16"/>
  <c r="CJ70" i="16"/>
  <c r="CJ63" i="16"/>
  <c r="CJ36" i="16"/>
  <c r="CJ52" i="16"/>
  <c r="CJ22" i="16"/>
  <c r="CJ75" i="16"/>
  <c r="CJ66" i="16"/>
  <c r="CJ10" i="16"/>
  <c r="CJ60" i="16"/>
  <c r="CJ30" i="16"/>
  <c r="CJ89" i="16"/>
  <c r="CJ64" i="16"/>
  <c r="CJ38" i="16"/>
  <c r="CJ25" i="16"/>
  <c r="CJ55" i="16"/>
  <c r="CJ79" i="16"/>
  <c r="CJ44" i="16"/>
  <c r="CJ59" i="16"/>
  <c r="CJ69" i="16"/>
  <c r="CJ72" i="16"/>
  <c r="CJ43" i="16"/>
  <c r="CJ20" i="16"/>
  <c r="CJ71" i="16"/>
  <c r="CJ11" i="16"/>
  <c r="CJ241" i="16"/>
  <c r="CJ19" i="16"/>
  <c r="CJ28" i="16"/>
  <c r="CJ27" i="16"/>
  <c r="CJ18" i="16"/>
  <c r="CJ51" i="16"/>
  <c r="CJ39" i="16"/>
  <c r="CJ41" i="16"/>
  <c r="CJ76" i="16"/>
  <c r="CJ24" i="16"/>
  <c r="CJ32" i="16"/>
  <c r="CJ78" i="16"/>
  <c r="CJ42" i="16"/>
  <c r="CJ45" i="16"/>
  <c r="CJ48" i="16"/>
  <c r="CL165" i="16"/>
  <c r="CJ260" i="16"/>
  <c r="CJ246" i="16"/>
  <c r="CJ305" i="16"/>
  <c r="CJ293" i="16"/>
  <c r="CJ262" i="16"/>
  <c r="CJ283" i="16"/>
  <c r="CJ285" i="16"/>
  <c r="CJ284" i="16"/>
  <c r="CJ249" i="16"/>
  <c r="CJ261" i="16"/>
  <c r="CJ307" i="16"/>
  <c r="CJ254" i="16"/>
  <c r="CJ267" i="16"/>
  <c r="CJ269" i="16"/>
  <c r="CJ286" i="16"/>
  <c r="CJ297" i="16"/>
  <c r="CJ251" i="16"/>
  <c r="CJ300" i="16"/>
  <c r="CJ287" i="16"/>
  <c r="CJ273" i="16"/>
  <c r="CJ298" i="16"/>
  <c r="CJ295" i="16"/>
  <c r="CJ272" i="16"/>
  <c r="CJ290" i="16"/>
  <c r="CJ244" i="16"/>
  <c r="CJ270" i="16"/>
  <c r="CJ250" i="16"/>
  <c r="CJ280" i="16"/>
  <c r="CJ279" i="16"/>
  <c r="CJ256" i="16"/>
  <c r="CJ274" i="16"/>
  <c r="CJ252" i="16"/>
  <c r="CJ242" i="16"/>
  <c r="CJ243" i="16"/>
  <c r="CJ245" i="16"/>
  <c r="CJ247" i="16"/>
  <c r="CJ248" i="16"/>
  <c r="CJ253" i="16"/>
  <c r="CJ255" i="16"/>
  <c r="CJ257" i="16"/>
  <c r="CJ258" i="16"/>
  <c r="CJ259" i="16"/>
  <c r="CJ263" i="16"/>
  <c r="CJ264" i="16"/>
  <c r="CJ265" i="16"/>
  <c r="CJ266" i="16"/>
  <c r="CJ268" i="16"/>
  <c r="CJ271" i="16"/>
  <c r="CJ275" i="16"/>
  <c r="CJ276" i="16"/>
  <c r="CJ277" i="16"/>
  <c r="CJ278" i="16"/>
  <c r="CJ281" i="16"/>
  <c r="CJ282" i="16"/>
  <c r="CJ288" i="16"/>
  <c r="CJ289" i="16"/>
  <c r="CJ291" i="16"/>
  <c r="CJ292" i="16"/>
  <c r="CJ294" i="16"/>
  <c r="CJ296" i="16"/>
  <c r="CJ299" i="16"/>
  <c r="CJ301" i="16"/>
  <c r="CJ302" i="16"/>
  <c r="CJ303" i="16"/>
  <c r="CJ304" i="16"/>
  <c r="CJ306" i="16"/>
  <c r="CJ308" i="16"/>
  <c r="CJ309" i="16"/>
  <c r="CJ310" i="16"/>
  <c r="CJ311" i="16"/>
  <c r="CJ313" i="16"/>
  <c r="J37" i="164"/>
  <c r="CK79" i="16"/>
  <c r="CK41" i="16"/>
  <c r="CK11" i="16"/>
  <c r="CK54" i="16"/>
  <c r="CK19" i="16"/>
  <c r="CK20" i="16"/>
  <c r="CK24" i="16"/>
  <c r="CK70" i="16"/>
  <c r="CK26" i="16"/>
  <c r="CK40" i="16"/>
  <c r="CK16" i="16"/>
  <c r="CK23" i="16"/>
  <c r="CK25" i="16"/>
  <c r="CK59" i="16"/>
  <c r="CK38" i="16"/>
  <c r="CK72" i="16"/>
  <c r="CK28" i="16"/>
  <c r="CK53" i="16"/>
  <c r="CK241" i="16"/>
  <c r="CK47" i="16"/>
  <c r="CK89" i="16"/>
  <c r="CK56" i="16"/>
  <c r="CK37" i="16"/>
  <c r="CK64" i="16"/>
  <c r="CK71" i="16"/>
  <c r="CK14" i="16"/>
  <c r="CK29" i="16"/>
  <c r="CK39" i="16"/>
  <c r="CK30" i="16"/>
  <c r="CK21" i="16"/>
  <c r="CK18" i="16"/>
  <c r="CL9" i="16"/>
  <c r="CK10" i="16"/>
  <c r="CK52" i="16"/>
  <c r="CK57" i="16"/>
  <c r="CK46" i="16"/>
  <c r="CK43" i="16"/>
  <c r="CK15" i="16"/>
  <c r="CK68" i="16"/>
  <c r="CK62" i="16"/>
  <c r="CK60" i="16"/>
  <c r="CK77" i="16"/>
  <c r="CK31" i="16"/>
  <c r="CK33" i="16"/>
  <c r="CK22" i="16"/>
  <c r="CK35" i="16"/>
  <c r="CK49" i="16"/>
  <c r="CK66" i="16"/>
  <c r="CK32" i="16"/>
  <c r="CK58" i="16"/>
  <c r="CK78" i="16"/>
  <c r="CK69" i="16"/>
  <c r="CK51" i="16"/>
  <c r="CK55" i="16"/>
  <c r="CK42" i="16"/>
  <c r="CK17" i="16"/>
  <c r="CK74" i="16"/>
  <c r="CK73" i="16"/>
  <c r="CK75" i="16"/>
  <c r="CK13" i="16"/>
  <c r="CK12" i="16"/>
  <c r="CK34" i="16"/>
  <c r="CK50" i="16"/>
  <c r="CK36" i="16"/>
  <c r="CK27" i="16"/>
  <c r="CK45" i="16"/>
  <c r="CK63" i="16"/>
  <c r="CK65" i="16"/>
  <c r="CK44" i="16"/>
  <c r="CK48" i="16"/>
  <c r="CK67" i="16"/>
  <c r="CK76" i="16"/>
  <c r="CK61" i="16"/>
  <c r="DV59" i="16"/>
  <c r="DV55" i="16"/>
  <c r="DV65" i="16"/>
  <c r="DV57" i="16"/>
  <c r="DV11" i="16"/>
  <c r="DV50" i="16"/>
  <c r="DV74" i="16"/>
  <c r="DV84" i="16"/>
  <c r="DV61" i="16"/>
  <c r="DV26" i="16"/>
  <c r="DV17" i="16"/>
  <c r="DV48" i="16"/>
  <c r="DV67" i="16"/>
  <c r="DV54" i="16"/>
  <c r="DV76" i="16"/>
  <c r="DV49" i="16"/>
  <c r="DV32" i="16"/>
  <c r="DV19" i="16"/>
  <c r="DV27" i="16"/>
  <c r="DV23" i="16"/>
  <c r="DV78" i="16"/>
  <c r="DV44" i="16"/>
  <c r="DV85" i="16"/>
  <c r="DV18" i="16"/>
  <c r="DV35" i="16"/>
  <c r="DV70" i="16"/>
  <c r="DV16" i="16"/>
  <c r="DV51" i="16"/>
  <c r="DV38" i="16"/>
  <c r="DV60" i="16"/>
  <c r="DV73" i="16"/>
  <c r="DV79" i="16"/>
  <c r="DV69" i="16"/>
  <c r="DV45" i="16"/>
  <c r="DV58" i="16"/>
  <c r="DV72" i="16"/>
  <c r="DV22" i="16"/>
  <c r="DV66" i="16"/>
  <c r="DV46" i="16"/>
  <c r="DV53" i="16"/>
  <c r="DV77" i="16"/>
  <c r="DV75" i="16"/>
  <c r="DV39" i="16"/>
  <c r="DV30" i="16"/>
  <c r="DV28" i="16"/>
  <c r="DV64" i="16"/>
  <c r="DV71" i="16"/>
  <c r="DV37" i="16"/>
  <c r="DV68" i="16"/>
  <c r="DV31" i="16"/>
  <c r="DV40" i="16"/>
  <c r="DV41" i="16"/>
  <c r="DV25" i="16"/>
  <c r="DV47" i="16"/>
  <c r="DV36" i="16"/>
  <c r="DV34" i="16"/>
  <c r="DV14" i="16"/>
  <c r="DV56" i="16"/>
  <c r="DV52" i="16"/>
  <c r="DV43" i="16"/>
  <c r="DW9" i="16"/>
  <c r="DW10" i="16"/>
  <c r="DV63" i="16"/>
  <c r="DV21" i="16"/>
  <c r="DV13" i="16"/>
  <c r="DV15" i="16"/>
  <c r="DV24" i="16"/>
  <c r="DV20" i="16"/>
  <c r="DV42" i="16"/>
  <c r="DV33" i="16"/>
  <c r="DV83" i="16"/>
  <c r="B21" i="165"/>
  <c r="DV62" i="16"/>
  <c r="DV29" i="16"/>
  <c r="DV12" i="16"/>
  <c r="CM165" i="16"/>
  <c r="CK248" i="16"/>
  <c r="CK242" i="16"/>
  <c r="CK292" i="16"/>
  <c r="CK262" i="16"/>
  <c r="CK263" i="16"/>
  <c r="CK257" i="16"/>
  <c r="CK251" i="16"/>
  <c r="CK286" i="16"/>
  <c r="CK259" i="16"/>
  <c r="CK272" i="16"/>
  <c r="CK266" i="16"/>
  <c r="CK261" i="16"/>
  <c r="CK310" i="16"/>
  <c r="CK297" i="16"/>
  <c r="CK290" i="16"/>
  <c r="CK265" i="16"/>
  <c r="CK264" i="16"/>
  <c r="CK287" i="16"/>
  <c r="CK281" i="16"/>
  <c r="CK299" i="16"/>
  <c r="CK269" i="16"/>
  <c r="CK300" i="16"/>
  <c r="CK288" i="16"/>
  <c r="CK282" i="16"/>
  <c r="CK293" i="16"/>
  <c r="CK268" i="16"/>
  <c r="CK311" i="16"/>
  <c r="CK305" i="16"/>
  <c r="CK276" i="16"/>
  <c r="CK246" i="16"/>
  <c r="CK303" i="16"/>
  <c r="CK296" i="16"/>
  <c r="CK271" i="16"/>
  <c r="CK252" i="16"/>
  <c r="CK245" i="16"/>
  <c r="CK255" i="16"/>
  <c r="CK249" i="16"/>
  <c r="CK306" i="16"/>
  <c r="CK270" i="16"/>
  <c r="CK284" i="16"/>
  <c r="CK256" i="16"/>
  <c r="CK250" i="16"/>
  <c r="CK308" i="16"/>
  <c r="CK278" i="16"/>
  <c r="CK279" i="16"/>
  <c r="CK273" i="16"/>
  <c r="CK283" i="16"/>
  <c r="CK253" i="16"/>
  <c r="CK243" i="16"/>
  <c r="CK301" i="16"/>
  <c r="CK307" i="16"/>
  <c r="CK302" i="16"/>
  <c r="CK294" i="16"/>
  <c r="CK280" i="16"/>
  <c r="CK274" i="16"/>
  <c r="CK277" i="16"/>
  <c r="CK275" i="16"/>
  <c r="CK295" i="16"/>
  <c r="CK289" i="16"/>
  <c r="CK244" i="16"/>
  <c r="CK285" i="16"/>
  <c r="CK247" i="16"/>
  <c r="CK304" i="16"/>
  <c r="CK298" i="16"/>
  <c r="CK254" i="16"/>
  <c r="CK291" i="16"/>
  <c r="CK260" i="16"/>
  <c r="CK309" i="16"/>
  <c r="CK267" i="16"/>
  <c r="CK258" i="16"/>
  <c r="CL28" i="16"/>
  <c r="CL25" i="16"/>
  <c r="CL241" i="16"/>
  <c r="CL17" i="16"/>
  <c r="CL68" i="16"/>
  <c r="CL70" i="16"/>
  <c r="CL56" i="16"/>
  <c r="CL65" i="16"/>
  <c r="CL29" i="16"/>
  <c r="CL11" i="16"/>
  <c r="CL54" i="16"/>
  <c r="CL24" i="16"/>
  <c r="CL71" i="16"/>
  <c r="CL35" i="16"/>
  <c r="CL34" i="16"/>
  <c r="CL72" i="16"/>
  <c r="CL53" i="16"/>
  <c r="CL46" i="16"/>
  <c r="CL21" i="16"/>
  <c r="CL31" i="16"/>
  <c r="CL51" i="16"/>
  <c r="CL58" i="16"/>
  <c r="CL36" i="16"/>
  <c r="CL38" i="16"/>
  <c r="CL89" i="16"/>
  <c r="CL48" i="16"/>
  <c r="CL52" i="16"/>
  <c r="CL22" i="16"/>
  <c r="CL57" i="16"/>
  <c r="CL50" i="16"/>
  <c r="CL10" i="16"/>
  <c r="CL41" i="16"/>
  <c r="CL78" i="16"/>
  <c r="CL12" i="16"/>
  <c r="CL23" i="16"/>
  <c r="CL39" i="16"/>
  <c r="CL27" i="16"/>
  <c r="CL62" i="16"/>
  <c r="CL40" i="16"/>
  <c r="CL33" i="16"/>
  <c r="CL64" i="16"/>
  <c r="CL37" i="16"/>
  <c r="CL18" i="16"/>
  <c r="CL49" i="16"/>
  <c r="CL20" i="16"/>
  <c r="CL69" i="16"/>
  <c r="CL79" i="16"/>
  <c r="CL77" i="16"/>
  <c r="CL55" i="16"/>
  <c r="CL14" i="16"/>
  <c r="CL59" i="16"/>
  <c r="CL67" i="16"/>
  <c r="CL45" i="16"/>
  <c r="CL32" i="16"/>
  <c r="CL60" i="16"/>
  <c r="CL30" i="16"/>
  <c r="CL73" i="16"/>
  <c r="CL66" i="16"/>
  <c r="CL61" i="16"/>
  <c r="CL43" i="16"/>
  <c r="CL47" i="16"/>
  <c r="CL13" i="16"/>
  <c r="CL74" i="16"/>
  <c r="CM9" i="16"/>
  <c r="CL75" i="16"/>
  <c r="CL15" i="16"/>
  <c r="CL19" i="16"/>
  <c r="CL42" i="16"/>
  <c r="CL44" i="16"/>
  <c r="CL16" i="16"/>
  <c r="CL26" i="16"/>
  <c r="CL63" i="16"/>
  <c r="CL76" i="16"/>
  <c r="CN165" i="16"/>
  <c r="DW51" i="16"/>
  <c r="DW25" i="16"/>
  <c r="DW55" i="16"/>
  <c r="DW70" i="16"/>
  <c r="DW76" i="16"/>
  <c r="DW48" i="16"/>
  <c r="DW22" i="16"/>
  <c r="DW34" i="16"/>
  <c r="DW16" i="16"/>
  <c r="DW58" i="16"/>
  <c r="DW54" i="16"/>
  <c r="DW30" i="16"/>
  <c r="DW64" i="16"/>
  <c r="DW71" i="16"/>
  <c r="DW23" i="16"/>
  <c r="DW47" i="16"/>
  <c r="DW26" i="16"/>
  <c r="DW13" i="16"/>
  <c r="DW83" i="16"/>
  <c r="B22" i="165"/>
  <c r="DW19" i="16"/>
  <c r="DW72" i="16"/>
  <c r="DW78" i="16"/>
  <c r="DW12" i="16"/>
  <c r="DW39" i="16"/>
  <c r="DW75" i="16"/>
  <c r="DW29" i="16"/>
  <c r="DW18" i="16"/>
  <c r="DW43" i="16"/>
  <c r="DW79" i="16"/>
  <c r="DW61" i="16"/>
  <c r="DW50" i="16"/>
  <c r="DW24" i="16"/>
  <c r="DW68" i="16"/>
  <c r="DW33" i="16"/>
  <c r="DW27" i="16"/>
  <c r="DW67" i="16"/>
  <c r="DW32" i="16"/>
  <c r="DW40" i="16"/>
  <c r="DW36" i="16"/>
  <c r="DW31" i="16"/>
  <c r="DW85" i="16"/>
  <c r="DW35" i="16"/>
  <c r="DW46" i="16"/>
  <c r="DW42" i="16"/>
  <c r="DW21" i="16"/>
  <c r="DW15" i="16"/>
  <c r="DW52" i="16"/>
  <c r="DW62" i="16"/>
  <c r="DW59" i="16"/>
  <c r="DW14" i="16"/>
  <c r="DW73" i="16"/>
  <c r="DW49" i="16"/>
  <c r="DW65" i="16"/>
  <c r="DW77" i="16"/>
  <c r="DW53" i="16"/>
  <c r="DX9" i="16"/>
  <c r="DX10" i="16"/>
  <c r="DW69" i="16"/>
  <c r="DW38" i="16"/>
  <c r="DW44" i="16"/>
  <c r="DW60" i="16"/>
  <c r="DW57" i="16"/>
  <c r="DW45" i="16"/>
  <c r="DW20" i="16"/>
  <c r="DW56" i="16"/>
  <c r="DW41" i="16"/>
  <c r="DW74" i="16"/>
  <c r="DW11" i="16"/>
  <c r="DW37" i="16"/>
  <c r="DW66" i="16"/>
  <c r="DW84" i="16"/>
  <c r="DW17" i="16"/>
  <c r="DW28" i="16"/>
  <c r="DW63" i="16"/>
  <c r="CK81" i="16"/>
  <c r="CK137" i="16"/>
  <c r="DX84" i="16"/>
  <c r="DX67" i="16"/>
  <c r="DX34" i="16"/>
  <c r="DX28" i="16"/>
  <c r="DX12" i="16"/>
  <c r="DX48" i="16"/>
  <c r="DX46" i="16"/>
  <c r="DX49" i="16"/>
  <c r="DX23" i="16"/>
  <c r="DX51" i="16"/>
  <c r="DX66" i="16"/>
  <c r="DX42" i="16"/>
  <c r="DX16" i="16"/>
  <c r="DX77" i="16"/>
  <c r="DX17" i="16"/>
  <c r="DX72" i="16"/>
  <c r="DX78" i="16"/>
  <c r="DX69" i="16"/>
  <c r="DX47" i="16"/>
  <c r="DX57" i="16"/>
  <c r="DX35" i="16"/>
  <c r="DX40" i="16"/>
  <c r="DX36" i="16"/>
  <c r="DX11" i="16"/>
  <c r="DX18" i="16"/>
  <c r="DX25" i="16"/>
  <c r="DX83" i="16"/>
  <c r="B23" i="165"/>
  <c r="DY9" i="16"/>
  <c r="DY10" i="16"/>
  <c r="DX27" i="16"/>
  <c r="DX54" i="16"/>
  <c r="DX33" i="16"/>
  <c r="DX45" i="16"/>
  <c r="DX79" i="16"/>
  <c r="DX43" i="16"/>
  <c r="DX29" i="16"/>
  <c r="DX71" i="16"/>
  <c r="DX68" i="16"/>
  <c r="DX13" i="16"/>
  <c r="DX60" i="16"/>
  <c r="DX50" i="16"/>
  <c r="DX15" i="16"/>
  <c r="DX59" i="16"/>
  <c r="DX56" i="16"/>
  <c r="DX21" i="16"/>
  <c r="DX38" i="16"/>
  <c r="DX30" i="16"/>
  <c r="DX76" i="16"/>
  <c r="DX64" i="16"/>
  <c r="DX41" i="16"/>
  <c r="DX73" i="16"/>
  <c r="DX20" i="16"/>
  <c r="DX63" i="16"/>
  <c r="DX22" i="16"/>
  <c r="DX75" i="16"/>
  <c r="DX24" i="16"/>
  <c r="DX58" i="16"/>
  <c r="DX39" i="16"/>
  <c r="DX74" i="16"/>
  <c r="DX26" i="16"/>
  <c r="DX85" i="16"/>
  <c r="DX61" i="16"/>
  <c r="DX19" i="16"/>
  <c r="DX52" i="16"/>
  <c r="DX44" i="16"/>
  <c r="DX65" i="16"/>
  <c r="DX14" i="16"/>
  <c r="DX62" i="16"/>
  <c r="DX31" i="16"/>
  <c r="DX32" i="16"/>
  <c r="DX70" i="16"/>
  <c r="DX53" i="16"/>
  <c r="DX37" i="16"/>
  <c r="DX55" i="16"/>
  <c r="CL299" i="16"/>
  <c r="CL301" i="16"/>
  <c r="CL257" i="16"/>
  <c r="CL308" i="16"/>
  <c r="CL243" i="16"/>
  <c r="CL282" i="16"/>
  <c r="CL300" i="16"/>
  <c r="CL270" i="16"/>
  <c r="CL264" i="16"/>
  <c r="CL266" i="16"/>
  <c r="CL268" i="16"/>
  <c r="CL305" i="16"/>
  <c r="CL256" i="16"/>
  <c r="CL255" i="16"/>
  <c r="CL286" i="16"/>
  <c r="CL311" i="16"/>
  <c r="CL258" i="16"/>
  <c r="CL267" i="16"/>
  <c r="CL269" i="16"/>
  <c r="CL262" i="16"/>
  <c r="CL292" i="16"/>
  <c r="CL280" i="16"/>
  <c r="CL250" i="16"/>
  <c r="CL309" i="16"/>
  <c r="CL273" i="16"/>
  <c r="CL303" i="16"/>
  <c r="CL291" i="16"/>
  <c r="CL293" i="16"/>
  <c r="CL310" i="16"/>
  <c r="CL244" i="16"/>
  <c r="CL294" i="16"/>
  <c r="CL247" i="16"/>
  <c r="CL253" i="16"/>
  <c r="CL276" i="16"/>
  <c r="CL304" i="16"/>
  <c r="CL306" i="16"/>
  <c r="CL279" i="16"/>
  <c r="CL249" i="16"/>
  <c r="CL248" i="16"/>
  <c r="CL307" i="16"/>
  <c r="CL277" i="16"/>
  <c r="CL278" i="16"/>
  <c r="CL287" i="16"/>
  <c r="CL259" i="16"/>
  <c r="CL261" i="16"/>
  <c r="CL246" i="16"/>
  <c r="CL297" i="16"/>
  <c r="CL285" i="16"/>
  <c r="CL290" i="16"/>
  <c r="CL283" i="16"/>
  <c r="CL288" i="16"/>
  <c r="CL252" i="16"/>
  <c r="CL272" i="16"/>
  <c r="CL274" i="16"/>
  <c r="CL284" i="16"/>
  <c r="CL254" i="16"/>
  <c r="CL260" i="16"/>
  <c r="CL275" i="16"/>
  <c r="CL245" i="16"/>
  <c r="CL295" i="16"/>
  <c r="CL265" i="16"/>
  <c r="CL296" i="16"/>
  <c r="CL298" i="16"/>
  <c r="CL263" i="16"/>
  <c r="CL302" i="16"/>
  <c r="CL242" i="16"/>
  <c r="CL251" i="16"/>
  <c r="CL271" i="16"/>
  <c r="CL281" i="16"/>
  <c r="CL289" i="16"/>
  <c r="CO165" i="16"/>
  <c r="CM10" i="16"/>
  <c r="CM20" i="16"/>
  <c r="CM50" i="16"/>
  <c r="CM57" i="16"/>
  <c r="CM26" i="16"/>
  <c r="CM36" i="16"/>
  <c r="CM73" i="16"/>
  <c r="CM11" i="16"/>
  <c r="CM68" i="16"/>
  <c r="CM60" i="16"/>
  <c r="CM13" i="16"/>
  <c r="CM12" i="16"/>
  <c r="CM67" i="16"/>
  <c r="CM39" i="16"/>
  <c r="CM69" i="16"/>
  <c r="CM31" i="16"/>
  <c r="CM48" i="16"/>
  <c r="CM16" i="16"/>
  <c r="CM53" i="16"/>
  <c r="CM71" i="16"/>
  <c r="CN9" i="16"/>
  <c r="CM79" i="16"/>
  <c r="CM32" i="16"/>
  <c r="CM61" i="16"/>
  <c r="CM24" i="16"/>
  <c r="CM89" i="16"/>
  <c r="CM66" i="16"/>
  <c r="CM45" i="16"/>
  <c r="CM70" i="16"/>
  <c r="CM64" i="16"/>
  <c r="CM18" i="16"/>
  <c r="CM34" i="16"/>
  <c r="CM52" i="16"/>
  <c r="CM72" i="16"/>
  <c r="CM46" i="16"/>
  <c r="CM241" i="16"/>
  <c r="CM51" i="16"/>
  <c r="CM21" i="16"/>
  <c r="CM78" i="16"/>
  <c r="CM44" i="16"/>
  <c r="CM63" i="16"/>
  <c r="CM59" i="16"/>
  <c r="CM29" i="16"/>
  <c r="CM23" i="16"/>
  <c r="CM76" i="16"/>
  <c r="CM47" i="16"/>
  <c r="CM58" i="16"/>
  <c r="CM17" i="16"/>
  <c r="CM43" i="16"/>
  <c r="CM62" i="16"/>
  <c r="CM40" i="16"/>
  <c r="CM37" i="16"/>
  <c r="CM28" i="16"/>
  <c r="CM35" i="16"/>
  <c r="CM56" i="16"/>
  <c r="CM19" i="16"/>
  <c r="CM74" i="16"/>
  <c r="CM14" i="16"/>
  <c r="CM33" i="16"/>
  <c r="CM22" i="16"/>
  <c r="CM27" i="16"/>
  <c r="CM30" i="16"/>
  <c r="CM49" i="16"/>
  <c r="CM54" i="16"/>
  <c r="CM75" i="16"/>
  <c r="CM55" i="16"/>
  <c r="CM15" i="16"/>
  <c r="CM77" i="16"/>
  <c r="CM41" i="16"/>
  <c r="CM42" i="16"/>
  <c r="CM38" i="16"/>
  <c r="CM25" i="16"/>
  <c r="CM65" i="16"/>
  <c r="CP165" i="16"/>
  <c r="DY41" i="16"/>
  <c r="DY21" i="16"/>
  <c r="DY79" i="16"/>
  <c r="DY83" i="16"/>
  <c r="B24" i="165"/>
  <c r="DY58" i="16"/>
  <c r="DZ9" i="16"/>
  <c r="DZ10" i="16"/>
  <c r="DY75" i="16"/>
  <c r="DY76" i="16"/>
  <c r="DY16" i="16"/>
  <c r="DY25" i="16"/>
  <c r="DY78" i="16"/>
  <c r="DY64" i="16"/>
  <c r="DY69" i="16"/>
  <c r="DY44" i="16"/>
  <c r="DY32" i="16"/>
  <c r="DY11" i="16"/>
  <c r="DY65" i="16"/>
  <c r="DY28" i="16"/>
  <c r="DY12" i="16"/>
  <c r="DY84" i="16"/>
  <c r="DY62" i="16"/>
  <c r="DY23" i="16"/>
  <c r="DY24" i="16"/>
  <c r="DY19" i="16"/>
  <c r="DY49" i="16"/>
  <c r="DY31" i="16"/>
  <c r="DY18" i="16"/>
  <c r="DY26" i="16"/>
  <c r="DY40" i="16"/>
  <c r="DY46" i="16"/>
  <c r="DY20" i="16"/>
  <c r="DY13" i="16"/>
  <c r="DY56" i="16"/>
  <c r="DY54" i="16"/>
  <c r="DY33" i="16"/>
  <c r="DY72" i="16"/>
  <c r="DY66" i="16"/>
  <c r="DY22" i="16"/>
  <c r="DY30" i="16"/>
  <c r="DY42" i="16"/>
  <c r="DY39" i="16"/>
  <c r="DY61" i="16"/>
  <c r="DY17" i="16"/>
  <c r="DY70" i="16"/>
  <c r="DY37" i="16"/>
  <c r="DY36" i="16"/>
  <c r="DY29" i="16"/>
  <c r="DY14" i="16"/>
  <c r="DY34" i="16"/>
  <c r="DY15" i="16"/>
  <c r="DY68" i="16"/>
  <c r="DY35" i="16"/>
  <c r="DY85" i="16"/>
  <c r="DY67" i="16"/>
  <c r="DY45" i="16"/>
  <c r="DY73" i="16"/>
  <c r="DY63" i="16"/>
  <c r="DY60" i="16"/>
  <c r="DY71" i="16"/>
  <c r="DY59" i="16"/>
  <c r="DY38" i="16"/>
  <c r="DY52" i="16"/>
  <c r="DY55" i="16"/>
  <c r="DY47" i="16"/>
  <c r="DY57" i="16"/>
  <c r="DY43" i="16"/>
  <c r="DY51" i="16"/>
  <c r="DY50" i="16"/>
  <c r="DY77" i="16"/>
  <c r="DY27" i="16"/>
  <c r="DY74" i="16"/>
  <c r="DY53" i="16"/>
  <c r="DY48" i="16"/>
  <c r="CN33" i="16"/>
  <c r="CN48" i="16"/>
  <c r="CN34" i="16"/>
  <c r="CN23" i="16"/>
  <c r="CN74" i="16"/>
  <c r="CN49" i="16"/>
  <c r="CN21" i="16"/>
  <c r="CN73" i="16"/>
  <c r="CN36" i="16"/>
  <c r="CN22" i="16"/>
  <c r="CN53" i="16"/>
  <c r="CN68" i="16"/>
  <c r="CN72" i="16"/>
  <c r="CN39" i="16"/>
  <c r="CN32" i="16"/>
  <c r="CN29" i="16"/>
  <c r="CN66" i="16"/>
  <c r="CN46" i="16"/>
  <c r="CN62" i="16"/>
  <c r="CN16" i="16"/>
  <c r="CN63" i="16"/>
  <c r="CN60" i="16"/>
  <c r="CN71" i="16"/>
  <c r="CN70" i="16"/>
  <c r="CN56" i="16"/>
  <c r="CN50" i="16"/>
  <c r="CN55" i="16"/>
  <c r="CN51" i="16"/>
  <c r="CN40" i="16"/>
  <c r="CN61" i="16"/>
  <c r="CN11" i="16"/>
  <c r="CN44" i="16"/>
  <c r="CN78" i="16"/>
  <c r="CN35" i="16"/>
  <c r="CN65" i="16"/>
  <c r="CN28" i="16"/>
  <c r="CN64" i="16"/>
  <c r="CN30" i="16"/>
  <c r="CN59" i="16"/>
  <c r="CN69" i="16"/>
  <c r="CO9" i="16"/>
  <c r="CN13" i="16"/>
  <c r="CN38" i="16"/>
  <c r="CN24" i="16"/>
  <c r="CN79" i="16"/>
  <c r="CN76" i="16"/>
  <c r="CN58" i="16"/>
  <c r="CN43" i="16"/>
  <c r="CN67" i="16"/>
  <c r="CN54" i="16"/>
  <c r="CN89" i="16"/>
  <c r="CN14" i="16"/>
  <c r="CN241" i="16"/>
  <c r="CN19" i="16"/>
  <c r="CN77" i="16"/>
  <c r="CN27" i="16"/>
  <c r="CN10" i="16"/>
  <c r="CN41" i="16"/>
  <c r="CN20" i="16"/>
  <c r="CN25" i="16"/>
  <c r="CN75" i="16"/>
  <c r="CN15" i="16"/>
  <c r="CN12" i="16"/>
  <c r="CN45" i="16"/>
  <c r="CN17" i="16"/>
  <c r="CN18" i="16"/>
  <c r="CN26" i="16"/>
  <c r="CN31" i="16"/>
  <c r="CN37" i="16"/>
  <c r="CN42" i="16"/>
  <c r="CN47" i="16"/>
  <c r="CN52" i="16"/>
  <c r="CN57" i="16"/>
  <c r="CN81" i="16"/>
  <c r="CM298" i="16"/>
  <c r="CM284" i="16"/>
  <c r="CM303" i="16"/>
  <c r="CM310" i="16"/>
  <c r="CM242" i="16"/>
  <c r="CM299" i="16"/>
  <c r="CM254" i="16"/>
  <c r="CM311" i="16"/>
  <c r="CM265" i="16"/>
  <c r="CM308" i="16"/>
  <c r="CM262" i="16"/>
  <c r="CM276" i="16"/>
  <c r="CM246" i="16"/>
  <c r="CM307" i="16"/>
  <c r="CM256" i="16"/>
  <c r="CM289" i="16"/>
  <c r="CM263" i="16"/>
  <c r="CM266" i="16"/>
  <c r="CM252" i="16"/>
  <c r="CM302" i="16"/>
  <c r="CM288" i="16"/>
  <c r="CM281" i="16"/>
  <c r="CM267" i="16"/>
  <c r="CM261" i="16"/>
  <c r="CM247" i="16"/>
  <c r="CM294" i="16"/>
  <c r="CM244" i="16"/>
  <c r="CM272" i="16"/>
  <c r="CM283" i="16"/>
  <c r="CM279" i="16"/>
  <c r="CM243" i="16"/>
  <c r="CM264" i="16"/>
  <c r="CM253" i="16"/>
  <c r="CM275" i="16"/>
  <c r="CM305" i="16"/>
  <c r="CM291" i="16"/>
  <c r="CM309" i="16"/>
  <c r="CM295" i="16"/>
  <c r="CM249" i="16"/>
  <c r="CM306" i="16"/>
  <c r="CM292" i="16"/>
  <c r="CM248" i="16"/>
  <c r="CM285" i="16"/>
  <c r="CM251" i="16"/>
  <c r="CM280" i="16"/>
  <c r="CM290" i="16"/>
  <c r="CM287" i="16"/>
  <c r="CM250" i="16"/>
  <c r="CM270" i="16"/>
  <c r="CM268" i="16"/>
  <c r="CM278" i="16"/>
  <c r="CM271" i="16"/>
  <c r="CM273" i="16"/>
  <c r="CM259" i="16"/>
  <c r="CM245" i="16"/>
  <c r="CM296" i="16"/>
  <c r="CM301" i="16"/>
  <c r="CM274" i="16"/>
  <c r="CM260" i="16"/>
  <c r="CM255" i="16"/>
  <c r="CM304" i="16"/>
  <c r="CM258" i="16"/>
  <c r="CM286" i="16"/>
  <c r="CM297" i="16"/>
  <c r="CM293" i="16"/>
  <c r="CM257" i="16"/>
  <c r="CM300" i="16"/>
  <c r="CM269" i="16"/>
  <c r="CM277" i="16"/>
  <c r="CM282" i="16"/>
  <c r="CO24" i="16"/>
  <c r="CO34" i="16"/>
  <c r="CO16" i="16"/>
  <c r="CO71" i="16"/>
  <c r="CO33" i="16"/>
  <c r="CO35" i="16"/>
  <c r="CO69" i="16"/>
  <c r="CO23" i="16"/>
  <c r="CO61" i="16"/>
  <c r="CO51" i="16"/>
  <c r="CO36" i="16"/>
  <c r="CO49" i="16"/>
  <c r="CO76" i="16"/>
  <c r="CO32" i="16"/>
  <c r="CO43" i="16"/>
  <c r="CO74" i="16"/>
  <c r="CO22" i="16"/>
  <c r="CO60" i="16"/>
  <c r="CO30" i="16"/>
  <c r="CO59" i="16"/>
  <c r="CO53" i="16"/>
  <c r="CO68" i="16"/>
  <c r="CO64" i="16"/>
  <c r="CO40" i="16"/>
  <c r="CO44" i="16"/>
  <c r="CO42" i="16"/>
  <c r="CO70" i="16"/>
  <c r="CO72" i="16"/>
  <c r="CO241" i="16"/>
  <c r="CP9" i="16"/>
  <c r="CO18" i="16"/>
  <c r="CO55" i="16"/>
  <c r="CO56" i="16"/>
  <c r="CO10" i="16"/>
  <c r="CO62" i="16"/>
  <c r="CO41" i="16"/>
  <c r="CO39" i="16"/>
  <c r="CO57" i="16"/>
  <c r="CO27" i="16"/>
  <c r="CO79" i="16"/>
  <c r="CO45" i="16"/>
  <c r="CO46" i="16"/>
  <c r="CO50" i="16"/>
  <c r="CO31" i="16"/>
  <c r="CO29" i="16"/>
  <c r="CO14" i="16"/>
  <c r="CO37" i="16"/>
  <c r="CO77" i="16"/>
  <c r="CO19" i="16"/>
  <c r="CO63" i="16"/>
  <c r="CO73" i="16"/>
  <c r="CO21" i="16"/>
  <c r="CO13" i="16"/>
  <c r="CO47" i="16"/>
  <c r="CO75" i="16"/>
  <c r="CO25" i="16"/>
  <c r="CO28" i="16"/>
  <c r="CO15" i="16"/>
  <c r="CO52" i="16"/>
  <c r="CO65" i="16"/>
  <c r="CO67" i="16"/>
  <c r="CO48" i="16"/>
  <c r="CO26" i="16"/>
  <c r="CO17" i="16"/>
  <c r="CO12" i="16"/>
  <c r="CO20" i="16"/>
  <c r="CO78" i="16"/>
  <c r="CO54" i="16"/>
  <c r="CO89" i="16"/>
  <c r="CO66" i="16"/>
  <c r="CO58" i="16"/>
  <c r="CO11" i="16"/>
  <c r="CO38" i="16"/>
  <c r="DZ19" i="16"/>
  <c r="DZ50" i="16"/>
  <c r="DZ62" i="16"/>
  <c r="DZ13" i="16"/>
  <c r="DZ37" i="16"/>
  <c r="DZ35" i="16"/>
  <c r="DZ39" i="16"/>
  <c r="DZ54" i="16"/>
  <c r="DZ79" i="16"/>
  <c r="DZ74" i="16"/>
  <c r="DZ12" i="16"/>
  <c r="DZ28" i="16"/>
  <c r="DZ42" i="16"/>
  <c r="DZ41" i="16"/>
  <c r="DZ16" i="16"/>
  <c r="DZ67" i="16"/>
  <c r="DZ72" i="16"/>
  <c r="DZ29" i="16"/>
  <c r="DZ38" i="16"/>
  <c r="DZ18" i="16"/>
  <c r="DZ20" i="16"/>
  <c r="DZ44" i="16"/>
  <c r="DZ60" i="16"/>
  <c r="DZ23" i="16"/>
  <c r="DZ66" i="16"/>
  <c r="DZ63" i="16"/>
  <c r="DZ83" i="16"/>
  <c r="B25" i="165"/>
  <c r="DZ34" i="16"/>
  <c r="DZ21" i="16"/>
  <c r="DZ69" i="16"/>
  <c r="DZ59" i="16"/>
  <c r="DZ52" i="16"/>
  <c r="DZ46" i="16"/>
  <c r="DZ45" i="16"/>
  <c r="DZ65" i="16"/>
  <c r="DZ27" i="16"/>
  <c r="DZ58" i="16"/>
  <c r="DZ49" i="16"/>
  <c r="DZ73" i="16"/>
  <c r="DZ47" i="16"/>
  <c r="DZ36" i="16"/>
  <c r="DZ26" i="16"/>
  <c r="DZ85" i="16"/>
  <c r="DZ25" i="16"/>
  <c r="DZ43" i="16"/>
  <c r="DZ40" i="16"/>
  <c r="DZ77" i="16"/>
  <c r="DZ11" i="16"/>
  <c r="DZ71" i="16"/>
  <c r="DZ76" i="16"/>
  <c r="DZ70" i="16"/>
  <c r="DZ33" i="16"/>
  <c r="DZ56" i="16"/>
  <c r="DZ57" i="16"/>
  <c r="DZ31" i="16"/>
  <c r="DZ30" i="16"/>
  <c r="DZ64" i="16"/>
  <c r="DZ15" i="16"/>
  <c r="DZ53" i="16"/>
  <c r="EA9" i="16"/>
  <c r="EA10" i="16"/>
  <c r="DZ75" i="16"/>
  <c r="DZ61" i="16"/>
  <c r="DZ22" i="16"/>
  <c r="DZ32" i="16"/>
  <c r="DZ24" i="16"/>
  <c r="DZ55" i="16"/>
  <c r="DZ14" i="16"/>
  <c r="DZ84" i="16"/>
  <c r="DZ78" i="16"/>
  <c r="DZ48" i="16"/>
  <c r="DZ51" i="16"/>
  <c r="DZ68" i="16"/>
  <c r="DZ17" i="16"/>
  <c r="CQ165" i="16"/>
  <c r="CN249" i="16"/>
  <c r="CN243" i="16"/>
  <c r="CN293" i="16"/>
  <c r="CN263" i="16"/>
  <c r="CN294" i="16"/>
  <c r="CN288" i="16"/>
  <c r="CN245" i="16"/>
  <c r="CN284" i="16"/>
  <c r="CN278" i="16"/>
  <c r="CN282" i="16"/>
  <c r="CN301" i="16"/>
  <c r="CN304" i="16"/>
  <c r="CN247" i="16"/>
  <c r="CN264" i="16"/>
  <c r="CN303" i="16"/>
  <c r="CN300" i="16"/>
  <c r="CN308" i="16"/>
  <c r="CN286" i="16"/>
  <c r="CN280" i="16"/>
  <c r="CN298" i="16"/>
  <c r="CN268" i="16"/>
  <c r="CN262" i="16"/>
  <c r="CN256" i="16"/>
  <c r="CN250" i="16"/>
  <c r="CN287" i="16"/>
  <c r="CN269" i="16"/>
  <c r="CN267" i="16"/>
  <c r="CN311" i="16"/>
  <c r="CN305" i="16"/>
  <c r="CN255" i="16"/>
  <c r="CN265" i="16"/>
  <c r="CN244" i="16"/>
  <c r="CN296" i="16"/>
  <c r="CN297" i="16"/>
  <c r="CN261" i="16"/>
  <c r="CN254" i="16"/>
  <c r="CN248" i="16"/>
  <c r="CN307" i="16"/>
  <c r="CN271" i="16"/>
  <c r="CN274" i="16"/>
  <c r="CN289" i="16"/>
  <c r="CN283" i="16"/>
  <c r="CN292" i="16"/>
  <c r="CN285" i="16"/>
  <c r="CN272" i="16"/>
  <c r="CN252" i="16"/>
  <c r="CN310" i="16"/>
  <c r="CN277" i="16"/>
  <c r="CN270" i="16"/>
  <c r="CN266" i="16"/>
  <c r="CN306" i="16"/>
  <c r="CN258" i="16"/>
  <c r="CN302" i="16"/>
  <c r="CN281" i="16"/>
  <c r="CN275" i="16"/>
  <c r="CN276" i="16"/>
  <c r="CN290" i="16"/>
  <c r="CN257" i="16"/>
  <c r="CN251" i="16"/>
  <c r="CN309" i="16"/>
  <c r="CN279" i="16"/>
  <c r="CN273" i="16"/>
  <c r="CN260" i="16"/>
  <c r="CN246" i="16"/>
  <c r="CN299" i="16"/>
  <c r="CN242" i="16"/>
  <c r="CN259" i="16"/>
  <c r="CN295" i="16"/>
  <c r="CN291" i="16"/>
  <c r="CN253" i="16"/>
  <c r="CM313" i="16"/>
  <c r="J40" i="164"/>
  <c r="CP10" i="16"/>
  <c r="CP58" i="16"/>
  <c r="CP60" i="16"/>
  <c r="CP62" i="16"/>
  <c r="CP69" i="16"/>
  <c r="CP13" i="16"/>
  <c r="CP39" i="16"/>
  <c r="CP53" i="16"/>
  <c r="CP78" i="16"/>
  <c r="CP40" i="16"/>
  <c r="CP65" i="16"/>
  <c r="CP75" i="16"/>
  <c r="CP50" i="16"/>
  <c r="CP32" i="16"/>
  <c r="CP49" i="16"/>
  <c r="CP52" i="16"/>
  <c r="CP31" i="16"/>
  <c r="CP73" i="16"/>
  <c r="CP48" i="16"/>
  <c r="CP26" i="16"/>
  <c r="CQ9" i="16"/>
  <c r="CP79" i="16"/>
  <c r="CP37" i="16"/>
  <c r="CP19" i="16"/>
  <c r="CP66" i="16"/>
  <c r="CP76" i="16"/>
  <c r="CP14" i="16"/>
  <c r="CP36" i="16"/>
  <c r="CP89" i="16"/>
  <c r="CP46" i="16"/>
  <c r="CP45" i="16"/>
  <c r="CP38" i="16"/>
  <c r="CP68" i="16"/>
  <c r="CP74" i="16"/>
  <c r="CP30" i="16"/>
  <c r="CP55" i="16"/>
  <c r="CP42" i="16"/>
  <c r="CP16" i="16"/>
  <c r="CP61" i="16"/>
  <c r="CP17" i="16"/>
  <c r="CP54" i="16"/>
  <c r="CP11" i="16"/>
  <c r="CP56" i="16"/>
  <c r="CP34" i="16"/>
  <c r="CP12" i="16"/>
  <c r="CP41" i="16"/>
  <c r="CP18" i="16"/>
  <c r="CP47" i="16"/>
  <c r="CP72" i="16"/>
  <c r="CP44" i="16"/>
  <c r="CP63" i="16"/>
  <c r="CP241" i="16"/>
  <c r="CP15" i="16"/>
  <c r="CP28" i="16"/>
  <c r="CP29" i="16"/>
  <c r="CP67" i="16"/>
  <c r="CP23" i="16"/>
  <c r="CP21" i="16"/>
  <c r="CP25" i="16"/>
  <c r="CP24" i="16"/>
  <c r="CP77" i="16"/>
  <c r="CP33" i="16"/>
  <c r="CP70" i="16"/>
  <c r="CP57" i="16"/>
  <c r="CP51" i="16"/>
  <c r="CP59" i="16"/>
  <c r="CP20" i="16"/>
  <c r="CP71" i="16"/>
  <c r="CP35" i="16"/>
  <c r="CP27" i="16"/>
  <c r="CP43" i="16"/>
  <c r="CP64" i="16"/>
  <c r="CP22" i="16"/>
  <c r="CR165" i="16"/>
  <c r="EA39" i="16"/>
  <c r="EA25" i="16"/>
  <c r="EA49" i="16"/>
  <c r="EA30" i="16"/>
  <c r="EA74" i="16"/>
  <c r="EA79" i="16"/>
  <c r="EA77" i="16"/>
  <c r="EA26" i="16"/>
  <c r="EA53" i="16"/>
  <c r="EA51" i="16"/>
  <c r="EA44" i="16"/>
  <c r="EA56" i="16"/>
  <c r="EA83" i="16"/>
  <c r="B26" i="165"/>
  <c r="EA21" i="16"/>
  <c r="EA31" i="16"/>
  <c r="EA54" i="16"/>
  <c r="EA11" i="16"/>
  <c r="EA43" i="16"/>
  <c r="EA22" i="16"/>
  <c r="EA60" i="16"/>
  <c r="EA78" i="16"/>
  <c r="EA19" i="16"/>
  <c r="EA65" i="16"/>
  <c r="EA47" i="16"/>
  <c r="EA35" i="16"/>
  <c r="EA59" i="16"/>
  <c r="EA50" i="16"/>
  <c r="EA73" i="16"/>
  <c r="EA12" i="16"/>
  <c r="EA14" i="16"/>
  <c r="EA38" i="16"/>
  <c r="EA75" i="16"/>
  <c r="EA62" i="16"/>
  <c r="EA85" i="16"/>
  <c r="EB9" i="16"/>
  <c r="EB10" i="16"/>
  <c r="EA66" i="16"/>
  <c r="EA48" i="16"/>
  <c r="EA28" i="16"/>
  <c r="EA34" i="16"/>
  <c r="EA58" i="16"/>
  <c r="EA42" i="16"/>
  <c r="EA15" i="16"/>
  <c r="EA68" i="16"/>
  <c r="EA17" i="16"/>
  <c r="EA41" i="16"/>
  <c r="EA55" i="16"/>
  <c r="EA45" i="16"/>
  <c r="EA69" i="16"/>
  <c r="EA72" i="16"/>
  <c r="EA40" i="16"/>
  <c r="EA37" i="16"/>
  <c r="EA57" i="16"/>
  <c r="EA52" i="16"/>
  <c r="EA29" i="16"/>
  <c r="EA67" i="16"/>
  <c r="EA36" i="16"/>
  <c r="EA23" i="16"/>
  <c r="EA32" i="16"/>
  <c r="EA20" i="16"/>
  <c r="EA71" i="16"/>
  <c r="EA18" i="16"/>
  <c r="EA64" i="16"/>
  <c r="EA61" i="16"/>
  <c r="EA84" i="16"/>
  <c r="EA16" i="16"/>
  <c r="EA46" i="16"/>
  <c r="EA76" i="16"/>
  <c r="EA13" i="16"/>
  <c r="EA24" i="16"/>
  <c r="EA27" i="16"/>
  <c r="EA70" i="16"/>
  <c r="EA33" i="16"/>
  <c r="EA63" i="16"/>
  <c r="CO299" i="16"/>
  <c r="CO285" i="16"/>
  <c r="CO303" i="16"/>
  <c r="CO289" i="16"/>
  <c r="CO243" i="16"/>
  <c r="CO300" i="16"/>
  <c r="CO286" i="16"/>
  <c r="CO242" i="16"/>
  <c r="CO272" i="16"/>
  <c r="CO277" i="16"/>
  <c r="CO273" i="16"/>
  <c r="CO245" i="16"/>
  <c r="CO274" i="16"/>
  <c r="CO276" i="16"/>
  <c r="CO265" i="16"/>
  <c r="CO308" i="16"/>
  <c r="CO244" i="16"/>
  <c r="CO263" i="16"/>
  <c r="CO267" i="16"/>
  <c r="CO253" i="16"/>
  <c r="CO310" i="16"/>
  <c r="CO290" i="16"/>
  <c r="CO295" i="16"/>
  <c r="CO268" i="16"/>
  <c r="CO254" i="16"/>
  <c r="CO249" i="16"/>
  <c r="CO298" i="16"/>
  <c r="CO284" i="16"/>
  <c r="CO281" i="16"/>
  <c r="CO252" i="16"/>
  <c r="CO280" i="16"/>
  <c r="CO283" i="16"/>
  <c r="CO271" i="16"/>
  <c r="CO279" i="16"/>
  <c r="CO250" i="16"/>
  <c r="CO294" i="16"/>
  <c r="CO292" i="16"/>
  <c r="CO278" i="16"/>
  <c r="CO297" i="16"/>
  <c r="CO304" i="16"/>
  <c r="CO307" i="16"/>
  <c r="CO293" i="16"/>
  <c r="CO248" i="16"/>
  <c r="CO305" i="16"/>
  <c r="CO291" i="16"/>
  <c r="CO287" i="16"/>
  <c r="CO259" i="16"/>
  <c r="CO302" i="16"/>
  <c r="CO256" i="16"/>
  <c r="CO262" i="16"/>
  <c r="CO247" i="16"/>
  <c r="CO301" i="16"/>
  <c r="CO251" i="16"/>
  <c r="CO260" i="16"/>
  <c r="CO246" i="16"/>
  <c r="CO296" i="16"/>
  <c r="CO282" i="16"/>
  <c r="CO275" i="16"/>
  <c r="CO261" i="16"/>
  <c r="CO255" i="16"/>
  <c r="CO306" i="16"/>
  <c r="CO288" i="16"/>
  <c r="CO270" i="16"/>
  <c r="CO311" i="16"/>
  <c r="CO309" i="16"/>
  <c r="CO266" i="16"/>
  <c r="CO269" i="16"/>
  <c r="CO257" i="16"/>
  <c r="CO258" i="16"/>
  <c r="CO264" i="16"/>
  <c r="CS165" i="16"/>
  <c r="EB16" i="16"/>
  <c r="EB59" i="16"/>
  <c r="EB52" i="16"/>
  <c r="EB79" i="16"/>
  <c r="EB33" i="16"/>
  <c r="EB35" i="16"/>
  <c r="EB13" i="16"/>
  <c r="EB46" i="16"/>
  <c r="EB37" i="16"/>
  <c r="EB73" i="16"/>
  <c r="EB43" i="16"/>
  <c r="EB29" i="16"/>
  <c r="EB62" i="16"/>
  <c r="EB28" i="16"/>
  <c r="EB78" i="16"/>
  <c r="EB36" i="16"/>
  <c r="EB66" i="16"/>
  <c r="EB23" i="16"/>
  <c r="EB57" i="16"/>
  <c r="EB27" i="16"/>
  <c r="EB61" i="16"/>
  <c r="EB15" i="16"/>
  <c r="EB60" i="16"/>
  <c r="EB56" i="16"/>
  <c r="EB50" i="16"/>
  <c r="EB55" i="16"/>
  <c r="EB21" i="16"/>
  <c r="EB41" i="16"/>
  <c r="EB11" i="16"/>
  <c r="EB58" i="16"/>
  <c r="EB71" i="16"/>
  <c r="EB12" i="16"/>
  <c r="EB45" i="16"/>
  <c r="EB19" i="16"/>
  <c r="EB72" i="16"/>
  <c r="EB34" i="16"/>
  <c r="EB25" i="16"/>
  <c r="EB83" i="16"/>
  <c r="B27" i="165"/>
  <c r="EB74" i="16"/>
  <c r="EB30" i="16"/>
  <c r="EB44" i="16"/>
  <c r="EB24" i="16"/>
  <c r="EB18" i="16"/>
  <c r="EB68" i="16"/>
  <c r="EB22" i="16"/>
  <c r="EB85" i="16"/>
  <c r="EB64" i="16"/>
  <c r="EB26" i="16"/>
  <c r="EC9" i="16"/>
  <c r="EC10" i="16"/>
  <c r="EB38" i="16"/>
  <c r="EB51" i="16"/>
  <c r="EB40" i="16"/>
  <c r="EB49" i="16"/>
  <c r="EB76" i="16"/>
  <c r="EB54" i="16"/>
  <c r="EB39" i="16"/>
  <c r="EB77" i="16"/>
  <c r="EB75" i="16"/>
  <c r="EB69" i="16"/>
  <c r="EB42" i="16"/>
  <c r="EB67" i="16"/>
  <c r="EB32" i="16"/>
  <c r="EB84" i="16"/>
  <c r="EB17" i="16"/>
  <c r="EB70" i="16"/>
  <c r="EB31" i="16"/>
  <c r="EB20" i="16"/>
  <c r="EB63" i="16"/>
  <c r="EB53" i="16"/>
  <c r="EB65" i="16"/>
  <c r="EB48" i="16"/>
  <c r="EB14" i="16"/>
  <c r="EB47" i="16"/>
  <c r="CP283" i="16"/>
  <c r="CP269" i="16"/>
  <c r="CP262" i="16"/>
  <c r="CP244" i="16"/>
  <c r="CP296" i="16"/>
  <c r="CP282" i="16"/>
  <c r="CP300" i="16"/>
  <c r="CP270" i="16"/>
  <c r="CP248" i="16"/>
  <c r="CP293" i="16"/>
  <c r="CP276" i="16"/>
  <c r="CP261" i="16"/>
  <c r="CP297" i="16"/>
  <c r="CP290" i="16"/>
  <c r="CP286" i="16"/>
  <c r="CP272" i="16"/>
  <c r="CP289" i="16"/>
  <c r="CP251" i="16"/>
  <c r="CP306" i="16"/>
  <c r="CP279" i="16"/>
  <c r="CP249" i="16"/>
  <c r="CP264" i="16"/>
  <c r="CP250" i="16"/>
  <c r="CP309" i="16"/>
  <c r="CP273" i="16"/>
  <c r="CP255" i="16"/>
  <c r="CP298" i="16"/>
  <c r="CP302" i="16"/>
  <c r="CP266" i="16"/>
  <c r="CP305" i="16"/>
  <c r="CP299" i="16"/>
  <c r="CP294" i="16"/>
  <c r="CP281" i="16"/>
  <c r="CP258" i="16"/>
  <c r="CP288" i="16"/>
  <c r="CP274" i="16"/>
  <c r="CP284" i="16"/>
  <c r="CP254" i="16"/>
  <c r="CP271" i="16"/>
  <c r="CP291" i="16"/>
  <c r="CP277" i="16"/>
  <c r="CP278" i="16"/>
  <c r="CP308" i="16"/>
  <c r="CP307" i="16"/>
  <c r="CP310" i="16"/>
  <c r="CP275" i="16"/>
  <c r="CP246" i="16"/>
  <c r="CP304" i="16"/>
  <c r="CP247" i="16"/>
  <c r="CP253" i="16"/>
  <c r="CP292" i="16"/>
  <c r="CP311" i="16"/>
  <c r="CP256" i="16"/>
  <c r="CP242" i="16"/>
  <c r="CP301" i="16"/>
  <c r="CP257" i="16"/>
  <c r="CP260" i="16"/>
  <c r="CP259" i="16"/>
  <c r="CP245" i="16"/>
  <c r="CP295" i="16"/>
  <c r="CP265" i="16"/>
  <c r="CP243" i="16"/>
  <c r="CP263" i="16"/>
  <c r="CP280" i="16"/>
  <c r="CP268" i="16"/>
  <c r="CP287" i="16"/>
  <c r="CP285" i="16"/>
  <c r="CP303" i="16"/>
  <c r="CP252" i="16"/>
  <c r="CP267" i="16"/>
  <c r="CQ42" i="16"/>
  <c r="CQ46" i="16"/>
  <c r="CQ38" i="16"/>
  <c r="CQ66" i="16"/>
  <c r="CQ75" i="16"/>
  <c r="CQ45" i="16"/>
  <c r="CQ55" i="16"/>
  <c r="CQ70" i="16"/>
  <c r="CQ40" i="16"/>
  <c r="CQ29" i="16"/>
  <c r="CQ76" i="16"/>
  <c r="CQ32" i="16"/>
  <c r="CQ24" i="16"/>
  <c r="CQ34" i="16"/>
  <c r="CQ20" i="16"/>
  <c r="CQ41" i="16"/>
  <c r="CQ71" i="16"/>
  <c r="CQ19" i="16"/>
  <c r="CR9" i="16"/>
  <c r="CQ48" i="16"/>
  <c r="CQ52" i="16"/>
  <c r="CQ65" i="16"/>
  <c r="CQ54" i="16"/>
  <c r="CQ43" i="16"/>
  <c r="CQ13" i="16"/>
  <c r="CQ62" i="16"/>
  <c r="CQ12" i="16"/>
  <c r="CQ241" i="16"/>
  <c r="CQ26" i="16"/>
  <c r="CQ27" i="16"/>
  <c r="CQ30" i="16"/>
  <c r="CQ22" i="16"/>
  <c r="CQ21" i="16"/>
  <c r="CQ44" i="16"/>
  <c r="CQ16" i="16"/>
  <c r="CQ33" i="16"/>
  <c r="CQ53" i="16"/>
  <c r="CQ67" i="16"/>
  <c r="CQ69" i="16"/>
  <c r="CQ56" i="16"/>
  <c r="CQ73" i="16"/>
  <c r="CQ11" i="16"/>
  <c r="CQ58" i="16"/>
  <c r="CQ68" i="16"/>
  <c r="CQ17" i="16"/>
  <c r="CQ47" i="16"/>
  <c r="CQ59" i="16"/>
  <c r="CQ23" i="16"/>
  <c r="CQ15" i="16"/>
  <c r="CQ61" i="16"/>
  <c r="CQ89" i="16"/>
  <c r="CQ10" i="16"/>
  <c r="CQ50" i="16"/>
  <c r="CQ79" i="16"/>
  <c r="CQ74" i="16"/>
  <c r="CQ60" i="16"/>
  <c r="CQ35" i="16"/>
  <c r="CQ37" i="16"/>
  <c r="CQ39" i="16"/>
  <c r="CQ25" i="16"/>
  <c r="CQ31" i="16"/>
  <c r="CQ64" i="16"/>
  <c r="CQ77" i="16"/>
  <c r="CQ18" i="16"/>
  <c r="CQ28" i="16"/>
  <c r="CQ36" i="16"/>
  <c r="CQ57" i="16"/>
  <c r="CQ49" i="16"/>
  <c r="CQ51" i="16"/>
  <c r="CQ78" i="16"/>
  <c r="CQ72" i="16"/>
  <c r="CQ63" i="16"/>
  <c r="CQ14" i="16"/>
  <c r="EC27" i="16"/>
  <c r="EC83" i="16"/>
  <c r="B28" i="165"/>
  <c r="EC18" i="16"/>
  <c r="EC76" i="16"/>
  <c r="EC30" i="16"/>
  <c r="EC35" i="16"/>
  <c r="EC37" i="16"/>
  <c r="EC39" i="16"/>
  <c r="EC70" i="16"/>
  <c r="EC68" i="16"/>
  <c r="EC32" i="16"/>
  <c r="EC77" i="16"/>
  <c r="EC44" i="16"/>
  <c r="EC73" i="16"/>
  <c r="EC40" i="16"/>
  <c r="EC19" i="16"/>
  <c r="EC78" i="16"/>
  <c r="EC25" i="16"/>
  <c r="EC74" i="16"/>
  <c r="EC48" i="16"/>
  <c r="EC61" i="16"/>
  <c r="EC12" i="16"/>
  <c r="EC41" i="16"/>
  <c r="EC20" i="16"/>
  <c r="EC56" i="16"/>
  <c r="EC58" i="16"/>
  <c r="ED9" i="16"/>
  <c r="ED10" i="16"/>
  <c r="EC52" i="16"/>
  <c r="EC75" i="16"/>
  <c r="EC45" i="16"/>
  <c r="EC55" i="16"/>
  <c r="EC84" i="16"/>
  <c r="EC47" i="16"/>
  <c r="EC14" i="16"/>
  <c r="EC49" i="16"/>
  <c r="EC71" i="16"/>
  <c r="EC15" i="16"/>
  <c r="EC16" i="16"/>
  <c r="EC29" i="16"/>
  <c r="EC23" i="16"/>
  <c r="EC54" i="16"/>
  <c r="EC79" i="16"/>
  <c r="EC24" i="16"/>
  <c r="EC26" i="16"/>
  <c r="EC17" i="16"/>
  <c r="EC46" i="16"/>
  <c r="EC43" i="16"/>
  <c r="EC13" i="16"/>
  <c r="EC66" i="16"/>
  <c r="EC22" i="16"/>
  <c r="EC31" i="16"/>
  <c r="EC60" i="16"/>
  <c r="EC42" i="16"/>
  <c r="EC53" i="16"/>
  <c r="EC51" i="16"/>
  <c r="EC21" i="16"/>
  <c r="EC59" i="16"/>
  <c r="EC63" i="16"/>
  <c r="EC57" i="16"/>
  <c r="EC33" i="16"/>
  <c r="EC85" i="16"/>
  <c r="EC65" i="16"/>
  <c r="EC28" i="16"/>
  <c r="EC34" i="16"/>
  <c r="EC72" i="16"/>
  <c r="EC67" i="16"/>
  <c r="EC11" i="16"/>
  <c r="EC62" i="16"/>
  <c r="EC36" i="16"/>
  <c r="EC64" i="16"/>
  <c r="EC69" i="16"/>
  <c r="EC50" i="16"/>
  <c r="EC38" i="16"/>
  <c r="CR70" i="16"/>
  <c r="CR48" i="16"/>
  <c r="CR14" i="16"/>
  <c r="CR71" i="16"/>
  <c r="CR49" i="16"/>
  <c r="CR241" i="16"/>
  <c r="CR51" i="16"/>
  <c r="CR53" i="16"/>
  <c r="CR33" i="16"/>
  <c r="CR13" i="16"/>
  <c r="CR50" i="16"/>
  <c r="CR15" i="16"/>
  <c r="CR42" i="16"/>
  <c r="CR27" i="16"/>
  <c r="CR59" i="16"/>
  <c r="CR54" i="16"/>
  <c r="CR68" i="16"/>
  <c r="CR38" i="16"/>
  <c r="CR16" i="16"/>
  <c r="CR73" i="16"/>
  <c r="CR39" i="16"/>
  <c r="CR17" i="16"/>
  <c r="CR23" i="16"/>
  <c r="CR58" i="16"/>
  <c r="CR60" i="16"/>
  <c r="CR11" i="16"/>
  <c r="CR40" i="16"/>
  <c r="CR20" i="16"/>
  <c r="CR21" i="16"/>
  <c r="CR22" i="16"/>
  <c r="CR57" i="16"/>
  <c r="CR29" i="16"/>
  <c r="CR43" i="16"/>
  <c r="CR12" i="16"/>
  <c r="CR76" i="16"/>
  <c r="CR75" i="16"/>
  <c r="CR63" i="16"/>
  <c r="CR41" i="16"/>
  <c r="CR78" i="16"/>
  <c r="CR56" i="16"/>
  <c r="CR30" i="16"/>
  <c r="CR65" i="16"/>
  <c r="CR45" i="16"/>
  <c r="CR66" i="16"/>
  <c r="CR55" i="16"/>
  <c r="CR19" i="16"/>
  <c r="CR28" i="16"/>
  <c r="CR34" i="16"/>
  <c r="CR64" i="16"/>
  <c r="CR36" i="16"/>
  <c r="CR37" i="16"/>
  <c r="CR74" i="16"/>
  <c r="CR67" i="16"/>
  <c r="CR61" i="16"/>
  <c r="CR25" i="16"/>
  <c r="CR31" i="16"/>
  <c r="CR89" i="16"/>
  <c r="CR46" i="16"/>
  <c r="CR24" i="16"/>
  <c r="CS9" i="16"/>
  <c r="CR72" i="16"/>
  <c r="CR52" i="16"/>
  <c r="CR18" i="16"/>
  <c r="CR62" i="16"/>
  <c r="CR26" i="16"/>
  <c r="CR77" i="16"/>
  <c r="CR79" i="16"/>
  <c r="CR35" i="16"/>
  <c r="CR44" i="16"/>
  <c r="CR47" i="16"/>
  <c r="CR32" i="16"/>
  <c r="CR10" i="16"/>
  <c r="CR69" i="16"/>
  <c r="CQ278" i="16"/>
  <c r="CQ250" i="16"/>
  <c r="CQ297" i="16"/>
  <c r="CQ302" i="16"/>
  <c r="CQ244" i="16"/>
  <c r="CQ293" i="16"/>
  <c r="CQ268" i="16"/>
  <c r="CQ305" i="16"/>
  <c r="CQ259" i="16"/>
  <c r="CQ298" i="16"/>
  <c r="CQ284" i="16"/>
  <c r="CQ309" i="16"/>
  <c r="CQ252" i="16"/>
  <c r="CQ301" i="16"/>
  <c r="CQ272" i="16"/>
  <c r="CQ296" i="16"/>
  <c r="CQ283" i="16"/>
  <c r="CQ292" i="16"/>
  <c r="CQ264" i="16"/>
  <c r="CQ286" i="16"/>
  <c r="CQ258" i="16"/>
  <c r="CQ275" i="16"/>
  <c r="CQ261" i="16"/>
  <c r="CQ255" i="16"/>
  <c r="CQ306" i="16"/>
  <c r="CQ270" i="16"/>
  <c r="CQ248" i="16"/>
  <c r="CQ304" i="16"/>
  <c r="CQ277" i="16"/>
  <c r="CQ273" i="16"/>
  <c r="CQ308" i="16"/>
  <c r="CQ288" i="16"/>
  <c r="CQ257" i="16"/>
  <c r="CQ265" i="16"/>
  <c r="CQ299" i="16"/>
  <c r="CQ285" i="16"/>
  <c r="CQ303" i="16"/>
  <c r="CQ289" i="16"/>
  <c r="CQ243" i="16"/>
  <c r="CQ294" i="16"/>
  <c r="CQ266" i="16"/>
  <c r="CQ256" i="16"/>
  <c r="CQ279" i="16"/>
  <c r="CQ245" i="16"/>
  <c r="CQ242" i="16"/>
  <c r="CQ262" i="16"/>
  <c r="CQ281" i="16"/>
  <c r="CQ260" i="16"/>
  <c r="CQ300" i="16"/>
  <c r="CQ269" i="16"/>
  <c r="CQ246" i="16"/>
  <c r="CQ311" i="16"/>
  <c r="CQ267" i="16"/>
  <c r="CQ253" i="16"/>
  <c r="CQ310" i="16"/>
  <c r="CQ274" i="16"/>
  <c r="CQ295" i="16"/>
  <c r="CQ307" i="16"/>
  <c r="CQ280" i="16"/>
  <c r="CQ249" i="16"/>
  <c r="CQ290" i="16"/>
  <c r="CQ276" i="16"/>
  <c r="CQ254" i="16"/>
  <c r="CQ291" i="16"/>
  <c r="CQ287" i="16"/>
  <c r="CQ251" i="16"/>
  <c r="CQ282" i="16"/>
  <c r="CQ263" i="16"/>
  <c r="CQ247" i="16"/>
  <c r="CQ271" i="16"/>
  <c r="CT165" i="16"/>
  <c r="ED32" i="16"/>
  <c r="ED75" i="16"/>
  <c r="ED52" i="16"/>
  <c r="ED79" i="16"/>
  <c r="ED17" i="16"/>
  <c r="ED72" i="16"/>
  <c r="ED18" i="16"/>
  <c r="ED68" i="16"/>
  <c r="ED22" i="16"/>
  <c r="ED57" i="16"/>
  <c r="ED20" i="16"/>
  <c r="ED65" i="16"/>
  <c r="ED36" i="16"/>
  <c r="ED33" i="16"/>
  <c r="ED45" i="16"/>
  <c r="ED53" i="16"/>
  <c r="ED59" i="16"/>
  <c r="ED38" i="16"/>
  <c r="ED73" i="16"/>
  <c r="ED43" i="16"/>
  <c r="ED61" i="16"/>
  <c r="ED15" i="16"/>
  <c r="ED44" i="16"/>
  <c r="ED40" i="16"/>
  <c r="ED77" i="16"/>
  <c r="ED31" i="16"/>
  <c r="ED37" i="16"/>
  <c r="ED58" i="16"/>
  <c r="ED60" i="16"/>
  <c r="ED66" i="16"/>
  <c r="ED28" i="16"/>
  <c r="ED34" i="16"/>
  <c r="ED54" i="16"/>
  <c r="ED76" i="16"/>
  <c r="ED26" i="16"/>
  <c r="ED41" i="16"/>
  <c r="ED11" i="16"/>
  <c r="ED74" i="16"/>
  <c r="ED30" i="16"/>
  <c r="ED21" i="16"/>
  <c r="ED84" i="16"/>
  <c r="ED51" i="16"/>
  <c r="ED13" i="16"/>
  <c r="ED46" i="16"/>
  <c r="ED12" i="16"/>
  <c r="ED27" i="16"/>
  <c r="ED47" i="16"/>
  <c r="ED35" i="16"/>
  <c r="ED63" i="16"/>
  <c r="ED67" i="16"/>
  <c r="ED78" i="16"/>
  <c r="ED29" i="16"/>
  <c r="ED25" i="16"/>
  <c r="ED83" i="16"/>
  <c r="B29" i="165"/>
  <c r="ED39" i="16"/>
  <c r="ED50" i="16"/>
  <c r="ED71" i="16"/>
  <c r="ED23" i="16"/>
  <c r="ED42" i="16"/>
  <c r="ED19" i="16"/>
  <c r="ED48" i="16"/>
  <c r="ED24" i="16"/>
  <c r="EE9" i="16"/>
  <c r="EE10" i="16"/>
  <c r="ED85" i="16"/>
  <c r="ED70" i="16"/>
  <c r="ED55" i="16"/>
  <c r="ED56" i="16"/>
  <c r="ED16" i="16"/>
  <c r="ED49" i="16"/>
  <c r="ED64" i="16"/>
  <c r="ED62" i="16"/>
  <c r="ED14" i="16"/>
  <c r="ED69" i="16"/>
  <c r="CU165" i="16"/>
  <c r="CS59" i="16"/>
  <c r="CS13" i="16"/>
  <c r="CS23" i="16"/>
  <c r="CS10" i="16"/>
  <c r="CS11" i="16"/>
  <c r="CS12" i="16"/>
  <c r="CS14" i="16"/>
  <c r="CS15" i="16"/>
  <c r="CS16" i="16"/>
  <c r="CS17" i="16"/>
  <c r="CS18" i="16"/>
  <c r="CS19" i="16"/>
  <c r="CS20" i="16"/>
  <c r="CS21" i="16"/>
  <c r="CS22" i="16"/>
  <c r="CS24" i="16"/>
  <c r="CS25" i="16"/>
  <c r="CS26" i="16"/>
  <c r="CS27" i="16"/>
  <c r="CS28" i="16"/>
  <c r="CS29" i="16"/>
  <c r="CS30" i="16"/>
  <c r="CS31" i="16"/>
  <c r="CS32" i="16"/>
  <c r="CS33" i="16"/>
  <c r="CS34" i="16"/>
  <c r="CS35" i="16"/>
  <c r="CS36" i="16"/>
  <c r="CS37" i="16"/>
  <c r="CS38" i="16"/>
  <c r="CS39" i="16"/>
  <c r="CS40" i="16"/>
  <c r="CS41" i="16"/>
  <c r="CS42" i="16"/>
  <c r="CS43" i="16"/>
  <c r="CS44" i="16"/>
  <c r="CS45" i="16"/>
  <c r="CS46" i="16"/>
  <c r="CS47" i="16"/>
  <c r="CS48" i="16"/>
  <c r="CS49" i="16"/>
  <c r="CS50" i="16"/>
  <c r="CS51" i="16"/>
  <c r="CS52" i="16"/>
  <c r="CS53" i="16"/>
  <c r="CS54" i="16"/>
  <c r="CS55" i="16"/>
  <c r="CS56" i="16"/>
  <c r="CS57" i="16"/>
  <c r="CS58" i="16"/>
  <c r="CS60" i="16"/>
  <c r="CS61" i="16"/>
  <c r="CS62" i="16"/>
  <c r="CS63" i="16"/>
  <c r="CS64" i="16"/>
  <c r="CS65" i="16"/>
  <c r="CS66" i="16"/>
  <c r="CS67" i="16"/>
  <c r="CS68" i="16"/>
  <c r="CS69" i="16"/>
  <c r="CS70" i="16"/>
  <c r="CS71" i="16"/>
  <c r="CS72" i="16"/>
  <c r="CS73" i="16"/>
  <c r="CS74" i="16"/>
  <c r="CS75" i="16"/>
  <c r="CS76" i="16"/>
  <c r="CS77" i="16"/>
  <c r="CS78" i="16"/>
  <c r="CS79" i="16"/>
  <c r="CS81" i="16"/>
  <c r="CT9" i="16"/>
  <c r="CS241" i="16"/>
  <c r="CS89" i="16"/>
  <c r="CR300" i="16"/>
  <c r="CR286" i="16"/>
  <c r="CR261" i="16"/>
  <c r="CR290" i="16"/>
  <c r="CR252" i="16"/>
  <c r="CR311" i="16"/>
  <c r="CR283" i="16"/>
  <c r="CR243" i="16"/>
  <c r="CR303" i="16"/>
  <c r="CR269" i="16"/>
  <c r="CR310" i="16"/>
  <c r="CR287" i="16"/>
  <c r="CR297" i="16"/>
  <c r="CR301" i="16"/>
  <c r="CR244" i="16"/>
  <c r="CR308" i="16"/>
  <c r="CR262" i="16"/>
  <c r="CR276" i="16"/>
  <c r="CR279" i="16"/>
  <c r="CR251" i="16"/>
  <c r="CR249" i="16"/>
  <c r="CR264" i="16"/>
  <c r="CR253" i="16"/>
  <c r="CR302" i="16"/>
  <c r="CR255" i="16"/>
  <c r="CR265" i="16"/>
  <c r="CR260" i="16"/>
  <c r="CR246" i="16"/>
  <c r="CR299" i="16"/>
  <c r="CR275" i="16"/>
  <c r="CR309" i="16"/>
  <c r="CR266" i="16"/>
  <c r="CR267" i="16"/>
  <c r="CR293" i="16"/>
  <c r="CR242" i="16"/>
  <c r="CR285" i="16"/>
  <c r="CR257" i="16"/>
  <c r="CR250" i="16"/>
  <c r="CR259" i="16"/>
  <c r="CR284" i="16"/>
  <c r="CR270" i="16"/>
  <c r="CR288" i="16"/>
  <c r="CR258" i="16"/>
  <c r="CR296" i="16"/>
  <c r="CR263" i="16"/>
  <c r="CR305" i="16"/>
  <c r="CR298" i="16"/>
  <c r="CR245" i="16"/>
  <c r="CR273" i="16"/>
  <c r="CR295" i="16"/>
  <c r="CR294" i="16"/>
  <c r="CR272" i="16"/>
  <c r="CR256" i="16"/>
  <c r="CR289" i="16"/>
  <c r="CR278" i="16"/>
  <c r="CR291" i="16"/>
  <c r="CR254" i="16"/>
  <c r="CR247" i="16"/>
  <c r="CR292" i="16"/>
  <c r="CR271" i="16"/>
  <c r="CR277" i="16"/>
  <c r="CR268" i="16"/>
  <c r="CR280" i="16"/>
  <c r="CR248" i="16"/>
  <c r="CR274" i="16"/>
  <c r="CR306" i="16"/>
  <c r="CR307" i="16"/>
  <c r="CR282" i="16"/>
  <c r="CR304" i="16"/>
  <c r="CR281" i="16"/>
  <c r="CS260" i="16"/>
  <c r="CS246" i="16"/>
  <c r="CS288" i="16"/>
  <c r="CS274" i="16"/>
  <c r="CS283" i="16"/>
  <c r="CS252" i="16"/>
  <c r="CS309" i="16"/>
  <c r="CS272" i="16"/>
  <c r="CS258" i="16"/>
  <c r="CS300" i="16"/>
  <c r="CS305" i="16"/>
  <c r="CS308" i="16"/>
  <c r="CS250" i="16"/>
  <c r="CS276" i="16"/>
  <c r="CS257" i="16"/>
  <c r="CS268" i="16"/>
  <c r="CS254" i="16"/>
  <c r="CS267" i="16"/>
  <c r="CS253" i="16"/>
  <c r="CS310" i="16"/>
  <c r="CS282" i="16"/>
  <c r="CS303" i="16"/>
  <c r="CS259" i="16"/>
  <c r="CS245" i="16"/>
  <c r="CS302" i="16"/>
  <c r="CS266" i="16"/>
  <c r="CS264" i="16"/>
  <c r="CS286" i="16"/>
  <c r="CS280" i="16"/>
  <c r="CS294" i="16"/>
  <c r="CS271" i="16"/>
  <c r="CS262" i="16"/>
  <c r="CS306" i="16"/>
  <c r="CS261" i="16"/>
  <c r="CS247" i="16"/>
  <c r="CS292" i="16"/>
  <c r="CS278" i="16"/>
  <c r="CS289" i="16"/>
  <c r="CS248" i="16"/>
  <c r="CS244" i="16"/>
  <c r="CS284" i="16"/>
  <c r="CS270" i="16"/>
  <c r="CS273" i="16"/>
  <c r="CS255" i="16"/>
  <c r="CS293" i="16"/>
  <c r="CS297" i="16"/>
  <c r="CS301" i="16"/>
  <c r="CS242" i="16"/>
  <c r="CS269" i="16"/>
  <c r="CS249" i="16"/>
  <c r="CS304" i="16"/>
  <c r="CS290" i="16"/>
  <c r="CS295" i="16"/>
  <c r="CS277" i="16"/>
  <c r="CS311" i="16"/>
  <c r="CS263" i="16"/>
  <c r="CS285" i="16"/>
  <c r="CS291" i="16"/>
  <c r="CS275" i="16"/>
  <c r="CS243" i="16"/>
  <c r="CS251" i="16"/>
  <c r="CS256" i="16"/>
  <c r="CS265" i="16"/>
  <c r="CS279" i="16"/>
  <c r="CS281" i="16"/>
  <c r="CS287" i="16"/>
  <c r="CS296" i="16"/>
  <c r="CS298" i="16"/>
  <c r="CS299" i="16"/>
  <c r="CS307" i="16"/>
  <c r="CS313" i="16"/>
  <c r="J46" i="164"/>
  <c r="CT38" i="16"/>
  <c r="CT16" i="16"/>
  <c r="CT73" i="16"/>
  <c r="CT44" i="16"/>
  <c r="CU9" i="16"/>
  <c r="CT30" i="16"/>
  <c r="CT241" i="16"/>
  <c r="CT65" i="16"/>
  <c r="CT28" i="16"/>
  <c r="CT77" i="16"/>
  <c r="CT78" i="16"/>
  <c r="CT50" i="16"/>
  <c r="CT22" i="16"/>
  <c r="CT57" i="16"/>
  <c r="CT61" i="16"/>
  <c r="CT32" i="16"/>
  <c r="CT68" i="16"/>
  <c r="CT58" i="16"/>
  <c r="CT24" i="16"/>
  <c r="CT31" i="16"/>
  <c r="CT89" i="16"/>
  <c r="CT27" i="16"/>
  <c r="CT36" i="16"/>
  <c r="CT35" i="16"/>
  <c r="CT23" i="16"/>
  <c r="CT72" i="16"/>
  <c r="CT11" i="16"/>
  <c r="CT20" i="16"/>
  <c r="CT42" i="16"/>
  <c r="CT56" i="16"/>
  <c r="CT45" i="16"/>
  <c r="CT79" i="16"/>
  <c r="CT12" i="16"/>
  <c r="CT54" i="16"/>
  <c r="CT59" i="16"/>
  <c r="CT46" i="16"/>
  <c r="CT43" i="16"/>
  <c r="CT52" i="16"/>
  <c r="CT70" i="16"/>
  <c r="CT48" i="16"/>
  <c r="CT34" i="16"/>
  <c r="CT37" i="16"/>
  <c r="CT10" i="16"/>
  <c r="CT62" i="16"/>
  <c r="CT40" i="16"/>
  <c r="CT18" i="16"/>
  <c r="CT21" i="16"/>
  <c r="CT19" i="16"/>
  <c r="CT71" i="16"/>
  <c r="CT53" i="16"/>
  <c r="CT15" i="16"/>
  <c r="CT66" i="16"/>
  <c r="CT67" i="16"/>
  <c r="CT25" i="16"/>
  <c r="CT51" i="16"/>
  <c r="CT39" i="16"/>
  <c r="CT60" i="16"/>
  <c r="CT63" i="16"/>
  <c r="CT13" i="16"/>
  <c r="CT64" i="16"/>
  <c r="CT29" i="16"/>
  <c r="CT75" i="16"/>
  <c r="CT74" i="16"/>
  <c r="CT76" i="16"/>
  <c r="CT33" i="16"/>
  <c r="CT49" i="16"/>
  <c r="CT47" i="16"/>
  <c r="CT17" i="16"/>
  <c r="CT41" i="16"/>
  <c r="CT55" i="16"/>
  <c r="CT14" i="16"/>
  <c r="CT69" i="16"/>
  <c r="CT26" i="16"/>
  <c r="CR313" i="16"/>
  <c r="J45" i="164"/>
  <c r="CV165" i="16"/>
  <c r="EE63" i="16"/>
  <c r="EE41" i="16"/>
  <c r="EE35" i="16"/>
  <c r="EE66" i="16"/>
  <c r="EE27" i="16"/>
  <c r="EE28" i="16"/>
  <c r="EF9" i="16"/>
  <c r="EF10" i="16"/>
  <c r="EE40" i="16"/>
  <c r="EE15" i="16"/>
  <c r="EE46" i="16"/>
  <c r="EE43" i="16"/>
  <c r="EE76" i="16"/>
  <c r="EE61" i="16"/>
  <c r="EE44" i="16"/>
  <c r="EE72" i="16"/>
  <c r="EE14" i="16"/>
  <c r="EE25" i="16"/>
  <c r="EE78" i="16"/>
  <c r="EE31" i="16"/>
  <c r="EE84" i="16"/>
  <c r="EE62" i="16"/>
  <c r="EE77" i="16"/>
  <c r="EE11" i="16"/>
  <c r="EE71" i="16"/>
  <c r="EE49" i="16"/>
  <c r="EE51" i="16"/>
  <c r="EE21" i="16"/>
  <c r="EE16" i="16"/>
  <c r="EE57" i="16"/>
  <c r="EE37" i="16"/>
  <c r="EE12" i="16"/>
  <c r="EE85" i="16"/>
  <c r="EE55" i="16"/>
  <c r="EE19" i="16"/>
  <c r="EE48" i="16"/>
  <c r="EE56" i="16"/>
  <c r="EE59" i="16"/>
  <c r="EE52" i="16"/>
  <c r="EE30" i="16"/>
  <c r="EE13" i="16"/>
  <c r="EE58" i="16"/>
  <c r="EE39" i="16"/>
  <c r="EE17" i="16"/>
  <c r="EE70" i="16"/>
  <c r="EE18" i="16"/>
  <c r="EE64" i="16"/>
  <c r="EE68" i="16"/>
  <c r="EE45" i="16"/>
  <c r="EE23" i="16"/>
  <c r="EE54" i="16"/>
  <c r="EE32" i="16"/>
  <c r="EE22" i="16"/>
  <c r="EE42" i="16"/>
  <c r="EE36" i="16"/>
  <c r="EE47" i="16"/>
  <c r="EE20" i="16"/>
  <c r="EE75" i="16"/>
  <c r="EE74" i="16"/>
  <c r="EE65" i="16"/>
  <c r="EE26" i="16"/>
  <c r="EE69" i="16"/>
  <c r="EE29" i="16"/>
  <c r="EE83" i="16"/>
  <c r="B30" i="165"/>
  <c r="EE50" i="16"/>
  <c r="EE73" i="16"/>
  <c r="EE60" i="16"/>
  <c r="EE79" i="16"/>
  <c r="EE53" i="16"/>
  <c r="EE34" i="16"/>
  <c r="EE67" i="16"/>
  <c r="EE38" i="16"/>
  <c r="EE24" i="16"/>
  <c r="EE33" i="16"/>
  <c r="CW165" i="16"/>
  <c r="EF21" i="16"/>
  <c r="EF76" i="16"/>
  <c r="EF62" i="16"/>
  <c r="EF75" i="16"/>
  <c r="EF16" i="16"/>
  <c r="EF20" i="16"/>
  <c r="EF79" i="16"/>
  <c r="EF40" i="16"/>
  <c r="EF69" i="16"/>
  <c r="EF65" i="16"/>
  <c r="EF25" i="16"/>
  <c r="EF63" i="16"/>
  <c r="EF51" i="16"/>
  <c r="EF36" i="16"/>
  <c r="EF72" i="16"/>
  <c r="EF37" i="16"/>
  <c r="EF34" i="16"/>
  <c r="EF56" i="16"/>
  <c r="EF44" i="16"/>
  <c r="EF30" i="16"/>
  <c r="EF11" i="16"/>
  <c r="EF58" i="16"/>
  <c r="EF61" i="16"/>
  <c r="EF47" i="16"/>
  <c r="EF49" i="16"/>
  <c r="EF19" i="16"/>
  <c r="EF32" i="16"/>
  <c r="EF46" i="16"/>
  <c r="EF57" i="16"/>
  <c r="EF68" i="16"/>
  <c r="EF59" i="16"/>
  <c r="EF45" i="16"/>
  <c r="EF17" i="16"/>
  <c r="EF64" i="16"/>
  <c r="EF23" i="16"/>
  <c r="EF28" i="16"/>
  <c r="EF53" i="16"/>
  <c r="EF39" i="16"/>
  <c r="EF33" i="16"/>
  <c r="EF66" i="16"/>
  <c r="EF41" i="16"/>
  <c r="EF52" i="16"/>
  <c r="EF38" i="16"/>
  <c r="EF27" i="16"/>
  <c r="EF74" i="16"/>
  <c r="EF60" i="16"/>
  <c r="EF43" i="16"/>
  <c r="EF13" i="16"/>
  <c r="EF54" i="16"/>
  <c r="EF48" i="16"/>
  <c r="EF31" i="16"/>
  <c r="EF50" i="16"/>
  <c r="EF78" i="16"/>
  <c r="EF14" i="16"/>
  <c r="EF12" i="16"/>
  <c r="EF29" i="16"/>
  <c r="EF85" i="16"/>
  <c r="EF84" i="16"/>
  <c r="EF73" i="16"/>
  <c r="EF67" i="16"/>
  <c r="EF18" i="16"/>
  <c r="EF77" i="16"/>
  <c r="EF42" i="16"/>
  <c r="EF24" i="16"/>
  <c r="EF70" i="16"/>
  <c r="EF35" i="16"/>
  <c r="EF22" i="16"/>
  <c r="EF71" i="16"/>
  <c r="EF15" i="16"/>
  <c r="EF55" i="16"/>
  <c r="EF83" i="16"/>
  <c r="B31" i="165"/>
  <c r="EF26" i="16"/>
  <c r="CT296" i="16"/>
  <c r="CT298" i="16"/>
  <c r="CT255" i="16"/>
  <c r="CT310" i="16"/>
  <c r="CT256" i="16"/>
  <c r="CT242" i="16"/>
  <c r="CT285" i="16"/>
  <c r="CT302" i="16"/>
  <c r="CT311" i="16"/>
  <c r="CT306" i="16"/>
  <c r="CT257" i="16"/>
  <c r="CT250" i="16"/>
  <c r="CT281" i="16"/>
  <c r="CT243" i="16"/>
  <c r="CT292" i="16"/>
  <c r="CT274" i="16"/>
  <c r="CT304" i="16"/>
  <c r="CT270" i="16"/>
  <c r="CT291" i="16"/>
  <c r="CT293" i="16"/>
  <c r="CT249" i="16"/>
  <c r="CT284" i="16"/>
  <c r="CT251" i="16"/>
  <c r="CT290" i="16"/>
  <c r="CT308" i="16"/>
  <c r="CT294" i="16"/>
  <c r="CT272" i="16"/>
  <c r="CT271" i="16"/>
  <c r="CT280" i="16"/>
  <c r="CT309" i="16"/>
  <c r="CT263" i="16"/>
  <c r="CT282" i="16"/>
  <c r="CT278" i="16"/>
  <c r="CT269" i="16"/>
  <c r="CT279" i="16"/>
  <c r="CT259" i="16"/>
  <c r="CT261" i="16"/>
  <c r="CT254" i="16"/>
  <c r="CT305" i="16"/>
  <c r="CT288" i="16"/>
  <c r="CT258" i="16"/>
  <c r="CT244" i="16"/>
  <c r="CT297" i="16"/>
  <c r="CT300" i="16"/>
  <c r="CT301" i="16"/>
  <c r="CT268" i="16"/>
  <c r="CT245" i="16"/>
  <c r="CT273" i="16"/>
  <c r="CT307" i="16"/>
  <c r="CT286" i="16"/>
  <c r="CT262" i="16"/>
  <c r="CT276" i="16"/>
  <c r="CT260" i="16"/>
  <c r="CT253" i="16"/>
  <c r="CT265" i="16"/>
  <c r="CT277" i="16"/>
  <c r="CT266" i="16"/>
  <c r="CT283" i="16"/>
  <c r="CT267" i="16"/>
  <c r="CT248" i="16"/>
  <c r="CT299" i="16"/>
  <c r="CT264" i="16"/>
  <c r="CT295" i="16"/>
  <c r="CT289" i="16"/>
  <c r="CT287" i="16"/>
  <c r="CT252" i="16"/>
  <c r="CT246" i="16"/>
  <c r="CT303" i="16"/>
  <c r="CT275" i="16"/>
  <c r="CT247" i="16"/>
  <c r="CU39" i="16"/>
  <c r="CU76" i="16"/>
  <c r="CU27" i="16"/>
  <c r="CU16" i="16"/>
  <c r="CU19" i="16"/>
  <c r="CU63" i="16"/>
  <c r="CU65" i="16"/>
  <c r="CU24" i="16"/>
  <c r="CU61" i="16"/>
  <c r="CU15" i="16"/>
  <c r="CU46" i="16"/>
  <c r="CU67" i="16"/>
  <c r="CU60" i="16"/>
  <c r="CU45" i="16"/>
  <c r="CU55" i="16"/>
  <c r="CU59" i="16"/>
  <c r="CU47" i="16"/>
  <c r="CU17" i="16"/>
  <c r="CU50" i="16"/>
  <c r="CU42" i="16"/>
  <c r="CU10" i="16"/>
  <c r="CU73" i="16"/>
  <c r="CU40" i="16"/>
  <c r="CU77" i="16"/>
  <c r="CU66" i="16"/>
  <c r="CU68" i="16"/>
  <c r="CU78" i="16"/>
  <c r="CU11" i="16"/>
  <c r="CU35" i="16"/>
  <c r="CU52" i="16"/>
  <c r="CU53" i="16"/>
  <c r="CU23" i="16"/>
  <c r="CU62" i="16"/>
  <c r="CU25" i="16"/>
  <c r="CU48" i="16"/>
  <c r="CU20" i="16"/>
  <c r="CU89" i="16"/>
  <c r="CU13" i="16"/>
  <c r="CU71" i="16"/>
  <c r="CU41" i="16"/>
  <c r="CV9" i="16"/>
  <c r="CU12" i="16"/>
  <c r="CU34" i="16"/>
  <c r="CU36" i="16"/>
  <c r="CU14" i="16"/>
  <c r="CU21" i="16"/>
  <c r="CU22" i="16"/>
  <c r="CU79" i="16"/>
  <c r="CU26" i="16"/>
  <c r="CU57" i="16"/>
  <c r="CU38" i="16"/>
  <c r="CU28" i="16"/>
  <c r="CU72" i="16"/>
  <c r="CU43" i="16"/>
  <c r="CU32" i="16"/>
  <c r="CU74" i="16"/>
  <c r="CU70" i="16"/>
  <c r="CU64" i="16"/>
  <c r="CU51" i="16"/>
  <c r="CU37" i="16"/>
  <c r="CU75" i="16"/>
  <c r="CU29" i="16"/>
  <c r="CU241" i="16"/>
  <c r="CU30" i="16"/>
  <c r="CU33" i="16"/>
  <c r="CU49" i="16"/>
  <c r="CU58" i="16"/>
  <c r="CU54" i="16"/>
  <c r="CU44" i="16"/>
  <c r="CU31" i="16"/>
  <c r="CU18" i="16"/>
  <c r="CU69" i="16"/>
  <c r="CU56" i="16"/>
  <c r="CU311" i="16"/>
  <c r="CU305" i="16"/>
  <c r="CU276" i="16"/>
  <c r="CU246" i="16"/>
  <c r="CU271" i="16"/>
  <c r="CU265" i="16"/>
  <c r="CU267" i="16"/>
  <c r="CU302" i="16"/>
  <c r="CU243" i="16"/>
  <c r="CU274" i="16"/>
  <c r="CU259" i="16"/>
  <c r="CU289" i="16"/>
  <c r="CU285" i="16"/>
  <c r="CU257" i="16"/>
  <c r="CU286" i="16"/>
  <c r="CU270" i="16"/>
  <c r="CU306" i="16"/>
  <c r="CU247" i="16"/>
  <c r="CU304" i="16"/>
  <c r="CU298" i="16"/>
  <c r="CU254" i="16"/>
  <c r="CU291" i="16"/>
  <c r="CU264" i="16"/>
  <c r="CU258" i="16"/>
  <c r="CU245" i="16"/>
  <c r="CU294" i="16"/>
  <c r="CU280" i="16"/>
  <c r="CU277" i="16"/>
  <c r="CU295" i="16"/>
  <c r="CU244" i="16"/>
  <c r="CU263" i="16"/>
  <c r="CU251" i="16"/>
  <c r="CU268" i="16"/>
  <c r="CU262" i="16"/>
  <c r="CU248" i="16"/>
  <c r="CU272" i="16"/>
  <c r="CU266" i="16"/>
  <c r="CU261" i="16"/>
  <c r="CU310" i="16"/>
  <c r="CU303" i="16"/>
  <c r="CU297" i="16"/>
  <c r="CU260" i="16"/>
  <c r="CU301" i="16"/>
  <c r="CU287" i="16"/>
  <c r="CU299" i="16"/>
  <c r="CU284" i="16"/>
  <c r="CU282" i="16"/>
  <c r="CU252" i="16"/>
  <c r="CU250" i="16"/>
  <c r="CU278" i="16"/>
  <c r="CU242" i="16"/>
  <c r="CU275" i="16"/>
  <c r="CU279" i="16"/>
  <c r="CU300" i="16"/>
  <c r="CU307" i="16"/>
  <c r="CU293" i="16"/>
  <c r="CU255" i="16"/>
  <c r="CU253" i="16"/>
  <c r="CU309" i="16"/>
  <c r="CU288" i="16"/>
  <c r="CU249" i="16"/>
  <c r="CU283" i="16"/>
  <c r="CU290" i="16"/>
  <c r="CU269" i="16"/>
  <c r="CU308" i="16"/>
  <c r="CU273" i="16"/>
  <c r="CU296" i="16"/>
  <c r="CU281" i="16"/>
  <c r="CU256" i="16"/>
  <c r="CU292" i="16"/>
  <c r="CX165" i="16"/>
  <c r="CV30" i="16"/>
  <c r="CV36" i="16"/>
  <c r="CV16" i="16"/>
  <c r="CV23" i="16"/>
  <c r="CV78" i="16"/>
  <c r="CV10" i="16"/>
  <c r="CV28" i="16"/>
  <c r="CV51" i="16"/>
  <c r="CV71" i="16"/>
  <c r="CV25" i="16"/>
  <c r="CV15" i="16"/>
  <c r="CV68" i="16"/>
  <c r="CV19" i="16"/>
  <c r="CV72" i="16"/>
  <c r="CV76" i="16"/>
  <c r="CV54" i="16"/>
  <c r="CV60" i="16"/>
  <c r="CV63" i="16"/>
  <c r="CV45" i="16"/>
  <c r="CV17" i="16"/>
  <c r="CV34" i="16"/>
  <c r="CV32" i="16"/>
  <c r="CV24" i="16"/>
  <c r="CV69" i="16"/>
  <c r="CV41" i="16"/>
  <c r="CV43" i="16"/>
  <c r="CV89" i="16"/>
  <c r="CV53" i="16"/>
  <c r="CV70" i="16"/>
  <c r="CV62" i="16"/>
  <c r="CV12" i="16"/>
  <c r="CV11" i="16"/>
  <c r="CV58" i="16"/>
  <c r="CV35" i="16"/>
  <c r="CV39" i="16"/>
  <c r="CV57" i="16"/>
  <c r="CV31" i="16"/>
  <c r="CV241" i="16"/>
  <c r="CV26" i="16"/>
  <c r="CV44" i="16"/>
  <c r="CV64" i="16"/>
  <c r="CV55" i="16"/>
  <c r="CV37" i="16"/>
  <c r="CV74" i="16"/>
  <c r="CV18" i="16"/>
  <c r="CV67" i="16"/>
  <c r="CV46" i="16"/>
  <c r="CV50" i="16"/>
  <c r="CV79" i="16"/>
  <c r="CV33" i="16"/>
  <c r="CV59" i="16"/>
  <c r="CV29" i="16"/>
  <c r="CV38" i="16"/>
  <c r="CV48" i="16"/>
  <c r="CV56" i="16"/>
  <c r="CV75" i="16"/>
  <c r="CV73" i="16"/>
  <c r="CV22" i="16"/>
  <c r="CV65" i="16"/>
  <c r="CV49" i="16"/>
  <c r="CV20" i="16"/>
  <c r="CV52" i="16"/>
  <c r="CV47" i="16"/>
  <c r="CV21" i="16"/>
  <c r="CV77" i="16"/>
  <c r="CV14" i="16"/>
  <c r="CV13" i="16"/>
  <c r="CV66" i="16"/>
  <c r="CV42" i="16"/>
  <c r="CV40" i="16"/>
  <c r="CV27" i="16"/>
  <c r="CV61" i="16"/>
  <c r="CW9" i="16"/>
  <c r="CW18" i="16"/>
  <c r="CW79" i="16"/>
  <c r="CW51" i="16"/>
  <c r="CW22" i="16"/>
  <c r="CW41" i="16"/>
  <c r="CW39" i="16"/>
  <c r="CW11" i="16"/>
  <c r="CW68" i="16"/>
  <c r="CW45" i="16"/>
  <c r="CW23" i="16"/>
  <c r="CW52" i="16"/>
  <c r="CW65" i="16"/>
  <c r="CX9" i="16"/>
  <c r="CW13" i="16"/>
  <c r="CW66" i="16"/>
  <c r="CW28" i="16"/>
  <c r="CW25" i="16"/>
  <c r="CW30" i="16"/>
  <c r="CW21" i="16"/>
  <c r="CW49" i="16"/>
  <c r="CW15" i="16"/>
  <c r="CW72" i="16"/>
  <c r="CW44" i="16"/>
  <c r="CW77" i="16"/>
  <c r="CW42" i="16"/>
  <c r="CW32" i="16"/>
  <c r="CW75" i="16"/>
  <c r="CW37" i="16"/>
  <c r="CW57" i="16"/>
  <c r="CW89" i="16"/>
  <c r="CW78" i="16"/>
  <c r="CW31" i="16"/>
  <c r="CW60" i="16"/>
  <c r="CW33" i="16"/>
  <c r="CW56" i="16"/>
  <c r="CW61" i="16"/>
  <c r="CW29" i="16"/>
  <c r="CW20" i="16"/>
  <c r="CW17" i="16"/>
  <c r="CW50" i="16"/>
  <c r="CW40" i="16"/>
  <c r="CW12" i="16"/>
  <c r="CW46" i="16"/>
  <c r="CW73" i="16"/>
  <c r="CW71" i="16"/>
  <c r="CW43" i="16"/>
  <c r="CW16" i="16"/>
  <c r="CW38" i="16"/>
  <c r="CW34" i="16"/>
  <c r="CW67" i="16"/>
  <c r="CW54" i="16"/>
  <c r="CW63" i="16"/>
  <c r="CW53" i="16"/>
  <c r="CW48" i="16"/>
  <c r="CW58" i="16"/>
  <c r="CW47" i="16"/>
  <c r="CW74" i="16"/>
  <c r="CW26" i="16"/>
  <c r="CW70" i="16"/>
  <c r="CW27" i="16"/>
  <c r="CW241" i="16"/>
  <c r="CW14" i="16"/>
  <c r="CW24" i="16"/>
  <c r="CW62" i="16"/>
  <c r="CW76" i="16"/>
  <c r="CW36" i="16"/>
  <c r="CW69" i="16"/>
  <c r="CW35" i="16"/>
  <c r="CW19" i="16"/>
  <c r="CW64" i="16"/>
  <c r="CW59" i="16"/>
  <c r="CW10" i="16"/>
  <c r="CW55" i="16"/>
  <c r="CV287" i="16"/>
  <c r="CV245" i="16"/>
  <c r="CV242" i="16"/>
  <c r="CV243" i="16"/>
  <c r="CV244" i="16"/>
  <c r="CV246" i="16"/>
  <c r="CV247" i="16"/>
  <c r="CV248" i="16"/>
  <c r="CV249" i="16"/>
  <c r="CV250" i="16"/>
  <c r="CV251" i="16"/>
  <c r="CV252" i="16"/>
  <c r="CV253" i="16"/>
  <c r="CV254" i="16"/>
  <c r="CV255" i="16"/>
  <c r="CV256" i="16"/>
  <c r="CV257" i="16"/>
  <c r="CV258" i="16"/>
  <c r="CV259" i="16"/>
  <c r="CV260" i="16"/>
  <c r="CV261" i="16"/>
  <c r="CV262" i="16"/>
  <c r="CV263" i="16"/>
  <c r="CV264" i="16"/>
  <c r="CV265" i="16"/>
  <c r="CV266" i="16"/>
  <c r="CV267" i="16"/>
  <c r="CV268" i="16"/>
  <c r="CV269" i="16"/>
  <c r="CV270" i="16"/>
  <c r="CV271" i="16"/>
  <c r="CV272" i="16"/>
  <c r="CV273" i="16"/>
  <c r="CV274" i="16"/>
  <c r="CV275" i="16"/>
  <c r="CV276" i="16"/>
  <c r="CV277" i="16"/>
  <c r="CV278" i="16"/>
  <c r="CV279" i="16"/>
  <c r="CV280" i="16"/>
  <c r="CV281" i="16"/>
  <c r="CV282" i="16"/>
  <c r="CV283" i="16"/>
  <c r="CV284" i="16"/>
  <c r="CV285" i="16"/>
  <c r="CV286" i="16"/>
  <c r="CV288" i="16"/>
  <c r="CV289" i="16"/>
  <c r="CV290" i="16"/>
  <c r="CV291" i="16"/>
  <c r="CV292" i="16"/>
  <c r="CV293" i="16"/>
  <c r="CV294" i="16"/>
  <c r="CV295" i="16"/>
  <c r="CV296" i="16"/>
  <c r="CV297" i="16"/>
  <c r="CV298" i="16"/>
  <c r="CV299" i="16"/>
  <c r="CV300" i="16"/>
  <c r="CV301" i="16"/>
  <c r="CV302" i="16"/>
  <c r="CV303" i="16"/>
  <c r="CV304" i="16"/>
  <c r="CV305" i="16"/>
  <c r="CV306" i="16"/>
  <c r="CV307" i="16"/>
  <c r="CV308" i="16"/>
  <c r="CV309" i="16"/>
  <c r="CV310" i="16"/>
  <c r="CV311" i="16"/>
  <c r="CV313" i="16"/>
  <c r="J49" i="164"/>
  <c r="CY165" i="16"/>
  <c r="CX43" i="16"/>
  <c r="CX25" i="16"/>
  <c r="CX13" i="16"/>
  <c r="CX54" i="16"/>
  <c r="CX39" i="16"/>
  <c r="CX67" i="16"/>
  <c r="CX49" i="16"/>
  <c r="CX37" i="16"/>
  <c r="CX78" i="16"/>
  <c r="CX56" i="16"/>
  <c r="CX10" i="16"/>
  <c r="CX47" i="16"/>
  <c r="CX52" i="16"/>
  <c r="CX61" i="16"/>
  <c r="CX27" i="16"/>
  <c r="CX50" i="16"/>
  <c r="CX24" i="16"/>
  <c r="CX76" i="16"/>
  <c r="CX19" i="16"/>
  <c r="CX36" i="16"/>
  <c r="CX34" i="16"/>
  <c r="CX77" i="16"/>
  <c r="CX64" i="16"/>
  <c r="CY9" i="16"/>
  <c r="CX60" i="16"/>
  <c r="CX26" i="16"/>
  <c r="CX14" i="16"/>
  <c r="CX89" i="16"/>
  <c r="CX44" i="16"/>
  <c r="CX53" i="16"/>
  <c r="CX48" i="16"/>
  <c r="CX18" i="16"/>
  <c r="CX79" i="16"/>
  <c r="CX241" i="16"/>
  <c r="CX70" i="16"/>
  <c r="CX21" i="16"/>
  <c r="CX65" i="16"/>
  <c r="CX31" i="16"/>
  <c r="CX75" i="16"/>
  <c r="CX57" i="16"/>
  <c r="CX45" i="16"/>
  <c r="CX15" i="16"/>
  <c r="CX63" i="16"/>
  <c r="CX28" i="16"/>
  <c r="CX69" i="16"/>
  <c r="CX32" i="16"/>
  <c r="CX51" i="16"/>
  <c r="CX74" i="16"/>
  <c r="CX55" i="16"/>
  <c r="CX41" i="16"/>
  <c r="CX38" i="16"/>
  <c r="CX20" i="16"/>
  <c r="CX29" i="16"/>
  <c r="CX12" i="16"/>
  <c r="CX42" i="16"/>
  <c r="CX68" i="16"/>
  <c r="CX35" i="16"/>
  <c r="CX72" i="16"/>
  <c r="CX71" i="16"/>
  <c r="CX11" i="16"/>
  <c r="CX23" i="16"/>
  <c r="CX46" i="16"/>
  <c r="CX59" i="16"/>
  <c r="CX16" i="16"/>
  <c r="CX22" i="16"/>
  <c r="CX58" i="16"/>
  <c r="CX30" i="16"/>
  <c r="CX73" i="16"/>
  <c r="CX66" i="16"/>
  <c r="CX17" i="16"/>
  <c r="CX33" i="16"/>
  <c r="CX40" i="16"/>
  <c r="CX62" i="16"/>
  <c r="CZ165" i="16"/>
  <c r="CW255" i="16"/>
  <c r="CW245" i="16"/>
  <c r="CW302" i="16"/>
  <c r="CW306" i="16"/>
  <c r="CW251" i="16"/>
  <c r="CW272" i="16"/>
  <c r="CW262" i="16"/>
  <c r="CW266" i="16"/>
  <c r="CW300" i="16"/>
  <c r="CW285" i="16"/>
  <c r="CW267" i="16"/>
  <c r="CW296" i="16"/>
  <c r="CW258" i="16"/>
  <c r="CW271" i="16"/>
  <c r="CW249" i="16"/>
  <c r="CW252" i="16"/>
  <c r="CW283" i="16"/>
  <c r="CW305" i="16"/>
  <c r="CW248" i="16"/>
  <c r="CW309" i="16"/>
  <c r="CW297" i="16"/>
  <c r="CW275" i="16"/>
  <c r="CW279" i="16"/>
  <c r="CW269" i="16"/>
  <c r="CW257" i="16"/>
  <c r="CW260" i="16"/>
  <c r="CW295" i="16"/>
  <c r="CW273" i="16"/>
  <c r="CW244" i="16"/>
  <c r="CW286" i="16"/>
  <c r="CW268" i="16"/>
  <c r="CW261" i="16"/>
  <c r="CW290" i="16"/>
  <c r="CW282" i="16"/>
  <c r="CW310" i="16"/>
  <c r="CW287" i="16"/>
  <c r="CW277" i="16"/>
  <c r="CW265" i="16"/>
  <c r="CW292" i="16"/>
  <c r="CW247" i="16"/>
  <c r="CW242" i="16"/>
  <c r="CW243" i="16"/>
  <c r="CW246" i="16"/>
  <c r="CW250" i="16"/>
  <c r="CW253" i="16"/>
  <c r="CW254" i="16"/>
  <c r="CW256" i="16"/>
  <c r="CW259" i="16"/>
  <c r="CW263" i="16"/>
  <c r="CW264" i="16"/>
  <c r="CW270" i="16"/>
  <c r="CW274" i="16"/>
  <c r="CW276" i="16"/>
  <c r="CW278" i="16"/>
  <c r="CW280" i="16"/>
  <c r="CW281" i="16"/>
  <c r="CW284" i="16"/>
  <c r="CW288" i="16"/>
  <c r="CW289" i="16"/>
  <c r="CW291" i="16"/>
  <c r="CW293" i="16"/>
  <c r="CW294" i="16"/>
  <c r="CW298" i="16"/>
  <c r="CW299" i="16"/>
  <c r="CW301" i="16"/>
  <c r="CW303" i="16"/>
  <c r="CW304" i="16"/>
  <c r="CW307" i="16"/>
  <c r="CW308" i="16"/>
  <c r="CW311" i="16"/>
  <c r="CW313" i="16"/>
  <c r="J50" i="164"/>
  <c r="CX268" i="16"/>
  <c r="CX250" i="16"/>
  <c r="CX309" i="16"/>
  <c r="CX297" i="16"/>
  <c r="CX248" i="16"/>
  <c r="CX287" i="16"/>
  <c r="CX269" i="16"/>
  <c r="CX257" i="16"/>
  <c r="CX299" i="16"/>
  <c r="CX303" i="16"/>
  <c r="CX273" i="16"/>
  <c r="CX247" i="16"/>
  <c r="CX286" i="16"/>
  <c r="CX284" i="16"/>
  <c r="CX254" i="16"/>
  <c r="CX307" i="16"/>
  <c r="CX305" i="16"/>
  <c r="CX276" i="16"/>
  <c r="CX263" i="16"/>
  <c r="CX245" i="16"/>
  <c r="CX302" i="16"/>
  <c r="CX272" i="16"/>
  <c r="CX292" i="16"/>
  <c r="CX274" i="16"/>
  <c r="CX262" i="16"/>
  <c r="CX296" i="16"/>
  <c r="CX244" i="16"/>
  <c r="CX285" i="16"/>
  <c r="CX288" i="16"/>
  <c r="CX298" i="16"/>
  <c r="CX280" i="16"/>
  <c r="CX266" i="16"/>
  <c r="CX264" i="16"/>
  <c r="CX310" i="16"/>
  <c r="CX304" i="16"/>
  <c r="CX300" i="16"/>
  <c r="CX282" i="16"/>
  <c r="CX270" i="16"/>
  <c r="CX259" i="16"/>
  <c r="CX260" i="16"/>
  <c r="CX242" i="16"/>
  <c r="CX301" i="16"/>
  <c r="CX289" i="16"/>
  <c r="CX283" i="16"/>
  <c r="CX290" i="16"/>
  <c r="CX291" i="16"/>
  <c r="CX311" i="16"/>
  <c r="CX281" i="16"/>
  <c r="CX279" i="16"/>
  <c r="CX249" i="16"/>
  <c r="CX271" i="16"/>
  <c r="CX253" i="16"/>
  <c r="CX246" i="16"/>
  <c r="CX295" i="16"/>
  <c r="CX255" i="16"/>
  <c r="CX308" i="16"/>
  <c r="CX251" i="16"/>
  <c r="CX243" i="16"/>
  <c r="CX256" i="16"/>
  <c r="CX275" i="16"/>
  <c r="CX293" i="16"/>
  <c r="CX258" i="16"/>
  <c r="CX265" i="16"/>
  <c r="CX294" i="16"/>
  <c r="CX252" i="16"/>
  <c r="CX267" i="16"/>
  <c r="CX277" i="16"/>
  <c r="CX306" i="16"/>
  <c r="CX278" i="16"/>
  <c r="CX261" i="16"/>
  <c r="DA165" i="16"/>
  <c r="DA223" i="16"/>
  <c r="CY34" i="16"/>
  <c r="CY24" i="16"/>
  <c r="CY67" i="16"/>
  <c r="CY29" i="16"/>
  <c r="CY46" i="16"/>
  <c r="CY26" i="16"/>
  <c r="CY16" i="16"/>
  <c r="CY59" i="16"/>
  <c r="CY62" i="16"/>
  <c r="CY61" i="16"/>
  <c r="CY32" i="16"/>
  <c r="CY14" i="16"/>
  <c r="CY73" i="16"/>
  <c r="CY19" i="16"/>
  <c r="CY41" i="16"/>
  <c r="CY72" i="16"/>
  <c r="CY54" i="16"/>
  <c r="CY64" i="16"/>
  <c r="CY22" i="16"/>
  <c r="CY25" i="16"/>
  <c r="CY31" i="16"/>
  <c r="CZ9" i="16"/>
  <c r="CY60" i="16"/>
  <c r="CY70" i="16"/>
  <c r="CY49" i="16"/>
  <c r="CY23" i="16"/>
  <c r="CY89" i="16"/>
  <c r="CY52" i="16"/>
  <c r="CY38" i="16"/>
  <c r="CY42" i="16"/>
  <c r="CY75" i="16"/>
  <c r="CY47" i="16"/>
  <c r="CY76" i="16"/>
  <c r="CY15" i="16"/>
  <c r="CY44" i="16"/>
  <c r="CY77" i="16"/>
  <c r="CY10" i="16"/>
  <c r="CY36" i="16"/>
  <c r="CY66" i="16"/>
  <c r="CY56" i="16"/>
  <c r="CY28" i="16"/>
  <c r="CY53" i="16"/>
  <c r="CY17" i="16"/>
  <c r="CY58" i="16"/>
  <c r="CY48" i="16"/>
  <c r="CY20" i="16"/>
  <c r="CY21" i="16"/>
  <c r="CY65" i="16"/>
  <c r="CY11" i="16"/>
  <c r="CY50" i="16"/>
  <c r="CY12" i="16"/>
  <c r="CY18" i="16"/>
  <c r="CY51" i="16"/>
  <c r="CY71" i="16"/>
  <c r="CY74" i="16"/>
  <c r="CY45" i="16"/>
  <c r="CY27" i="16"/>
  <c r="CY68" i="16"/>
  <c r="CY79" i="16"/>
  <c r="CY35" i="16"/>
  <c r="CY55" i="16"/>
  <c r="CY39" i="16"/>
  <c r="CY78" i="16"/>
  <c r="CY43" i="16"/>
  <c r="CY63" i="16"/>
  <c r="CY37" i="16"/>
  <c r="CY40" i="16"/>
  <c r="CY33" i="16"/>
  <c r="CY57" i="16"/>
  <c r="CY69" i="16"/>
  <c r="CY13" i="16"/>
  <c r="CY241" i="16"/>
  <c r="CY30" i="16"/>
  <c r="CY81" i="16"/>
  <c r="CY97" i="16"/>
  <c r="CZ23" i="16"/>
  <c r="CZ89" i="16"/>
  <c r="CZ30" i="16"/>
  <c r="CZ20" i="16"/>
  <c r="CZ15" i="16"/>
  <c r="CZ72" i="16"/>
  <c r="CZ22" i="16"/>
  <c r="CZ73" i="16"/>
  <c r="CZ35" i="16"/>
  <c r="CZ31" i="16"/>
  <c r="CZ61" i="16"/>
  <c r="CZ27" i="16"/>
  <c r="CZ69" i="16"/>
  <c r="CZ74" i="16"/>
  <c r="CZ64" i="16"/>
  <c r="CZ65" i="16"/>
  <c r="CZ36" i="16"/>
  <c r="CZ56" i="16"/>
  <c r="CZ29" i="16"/>
  <c r="CZ16" i="16"/>
  <c r="CZ53" i="16"/>
  <c r="CZ17" i="16"/>
  <c r="CZ58" i="16"/>
  <c r="CZ75" i="16"/>
  <c r="CZ79" i="16"/>
  <c r="CZ45" i="16"/>
  <c r="CZ241" i="16"/>
  <c r="CZ50" i="16"/>
  <c r="CZ43" i="16"/>
  <c r="CZ25" i="16"/>
  <c r="CZ39" i="16"/>
  <c r="CZ33" i="16"/>
  <c r="CZ60" i="16"/>
  <c r="CZ14" i="16"/>
  <c r="CZ68" i="16"/>
  <c r="CZ70" i="16"/>
  <c r="CZ52" i="16"/>
  <c r="CZ55" i="16"/>
  <c r="CZ21" i="16"/>
  <c r="CZ62" i="16"/>
  <c r="CZ26" i="16"/>
  <c r="CZ44" i="16"/>
  <c r="CZ47" i="16"/>
  <c r="CZ13" i="16"/>
  <c r="CZ54" i="16"/>
  <c r="CZ18" i="16"/>
  <c r="CZ12" i="16"/>
  <c r="CZ24" i="16"/>
  <c r="CZ38" i="16"/>
  <c r="CZ28" i="16"/>
  <c r="CZ46" i="16"/>
  <c r="CZ59" i="16"/>
  <c r="CZ37" i="16"/>
  <c r="CZ42" i="16"/>
  <c r="CZ63" i="16"/>
  <c r="CZ57" i="16"/>
  <c r="CZ40" i="16"/>
  <c r="DA9" i="16"/>
  <c r="CZ10" i="16"/>
  <c r="CZ11" i="16"/>
  <c r="CZ19" i="16"/>
  <c r="CZ32" i="16"/>
  <c r="CZ34" i="16"/>
  <c r="CZ41" i="16"/>
  <c r="CZ48" i="16"/>
  <c r="CZ49" i="16"/>
  <c r="CZ51" i="16"/>
  <c r="CZ66" i="16"/>
  <c r="CZ67" i="16"/>
  <c r="CZ71" i="16"/>
  <c r="CZ76" i="16"/>
  <c r="CZ77" i="16"/>
  <c r="CZ78" i="16"/>
  <c r="CZ81" i="16"/>
  <c r="DB165" i="16"/>
  <c r="DB167" i="16"/>
  <c r="CY244" i="16"/>
  <c r="CY305" i="16"/>
  <c r="CY277" i="16"/>
  <c r="CY264" i="16"/>
  <c r="CY243" i="16"/>
  <c r="CY300" i="16"/>
  <c r="CY306" i="16"/>
  <c r="CY294" i="16"/>
  <c r="CY256" i="16"/>
  <c r="CY242" i="16"/>
  <c r="CY296" i="16"/>
  <c r="CY257" i="16"/>
  <c r="CY287" i="16"/>
  <c r="CY289" i="16"/>
  <c r="CY271" i="16"/>
  <c r="CY253" i="16"/>
  <c r="CY281" i="16"/>
  <c r="CY251" i="16"/>
  <c r="CY308" i="16"/>
  <c r="CY282" i="16"/>
  <c r="CY270" i="16"/>
  <c r="CY304" i="16"/>
  <c r="CY307" i="16"/>
  <c r="CY297" i="16"/>
  <c r="CY301" i="16"/>
  <c r="CY280" i="16"/>
  <c r="CY252" i="16"/>
  <c r="CY285" i="16"/>
  <c r="CY267" i="16"/>
  <c r="CY293" i="16"/>
  <c r="CY299" i="16"/>
  <c r="CY261" i="16"/>
  <c r="CY248" i="16"/>
  <c r="CY284" i="16"/>
  <c r="CY258" i="16"/>
  <c r="CY276" i="16"/>
  <c r="CY250" i="16"/>
  <c r="CY309" i="16"/>
  <c r="CY247" i="16"/>
  <c r="CY275" i="16"/>
  <c r="CY265" i="16"/>
  <c r="CY269" i="16"/>
  <c r="CY303" i="16"/>
  <c r="CY259" i="16"/>
  <c r="CY290" i="16"/>
  <c r="CY263" i="16"/>
  <c r="CY298" i="16"/>
  <c r="CY295" i="16"/>
  <c r="CY266" i="16"/>
  <c r="CY311" i="16"/>
  <c r="CY255" i="16"/>
  <c r="CY310" i="16"/>
  <c r="CY302" i="16"/>
  <c r="CY262" i="16"/>
  <c r="CY260" i="16"/>
  <c r="CY291" i="16"/>
  <c r="CY245" i="16"/>
  <c r="CY274" i="16"/>
  <c r="CY278" i="16"/>
  <c r="CY254" i="16"/>
  <c r="CY273" i="16"/>
  <c r="CY268" i="16"/>
  <c r="CY249" i="16"/>
  <c r="CY292" i="16"/>
  <c r="CY279" i="16"/>
  <c r="CY283" i="16"/>
  <c r="CY288" i="16"/>
  <c r="CY272" i="16"/>
  <c r="CY286" i="16"/>
  <c r="CY246" i="16"/>
  <c r="CZ291" i="16"/>
  <c r="CZ281" i="16"/>
  <c r="CZ253" i="16"/>
  <c r="CZ308" i="16"/>
  <c r="CZ288" i="16"/>
  <c r="CZ278" i="16"/>
  <c r="CZ250" i="16"/>
  <c r="CZ309" i="16"/>
  <c r="CZ252" i="16"/>
  <c r="CZ257" i="16"/>
  <c r="CZ255" i="16"/>
  <c r="CZ265" i="16"/>
  <c r="CZ287" i="16"/>
  <c r="CZ302" i="16"/>
  <c r="CZ263" i="16"/>
  <c r="CZ294" i="16"/>
  <c r="CZ304" i="16"/>
  <c r="CZ296" i="16"/>
  <c r="CZ286" i="16"/>
  <c r="CZ258" i="16"/>
  <c r="CZ268" i="16"/>
  <c r="CZ247" i="16"/>
  <c r="CZ283" i="16"/>
  <c r="CZ273" i="16"/>
  <c r="CZ245" i="16"/>
  <c r="CZ276" i="16"/>
  <c r="CZ267" i="16"/>
  <c r="CZ293" i="16"/>
  <c r="CZ275" i="16"/>
  <c r="CZ301" i="16"/>
  <c r="CZ243" i="16"/>
  <c r="CZ274" i="16"/>
  <c r="CZ299" i="16"/>
  <c r="CZ289" i="16"/>
  <c r="CZ311" i="16"/>
  <c r="CZ264" i="16"/>
  <c r="CZ254" i="16"/>
  <c r="CZ242" i="16"/>
  <c r="CZ285" i="16"/>
  <c r="CZ292" i="16"/>
  <c r="CZ251" i="16"/>
  <c r="CZ310" i="16"/>
  <c r="CZ282" i="16"/>
  <c r="CZ295" i="16"/>
  <c r="CZ272" i="16"/>
  <c r="CZ298" i="16"/>
  <c r="CZ280" i="16"/>
  <c r="CZ306" i="16"/>
  <c r="CZ248" i="16"/>
  <c r="CZ297" i="16"/>
  <c r="CZ303" i="16"/>
  <c r="CZ300" i="16"/>
  <c r="CZ266" i="16"/>
  <c r="CZ290" i="16"/>
  <c r="CZ305" i="16"/>
  <c r="CZ279" i="16"/>
  <c r="CZ269" i="16"/>
  <c r="CZ249" i="16"/>
  <c r="CZ246" i="16"/>
  <c r="CZ262" i="16"/>
  <c r="CZ307" i="16"/>
  <c r="CZ259" i="16"/>
  <c r="CZ256" i="16"/>
  <c r="CZ260" i="16"/>
  <c r="CZ244" i="16"/>
  <c r="CZ271" i="16"/>
  <c r="CZ284" i="16"/>
  <c r="CZ277" i="16"/>
  <c r="CZ270" i="16"/>
  <c r="CZ261" i="16"/>
  <c r="DC165" i="16"/>
  <c r="DC169" i="16"/>
  <c r="DA45" i="16"/>
  <c r="DB9" i="16"/>
  <c r="DA60" i="16"/>
  <c r="DA48" i="16"/>
  <c r="DA73" i="16"/>
  <c r="DA14" i="16"/>
  <c r="DA59" i="16"/>
  <c r="DA47" i="16"/>
  <c r="DA65" i="16"/>
  <c r="DA62" i="16"/>
  <c r="DA24" i="16"/>
  <c r="DA29" i="16"/>
  <c r="DA39" i="16"/>
  <c r="DA58" i="16"/>
  <c r="DA19" i="16"/>
  <c r="DA64" i="16"/>
  <c r="DA68" i="16"/>
  <c r="DA11" i="16"/>
  <c r="DA22" i="16"/>
  <c r="DA67" i="16"/>
  <c r="DA55" i="16"/>
  <c r="DA18" i="16"/>
  <c r="DA37" i="16"/>
  <c r="DA78" i="16"/>
  <c r="DA52" i="16"/>
  <c r="DA40" i="16"/>
  <c r="DA10" i="16"/>
  <c r="DA36" i="16"/>
  <c r="DA25" i="16"/>
  <c r="DA51" i="16"/>
  <c r="DA49" i="16"/>
  <c r="DA61" i="16"/>
  <c r="DA76" i="16"/>
  <c r="DA241" i="16"/>
  <c r="DA30" i="16"/>
  <c r="DA75" i="16"/>
  <c r="DA77" i="16"/>
  <c r="DA35" i="16"/>
  <c r="DA23" i="16"/>
  <c r="DA89" i="16"/>
  <c r="DA50" i="16"/>
  <c r="DA46" i="16"/>
  <c r="DA20" i="16"/>
  <c r="DA79" i="16"/>
  <c r="DA33" i="16"/>
  <c r="DA21" i="16"/>
  <c r="DA43" i="16"/>
  <c r="DA17" i="16"/>
  <c r="DA70" i="16"/>
  <c r="DA32" i="16"/>
  <c r="DA12" i="16"/>
  <c r="DA66" i="16"/>
  <c r="DA74" i="16"/>
  <c r="DA56" i="16"/>
  <c r="DA28" i="16"/>
  <c r="DA27" i="16"/>
  <c r="DA57" i="16"/>
  <c r="DA63" i="16"/>
  <c r="DA54" i="16"/>
  <c r="DA69" i="16"/>
  <c r="DA41" i="16"/>
  <c r="DA44" i="16"/>
  <c r="DA53" i="16"/>
  <c r="DA13" i="16"/>
  <c r="DA42" i="16"/>
  <c r="DA72" i="16"/>
  <c r="DA26" i="16"/>
  <c r="DA71" i="16"/>
  <c r="DA16" i="16"/>
  <c r="DA15" i="16"/>
  <c r="DA31" i="16"/>
  <c r="DA38" i="16"/>
  <c r="DA34" i="16"/>
  <c r="CY137" i="16"/>
  <c r="CY92" i="16"/>
  <c r="CY116" i="16"/>
  <c r="CY130" i="16"/>
  <c r="DD165" i="16"/>
  <c r="DD167" i="16"/>
  <c r="CZ313" i="16"/>
  <c r="J53" i="164"/>
  <c r="DA258" i="16"/>
  <c r="DA248" i="16"/>
  <c r="DA307" i="16"/>
  <c r="DA245" i="16"/>
  <c r="DA305" i="16"/>
  <c r="DA279" i="16"/>
  <c r="DA267" i="16"/>
  <c r="DA301" i="16"/>
  <c r="DA310" i="16"/>
  <c r="DA256" i="16"/>
  <c r="DA277" i="16"/>
  <c r="DA271" i="16"/>
  <c r="DA269" i="16"/>
  <c r="DA306" i="16"/>
  <c r="DA284" i="16"/>
  <c r="DA298" i="16"/>
  <c r="DA257" i="16"/>
  <c r="DA281" i="16"/>
  <c r="DA255" i="16"/>
  <c r="DA243" i="16"/>
  <c r="DA242" i="16"/>
  <c r="DA244" i="16"/>
  <c r="DA246" i="16"/>
  <c r="DA247" i="16"/>
  <c r="DA249" i="16"/>
  <c r="DA250" i="16"/>
  <c r="DA251" i="16"/>
  <c r="DA252" i="16"/>
  <c r="DA253" i="16"/>
  <c r="DA254" i="16"/>
  <c r="DA259" i="16"/>
  <c r="DA260" i="16"/>
  <c r="DA261" i="16"/>
  <c r="DA262" i="16"/>
  <c r="DA263" i="16"/>
  <c r="DA264" i="16"/>
  <c r="DA265" i="16"/>
  <c r="DA266" i="16"/>
  <c r="DA268" i="16"/>
  <c r="DA270" i="16"/>
  <c r="DA272" i="16"/>
  <c r="DA273" i="16"/>
  <c r="DA274" i="16"/>
  <c r="DA275" i="16"/>
  <c r="DA276" i="16"/>
  <c r="DA278" i="16"/>
  <c r="DA280" i="16"/>
  <c r="DA282" i="16"/>
  <c r="DA283" i="16"/>
  <c r="DA285" i="16"/>
  <c r="DA286" i="16"/>
  <c r="DA287" i="16"/>
  <c r="DA288" i="16"/>
  <c r="DA289" i="16"/>
  <c r="DA290" i="16"/>
  <c r="DA291" i="16"/>
  <c r="DA292" i="16"/>
  <c r="DA293" i="16"/>
  <c r="DA294" i="16"/>
  <c r="DA295" i="16"/>
  <c r="DA296" i="16"/>
  <c r="DA297" i="16"/>
  <c r="DA299" i="16"/>
  <c r="DA300" i="16"/>
  <c r="DA302" i="16"/>
  <c r="DA303" i="16"/>
  <c r="DA304" i="16"/>
  <c r="DA308" i="16"/>
  <c r="DA309" i="16"/>
  <c r="DA311" i="16"/>
  <c r="DA313" i="16"/>
  <c r="J54" i="164"/>
  <c r="DB53" i="16"/>
  <c r="DB11" i="16"/>
  <c r="DB68" i="16"/>
  <c r="DB56" i="16"/>
  <c r="DB74" i="16"/>
  <c r="DB77" i="16"/>
  <c r="DB35" i="16"/>
  <c r="DB23" i="16"/>
  <c r="DB89" i="16"/>
  <c r="DB50" i="16"/>
  <c r="DB44" i="16"/>
  <c r="DB57" i="16"/>
  <c r="DB78" i="16"/>
  <c r="DB40" i="16"/>
  <c r="DB69" i="16"/>
  <c r="DB15" i="16"/>
  <c r="DB30" i="16"/>
  <c r="DB75" i="16"/>
  <c r="DB63" i="16"/>
  <c r="DB34" i="16"/>
  <c r="DB13" i="16"/>
  <c r="DB54" i="16"/>
  <c r="DB28" i="16"/>
  <c r="DB16" i="16"/>
  <c r="DB42" i="16"/>
  <c r="DB70" i="16"/>
  <c r="DB32" i="16"/>
  <c r="DB37" i="16"/>
  <c r="DB52" i="16"/>
  <c r="DB10" i="16"/>
  <c r="DB27" i="16"/>
  <c r="DB43" i="16"/>
  <c r="DB31" i="16"/>
  <c r="DB17" i="16"/>
  <c r="DB26" i="16"/>
  <c r="DB22" i="16"/>
  <c r="DB67" i="16"/>
  <c r="DB55" i="16"/>
  <c r="DB18" i="16"/>
  <c r="DB29" i="16"/>
  <c r="DB39" i="16"/>
  <c r="DB58" i="16"/>
  <c r="DB59" i="16"/>
  <c r="DB46" i="16"/>
  <c r="DB62" i="16"/>
  <c r="DB45" i="16"/>
  <c r="DB73" i="16"/>
  <c r="DB47" i="16"/>
  <c r="DB72" i="16"/>
  <c r="DB64" i="16"/>
  <c r="DB61" i="16"/>
  <c r="DB71" i="16"/>
  <c r="DB21" i="16"/>
  <c r="DB25" i="16"/>
  <c r="DB48" i="16"/>
  <c r="DB14" i="16"/>
  <c r="DB79" i="16"/>
  <c r="DB19" i="16"/>
  <c r="DB66" i="16"/>
  <c r="DB38" i="16"/>
  <c r="DB24" i="16"/>
  <c r="DB60" i="16"/>
  <c r="DB49" i="16"/>
  <c r="DB20" i="16"/>
  <c r="DB41" i="16"/>
  <c r="DB12" i="16"/>
  <c r="DB241" i="16"/>
  <c r="DB36" i="16"/>
  <c r="DC9" i="16"/>
  <c r="DB51" i="16"/>
  <c r="DB65" i="16"/>
  <c r="DB33" i="16"/>
  <c r="DB76" i="16"/>
  <c r="DC70" i="16"/>
  <c r="DC44" i="16"/>
  <c r="DC32" i="16"/>
  <c r="DC57" i="16"/>
  <c r="DC53" i="16"/>
  <c r="DC11" i="16"/>
  <c r="DC68" i="16"/>
  <c r="DC56" i="16"/>
  <c r="DC74" i="16"/>
  <c r="DC78" i="16"/>
  <c r="DC40" i="16"/>
  <c r="DC45" i="16"/>
  <c r="DC60" i="16"/>
  <c r="DC50" i="16"/>
  <c r="DC35" i="16"/>
  <c r="DC89" i="16"/>
  <c r="DC72" i="16"/>
  <c r="DC15" i="16"/>
  <c r="DC38" i="16"/>
  <c r="DC12" i="16"/>
  <c r="DC71" i="16"/>
  <c r="DC66" i="16"/>
  <c r="DC21" i="16"/>
  <c r="DC62" i="16"/>
  <c r="DC36" i="16"/>
  <c r="DC24" i="16"/>
  <c r="DC25" i="16"/>
  <c r="DC14" i="16"/>
  <c r="DC47" i="16"/>
  <c r="DC65" i="16"/>
  <c r="DC67" i="16"/>
  <c r="DC42" i="16"/>
  <c r="DC54" i="16"/>
  <c r="DC16" i="16"/>
  <c r="DC27" i="16"/>
  <c r="DC69" i="16"/>
  <c r="DC79" i="16"/>
  <c r="DC61" i="16"/>
  <c r="DC51" i="16"/>
  <c r="DC39" i="16"/>
  <c r="DC49" i="16"/>
  <c r="DC58" i="16"/>
  <c r="DC30" i="16"/>
  <c r="DC75" i="16"/>
  <c r="DC63" i="16"/>
  <c r="DC34" i="16"/>
  <c r="DC37" i="16"/>
  <c r="DC52" i="16"/>
  <c r="DC10" i="16"/>
  <c r="DD9" i="16"/>
  <c r="DC48" i="16"/>
  <c r="DC77" i="16"/>
  <c r="DC23" i="16"/>
  <c r="DC73" i="16"/>
  <c r="DC33" i="16"/>
  <c r="DC46" i="16"/>
  <c r="DC29" i="16"/>
  <c r="DC19" i="16"/>
  <c r="DC76" i="16"/>
  <c r="DC64" i="16"/>
  <c r="DC241" i="16"/>
  <c r="DC43" i="16"/>
  <c r="DC31" i="16"/>
  <c r="DC17" i="16"/>
  <c r="DC26" i="16"/>
  <c r="DC59" i="16"/>
  <c r="DC22" i="16"/>
  <c r="DC55" i="16"/>
  <c r="DC13" i="16"/>
  <c r="DC28" i="16"/>
  <c r="DC18" i="16"/>
  <c r="DC20" i="16"/>
  <c r="DC41" i="16"/>
  <c r="DB248" i="16"/>
  <c r="DB242" i="16"/>
  <c r="DB243" i="16"/>
  <c r="DB244" i="16"/>
  <c r="DB245" i="16"/>
  <c r="DB246" i="16"/>
  <c r="DB247" i="16"/>
  <c r="DB249" i="16"/>
  <c r="DB250" i="16"/>
  <c r="DB251" i="16"/>
  <c r="DB252" i="16"/>
  <c r="DB253" i="16"/>
  <c r="DB254" i="16"/>
  <c r="DB255" i="16"/>
  <c r="DB256" i="16"/>
  <c r="DB257" i="16"/>
  <c r="DB258" i="16"/>
  <c r="DB259" i="16"/>
  <c r="DB260" i="16"/>
  <c r="DB261" i="16"/>
  <c r="DB262" i="16"/>
  <c r="DB263" i="16"/>
  <c r="DB264" i="16"/>
  <c r="DB265" i="16"/>
  <c r="DB266" i="16"/>
  <c r="DB267" i="16"/>
  <c r="DB268" i="16"/>
  <c r="DB269" i="16"/>
  <c r="DB270" i="16"/>
  <c r="DB271" i="16"/>
  <c r="DB272" i="16"/>
  <c r="DB273" i="16"/>
  <c r="DB274" i="16"/>
  <c r="DB275" i="16"/>
  <c r="DB276" i="16"/>
  <c r="DB277" i="16"/>
  <c r="DB278" i="16"/>
  <c r="DB279" i="16"/>
  <c r="DB280" i="16"/>
  <c r="DB281" i="16"/>
  <c r="DB282" i="16"/>
  <c r="DB283" i="16"/>
  <c r="DB284" i="16"/>
  <c r="DB285" i="16"/>
  <c r="DB286" i="16"/>
  <c r="DB287" i="16"/>
  <c r="DB288" i="16"/>
  <c r="DB289" i="16"/>
  <c r="DB290" i="16"/>
  <c r="DB291" i="16"/>
  <c r="DB292" i="16"/>
  <c r="DB293" i="16"/>
  <c r="DB294" i="16"/>
  <c r="DB295" i="16"/>
  <c r="DB296" i="16"/>
  <c r="DB297" i="16"/>
  <c r="DB298" i="16"/>
  <c r="DB299" i="16"/>
  <c r="DB300" i="16"/>
  <c r="DB301" i="16"/>
  <c r="DB302" i="16"/>
  <c r="DB303" i="16"/>
  <c r="DB304" i="16"/>
  <c r="DB305" i="16"/>
  <c r="DB306" i="16"/>
  <c r="DB307" i="16"/>
  <c r="DB308" i="16"/>
  <c r="DB309" i="16"/>
  <c r="DB310" i="16"/>
  <c r="DB311" i="16"/>
  <c r="DB313" i="16"/>
  <c r="J55" i="164"/>
  <c r="DE165" i="16"/>
  <c r="DE169" i="16"/>
  <c r="DC252" i="16"/>
  <c r="DC242" i="16"/>
  <c r="DC285" i="16"/>
  <c r="DC296" i="16"/>
  <c r="DC251" i="16"/>
  <c r="DC308" i="16"/>
  <c r="DC282" i="16"/>
  <c r="DC270" i="16"/>
  <c r="DC304" i="16"/>
  <c r="DC289" i="16"/>
  <c r="DC271" i="16"/>
  <c r="DC307" i="16"/>
  <c r="DC269" i="16"/>
  <c r="DC275" i="16"/>
  <c r="DC301" i="16"/>
  <c r="DC255" i="16"/>
  <c r="DC260" i="16"/>
  <c r="DC291" i="16"/>
  <c r="DC281" i="16"/>
  <c r="DC253" i="16"/>
  <c r="DC310" i="16"/>
  <c r="DC287" i="16"/>
  <c r="DC276" i="16"/>
  <c r="DC250" i="16"/>
  <c r="DC309" i="16"/>
  <c r="DC247" i="16"/>
  <c r="DC292" i="16"/>
  <c r="DC254" i="16"/>
  <c r="DC243" i="16"/>
  <c r="DC274" i="16"/>
  <c r="DC272" i="16"/>
  <c r="DC306" i="16"/>
  <c r="DC256" i="16"/>
  <c r="DC295" i="16"/>
  <c r="DC286" i="16"/>
  <c r="DC259" i="16"/>
  <c r="DC249" i="16"/>
  <c r="DC290" i="16"/>
  <c r="DC278" i="16"/>
  <c r="DC263" i="16"/>
  <c r="DC244" i="16"/>
  <c r="DC305" i="16"/>
  <c r="DC277" i="16"/>
  <c r="DC264" i="16"/>
  <c r="DC299" i="16"/>
  <c r="DC261" i="16"/>
  <c r="DC280" i="16"/>
  <c r="DC297" i="16"/>
  <c r="DC303" i="16"/>
  <c r="DC265" i="16"/>
  <c r="DC248" i="16"/>
  <c r="DC298" i="16"/>
  <c r="DC257" i="16"/>
  <c r="DC284" i="16"/>
  <c r="DC258" i="16"/>
  <c r="DC246" i="16"/>
  <c r="DC279" i="16"/>
  <c r="DC283" i="16"/>
  <c r="DC273" i="16"/>
  <c r="DC245" i="16"/>
  <c r="DC302" i="16"/>
  <c r="DC288" i="16"/>
  <c r="DC266" i="16"/>
  <c r="DC311" i="16"/>
  <c r="DC300" i="16"/>
  <c r="DC262" i="16"/>
  <c r="DC268" i="16"/>
  <c r="DC294" i="16"/>
  <c r="DC267" i="16"/>
  <c r="DC293" i="16"/>
  <c r="DF165" i="16"/>
  <c r="DF166" i="16"/>
  <c r="DD23" i="16"/>
  <c r="DD89" i="16"/>
  <c r="DD30" i="16"/>
  <c r="DD67" i="16"/>
  <c r="DD15" i="16"/>
  <c r="DD72" i="16"/>
  <c r="DD22" i="16"/>
  <c r="DD73" i="16"/>
  <c r="DE9" i="16"/>
  <c r="DD63" i="16"/>
  <c r="DD57" i="16"/>
  <c r="DD20" i="16"/>
  <c r="DD14" i="16"/>
  <c r="DD68" i="16"/>
  <c r="DD69" i="16"/>
  <c r="DD74" i="16"/>
  <c r="DD25" i="16"/>
  <c r="DD61" i="16"/>
  <c r="DD31" i="16"/>
  <c r="DD48" i="16"/>
  <c r="DD49" i="16"/>
  <c r="DD51" i="16"/>
  <c r="DD35" i="16"/>
  <c r="DD40" i="16"/>
  <c r="DD77" i="16"/>
  <c r="DD41" i="16"/>
  <c r="DD19" i="16"/>
  <c r="DD60" i="16"/>
  <c r="DD70" i="16"/>
  <c r="DD44" i="16"/>
  <c r="DD37" i="16"/>
  <c r="DD42" i="16"/>
  <c r="DD32" i="16"/>
  <c r="DD10" i="16"/>
  <c r="DD24" i="16"/>
  <c r="DD52" i="16"/>
  <c r="DD16" i="16"/>
  <c r="DD53" i="16"/>
  <c r="DD17" i="16"/>
  <c r="DD58" i="16"/>
  <c r="DD43" i="16"/>
  <c r="DD79" i="16"/>
  <c r="DD45" i="16"/>
  <c r="DD241" i="16"/>
  <c r="DD50" i="16"/>
  <c r="DD11" i="16"/>
  <c r="DD29" i="16"/>
  <c r="DD36" i="16"/>
  <c r="DD64" i="16"/>
  <c r="DD65" i="16"/>
  <c r="DD39" i="16"/>
  <c r="DD33" i="16"/>
  <c r="DD28" i="16"/>
  <c r="DD38" i="16"/>
  <c r="DD55" i="16"/>
  <c r="DD21" i="16"/>
  <c r="DD62" i="16"/>
  <c r="DD26" i="16"/>
  <c r="DD12" i="16"/>
  <c r="DD13" i="16"/>
  <c r="DD18" i="16"/>
  <c r="DD27" i="16"/>
  <c r="DD34" i="16"/>
  <c r="DD46" i="16"/>
  <c r="DD47" i="16"/>
  <c r="DD54" i="16"/>
  <c r="DD56" i="16"/>
  <c r="DD59" i="16"/>
  <c r="DD66" i="16"/>
  <c r="DD71" i="16"/>
  <c r="DD75" i="16"/>
  <c r="DD76" i="16"/>
  <c r="DD78" i="16"/>
  <c r="DD81" i="16"/>
  <c r="DD268" i="16"/>
  <c r="DD260" i="16"/>
  <c r="DD242" i="16"/>
  <c r="DD309" i="16"/>
  <c r="DD297" i="16"/>
  <c r="DD275" i="16"/>
  <c r="DD266" i="16"/>
  <c r="DD310" i="16"/>
  <c r="DD280" i="16"/>
  <c r="DD311" i="16"/>
  <c r="DD278" i="16"/>
  <c r="DD296" i="16"/>
  <c r="DD258" i="16"/>
  <c r="DD294" i="16"/>
  <c r="DD248" i="16"/>
  <c r="DD305" i="16"/>
  <c r="DD250" i="16"/>
  <c r="DD307" i="16"/>
  <c r="DD295" i="16"/>
  <c r="DD287" i="16"/>
  <c r="DD269" i="16"/>
  <c r="DD265" i="16"/>
  <c r="DD291" i="16"/>
  <c r="DD303" i="16"/>
  <c r="DD262" i="16"/>
  <c r="DD264" i="16"/>
  <c r="DD247" i="16"/>
  <c r="DD301" i="16"/>
  <c r="DD251" i="16"/>
  <c r="DD279" i="16"/>
  <c r="DD254" i="16"/>
  <c r="DD272" i="16"/>
  <c r="DD261" i="16"/>
  <c r="DD283" i="16"/>
  <c r="DD257" i="16"/>
  <c r="DD263" i="16"/>
  <c r="DD255" i="16"/>
  <c r="DD306" i="16"/>
  <c r="DD302" i="16"/>
  <c r="DD267" i="16"/>
  <c r="DD308" i="16"/>
  <c r="DD285" i="16"/>
  <c r="DD256" i="16"/>
  <c r="DD252" i="16"/>
  <c r="DD253" i="16"/>
  <c r="DD289" i="16"/>
  <c r="DD284" i="16"/>
  <c r="DD277" i="16"/>
  <c r="DD293" i="16"/>
  <c r="DD276" i="16"/>
  <c r="DD246" i="16"/>
  <c r="DD259" i="16"/>
  <c r="DD300" i="16"/>
  <c r="DD292" i="16"/>
  <c r="DD274" i="16"/>
  <c r="DD270" i="16"/>
  <c r="DD288" i="16"/>
  <c r="DD244" i="16"/>
  <c r="DD245" i="16"/>
  <c r="DD281" i="16"/>
  <c r="DD299" i="16"/>
  <c r="DD282" i="16"/>
  <c r="DD249" i="16"/>
  <c r="DD243" i="16"/>
  <c r="DD298" i="16"/>
  <c r="DD273" i="16"/>
  <c r="DD304" i="16"/>
  <c r="DD271" i="16"/>
  <c r="DD286" i="16"/>
  <c r="DD290" i="16"/>
  <c r="DE66" i="16"/>
  <c r="DF9" i="16"/>
  <c r="DE60" i="16"/>
  <c r="DE30" i="16"/>
  <c r="DE49" i="16"/>
  <c r="DE23" i="16"/>
  <c r="DE27" i="16"/>
  <c r="DE79" i="16"/>
  <c r="DE61" i="16"/>
  <c r="DE39" i="16"/>
  <c r="DE64" i="16"/>
  <c r="DE73" i="16"/>
  <c r="DE51" i="16"/>
  <c r="DE29" i="16"/>
  <c r="DE16" i="16"/>
  <c r="DE69" i="16"/>
  <c r="DE68" i="16"/>
  <c r="DE11" i="16"/>
  <c r="DE46" i="16"/>
  <c r="DE34" i="16"/>
  <c r="DE32" i="16"/>
  <c r="DE28" i="16"/>
  <c r="DE70" i="16"/>
  <c r="DE17" i="16"/>
  <c r="DE58" i="16"/>
  <c r="DE72" i="16"/>
  <c r="DE52" i="16"/>
  <c r="DE77" i="16"/>
  <c r="DE42" i="16"/>
  <c r="DE36" i="16"/>
  <c r="DE241" i="16"/>
  <c r="DE56" i="16"/>
  <c r="DE15" i="16"/>
  <c r="DE76" i="16"/>
  <c r="DE74" i="16"/>
  <c r="DE33" i="16"/>
  <c r="DE75" i="16"/>
  <c r="DE57" i="16"/>
  <c r="DE63" i="16"/>
  <c r="DE67" i="16"/>
  <c r="DE54" i="16"/>
  <c r="DE38" i="16"/>
  <c r="DE26" i="16"/>
  <c r="DE24" i="16"/>
  <c r="DE20" i="16"/>
  <c r="DE22" i="16"/>
  <c r="DE65" i="16"/>
  <c r="DE43" i="16"/>
  <c r="DE62" i="16"/>
  <c r="DE47" i="16"/>
  <c r="DE89" i="16"/>
  <c r="DE18" i="16"/>
  <c r="DE12" i="16"/>
  <c r="DE78" i="16"/>
  <c r="DE37" i="16"/>
  <c r="DE10" i="16"/>
  <c r="DE25" i="16"/>
  <c r="DE31" i="16"/>
  <c r="DE35" i="16"/>
  <c r="DE40" i="16"/>
  <c r="DE14" i="16"/>
  <c r="DE55" i="16"/>
  <c r="DE59" i="16"/>
  <c r="DE53" i="16"/>
  <c r="DE48" i="16"/>
  <c r="DE21" i="16"/>
  <c r="DE50" i="16"/>
  <c r="DE44" i="16"/>
  <c r="DE41" i="16"/>
  <c r="DE19" i="16"/>
  <c r="DE45" i="16"/>
  <c r="DE71" i="16"/>
  <c r="DE13" i="16"/>
  <c r="DE307" i="16"/>
  <c r="DE274" i="16"/>
  <c r="DE278" i="16"/>
  <c r="DE288" i="16"/>
  <c r="DE251" i="16"/>
  <c r="DE308" i="16"/>
  <c r="DE293" i="16"/>
  <c r="DE250" i="16"/>
  <c r="DE248" i="16"/>
  <c r="DE260" i="16"/>
  <c r="DE245" i="16"/>
  <c r="DE302" i="16"/>
  <c r="DE271" i="16"/>
  <c r="DE249" i="16"/>
  <c r="DE291" i="16"/>
  <c r="DE252" i="16"/>
  <c r="DE273" i="16"/>
  <c r="DE275" i="16"/>
  <c r="DE281" i="16"/>
  <c r="DE246" i="16"/>
  <c r="DE298" i="16"/>
  <c r="DE311" i="16"/>
  <c r="DE276" i="16"/>
  <c r="DE261" i="16"/>
  <c r="DE257" i="16"/>
  <c r="DE264" i="16"/>
  <c r="DE299" i="16"/>
  <c r="DE258" i="16"/>
  <c r="DE270" i="16"/>
  <c r="DE256" i="16"/>
  <c r="DE259" i="16"/>
  <c r="DE280" i="16"/>
  <c r="DE295" i="16"/>
  <c r="DE272" i="16"/>
  <c r="DE269" i="16"/>
  <c r="DE243" i="16"/>
  <c r="DE300" i="16"/>
  <c r="DE285" i="16"/>
  <c r="DE305" i="16"/>
  <c r="DE287" i="16"/>
  <c r="DE244" i="16"/>
  <c r="DE290" i="16"/>
  <c r="DE286" i="16"/>
  <c r="DE279" i="16"/>
  <c r="DE267" i="16"/>
  <c r="DE265" i="16"/>
  <c r="DE309" i="16"/>
  <c r="DE282" i="16"/>
  <c r="DE247" i="16"/>
  <c r="DE266" i="16"/>
  <c r="DE262" i="16"/>
  <c r="DE294" i="16"/>
  <c r="DE284" i="16"/>
  <c r="DE268" i="16"/>
  <c r="DE253" i="16"/>
  <c r="DE310" i="16"/>
  <c r="DE303" i="16"/>
  <c r="DE283" i="16"/>
  <c r="DE297" i="16"/>
  <c r="DE254" i="16"/>
  <c r="DE263" i="16"/>
  <c r="DE304" i="16"/>
  <c r="DE292" i="16"/>
  <c r="DE277" i="16"/>
  <c r="DE289" i="16"/>
  <c r="DE255" i="16"/>
  <c r="DE301" i="16"/>
  <c r="DE242" i="16"/>
  <c r="DE296" i="16"/>
  <c r="DE306" i="16"/>
  <c r="DE81" i="16"/>
  <c r="DE154" i="16"/>
  <c r="DF25" i="16"/>
  <c r="DF31" i="16"/>
  <c r="DF75" i="16"/>
  <c r="DF64" i="16"/>
  <c r="DF10" i="16"/>
  <c r="DF40" i="16"/>
  <c r="DF44" i="16"/>
  <c r="DF30" i="16"/>
  <c r="DF49" i="16"/>
  <c r="DF23" i="16"/>
  <c r="DF67" i="16"/>
  <c r="DF48" i="16"/>
  <c r="DF70" i="16"/>
  <c r="DF56" i="16"/>
  <c r="DF241" i="16"/>
  <c r="DF21" i="16"/>
  <c r="DF32" i="16"/>
  <c r="DF73" i="16"/>
  <c r="DF66" i="16"/>
  <c r="DF43" i="16"/>
  <c r="DF79" i="16"/>
  <c r="DF65" i="16"/>
  <c r="DF47" i="16"/>
  <c r="DF12" i="16"/>
  <c r="DF89" i="16"/>
  <c r="DF17" i="16"/>
  <c r="DF58" i="16"/>
  <c r="DF35" i="16"/>
  <c r="DF55" i="16"/>
  <c r="DF53" i="16"/>
  <c r="DF18" i="16"/>
  <c r="DF61" i="16"/>
  <c r="DF39" i="16"/>
  <c r="DF59" i="16"/>
  <c r="DF13" i="16"/>
  <c r="DF34" i="16"/>
  <c r="DF11" i="16"/>
  <c r="DF68" i="16"/>
  <c r="DF14" i="16"/>
  <c r="DF33" i="16"/>
  <c r="DF74" i="16"/>
  <c r="DF51" i="16"/>
  <c r="DF16" i="16"/>
  <c r="DF54" i="16"/>
  <c r="DF26" i="16"/>
  <c r="DF72" i="16"/>
  <c r="DF60" i="16"/>
  <c r="DF29" i="16"/>
  <c r="DF46" i="16"/>
  <c r="DF62" i="16"/>
  <c r="DF27" i="16"/>
  <c r="DF15" i="16"/>
  <c r="DF20" i="16"/>
  <c r="DF63" i="16"/>
  <c r="DF57" i="16"/>
  <c r="DF24" i="16"/>
  <c r="DF36" i="16"/>
  <c r="DF77" i="16"/>
  <c r="DF22" i="16"/>
  <c r="DF42" i="16"/>
  <c r="DF19" i="16"/>
  <c r="DF76" i="16"/>
  <c r="DF78" i="16"/>
  <c r="DF71" i="16"/>
  <c r="DF28" i="16"/>
  <c r="DF45" i="16"/>
  <c r="DF69" i="16"/>
  <c r="DF52" i="16"/>
  <c r="DF50" i="16"/>
  <c r="DF41" i="16"/>
  <c r="DF38" i="16"/>
  <c r="DF37" i="16"/>
  <c r="DF306" i="16"/>
  <c r="DF283" i="16"/>
  <c r="DF287" i="16"/>
  <c r="DF297" i="16"/>
  <c r="DF250" i="16"/>
  <c r="DF309" i="16"/>
  <c r="DF300" i="16"/>
  <c r="DF259" i="16"/>
  <c r="DF294" i="16"/>
  <c r="DF261" i="16"/>
  <c r="DF252" i="16"/>
  <c r="DF311" i="16"/>
  <c r="DF246" i="16"/>
  <c r="DF276" i="16"/>
  <c r="DF248" i="16"/>
  <c r="DF290" i="16"/>
  <c r="DF244" i="16"/>
  <c r="DF274" i="16"/>
  <c r="DF280" i="16"/>
  <c r="DF255" i="16"/>
  <c r="DF307" i="16"/>
  <c r="DF254" i="16"/>
  <c r="DF277" i="16"/>
  <c r="DF268" i="16"/>
  <c r="DF272" i="16"/>
  <c r="DF310" i="16"/>
  <c r="DF298" i="16"/>
  <c r="DF267" i="16"/>
  <c r="DF279" i="16"/>
  <c r="DF265" i="16"/>
  <c r="DF285" i="16"/>
  <c r="DF258" i="16"/>
  <c r="DF257" i="16"/>
  <c r="DF302" i="16"/>
  <c r="DF253" i="16"/>
  <c r="DF242" i="16"/>
  <c r="DF301" i="16"/>
  <c r="DF292" i="16"/>
  <c r="DF243" i="16"/>
  <c r="DF245" i="16"/>
  <c r="DF247" i="16"/>
  <c r="DF249" i="16"/>
  <c r="DF251" i="16"/>
  <c r="DF256" i="16"/>
  <c r="DF260" i="16"/>
  <c r="DF262" i="16"/>
  <c r="DF263" i="16"/>
  <c r="DF264" i="16"/>
  <c r="DF266" i="16"/>
  <c r="DF269" i="16"/>
  <c r="DF270" i="16"/>
  <c r="DF271" i="16"/>
  <c r="DF273" i="16"/>
  <c r="DF275" i="16"/>
  <c r="DF278" i="16"/>
  <c r="DF281" i="16"/>
  <c r="DF282" i="16"/>
  <c r="DF284" i="16"/>
  <c r="DF286" i="16"/>
  <c r="DF288" i="16"/>
  <c r="DF289" i="16"/>
  <c r="DF291" i="16"/>
  <c r="DF293" i="16"/>
  <c r="DF295" i="16"/>
  <c r="DF296" i="16"/>
  <c r="DF299" i="16"/>
  <c r="DF303" i="16"/>
  <c r="DF304" i="16"/>
  <c r="DF305" i="16"/>
  <c r="DF308" i="16"/>
  <c r="DF313" i="16"/>
  <c r="J59" i="164"/>
  <c r="DE132" i="16"/>
  <c r="DE131" i="16"/>
  <c r="DE118" i="16"/>
  <c r="DE137" i="16"/>
  <c r="DE114" i="16"/>
  <c r="CZ90" i="16"/>
  <c r="CZ149" i="16"/>
  <c r="CZ130" i="16"/>
  <c r="CZ114" i="16"/>
  <c r="CZ110" i="16"/>
  <c r="CZ118" i="16"/>
  <c r="CZ128" i="16"/>
  <c r="CZ96" i="16"/>
  <c r="CZ109" i="16"/>
  <c r="CZ91" i="16"/>
  <c r="CZ126" i="16"/>
  <c r="CZ98" i="16"/>
  <c r="CZ136" i="16"/>
  <c r="CZ122" i="16"/>
  <c r="CZ101" i="16"/>
  <c r="CZ92" i="16"/>
  <c r="CZ151" i="16"/>
  <c r="CZ93" i="16"/>
  <c r="CZ124" i="16"/>
  <c r="CS144" i="16"/>
  <c r="CS133" i="16"/>
  <c r="CS98" i="16"/>
  <c r="CS102" i="16"/>
  <c r="CS123" i="16"/>
  <c r="CS146" i="16"/>
  <c r="CS113" i="16"/>
  <c r="CS127" i="16"/>
  <c r="CS111" i="16"/>
  <c r="CS108" i="16"/>
  <c r="CS117" i="16"/>
  <c r="CS159" i="16"/>
  <c r="CS94" i="16"/>
  <c r="CS130" i="16"/>
  <c r="CS145" i="16"/>
  <c r="CS138" i="16"/>
  <c r="CS121" i="16"/>
  <c r="CS157" i="16"/>
  <c r="CE154" i="16"/>
  <c r="CE106" i="16"/>
  <c r="CE122" i="16"/>
  <c r="CE156" i="16"/>
  <c r="CE158" i="16"/>
  <c r="CE131" i="16"/>
  <c r="CE128" i="16"/>
  <c r="CE114" i="16"/>
  <c r="CE113" i="16"/>
  <c r="CE152" i="16"/>
  <c r="CE150" i="16"/>
  <c r="CE102" i="16"/>
  <c r="CE127" i="16"/>
  <c r="CE151" i="16"/>
  <c r="CE111" i="16"/>
  <c r="CE118" i="16"/>
  <c r="CE142" i="16"/>
  <c r="DD151" i="16"/>
  <c r="DD159" i="16"/>
  <c r="DD103" i="16"/>
  <c r="DD100" i="16"/>
  <c r="DD126" i="16"/>
  <c r="DD112" i="16"/>
  <c r="DD116" i="16"/>
  <c r="DD96" i="16"/>
  <c r="DD97" i="16"/>
  <c r="DD114" i="16"/>
  <c r="DD144" i="16"/>
  <c r="DD156" i="16"/>
  <c r="DD149" i="16"/>
  <c r="DD104" i="16"/>
  <c r="DD141" i="16"/>
  <c r="DD152" i="16"/>
  <c r="DD130" i="16"/>
  <c r="DD138" i="16"/>
  <c r="DD115" i="16"/>
  <c r="H54" i="129"/>
  <c r="E27" i="162"/>
  <c r="BI99" i="16"/>
  <c r="BI148" i="16"/>
  <c r="BI140" i="16"/>
  <c r="BI151" i="16"/>
  <c r="BI114" i="16"/>
  <c r="BI133" i="16"/>
  <c r="BI97" i="16"/>
  <c r="BI106" i="16"/>
  <c r="BI112" i="16"/>
  <c r="BI141" i="16"/>
  <c r="BI104" i="16"/>
  <c r="BI121" i="16"/>
  <c r="BI103" i="16"/>
  <c r="BI110" i="16"/>
  <c r="BI145" i="16"/>
  <c r="BI102" i="16"/>
  <c r="BI153" i="16"/>
  <c r="BI93" i="16"/>
  <c r="BI157" i="16"/>
  <c r="BI130" i="16"/>
  <c r="BI127" i="16"/>
  <c r="BI144" i="16"/>
  <c r="BI119" i="16"/>
  <c r="BI118" i="16"/>
  <c r="BI92" i="16"/>
  <c r="BI154" i="16"/>
  <c r="BI107" i="16"/>
  <c r="BI139" i="16"/>
  <c r="BI149" i="16"/>
  <c r="BI123" i="16"/>
  <c r="BI158" i="16"/>
  <c r="BI137" i="16"/>
  <c r="BI136" i="16"/>
  <c r="BI131" i="16"/>
  <c r="BI105" i="16"/>
  <c r="BI159" i="16"/>
  <c r="BI132" i="16"/>
  <c r="BI100" i="16"/>
  <c r="BI101" i="16"/>
  <c r="BI109" i="16"/>
  <c r="BI113" i="16"/>
  <c r="BI128" i="16"/>
  <c r="BI135" i="16"/>
  <c r="BI134" i="16"/>
  <c r="BI126" i="16"/>
  <c r="BI108" i="16"/>
  <c r="BI115" i="16"/>
  <c r="BI150" i="16"/>
  <c r="BI125" i="16"/>
  <c r="BI124" i="16"/>
  <c r="BI146" i="16"/>
  <c r="BI147" i="16"/>
  <c r="AB109" i="144"/>
  <c r="AH64" i="16"/>
  <c r="M7" i="144"/>
  <c r="H54" i="124"/>
  <c r="H55" i="124"/>
  <c r="AG109" i="124" s="1"/>
  <c r="AM43" i="16" s="1"/>
  <c r="AS43" i="16" s="1"/>
  <c r="E106" i="88"/>
  <c r="E109" i="88"/>
  <c r="E111" i="88"/>
  <c r="E105" i="88"/>
  <c r="E107" i="88"/>
  <c r="J78" i="16"/>
  <c r="J78" i="162"/>
  <c r="C78" i="16"/>
  <c r="C78" i="162"/>
  <c r="AB109" i="126"/>
  <c r="AH45" i="16"/>
  <c r="M7" i="126"/>
  <c r="H45" i="126"/>
  <c r="BG45" i="16"/>
  <c r="D106" i="126"/>
  <c r="H46" i="126"/>
  <c r="H44" i="126"/>
  <c r="D107" i="126"/>
  <c r="D110" i="126"/>
  <c r="D108" i="126"/>
  <c r="H47" i="126"/>
  <c r="D111" i="126"/>
  <c r="D109" i="126"/>
  <c r="AK109" i="126"/>
  <c r="D105" i="126"/>
  <c r="D112" i="126"/>
  <c r="H40" i="126"/>
  <c r="J46" i="16"/>
  <c r="J46" i="162"/>
  <c r="AH46" i="162"/>
  <c r="Z103" i="127"/>
  <c r="AM46" i="162"/>
  <c r="M7" i="129"/>
  <c r="AB109" i="129"/>
  <c r="AH48" i="16"/>
  <c r="AP48" i="16"/>
  <c r="AV48" i="16"/>
  <c r="AE103" i="154"/>
  <c r="AL74" i="16" s="1"/>
  <c r="BE74" i="16" s="1"/>
  <c r="H55" i="154"/>
  <c r="AG109" i="154" s="1"/>
  <c r="AM74" i="16" s="1"/>
  <c r="AS74" i="16" s="1"/>
  <c r="F77" i="16"/>
  <c r="F77" i="162"/>
  <c r="E75" i="16"/>
  <c r="E67" i="162"/>
  <c r="E67" i="16"/>
  <c r="E57" i="162"/>
  <c r="E45" i="16"/>
  <c r="E45" i="162"/>
  <c r="E41" i="16"/>
  <c r="E41" i="162"/>
  <c r="E37" i="162"/>
  <c r="E37" i="16"/>
  <c r="E33" i="162"/>
  <c r="E33" i="16"/>
  <c r="H54" i="142"/>
  <c r="AH109" i="122"/>
  <c r="AR17" i="16"/>
  <c r="AT17" i="16" s="1"/>
  <c r="J81" i="101"/>
  <c r="AF109" i="101"/>
  <c r="AB109" i="98"/>
  <c r="AH17" i="16"/>
  <c r="M7" i="98"/>
  <c r="M7" i="106"/>
  <c r="AB109" i="106"/>
  <c r="AH25" i="16"/>
  <c r="H54" i="111"/>
  <c r="H55" i="111"/>
  <c r="AG109" i="111" s="1"/>
  <c r="AM30" i="16" s="1"/>
  <c r="AS30" i="16" s="1"/>
  <c r="H79" i="162"/>
  <c r="H79" i="16"/>
  <c r="Z11" i="162"/>
  <c r="T103" i="92"/>
  <c r="AF11" i="162"/>
  <c r="H50" i="92"/>
  <c r="AF103" i="92"/>
  <c r="AN11" i="162"/>
  <c r="C110" i="92"/>
  <c r="C107" i="92"/>
  <c r="C106" i="92"/>
  <c r="C109" i="92"/>
  <c r="J12" i="16"/>
  <c r="J12" i="162"/>
  <c r="N12" i="162"/>
  <c r="O12" i="16"/>
  <c r="AH12" i="162"/>
  <c r="Z103" i="93"/>
  <c r="AM12" i="162"/>
  <c r="M7" i="93"/>
  <c r="AB109" i="93"/>
  <c r="AH12" i="16"/>
  <c r="AV12" i="16"/>
  <c r="AP12" i="16"/>
  <c r="H42" i="93"/>
  <c r="D109" i="93"/>
  <c r="D106" i="93"/>
  <c r="H45" i="93"/>
  <c r="D108" i="93"/>
  <c r="H43" i="93"/>
  <c r="H46" i="93"/>
  <c r="D110" i="93"/>
  <c r="D107" i="93"/>
  <c r="BG12" i="16"/>
  <c r="D105" i="93"/>
  <c r="H47" i="93"/>
  <c r="AK109" i="93"/>
  <c r="AV14" i="16"/>
  <c r="AP14" i="16"/>
  <c r="H42" i="95"/>
  <c r="H43" i="95"/>
  <c r="H44" i="95"/>
  <c r="H45" i="95"/>
  <c r="H48" i="95"/>
  <c r="D108" i="95"/>
  <c r="D106" i="95"/>
  <c r="BG14" i="16"/>
  <c r="D109" i="95"/>
  <c r="H46" i="95"/>
  <c r="D105" i="95"/>
  <c r="D112" i="95"/>
  <c r="D111" i="95"/>
  <c r="D107" i="95"/>
  <c r="AK109" i="95"/>
  <c r="T103" i="99"/>
  <c r="AF18" i="162"/>
  <c r="AB18" i="162"/>
  <c r="H50" i="134"/>
  <c r="AF103" i="134" s="1"/>
  <c r="AN54" i="162" s="1"/>
  <c r="C108" i="134"/>
  <c r="C111" i="134"/>
  <c r="C112" i="134"/>
  <c r="C105" i="134"/>
  <c r="C106" i="134"/>
  <c r="C110" i="134"/>
  <c r="DC313" i="16"/>
  <c r="J56" i="164"/>
  <c r="DC81" i="16"/>
  <c r="CW81" i="16"/>
  <c r="CK91" i="16"/>
  <c r="BK81" i="16"/>
  <c r="DE111" i="16"/>
  <c r="DE152" i="16"/>
  <c r="DE102" i="16"/>
  <c r="DE142" i="16"/>
  <c r="CY111" i="16"/>
  <c r="CY132" i="16"/>
  <c r="CY146" i="16"/>
  <c r="CY155" i="16"/>
  <c r="CV81" i="16"/>
  <c r="CV129" i="16"/>
  <c r="CU313" i="16"/>
  <c r="J48" i="164"/>
  <c r="CQ313" i="16"/>
  <c r="J44" i="164"/>
  <c r="CQ81" i="16"/>
  <c r="CP313" i="16"/>
  <c r="J43" i="164"/>
  <c r="CM81" i="16"/>
  <c r="CK150" i="16"/>
  <c r="CK139" i="16"/>
  <c r="CB81" i="16"/>
  <c r="CB93" i="16"/>
  <c r="EC161" i="16"/>
  <c r="H28" i="165"/>
  <c r="BI129" i="16"/>
  <c r="BI90" i="16"/>
  <c r="BI111" i="16"/>
  <c r="BI152" i="16"/>
  <c r="BI156" i="16"/>
  <c r="BV81" i="16"/>
  <c r="D107" i="129"/>
  <c r="AV46" i="16"/>
  <c r="M7" i="155"/>
  <c r="D105" i="129"/>
  <c r="E112" i="88"/>
  <c r="E108" i="88"/>
  <c r="H47" i="127"/>
  <c r="H48" i="101"/>
  <c r="H48" i="106"/>
  <c r="E51" i="16"/>
  <c r="F23" i="162"/>
  <c r="H47" i="88"/>
  <c r="M97" i="93"/>
  <c r="H78" i="93"/>
  <c r="AH109" i="93" s="1"/>
  <c r="H81" i="156"/>
  <c r="AH109" i="156"/>
  <c r="AB109" i="136"/>
  <c r="AH56" i="16"/>
  <c r="M7" i="136"/>
  <c r="E111" i="155"/>
  <c r="E106" i="155"/>
  <c r="E110" i="155"/>
  <c r="E107" i="155"/>
  <c r="E112" i="155"/>
  <c r="E105" i="155"/>
  <c r="E108" i="155"/>
  <c r="H76" i="16"/>
  <c r="H76" i="162"/>
  <c r="E77" i="162"/>
  <c r="E77" i="16"/>
  <c r="E73" i="162"/>
  <c r="E73" i="16"/>
  <c r="E63" i="162"/>
  <c r="E63" i="16"/>
  <c r="E43" i="16"/>
  <c r="E35" i="162"/>
  <c r="E29" i="162"/>
  <c r="E29" i="16"/>
  <c r="E25" i="16"/>
  <c r="E25" i="162"/>
  <c r="E23" i="16"/>
  <c r="E21" i="16"/>
  <c r="E21" i="162"/>
  <c r="E17" i="16"/>
  <c r="E17" i="162"/>
  <c r="E15" i="162"/>
  <c r="E15" i="16"/>
  <c r="H55" i="107"/>
  <c r="AG109" i="107" s="1"/>
  <c r="AM26" i="16" s="1"/>
  <c r="AS26" i="16" s="1"/>
  <c r="J81" i="153"/>
  <c r="AF109" i="153" s="1"/>
  <c r="AR70" i="16"/>
  <c r="AT70" i="16" s="1"/>
  <c r="BE70" i="16"/>
  <c r="H81" i="97"/>
  <c r="AH109" i="97"/>
  <c r="AN16" i="16" s="1"/>
  <c r="AH109" i="117"/>
  <c r="H81" i="117"/>
  <c r="AG109" i="101"/>
  <c r="AM20" i="16" s="1"/>
  <c r="AS20" i="16" s="1"/>
  <c r="H81" i="101"/>
  <c r="AE109" i="101" s="1"/>
  <c r="AO20" i="16" s="1"/>
  <c r="AR54" i="16"/>
  <c r="J81" i="134"/>
  <c r="AF109" i="134" s="1"/>
  <c r="M7" i="128"/>
  <c r="AB109" i="128"/>
  <c r="AH47" i="16"/>
  <c r="AB109" i="115"/>
  <c r="AH34" i="16"/>
  <c r="M7" i="115"/>
  <c r="AB109" i="108"/>
  <c r="AH27" i="16"/>
  <c r="M7" i="108"/>
  <c r="J81" i="133"/>
  <c r="AF109" i="133"/>
  <c r="J81" i="113"/>
  <c r="AF109" i="113" s="1"/>
  <c r="H21" i="16"/>
  <c r="H21" i="162"/>
  <c r="L21" i="162"/>
  <c r="L21" i="16"/>
  <c r="V21" i="162"/>
  <c r="T103" i="102"/>
  <c r="AF21" i="162"/>
  <c r="AJ21" i="162"/>
  <c r="Z103" i="102"/>
  <c r="AM21" i="162"/>
  <c r="J23" i="162"/>
  <c r="J23" i="16"/>
  <c r="N23" i="162"/>
  <c r="O23" i="16"/>
  <c r="AH23" i="162"/>
  <c r="Z103" i="104"/>
  <c r="AM23" i="162"/>
  <c r="AP23" i="16"/>
  <c r="AV23" i="16"/>
  <c r="H44" i="104"/>
  <c r="D107" i="104"/>
  <c r="H46" i="104"/>
  <c r="H45" i="104"/>
  <c r="BG23" i="16"/>
  <c r="H40" i="104"/>
  <c r="D108" i="104"/>
  <c r="D112" i="104"/>
  <c r="D111" i="104"/>
  <c r="D105" i="104"/>
  <c r="D106" i="104"/>
  <c r="H42" i="104"/>
  <c r="D109" i="104"/>
  <c r="AK109" i="104"/>
  <c r="G24" i="162"/>
  <c r="G24" i="16"/>
  <c r="O24" i="162"/>
  <c r="P24" i="16"/>
  <c r="T103" i="105"/>
  <c r="AF24" i="162"/>
  <c r="X24" i="162"/>
  <c r="B24" i="162"/>
  <c r="B24" i="16"/>
  <c r="M7" i="105"/>
  <c r="AB109" i="105"/>
  <c r="AH24" i="16"/>
  <c r="E112" i="105"/>
  <c r="E110" i="105"/>
  <c r="E109" i="105"/>
  <c r="E107" i="105"/>
  <c r="E106" i="105"/>
  <c r="E108" i="105"/>
  <c r="H50" i="106"/>
  <c r="AF103" i="106" s="1"/>
  <c r="AN25" i="162" s="1"/>
  <c r="C111" i="106"/>
  <c r="C106" i="106"/>
  <c r="C110" i="106"/>
  <c r="C105" i="106"/>
  <c r="C112" i="106"/>
  <c r="E26" i="162"/>
  <c r="I26" i="16"/>
  <c r="I26" i="162"/>
  <c r="M26" i="162"/>
  <c r="N26" i="16"/>
  <c r="T26" i="162"/>
  <c r="T103" i="107"/>
  <c r="AF26" i="162"/>
  <c r="AI26" i="162"/>
  <c r="Z103" i="107"/>
  <c r="AM26" i="162"/>
  <c r="E110" i="107"/>
  <c r="E109" i="107"/>
  <c r="E112" i="107"/>
  <c r="E107" i="107"/>
  <c r="E105" i="107"/>
  <c r="E106" i="107"/>
  <c r="N27" i="16"/>
  <c r="M27" i="162"/>
  <c r="AE103" i="110"/>
  <c r="AL29" i="16" s="1"/>
  <c r="H55" i="110"/>
  <c r="AG109" i="110" s="1"/>
  <c r="AM29" i="16" s="1"/>
  <c r="AS29" i="16" s="1"/>
  <c r="E110" i="110"/>
  <c r="E111" i="110"/>
  <c r="E105" i="110"/>
  <c r="E106" i="110"/>
  <c r="E107" i="110"/>
  <c r="E109" i="110"/>
  <c r="BG37" i="16"/>
  <c r="AK109" i="118"/>
  <c r="D107" i="118"/>
  <c r="H42" i="118"/>
  <c r="H46" i="118"/>
  <c r="H47" i="118"/>
  <c r="D109" i="118"/>
  <c r="H45" i="118"/>
  <c r="H44" i="118"/>
  <c r="H41" i="118"/>
  <c r="D105" i="118"/>
  <c r="D106" i="118"/>
  <c r="H40" i="118"/>
  <c r="G38" i="16"/>
  <c r="G38" i="162"/>
  <c r="K38" i="162"/>
  <c r="K38" i="16"/>
  <c r="O38" i="16"/>
  <c r="N38" i="162"/>
  <c r="AH38" i="162"/>
  <c r="Z103" i="119"/>
  <c r="AM38" i="162"/>
  <c r="E110" i="119"/>
  <c r="E108" i="119"/>
  <c r="E109" i="119"/>
  <c r="E111" i="119"/>
  <c r="E107" i="119"/>
  <c r="E105" i="119"/>
  <c r="D39" i="162"/>
  <c r="D39" i="16"/>
  <c r="T40" i="162"/>
  <c r="T103" i="121"/>
  <c r="AF40" i="162"/>
  <c r="H50" i="121"/>
  <c r="AF103" i="121"/>
  <c r="AN40" i="162" s="1"/>
  <c r="C105" i="121"/>
  <c r="C109" i="121"/>
  <c r="C108" i="121"/>
  <c r="C111" i="121"/>
  <c r="C112" i="121"/>
  <c r="C107" i="121"/>
  <c r="AH58" i="162"/>
  <c r="AH31" i="162"/>
  <c r="AH61" i="162"/>
  <c r="AH81" i="162"/>
  <c r="Z103" i="138"/>
  <c r="AM58" i="162"/>
  <c r="CT81" i="16"/>
  <c r="CO313" i="16"/>
  <c r="J42" i="164"/>
  <c r="CK109" i="16"/>
  <c r="DE101" i="16"/>
  <c r="DE127" i="16"/>
  <c r="DE140" i="16"/>
  <c r="DE119" i="16"/>
  <c r="CY122" i="16"/>
  <c r="CY110" i="16"/>
  <c r="CY119" i="16"/>
  <c r="CY131" i="16"/>
  <c r="CY121" i="16"/>
  <c r="CL313" i="16"/>
  <c r="J39" i="164"/>
  <c r="CK125" i="16"/>
  <c r="CK115" i="16"/>
  <c r="CL81" i="16"/>
  <c r="BI122" i="16"/>
  <c r="BI116" i="16"/>
  <c r="BI120" i="16"/>
  <c r="BI117" i="16"/>
  <c r="BI98" i="16"/>
  <c r="EA161" i="16"/>
  <c r="H26" i="165"/>
  <c r="DK81" i="16"/>
  <c r="D10" i="165" s="1"/>
  <c r="F10" i="165" s="1"/>
  <c r="BM313" i="16"/>
  <c r="J14" i="164"/>
  <c r="E109" i="155"/>
  <c r="T103" i="127"/>
  <c r="AF46" i="162"/>
  <c r="H48" i="134"/>
  <c r="E19" i="16"/>
  <c r="H48" i="109"/>
  <c r="BK313" i="16"/>
  <c r="J12" i="164"/>
  <c r="H41" i="126"/>
  <c r="H48" i="133"/>
  <c r="G78" i="162"/>
  <c r="H45" i="88"/>
  <c r="D111" i="88"/>
  <c r="H43" i="88"/>
  <c r="H41" i="88"/>
  <c r="BG79" i="16"/>
  <c r="D112" i="88"/>
  <c r="H46" i="88"/>
  <c r="AK109" i="88"/>
  <c r="H40" i="88"/>
  <c r="D110" i="88"/>
  <c r="H44" i="88"/>
  <c r="H42" i="88"/>
  <c r="D105" i="88"/>
  <c r="AJ78" i="162"/>
  <c r="Z103" i="158"/>
  <c r="AM78" i="162"/>
  <c r="AP45" i="16"/>
  <c r="AV45" i="16"/>
  <c r="G46" i="162"/>
  <c r="G46" i="16"/>
  <c r="O46" i="16"/>
  <c r="N46" i="162"/>
  <c r="D111" i="127"/>
  <c r="D110" i="127"/>
  <c r="D109" i="127"/>
  <c r="H54" i="127"/>
  <c r="H41" i="127"/>
  <c r="D112" i="127"/>
  <c r="H43" i="127"/>
  <c r="H42" i="127"/>
  <c r="D106" i="127"/>
  <c r="D105" i="127"/>
  <c r="BG46" i="16"/>
  <c r="H44" i="127"/>
  <c r="D107" i="127"/>
  <c r="K48" i="162"/>
  <c r="K48" i="16"/>
  <c r="P48" i="16"/>
  <c r="O48" i="162"/>
  <c r="X48" i="162"/>
  <c r="X81" i="162"/>
  <c r="T103" i="129"/>
  <c r="AF48" i="162"/>
  <c r="AK48" i="162"/>
  <c r="Z103" i="129"/>
  <c r="AM48" i="162"/>
  <c r="B48" i="162"/>
  <c r="B48" i="16"/>
  <c r="BG48" i="16"/>
  <c r="H40" i="129"/>
  <c r="H41" i="129"/>
  <c r="H47" i="129"/>
  <c r="H44" i="129"/>
  <c r="D106" i="129"/>
  <c r="H45" i="129"/>
  <c r="AK109" i="129"/>
  <c r="D108" i="129"/>
  <c r="D109" i="129"/>
  <c r="D110" i="129"/>
  <c r="H43" i="129"/>
  <c r="D111" i="129"/>
  <c r="H46" i="129"/>
  <c r="E11" i="16"/>
  <c r="E11" i="162"/>
  <c r="AB109" i="131"/>
  <c r="AH51" i="16"/>
  <c r="M7" i="131"/>
  <c r="H55" i="122"/>
  <c r="AG109" i="122" s="1"/>
  <c r="AM41" i="16" s="1"/>
  <c r="AS41" i="16" s="1"/>
  <c r="AW41" i="16" s="1"/>
  <c r="H54" i="122"/>
  <c r="H81" i="120"/>
  <c r="AE109" i="120"/>
  <c r="AO39" i="16" s="1"/>
  <c r="AH109" i="120"/>
  <c r="AH109" i="155"/>
  <c r="H81" i="155"/>
  <c r="AE109" i="155" s="1"/>
  <c r="AO75" i="16" s="1"/>
  <c r="H55" i="100"/>
  <c r="AG109" i="100"/>
  <c r="AM19" i="16" s="1"/>
  <c r="AS19" i="16" s="1"/>
  <c r="AW19" i="16" s="1"/>
  <c r="H54" i="100"/>
  <c r="AB109" i="92"/>
  <c r="AH11" i="16"/>
  <c r="M7" i="92"/>
  <c r="BE76" i="16"/>
  <c r="AR76" i="16"/>
  <c r="AT76" i="16" s="1"/>
  <c r="AW76" i="16" s="1"/>
  <c r="AB109" i="156"/>
  <c r="AH76" i="16"/>
  <c r="M7" i="156"/>
  <c r="M7" i="124"/>
  <c r="AB109" i="124"/>
  <c r="AH43" i="16"/>
  <c r="AV43" i="16"/>
  <c r="AP43" i="16"/>
  <c r="F61" i="16"/>
  <c r="F61" i="162"/>
  <c r="J61" i="16"/>
  <c r="J61" i="162"/>
  <c r="O61" i="16"/>
  <c r="N61" i="162"/>
  <c r="Z103" i="141"/>
  <c r="AM61" i="162"/>
  <c r="AB109" i="141"/>
  <c r="AH61" i="16"/>
  <c r="M7" i="141"/>
  <c r="AP61" i="16"/>
  <c r="AV61" i="16"/>
  <c r="BG61" i="16"/>
  <c r="H41" i="141"/>
  <c r="H47" i="141"/>
  <c r="D107" i="141"/>
  <c r="D105" i="141"/>
  <c r="D106" i="141"/>
  <c r="D110" i="141"/>
  <c r="D109" i="141"/>
  <c r="D108" i="141"/>
  <c r="H40" i="141"/>
  <c r="H48" i="141"/>
  <c r="D111" i="141"/>
  <c r="D112" i="141"/>
  <c r="H46" i="141"/>
  <c r="AK109" i="141"/>
  <c r="F62" i="16"/>
  <c r="F62" i="162"/>
  <c r="J62" i="16"/>
  <c r="J62" i="162"/>
  <c r="O62" i="16"/>
  <c r="N62" i="162"/>
  <c r="Z62" i="162"/>
  <c r="T103" i="142"/>
  <c r="AF62" i="162"/>
  <c r="E105" i="142"/>
  <c r="E112" i="142"/>
  <c r="E109" i="142"/>
  <c r="E106" i="142"/>
  <c r="E110" i="142"/>
  <c r="H50" i="144"/>
  <c r="AF103" i="144" s="1"/>
  <c r="AN64" i="162" s="1"/>
  <c r="C105" i="144"/>
  <c r="C110" i="144"/>
  <c r="C112" i="144"/>
  <c r="C111" i="144"/>
  <c r="C106" i="144"/>
  <c r="C109" i="144"/>
  <c r="C108" i="144"/>
  <c r="E107" i="144"/>
  <c r="E112" i="144"/>
  <c r="E106" i="144"/>
  <c r="E109" i="144"/>
  <c r="E105" i="144"/>
  <c r="E111" i="144"/>
  <c r="E110" i="144"/>
  <c r="B66" i="162"/>
  <c r="B66" i="16"/>
  <c r="AV66" i="16"/>
  <c r="AP66" i="16"/>
  <c r="H40" i="146"/>
  <c r="BG66" i="16"/>
  <c r="AK109" i="146"/>
  <c r="H45" i="146"/>
  <c r="D110" i="146"/>
  <c r="H46" i="146"/>
  <c r="D111" i="146"/>
  <c r="H41" i="146"/>
  <c r="H47" i="146"/>
  <c r="D108" i="146"/>
  <c r="D112" i="146"/>
  <c r="D106" i="146"/>
  <c r="H42" i="146"/>
  <c r="D109" i="146"/>
  <c r="H43" i="146"/>
  <c r="H50" i="149"/>
  <c r="AF103" i="149" s="1"/>
  <c r="AN69" i="162" s="1"/>
  <c r="C108" i="149"/>
  <c r="C109" i="149"/>
  <c r="C112" i="149"/>
  <c r="C110" i="149"/>
  <c r="C105" i="149"/>
  <c r="AP71" i="16"/>
  <c r="AV71" i="16"/>
  <c r="H50" i="151"/>
  <c r="AF103" i="151"/>
  <c r="AN71" i="162"/>
  <c r="C112" i="151"/>
  <c r="C110" i="151"/>
  <c r="C111" i="151"/>
  <c r="C106" i="151"/>
  <c r="C109" i="151"/>
  <c r="H72" i="162"/>
  <c r="H72" i="16"/>
  <c r="L72" i="162"/>
  <c r="L72" i="16"/>
  <c r="V72" i="162"/>
  <c r="T103" i="152"/>
  <c r="AF72" i="162"/>
  <c r="C72" i="162"/>
  <c r="E105" i="152"/>
  <c r="E107" i="152"/>
  <c r="E111" i="152"/>
  <c r="E108" i="152"/>
  <c r="E109" i="152"/>
  <c r="DB81" i="16"/>
  <c r="DB148" i="16"/>
  <c r="CP81" i="16"/>
  <c r="CN313" i="16"/>
  <c r="J41" i="164"/>
  <c r="BZ81" i="16"/>
  <c r="H48" i="93"/>
  <c r="BI237" i="16"/>
  <c r="L10" i="164" s="1"/>
  <c r="H78" i="127"/>
  <c r="AH109" i="127" s="1"/>
  <c r="DE123" i="16"/>
  <c r="DE98" i="16"/>
  <c r="DE97" i="16"/>
  <c r="DE121" i="16"/>
  <c r="DE145" i="16"/>
  <c r="DF81" i="16"/>
  <c r="DD313" i="16"/>
  <c r="J57" i="164"/>
  <c r="CY98" i="16"/>
  <c r="CY141" i="16"/>
  <c r="CY115" i="16"/>
  <c r="CY147" i="16"/>
  <c r="DA81" i="16"/>
  <c r="CY313" i="16"/>
  <c r="J52" i="164"/>
  <c r="CX313" i="16"/>
  <c r="J51" i="164"/>
  <c r="CX81" i="16"/>
  <c r="CU81" i="16"/>
  <c r="CT313" i="16"/>
  <c r="J47" i="164"/>
  <c r="CK138" i="16"/>
  <c r="CK108" i="16"/>
  <c r="CG81" i="16"/>
  <c r="CE313" i="16"/>
  <c r="J32" i="164"/>
  <c r="BI138" i="16"/>
  <c r="BI142" i="16"/>
  <c r="BI94" i="16"/>
  <c r="BI96" i="16"/>
  <c r="BI161" i="16"/>
  <c r="F10" i="164" s="1"/>
  <c r="BS81" i="16"/>
  <c r="DP161" i="16"/>
  <c r="H15" i="165"/>
  <c r="DN161" i="16"/>
  <c r="H13" i="165"/>
  <c r="H48" i="123"/>
  <c r="H42" i="129"/>
  <c r="D107" i="88"/>
  <c r="N78" i="16"/>
  <c r="E49" i="16"/>
  <c r="D108" i="127"/>
  <c r="H46" i="127"/>
  <c r="H42" i="126"/>
  <c r="H40" i="127"/>
  <c r="H48" i="127"/>
  <c r="H43" i="126"/>
  <c r="Z103" i="142"/>
  <c r="AM62" i="162"/>
  <c r="M97" i="143"/>
  <c r="M97" i="147"/>
  <c r="BE69" i="16"/>
  <c r="E14" i="162"/>
  <c r="E14" i="16"/>
  <c r="AV16" i="16"/>
  <c r="AP16" i="16"/>
  <c r="O19" i="162"/>
  <c r="P19" i="16"/>
  <c r="H25" i="162"/>
  <c r="H25" i="16"/>
  <c r="L25" i="162"/>
  <c r="L25" i="16"/>
  <c r="O30" i="162"/>
  <c r="P30" i="16"/>
  <c r="B30" i="16"/>
  <c r="B30" i="162"/>
  <c r="K39" i="162"/>
  <c r="K39" i="16"/>
  <c r="O39" i="162"/>
  <c r="P39" i="16"/>
  <c r="F41" i="162"/>
  <c r="F41" i="16"/>
  <c r="N41" i="162"/>
  <c r="O41" i="16"/>
  <c r="H50" i="124"/>
  <c r="AF103" i="124" s="1"/>
  <c r="AN43" i="162" s="1"/>
  <c r="C111" i="124"/>
  <c r="I44" i="162"/>
  <c r="I44" i="16"/>
  <c r="N44" i="16"/>
  <c r="M44" i="162"/>
  <c r="G47" i="16"/>
  <c r="G47" i="162"/>
  <c r="G49" i="162"/>
  <c r="G49" i="16"/>
  <c r="O49" i="162"/>
  <c r="P49" i="16"/>
  <c r="G50" i="16"/>
  <c r="G50" i="162"/>
  <c r="O50" i="162"/>
  <c r="P50" i="16"/>
  <c r="I51" i="162"/>
  <c r="I51" i="16"/>
  <c r="N51" i="16"/>
  <c r="M51" i="162"/>
  <c r="L59" i="162"/>
  <c r="L59" i="16"/>
  <c r="G65" i="162"/>
  <c r="G65" i="16"/>
  <c r="K65" i="16"/>
  <c r="K65" i="162"/>
  <c r="O65" i="162"/>
  <c r="P65" i="16"/>
  <c r="G67" i="16"/>
  <c r="G67" i="162"/>
  <c r="K67" i="16"/>
  <c r="K67" i="162"/>
  <c r="P67" i="16"/>
  <c r="O67" i="162"/>
  <c r="K68" i="162"/>
  <c r="K68" i="16"/>
  <c r="P68" i="16"/>
  <c r="O68" i="162"/>
  <c r="E70" i="162"/>
  <c r="AV70" i="16"/>
  <c r="H78" i="150"/>
  <c r="AH109" i="150" s="1"/>
  <c r="AP70" i="16"/>
  <c r="I77" i="162"/>
  <c r="I77" i="16"/>
  <c r="M77" i="162"/>
  <c r="N77" i="16"/>
  <c r="CD81" i="16"/>
  <c r="CC313" i="16"/>
  <c r="J30" i="164"/>
  <c r="BY313" i="16"/>
  <c r="J26" i="164"/>
  <c r="H26" i="164"/>
  <c r="H81" i="125"/>
  <c r="DO161" i="16"/>
  <c r="H14" i="165"/>
  <c r="H48" i="122"/>
  <c r="H48" i="119"/>
  <c r="M7" i="135"/>
  <c r="M7" i="158"/>
  <c r="H48" i="150"/>
  <c r="H48" i="94"/>
  <c r="AK81" i="162"/>
  <c r="M97" i="150"/>
  <c r="N13" i="162"/>
  <c r="O13" i="16"/>
  <c r="N15" i="16"/>
  <c r="M15" i="162"/>
  <c r="F16" i="162"/>
  <c r="F16" i="16"/>
  <c r="J16" i="16"/>
  <c r="J16" i="162"/>
  <c r="N16" i="162"/>
  <c r="O16" i="16"/>
  <c r="H40" i="108"/>
  <c r="H42" i="108"/>
  <c r="H44" i="108"/>
  <c r="H48" i="108"/>
  <c r="D106" i="108"/>
  <c r="BG27" i="16"/>
  <c r="G31" i="162"/>
  <c r="G31" i="16"/>
  <c r="K31" i="16"/>
  <c r="K31" i="162"/>
  <c r="P31" i="16"/>
  <c r="O31" i="162"/>
  <c r="F33" i="162"/>
  <c r="F33" i="16"/>
  <c r="J33" i="162"/>
  <c r="J33" i="16"/>
  <c r="N33" i="162"/>
  <c r="O33" i="16"/>
  <c r="D112" i="116"/>
  <c r="H42" i="116"/>
  <c r="AK109" i="116"/>
  <c r="D108" i="116"/>
  <c r="D106" i="116"/>
  <c r="H41" i="116"/>
  <c r="H48" i="116"/>
  <c r="H46" i="116"/>
  <c r="BG35" i="16"/>
  <c r="F36" i="162"/>
  <c r="F36" i="16"/>
  <c r="G40" i="16"/>
  <c r="G40" i="162"/>
  <c r="O42" i="162"/>
  <c r="P42" i="16"/>
  <c r="M45" i="162"/>
  <c r="N45" i="16"/>
  <c r="I52" i="162"/>
  <c r="I52" i="16"/>
  <c r="M52" i="162"/>
  <c r="N52" i="16"/>
  <c r="F53" i="162"/>
  <c r="F53" i="16"/>
  <c r="J53" i="162"/>
  <c r="J53" i="16"/>
  <c r="N53" i="162"/>
  <c r="O53" i="16"/>
  <c r="H55" i="162"/>
  <c r="H55" i="16"/>
  <c r="I56" i="162"/>
  <c r="I56" i="16"/>
  <c r="N56" i="16"/>
  <c r="M56" i="162"/>
  <c r="G60" i="162"/>
  <c r="G60" i="16"/>
  <c r="O60" i="162"/>
  <c r="P60" i="16"/>
  <c r="B60" i="162"/>
  <c r="B60" i="16"/>
  <c r="H64" i="16"/>
  <c r="H64" i="162"/>
  <c r="L64" i="16"/>
  <c r="L64" i="162"/>
  <c r="F69" i="162"/>
  <c r="F69" i="16"/>
  <c r="J69" i="16"/>
  <c r="J69" i="162"/>
  <c r="O69" i="16"/>
  <c r="N69" i="162"/>
  <c r="H50" i="150"/>
  <c r="AF103" i="150"/>
  <c r="AN70" i="162" s="1"/>
  <c r="C108" i="150"/>
  <c r="J75" i="16"/>
  <c r="J75" i="162"/>
  <c r="O75" i="16"/>
  <c r="N75" i="162"/>
  <c r="BJ313" i="16"/>
  <c r="J11" i="164"/>
  <c r="H48" i="153"/>
  <c r="BM81" i="16"/>
  <c r="BM140" i="16"/>
  <c r="H48" i="117"/>
  <c r="H48" i="144"/>
  <c r="H48" i="111"/>
  <c r="U81" i="16"/>
  <c r="Z103" i="123"/>
  <c r="AM42" i="162"/>
  <c r="M97" i="151"/>
  <c r="D79" i="16"/>
  <c r="D79" i="162"/>
  <c r="P11" i="16"/>
  <c r="O11" i="162"/>
  <c r="AP11" i="16"/>
  <c r="AV11" i="16"/>
  <c r="AV57" i="16"/>
  <c r="AV81" i="16"/>
  <c r="I20" i="16"/>
  <c r="I20" i="162"/>
  <c r="N20" i="16"/>
  <c r="M20" i="162"/>
  <c r="H50" i="102"/>
  <c r="AF103" i="102" s="1"/>
  <c r="AN21" i="162" s="1"/>
  <c r="C111" i="102"/>
  <c r="Z103" i="112"/>
  <c r="AM31" i="162"/>
  <c r="D32" i="162"/>
  <c r="L32" i="162"/>
  <c r="L32" i="16"/>
  <c r="E106" i="115"/>
  <c r="E108" i="115"/>
  <c r="M36" i="162"/>
  <c r="N36" i="16"/>
  <c r="L37" i="162"/>
  <c r="L37" i="16"/>
  <c r="O40" i="16"/>
  <c r="N40" i="162"/>
  <c r="H43" i="162"/>
  <c r="H43" i="16"/>
  <c r="L43" i="162"/>
  <c r="L43" i="16"/>
  <c r="AP57" i="16"/>
  <c r="AP81" i="16"/>
  <c r="H66" i="162"/>
  <c r="H66" i="16"/>
  <c r="L66" i="162"/>
  <c r="L66" i="16"/>
  <c r="O71" i="162"/>
  <c r="P71" i="16"/>
  <c r="B71" i="16"/>
  <c r="B71" i="162"/>
  <c r="H50" i="153"/>
  <c r="AF103" i="153"/>
  <c r="AN73" i="162" s="1"/>
  <c r="C107" i="153"/>
  <c r="C105" i="153"/>
  <c r="H48" i="114"/>
  <c r="BS313" i="16"/>
  <c r="J20" i="164"/>
  <c r="H48" i="143"/>
  <c r="H48" i="131"/>
  <c r="H81" i="123"/>
  <c r="J81" i="137"/>
  <c r="AF109" i="137"/>
  <c r="M7" i="121"/>
  <c r="H48" i="160"/>
  <c r="H48" i="137"/>
  <c r="H48" i="103"/>
  <c r="H48" i="110"/>
  <c r="L11" i="162"/>
  <c r="D109" i="116"/>
  <c r="H78" i="137"/>
  <c r="AH109" i="137" s="1"/>
  <c r="M97" i="141"/>
  <c r="Y81" i="16"/>
  <c r="M97" i="146"/>
  <c r="M97" i="157"/>
  <c r="AE81" i="16"/>
  <c r="D109" i="92"/>
  <c r="C110" i="94"/>
  <c r="Z103" i="108"/>
  <c r="AM27" i="162"/>
  <c r="Z103" i="115"/>
  <c r="AM34" i="162"/>
  <c r="E112" i="125"/>
  <c r="H55" i="129"/>
  <c r="AG109" i="129" s="1"/>
  <c r="AM48" i="16" s="1"/>
  <c r="AS48" i="16" s="1"/>
  <c r="F81" i="151"/>
  <c r="M97" i="88"/>
  <c r="M97" i="158"/>
  <c r="Z103" i="92"/>
  <c r="AM11" i="162"/>
  <c r="Z103" i="105"/>
  <c r="AM24" i="162"/>
  <c r="Z103" i="116"/>
  <c r="AM35" i="162"/>
  <c r="Z103" i="140"/>
  <c r="AM60" i="162"/>
  <c r="AM81" i="162"/>
  <c r="D105" i="92"/>
  <c r="M97" i="96"/>
  <c r="E110" i="96"/>
  <c r="M97" i="97"/>
  <c r="M97" i="99"/>
  <c r="M97" i="101"/>
  <c r="M97" i="104"/>
  <c r="M97" i="105"/>
  <c r="M97" i="106"/>
  <c r="M97" i="108"/>
  <c r="M97" i="112"/>
  <c r="S81" i="16"/>
  <c r="C109" i="114"/>
  <c r="C109" i="116"/>
  <c r="M97" i="120"/>
  <c r="E107" i="124"/>
  <c r="F81" i="125"/>
  <c r="F81" i="104"/>
  <c r="F13" i="106"/>
  <c r="K7" i="106"/>
  <c r="E112" i="119"/>
  <c r="M97" i="121"/>
  <c r="M97" i="122"/>
  <c r="M97" i="123"/>
  <c r="F13" i="124"/>
  <c r="K7" i="124"/>
  <c r="M97" i="125"/>
  <c r="M97" i="126"/>
  <c r="M97" i="127"/>
  <c r="M97" i="128"/>
  <c r="M97" i="130"/>
  <c r="M97" i="132"/>
  <c r="M97" i="133"/>
  <c r="M97" i="137"/>
  <c r="M97" i="138"/>
  <c r="M97" i="139"/>
  <c r="M97" i="140"/>
  <c r="E108" i="146"/>
  <c r="M97" i="109"/>
  <c r="M97" i="145"/>
  <c r="M97" i="117"/>
  <c r="M97" i="156"/>
  <c r="M97" i="95"/>
  <c r="M97" i="100"/>
  <c r="DB122" i="16"/>
  <c r="DB111" i="16"/>
  <c r="DB127" i="16"/>
  <c r="DB116" i="16"/>
  <c r="DB134" i="16"/>
  <c r="DB115" i="16"/>
  <c r="DB152" i="16"/>
  <c r="DB109" i="16"/>
  <c r="DB119" i="16"/>
  <c r="DB142" i="16"/>
  <c r="DB120" i="16"/>
  <c r="CT153" i="16"/>
  <c r="CT111" i="16"/>
  <c r="CT125" i="16"/>
  <c r="CT140" i="16"/>
  <c r="CT122" i="16"/>
  <c r="CT97" i="16"/>
  <c r="CT132" i="16"/>
  <c r="CT150" i="16"/>
  <c r="CT137" i="16"/>
  <c r="CT103" i="16"/>
  <c r="CT110" i="16"/>
  <c r="CT131" i="16"/>
  <c r="CT152" i="16"/>
  <c r="CT133" i="16"/>
  <c r="CT120" i="16"/>
  <c r="CT148" i="16"/>
  <c r="CT156" i="16"/>
  <c r="CT117" i="16"/>
  <c r="CT145" i="16"/>
  <c r="CT104" i="16"/>
  <c r="CT124" i="16"/>
  <c r="CT130" i="16"/>
  <c r="CT93" i="16"/>
  <c r="CT159" i="16"/>
  <c r="CT141" i="16"/>
  <c r="CT102" i="16"/>
  <c r="CT95" i="16"/>
  <c r="CT98" i="16"/>
  <c r="CT92" i="16"/>
  <c r="CT118" i="16"/>
  <c r="CT146" i="16"/>
  <c r="CT143" i="16"/>
  <c r="CT105" i="16"/>
  <c r="CT119" i="16"/>
  <c r="CT151" i="16"/>
  <c r="CT142" i="16"/>
  <c r="CT126" i="16"/>
  <c r="CT113" i="16"/>
  <c r="CT116" i="16"/>
  <c r="CT90" i="16"/>
  <c r="CT100" i="16"/>
  <c r="CT115" i="16"/>
  <c r="CT94" i="16"/>
  <c r="CT106" i="16"/>
  <c r="CT91" i="16"/>
  <c r="CT128" i="16"/>
  <c r="CT112" i="16"/>
  <c r="CT123" i="16"/>
  <c r="CT96" i="16"/>
  <c r="CT155" i="16"/>
  <c r="CT138" i="16"/>
  <c r="CT129" i="16"/>
  <c r="CT157" i="16"/>
  <c r="CT134" i="16"/>
  <c r="CT149" i="16"/>
  <c r="CT114" i="16"/>
  <c r="CT154" i="16"/>
  <c r="CT107" i="16"/>
  <c r="CT101" i="16"/>
  <c r="CT139" i="16"/>
  <c r="CT135" i="16"/>
  <c r="CT121" i="16"/>
  <c r="CT99" i="16"/>
  <c r="CT136" i="16"/>
  <c r="CT127" i="16"/>
  <c r="CT158" i="16"/>
  <c r="CT108" i="16"/>
  <c r="CT144" i="16"/>
  <c r="CT147" i="16"/>
  <c r="CT109" i="16"/>
  <c r="CN108" i="16"/>
  <c r="CN140" i="16"/>
  <c r="CN149" i="16"/>
  <c r="CN106" i="16"/>
  <c r="CN104" i="16"/>
  <c r="CN115" i="16"/>
  <c r="CN131" i="16"/>
  <c r="CN92" i="16"/>
  <c r="CN91" i="16"/>
  <c r="CN143" i="16"/>
  <c r="CN109" i="16"/>
  <c r="CN126" i="16"/>
  <c r="CN114" i="16"/>
  <c r="CN130" i="16"/>
  <c r="CN98" i="16"/>
  <c r="CN125" i="16"/>
  <c r="CN118" i="16"/>
  <c r="CN144" i="16"/>
  <c r="CB122" i="16"/>
  <c r="CB121" i="16"/>
  <c r="CB159" i="16"/>
  <c r="CB108" i="16"/>
  <c r="CB129" i="16"/>
  <c r="CB94" i="16"/>
  <c r="CB123" i="16"/>
  <c r="CB102" i="16"/>
  <c r="CB106" i="16"/>
  <c r="CB127" i="16"/>
  <c r="CB144" i="16"/>
  <c r="CB143" i="16"/>
  <c r="CB120" i="16"/>
  <c r="CB131" i="16"/>
  <c r="CB158" i="16"/>
  <c r="CB90" i="16"/>
  <c r="CB125" i="16"/>
  <c r="CB107" i="16"/>
  <c r="DF151" i="16"/>
  <c r="DF106" i="16"/>
  <c r="DF159" i="16"/>
  <c r="DF100" i="16"/>
  <c r="DF156" i="16"/>
  <c r="DF121" i="16"/>
  <c r="DF128" i="16"/>
  <c r="DF96" i="16"/>
  <c r="DF130" i="16"/>
  <c r="DF134" i="16"/>
  <c r="DF150" i="16"/>
  <c r="DF139" i="16"/>
  <c r="DF152" i="16"/>
  <c r="DF149" i="16"/>
  <c r="DF95" i="16"/>
  <c r="DF97" i="16"/>
  <c r="DF103" i="16"/>
  <c r="DF135" i="16"/>
  <c r="DF108" i="16"/>
  <c r="DF116" i="16"/>
  <c r="DF127" i="16"/>
  <c r="DF140" i="16"/>
  <c r="DF133" i="16"/>
  <c r="DF118" i="16"/>
  <c r="DF145" i="16"/>
  <c r="DF146" i="16"/>
  <c r="DF132" i="16"/>
  <c r="DF99" i="16"/>
  <c r="DF158" i="16"/>
  <c r="DF119" i="16"/>
  <c r="DF113" i="16"/>
  <c r="DF129" i="16"/>
  <c r="DF90" i="16"/>
  <c r="DF101" i="16"/>
  <c r="DF111" i="16"/>
  <c r="DF102" i="16"/>
  <c r="DF110" i="16"/>
  <c r="DF91" i="16"/>
  <c r="DF122" i="16"/>
  <c r="DF142" i="16"/>
  <c r="DF148" i="16"/>
  <c r="DF93" i="16"/>
  <c r="DF157" i="16"/>
  <c r="DF98" i="16"/>
  <c r="DF117" i="16"/>
  <c r="DF155" i="16"/>
  <c r="DF107" i="16"/>
  <c r="DF114" i="16"/>
  <c r="DF105" i="16"/>
  <c r="DF123" i="16"/>
  <c r="DF154" i="16"/>
  <c r="DF94" i="16"/>
  <c r="DA159" i="16"/>
  <c r="DA128" i="16"/>
  <c r="DA126" i="16"/>
  <c r="DA102" i="16"/>
  <c r="DA145" i="16"/>
  <c r="DA143" i="16"/>
  <c r="DA105" i="16"/>
  <c r="DA141" i="16"/>
  <c r="DA90" i="16"/>
  <c r="DA123" i="16"/>
  <c r="DA133" i="16"/>
  <c r="DA125" i="16"/>
  <c r="DA99" i="16"/>
  <c r="DA132" i="16"/>
  <c r="DA111" i="16"/>
  <c r="DA144" i="16"/>
  <c r="DA110" i="16"/>
  <c r="DA92" i="16"/>
  <c r="DA94" i="16"/>
  <c r="DA93" i="16"/>
  <c r="DA116" i="16"/>
  <c r="DA151" i="16"/>
  <c r="DA114" i="16"/>
  <c r="DA103" i="16"/>
  <c r="DA97" i="16"/>
  <c r="DA149" i="16"/>
  <c r="DA131" i="16"/>
  <c r="DA157" i="16"/>
  <c r="DA107" i="16"/>
  <c r="DA127" i="16"/>
  <c r="DA101" i="16"/>
  <c r="DA112" i="16"/>
  <c r="DA150" i="16"/>
  <c r="DA142" i="16"/>
  <c r="DA154" i="16"/>
  <c r="DA153" i="16"/>
  <c r="DA115" i="16"/>
  <c r="DA120" i="16"/>
  <c r="DA91" i="16"/>
  <c r="DA119" i="16"/>
  <c r="DA118" i="16"/>
  <c r="DA138" i="16"/>
  <c r="DA113" i="16"/>
  <c r="CX106" i="16"/>
  <c r="CX123" i="16"/>
  <c r="CX113" i="16"/>
  <c r="CX102" i="16"/>
  <c r="CX129" i="16"/>
  <c r="CX143" i="16"/>
  <c r="CX130" i="16"/>
  <c r="CX112" i="16"/>
  <c r="CX119" i="16"/>
  <c r="CX99" i="16"/>
  <c r="CX94" i="16"/>
  <c r="CX150" i="16"/>
  <c r="CX93" i="16"/>
  <c r="CX134" i="16"/>
  <c r="CX147" i="16"/>
  <c r="CX95" i="16"/>
  <c r="CX146" i="16"/>
  <c r="CX111" i="16"/>
  <c r="CX153" i="16"/>
  <c r="CX120" i="16"/>
  <c r="CX154" i="16"/>
  <c r="CX98" i="16"/>
  <c r="CX152" i="16"/>
  <c r="CX141" i="16"/>
  <c r="CX91" i="16"/>
  <c r="CX101" i="16"/>
  <c r="CX97" i="16"/>
  <c r="CX121" i="16"/>
  <c r="CX122" i="16"/>
  <c r="CX156" i="16"/>
  <c r="CX145" i="16"/>
  <c r="CX92" i="16"/>
  <c r="CX149" i="16"/>
  <c r="CX140" i="16"/>
  <c r="CX107" i="16"/>
  <c r="CX118" i="16"/>
  <c r="CX103" i="16"/>
  <c r="CX139" i="16"/>
  <c r="CX90" i="16"/>
  <c r="CX142" i="16"/>
  <c r="CX159" i="16"/>
  <c r="CX128" i="16"/>
  <c r="CX151" i="16"/>
  <c r="CX115" i="16"/>
  <c r="CX125" i="16"/>
  <c r="CX158" i="16"/>
  <c r="CX104" i="16"/>
  <c r="CX138" i="16"/>
  <c r="CX124" i="16"/>
  <c r="CX136" i="16"/>
  <c r="CX108" i="16"/>
  <c r="CX114" i="16"/>
  <c r="CX105" i="16"/>
  <c r="CX132" i="16"/>
  <c r="CX131" i="16"/>
  <c r="CX144" i="16"/>
  <c r="CX109" i="16"/>
  <c r="CX116" i="16"/>
  <c r="CX157" i="16"/>
  <c r="CX155" i="16"/>
  <c r="CX126" i="16"/>
  <c r="CX100" i="16"/>
  <c r="CX133" i="16"/>
  <c r="CX148" i="16"/>
  <c r="CX135" i="16"/>
  <c r="CX127" i="16"/>
  <c r="CX137" i="16"/>
  <c r="CX117" i="16"/>
  <c r="CX96" i="16"/>
  <c r="CX110" i="16"/>
  <c r="CU137" i="16"/>
  <c r="CU91" i="16"/>
  <c r="CU135" i="16"/>
  <c r="CU94" i="16"/>
  <c r="CU133" i="16"/>
  <c r="CU107" i="16"/>
  <c r="CU153" i="16"/>
  <c r="CU128" i="16"/>
  <c r="CU148" i="16"/>
  <c r="CU129" i="16"/>
  <c r="CU106" i="16"/>
  <c r="CU126" i="16"/>
  <c r="CU130" i="16"/>
  <c r="CU103" i="16"/>
  <c r="CU96" i="16"/>
  <c r="CU111" i="16"/>
  <c r="CU159" i="16"/>
  <c r="CU152" i="16"/>
  <c r="CU151" i="16"/>
  <c r="CU155" i="16"/>
  <c r="CU142" i="16"/>
  <c r="CU124" i="16"/>
  <c r="CU122" i="16"/>
  <c r="CU95" i="16"/>
  <c r="CU123" i="16"/>
  <c r="CU127" i="16"/>
  <c r="CU113" i="16"/>
  <c r="CU157" i="16"/>
  <c r="CU92" i="16"/>
  <c r="CU120" i="16"/>
  <c r="CU143" i="16"/>
  <c r="CU104" i="16"/>
  <c r="CU132" i="16"/>
  <c r="CU154" i="16"/>
  <c r="CU144" i="16"/>
  <c r="CU140" i="16"/>
  <c r="CU114" i="16"/>
  <c r="CU116" i="16"/>
  <c r="CU102" i="16"/>
  <c r="CU136" i="16"/>
  <c r="CU158" i="16"/>
  <c r="CU90" i="16"/>
  <c r="CU149" i="16"/>
  <c r="CU138" i="16"/>
  <c r="CU105" i="16"/>
  <c r="CU115" i="16"/>
  <c r="CU147" i="16"/>
  <c r="CU119" i="16"/>
  <c r="CU108" i="16"/>
  <c r="CU146" i="16"/>
  <c r="CU134" i="16"/>
  <c r="CU118" i="16"/>
  <c r="CU100" i="16"/>
  <c r="CU150" i="16"/>
  <c r="CU121" i="16"/>
  <c r="CU110" i="16"/>
  <c r="CU145" i="16"/>
  <c r="CU156" i="16"/>
  <c r="CU93" i="16"/>
  <c r="CU131" i="16"/>
  <c r="CU97" i="16"/>
  <c r="CU139" i="16"/>
  <c r="CU98" i="16"/>
  <c r="CU99" i="16"/>
  <c r="CU117" i="16"/>
  <c r="CU101" i="16"/>
  <c r="CU141" i="16"/>
  <c r="CU125" i="16"/>
  <c r="CU112" i="16"/>
  <c r="CU109" i="16"/>
  <c r="DC154" i="16"/>
  <c r="DC103" i="16"/>
  <c r="DC159" i="16"/>
  <c r="DC115" i="16"/>
  <c r="DC127" i="16"/>
  <c r="DC117" i="16"/>
  <c r="DC149" i="16"/>
  <c r="DC116" i="16"/>
  <c r="DC145" i="16"/>
  <c r="DC152" i="16"/>
  <c r="DC129" i="16"/>
  <c r="DC155" i="16"/>
  <c r="DC123" i="16"/>
  <c r="DC125" i="16"/>
  <c r="DC97" i="16"/>
  <c r="DC100" i="16"/>
  <c r="DC92" i="16"/>
  <c r="DC143" i="16"/>
  <c r="DC120" i="16"/>
  <c r="DC153" i="16"/>
  <c r="DC99" i="16"/>
  <c r="DC156" i="16"/>
  <c r="DC124" i="16"/>
  <c r="DC106" i="16"/>
  <c r="DC113" i="16"/>
  <c r="DC94" i="16"/>
  <c r="DC109" i="16"/>
  <c r="DC141" i="16"/>
  <c r="DC112" i="16"/>
  <c r="DC98" i="16"/>
  <c r="DC96" i="16"/>
  <c r="DC114" i="16"/>
  <c r="DC104" i="16"/>
  <c r="DC142" i="16"/>
  <c r="DC107" i="16"/>
  <c r="DC122" i="16"/>
  <c r="DC93" i="16"/>
  <c r="DC111" i="16"/>
  <c r="DC131" i="16"/>
  <c r="DC135" i="16"/>
  <c r="DC136" i="16"/>
  <c r="DC91" i="16"/>
  <c r="DC151" i="16"/>
  <c r="DC118" i="16"/>
  <c r="DC105" i="16"/>
  <c r="DC134" i="16"/>
  <c r="DC130" i="16"/>
  <c r="DC137" i="16"/>
  <c r="DC140" i="16"/>
  <c r="DC102" i="16"/>
  <c r="DC133" i="16"/>
  <c r="DC150" i="16"/>
  <c r="DC126" i="16"/>
  <c r="DC139" i="16"/>
  <c r="DC132" i="16"/>
  <c r="DC158" i="16"/>
  <c r="DC146" i="16"/>
  <c r="DC95" i="16"/>
  <c r="DC157" i="16"/>
  <c r="DC108" i="16"/>
  <c r="DC110" i="16"/>
  <c r="DC144" i="16"/>
  <c r="DC147" i="16"/>
  <c r="DC128" i="16"/>
  <c r="DC101" i="16"/>
  <c r="DC148" i="16"/>
  <c r="DC138" i="16"/>
  <c r="DC119" i="16"/>
  <c r="DC90" i="16"/>
  <c r="DC121" i="16"/>
  <c r="CV102" i="16"/>
  <c r="CV121" i="16"/>
  <c r="CV105" i="16"/>
  <c r="CV150" i="16"/>
  <c r="CV90" i="16"/>
  <c r="CV136" i="16"/>
  <c r="CV131" i="16"/>
  <c r="CV123" i="16"/>
  <c r="CV157" i="16"/>
  <c r="CV125" i="16"/>
  <c r="CV117" i="16"/>
  <c r="CV147" i="16"/>
  <c r="CV118" i="16"/>
  <c r="CV91" i="16"/>
  <c r="CV141" i="16"/>
  <c r="CV124" i="16"/>
  <c r="CV132" i="16"/>
  <c r="CQ123" i="16"/>
  <c r="CQ151" i="16"/>
  <c r="CQ140" i="16"/>
  <c r="CQ90" i="16"/>
  <c r="CQ124" i="16"/>
  <c r="CQ103" i="16"/>
  <c r="CQ157" i="16"/>
  <c r="CQ147" i="16"/>
  <c r="CQ96" i="16"/>
  <c r="CQ125" i="16"/>
  <c r="CQ97" i="16"/>
  <c r="CQ93" i="16"/>
  <c r="CQ117" i="16"/>
  <c r="CQ98" i="16"/>
  <c r="CQ107" i="16"/>
  <c r="CQ136" i="16"/>
  <c r="CQ152" i="16"/>
  <c r="CQ132" i="16"/>
  <c r="CQ100" i="16"/>
  <c r="CQ159" i="16"/>
  <c r="CQ128" i="16"/>
  <c r="CQ104" i="16"/>
  <c r="CQ112" i="16"/>
  <c r="CQ105" i="16"/>
  <c r="CQ137" i="16"/>
  <c r="CQ121" i="16"/>
  <c r="CQ119" i="16"/>
  <c r="CQ106" i="16"/>
  <c r="CQ120" i="16"/>
  <c r="CQ101" i="16"/>
  <c r="CQ149" i="16"/>
  <c r="CQ148" i="16"/>
  <c r="CQ142" i="16"/>
  <c r="CQ116" i="16"/>
  <c r="CQ135" i="16"/>
  <c r="CQ131" i="16"/>
  <c r="CQ92" i="16"/>
  <c r="CQ158" i="16"/>
  <c r="CQ130" i="16"/>
  <c r="CQ108" i="16"/>
  <c r="CQ150" i="16"/>
  <c r="CQ154" i="16"/>
  <c r="CQ102" i="16"/>
  <c r="CQ141" i="16"/>
  <c r="CQ91" i="16"/>
  <c r="CQ110" i="16"/>
  <c r="CQ134" i="16"/>
  <c r="CQ126" i="16"/>
  <c r="CQ129" i="16"/>
  <c r="CQ115" i="16"/>
  <c r="CQ153" i="16"/>
  <c r="CQ109" i="16"/>
  <c r="CQ113" i="16"/>
  <c r="CQ156" i="16"/>
  <c r="CQ145" i="16"/>
  <c r="CQ95" i="16"/>
  <c r="CQ118" i="16"/>
  <c r="CQ143" i="16"/>
  <c r="CQ139" i="16"/>
  <c r="CQ133" i="16"/>
  <c r="CQ122" i="16"/>
  <c r="CQ155" i="16"/>
  <c r="CQ138" i="16"/>
  <c r="CQ146" i="16"/>
  <c r="CQ114" i="16"/>
  <c r="CQ111" i="16"/>
  <c r="CQ144" i="16"/>
  <c r="CQ94" i="16"/>
  <c r="CQ99" i="16"/>
  <c r="CQ127" i="16"/>
  <c r="CM108" i="16"/>
  <c r="CM102" i="16"/>
  <c r="CM143" i="16"/>
  <c r="CM117" i="16"/>
  <c r="CM90" i="16"/>
  <c r="CM152" i="16"/>
  <c r="CM125" i="16"/>
  <c r="CM116" i="16"/>
  <c r="CM120" i="16"/>
  <c r="CD128" i="16"/>
  <c r="CD112" i="16"/>
  <c r="CD152" i="16"/>
  <c r="CD124" i="16"/>
  <c r="CD96" i="16"/>
  <c r="CD117" i="16"/>
  <c r="CD132" i="16"/>
  <c r="CD106" i="16"/>
  <c r="CD138" i="16"/>
  <c r="CD137" i="16"/>
  <c r="CD125" i="16"/>
  <c r="CD144" i="16"/>
  <c r="CD134" i="16"/>
  <c r="CD109" i="16"/>
  <c r="CD97" i="16"/>
  <c r="CD129" i="16"/>
  <c r="CD92" i="16"/>
  <c r="CD143" i="16"/>
  <c r="CD126" i="16"/>
  <c r="CD140" i="16"/>
  <c r="CD147" i="16"/>
  <c r="CD90" i="16"/>
  <c r="CD150" i="16"/>
  <c r="CD145" i="16"/>
  <c r="CD153" i="16"/>
  <c r="CD130" i="16"/>
  <c r="CD101" i="16"/>
  <c r="CD121" i="16"/>
  <c r="CW138" i="16"/>
  <c r="CW101" i="16"/>
  <c r="CW132" i="16"/>
  <c r="CW112" i="16"/>
  <c r="CW97" i="16"/>
  <c r="CW110" i="16"/>
  <c r="CW137" i="16"/>
  <c r="CW153" i="16"/>
  <c r="CW92" i="16"/>
  <c r="CW142" i="16"/>
  <c r="CW129" i="16"/>
  <c r="CW114" i="16"/>
  <c r="CW119" i="16"/>
  <c r="CW145" i="16"/>
  <c r="CW127" i="16"/>
  <c r="CW148" i="16"/>
  <c r="CW140" i="16"/>
  <c r="CW144" i="16"/>
  <c r="CW116" i="16"/>
  <c r="CW143" i="16"/>
  <c r="CW121" i="16"/>
  <c r="CW100" i="16"/>
  <c r="CW128" i="16"/>
  <c r="CW94" i="16"/>
  <c r="CW146" i="16"/>
  <c r="CW117" i="16"/>
  <c r="CW113" i="16"/>
  <c r="CW149" i="16"/>
  <c r="CW131" i="16"/>
  <c r="CW152" i="16"/>
  <c r="CW136" i="16"/>
  <c r="CW126" i="16"/>
  <c r="CW91" i="16"/>
  <c r="CW96" i="16"/>
  <c r="CW98" i="16"/>
  <c r="CW109" i="16"/>
  <c r="CW157" i="16"/>
  <c r="CW147" i="16"/>
  <c r="CW124" i="16"/>
  <c r="CW105" i="16"/>
  <c r="CW141" i="16"/>
  <c r="CW95" i="16"/>
  <c r="CW120" i="16"/>
  <c r="CW151" i="16"/>
  <c r="CW106" i="16"/>
  <c r="CW122" i="16"/>
  <c r="CW154" i="16"/>
  <c r="CW133" i="16"/>
  <c r="CW130" i="16"/>
  <c r="CW139" i="16"/>
  <c r="CW103" i="16"/>
  <c r="CW102" i="16"/>
  <c r="CW93" i="16"/>
  <c r="CW158" i="16"/>
  <c r="CW135" i="16"/>
  <c r="CW123" i="16"/>
  <c r="CW111" i="16"/>
  <c r="CW90" i="16"/>
  <c r="CW99" i="16"/>
  <c r="CW104" i="16"/>
  <c r="CW107" i="16"/>
  <c r="CW108" i="16"/>
  <c r="CW115" i="16"/>
  <c r="CW118" i="16"/>
  <c r="CW125" i="16"/>
  <c r="CW134" i="16"/>
  <c r="CW150" i="16"/>
  <c r="CW155" i="16"/>
  <c r="CW156" i="16"/>
  <c r="CW159" i="16"/>
  <c r="CW161" i="16"/>
  <c r="F50" i="164" s="1"/>
  <c r="CP107" i="16"/>
  <c r="CP150" i="16"/>
  <c r="CP99" i="16"/>
  <c r="CP132" i="16"/>
  <c r="CP123" i="16"/>
  <c r="CP145" i="16"/>
  <c r="CP102" i="16"/>
  <c r="CP111" i="16"/>
  <c r="CP155" i="16"/>
  <c r="CP140" i="16"/>
  <c r="CP108" i="16"/>
  <c r="CP133" i="16"/>
  <c r="CP135" i="16"/>
  <c r="CP96" i="16"/>
  <c r="CP147" i="16"/>
  <c r="CP106" i="16"/>
  <c r="CP103" i="16"/>
  <c r="CP119" i="16"/>
  <c r="CP124" i="16"/>
  <c r="CP95" i="16"/>
  <c r="CP149" i="16"/>
  <c r="CP105" i="16"/>
  <c r="CP115" i="16"/>
  <c r="CP101" i="16"/>
  <c r="CP118" i="16"/>
  <c r="CP141" i="16"/>
  <c r="CP154" i="16"/>
  <c r="CP157" i="16"/>
  <c r="CP144" i="16"/>
  <c r="CP139" i="16"/>
  <c r="CP137" i="16"/>
  <c r="CP136" i="16"/>
  <c r="CP100" i="16"/>
  <c r="CP97" i="16"/>
  <c r="CP122" i="16"/>
  <c r="CP104" i="16"/>
  <c r="CP129" i="16"/>
  <c r="CP93" i="16"/>
  <c r="CP151" i="16"/>
  <c r="CP146" i="16"/>
  <c r="CP148" i="16"/>
  <c r="CP152" i="16"/>
  <c r="CP90" i="16"/>
  <c r="CP116" i="16"/>
  <c r="CP113" i="16"/>
  <c r="CP159" i="16"/>
  <c r="CP114" i="16"/>
  <c r="CP130" i="16"/>
  <c r="CP92" i="16"/>
  <c r="CP112" i="16"/>
  <c r="CP153" i="16"/>
  <c r="CP128" i="16"/>
  <c r="CP127" i="16"/>
  <c r="CP158" i="16"/>
  <c r="CP109" i="16"/>
  <c r="CP156" i="16"/>
  <c r="CP94" i="16"/>
  <c r="CP126" i="16"/>
  <c r="CP91" i="16"/>
  <c r="CP117" i="16"/>
  <c r="CP134" i="16"/>
  <c r="CP143" i="16"/>
  <c r="CP125" i="16"/>
  <c r="CP110" i="16"/>
  <c r="CP142" i="16"/>
  <c r="CP120" i="16"/>
  <c r="CP121" i="16"/>
  <c r="CP138" i="16"/>
  <c r="CP98" i="16"/>
  <c r="CP131" i="16"/>
  <c r="CL90" i="16"/>
  <c r="CL116" i="16"/>
  <c r="CL139" i="16"/>
  <c r="CL150" i="16"/>
  <c r="CL122" i="16"/>
  <c r="CL129" i="16"/>
  <c r="CL144" i="16"/>
  <c r="CL156" i="16"/>
  <c r="CL135" i="16"/>
  <c r="CL113" i="16"/>
  <c r="CL138" i="16"/>
  <c r="CL153" i="16"/>
  <c r="CL102" i="16"/>
  <c r="CL154" i="16"/>
  <c r="CL110" i="16"/>
  <c r="CL147" i="16"/>
  <c r="CL124" i="16"/>
  <c r="CL118" i="16"/>
  <c r="CL131" i="16"/>
  <c r="AH109" i="109"/>
  <c r="H81" i="109"/>
  <c r="H55" i="134"/>
  <c r="AG109" i="134" s="1"/>
  <c r="AM54" i="16" s="1"/>
  <c r="AS54" i="16" s="1"/>
  <c r="AE103" i="134"/>
  <c r="AL54" i="16" s="1"/>
  <c r="D57" i="16"/>
  <c r="D57" i="162"/>
  <c r="C57" i="16"/>
  <c r="C57" i="162"/>
  <c r="C77" i="16"/>
  <c r="C71" i="16"/>
  <c r="C71" i="162"/>
  <c r="C61" i="162"/>
  <c r="C61" i="16"/>
  <c r="C53" i="16"/>
  <c r="C53" i="162"/>
  <c r="C47" i="16"/>
  <c r="C47" i="162"/>
  <c r="C35" i="16"/>
  <c r="C35" i="162"/>
  <c r="C31" i="16"/>
  <c r="C31" i="162"/>
  <c r="C25" i="162"/>
  <c r="C15" i="162"/>
  <c r="C15" i="16"/>
  <c r="CG103" i="16"/>
  <c r="CG113" i="16"/>
  <c r="CG141" i="16"/>
  <c r="CG147" i="16"/>
  <c r="CG143" i="16"/>
  <c r="CG112" i="16"/>
  <c r="CG145" i="16"/>
  <c r="CG137" i="16"/>
  <c r="CG146" i="16"/>
  <c r="CG148" i="16"/>
  <c r="CG101" i="16"/>
  <c r="CG140" i="16"/>
  <c r="CG91" i="16"/>
  <c r="CG119" i="16"/>
  <c r="CG105" i="16"/>
  <c r="CG120" i="16"/>
  <c r="CG124" i="16"/>
  <c r="CG96" i="16"/>
  <c r="CG149" i="16"/>
  <c r="CG123" i="16"/>
  <c r="CG150" i="16"/>
  <c r="CG115" i="16"/>
  <c r="CG159" i="16"/>
  <c r="CG114" i="16"/>
  <c r="CG90" i="16"/>
  <c r="CG127" i="16"/>
  <c r="CG116" i="16"/>
  <c r="CG121" i="16"/>
  <c r="CG97" i="16"/>
  <c r="CG104" i="16"/>
  <c r="CG118" i="16"/>
  <c r="CG92" i="16"/>
  <c r="CG126" i="16"/>
  <c r="CG153" i="16"/>
  <c r="CG156" i="16"/>
  <c r="CG158" i="16"/>
  <c r="CG111" i="16"/>
  <c r="CG157" i="16"/>
  <c r="CG99" i="16"/>
  <c r="CG131" i="16"/>
  <c r="CG94" i="16"/>
  <c r="CG152" i="16"/>
  <c r="CG154" i="16"/>
  <c r="CG110" i="16"/>
  <c r="CG98" i="16"/>
  <c r="CG135" i="16"/>
  <c r="CG95" i="16"/>
  <c r="CG134" i="16"/>
  <c r="CG122" i="16"/>
  <c r="CG107" i="16"/>
  <c r="CG129" i="16"/>
  <c r="CG138" i="16"/>
  <c r="AE103" i="106"/>
  <c r="AL25" i="16"/>
  <c r="AT25" i="16" s="1"/>
  <c r="DQ161" i="16"/>
  <c r="H16" i="165"/>
  <c r="H78" i="133"/>
  <c r="AH109" i="133" s="1"/>
  <c r="H78" i="134"/>
  <c r="H78" i="157"/>
  <c r="Q81" i="162"/>
  <c r="DE120" i="16"/>
  <c r="DE146" i="16"/>
  <c r="DE99" i="16"/>
  <c r="DE113" i="16"/>
  <c r="DE139" i="16"/>
  <c r="DE136" i="16"/>
  <c r="DE117" i="16"/>
  <c r="DE133" i="16"/>
  <c r="DE92" i="16"/>
  <c r="DE159" i="16"/>
  <c r="DE126" i="16"/>
  <c r="DE129" i="16"/>
  <c r="DE108" i="16"/>
  <c r="DE112" i="16"/>
  <c r="DE122" i="16"/>
  <c r="DE125" i="16"/>
  <c r="DE105" i="16"/>
  <c r="DD127" i="16"/>
  <c r="DD120" i="16"/>
  <c r="DD143" i="16"/>
  <c r="DD150" i="16"/>
  <c r="DD146" i="16"/>
  <c r="DD99" i="16"/>
  <c r="DD140" i="16"/>
  <c r="DD134" i="16"/>
  <c r="DD105" i="16"/>
  <c r="DD155" i="16"/>
  <c r="DD139" i="16"/>
  <c r="DD93" i="16"/>
  <c r="DD157" i="16"/>
  <c r="DD154" i="16"/>
  <c r="DD158" i="16"/>
  <c r="DD91" i="16"/>
  <c r="DD136" i="16"/>
  <c r="CZ143" i="16"/>
  <c r="CZ138" i="16"/>
  <c r="CZ129" i="16"/>
  <c r="CZ127" i="16"/>
  <c r="CZ142" i="16"/>
  <c r="CZ116" i="16"/>
  <c r="CZ107" i="16"/>
  <c r="CZ120" i="16"/>
  <c r="CZ140" i="16"/>
  <c r="CZ108" i="16"/>
  <c r="CZ104" i="16"/>
  <c r="CZ95" i="16"/>
  <c r="CZ144" i="16"/>
  <c r="CZ141" i="16"/>
  <c r="CZ146" i="16"/>
  <c r="CZ147" i="16"/>
  <c r="CZ94" i="16"/>
  <c r="CY135" i="16"/>
  <c r="CY153" i="16"/>
  <c r="CY95" i="16"/>
  <c r="CY103" i="16"/>
  <c r="CY140" i="16"/>
  <c r="CY149" i="16"/>
  <c r="CY154" i="16"/>
  <c r="CY126" i="16"/>
  <c r="CY158" i="16"/>
  <c r="CY118" i="16"/>
  <c r="CY128" i="16"/>
  <c r="CY90" i="16"/>
  <c r="CY156" i="16"/>
  <c r="CY123" i="16"/>
  <c r="CY113" i="16"/>
  <c r="CY148" i="16"/>
  <c r="CY94" i="16"/>
  <c r="CS128" i="16"/>
  <c r="CS156" i="16"/>
  <c r="CS101" i="16"/>
  <c r="CS109" i="16"/>
  <c r="CS91" i="16"/>
  <c r="CS148" i="16"/>
  <c r="CS147" i="16"/>
  <c r="CS126" i="16"/>
  <c r="CS132" i="16"/>
  <c r="CS115" i="16"/>
  <c r="CS137" i="16"/>
  <c r="CS103" i="16"/>
  <c r="CS136" i="16"/>
  <c r="CS110" i="16"/>
  <c r="CS118" i="16"/>
  <c r="CS99" i="16"/>
  <c r="CS90" i="16"/>
  <c r="CS153" i="16"/>
  <c r="CK140" i="16"/>
  <c r="CK147" i="16"/>
  <c r="CK145" i="16"/>
  <c r="CK131" i="16"/>
  <c r="CJ81" i="16"/>
  <c r="CH313" i="16"/>
  <c r="J35" i="164"/>
  <c r="CI81" i="16"/>
  <c r="CH81" i="16"/>
  <c r="CG313" i="16"/>
  <c r="J34" i="164"/>
  <c r="CF313" i="16"/>
  <c r="J33" i="164"/>
  <c r="CF81" i="16"/>
  <c r="EE161" i="16"/>
  <c r="H30" i="165"/>
  <c r="CC81" i="16"/>
  <c r="CC130" i="16"/>
  <c r="ED161" i="16"/>
  <c r="H29" i="165"/>
  <c r="CA313" i="16"/>
  <c r="J28" i="164"/>
  <c r="H28" i="164"/>
  <c r="E56" i="162"/>
  <c r="C79" i="16"/>
  <c r="C79" i="162"/>
  <c r="C73" i="16"/>
  <c r="C63" i="162"/>
  <c r="C49" i="16"/>
  <c r="C49" i="162"/>
  <c r="C43" i="16"/>
  <c r="C43" i="162"/>
  <c r="C29" i="162"/>
  <c r="C23" i="162"/>
  <c r="C23" i="16"/>
  <c r="C17" i="16"/>
  <c r="C17" i="162"/>
  <c r="C11" i="16"/>
  <c r="C11" i="162"/>
  <c r="E81" i="112"/>
  <c r="AI109" i="112" s="1"/>
  <c r="AX31" i="16" s="1"/>
  <c r="AE109" i="112"/>
  <c r="AO31" i="16"/>
  <c r="BR237" i="16"/>
  <c r="L19" i="164" s="1"/>
  <c r="H78" i="135"/>
  <c r="H78" i="136"/>
  <c r="H78" i="138"/>
  <c r="H78" i="152"/>
  <c r="AH109" i="152"/>
  <c r="P81" i="162"/>
  <c r="Q83" i="162"/>
  <c r="DE124" i="16"/>
  <c r="DE90" i="16"/>
  <c r="DE143" i="16"/>
  <c r="DE135" i="16"/>
  <c r="DE155" i="16"/>
  <c r="DE157" i="16"/>
  <c r="DE93" i="16"/>
  <c r="DE103" i="16"/>
  <c r="DE153" i="16"/>
  <c r="DE128" i="16"/>
  <c r="DE106" i="16"/>
  <c r="DE100" i="16"/>
  <c r="DE107" i="16"/>
  <c r="DE144" i="16"/>
  <c r="DE150" i="16"/>
  <c r="DE96" i="16"/>
  <c r="DE91" i="16"/>
  <c r="DE158" i="16"/>
  <c r="DD133" i="16"/>
  <c r="DD128" i="16"/>
  <c r="DD92" i="16"/>
  <c r="DD109" i="16"/>
  <c r="DD122" i="16"/>
  <c r="DD129" i="16"/>
  <c r="DD123" i="16"/>
  <c r="DD145" i="16"/>
  <c r="DD108" i="16"/>
  <c r="DD113" i="16"/>
  <c r="DD117" i="16"/>
  <c r="DD142" i="16"/>
  <c r="DD147" i="16"/>
  <c r="DD131" i="16"/>
  <c r="DD124" i="16"/>
  <c r="DD137" i="16"/>
  <c r="DD90" i="16"/>
  <c r="DD106" i="16"/>
  <c r="CZ135" i="16"/>
  <c r="CZ154" i="16"/>
  <c r="CZ125" i="16"/>
  <c r="CZ100" i="16"/>
  <c r="CZ159" i="16"/>
  <c r="CZ123" i="16"/>
  <c r="CZ131" i="16"/>
  <c r="CZ156" i="16"/>
  <c r="CZ152" i="16"/>
  <c r="CZ102" i="16"/>
  <c r="CZ112" i="16"/>
  <c r="CZ97" i="16"/>
  <c r="CZ99" i="16"/>
  <c r="CZ115" i="16"/>
  <c r="CZ158" i="16"/>
  <c r="CZ155" i="16"/>
  <c r="CZ105" i="16"/>
  <c r="CZ117" i="16"/>
  <c r="CY117" i="16"/>
  <c r="CY139" i="16"/>
  <c r="CY143" i="16"/>
  <c r="CY125" i="16"/>
  <c r="CY101" i="16"/>
  <c r="CY145" i="16"/>
  <c r="CY142" i="16"/>
  <c r="CY108" i="16"/>
  <c r="CY91" i="16"/>
  <c r="CY124" i="16"/>
  <c r="CY105" i="16"/>
  <c r="CY106" i="16"/>
  <c r="CY93" i="16"/>
  <c r="CY109" i="16"/>
  <c r="CY96" i="16"/>
  <c r="CY114" i="16"/>
  <c r="CY127" i="16"/>
  <c r="CY107" i="16"/>
  <c r="CS100" i="16"/>
  <c r="CS92" i="16"/>
  <c r="CS152" i="16"/>
  <c r="CS129" i="16"/>
  <c r="CS116" i="16"/>
  <c r="CS124" i="16"/>
  <c r="CS154" i="16"/>
  <c r="CS139" i="16"/>
  <c r="CS114" i="16"/>
  <c r="CS104" i="16"/>
  <c r="CS97" i="16"/>
  <c r="CS149" i="16"/>
  <c r="CS95" i="16"/>
  <c r="CS119" i="16"/>
  <c r="CS131" i="16"/>
  <c r="CS158" i="16"/>
  <c r="CS135" i="16"/>
  <c r="CD313" i="16"/>
  <c r="J31" i="164"/>
  <c r="EB161" i="16"/>
  <c r="H27" i="165"/>
  <c r="DZ161" i="16"/>
  <c r="H25" i="165"/>
  <c r="BO313" i="16"/>
  <c r="J16" i="164"/>
  <c r="DL161" i="16"/>
  <c r="H11" i="165"/>
  <c r="H55" i="152"/>
  <c r="AG109" i="152" s="1"/>
  <c r="AM72" i="16" s="1"/>
  <c r="AS72" i="16" s="1"/>
  <c r="AW72" i="16" s="1"/>
  <c r="H54" i="152"/>
  <c r="H54" i="133"/>
  <c r="AE103" i="133"/>
  <c r="AL53" i="16" s="1"/>
  <c r="E55" i="16"/>
  <c r="E55" i="162"/>
  <c r="C55" i="16"/>
  <c r="AE103" i="144"/>
  <c r="AL64" i="16" s="1"/>
  <c r="H55" i="144"/>
  <c r="AG109" i="144" s="1"/>
  <c r="AM64" i="16" s="1"/>
  <c r="AS64" i="16" s="1"/>
  <c r="H54" i="144"/>
  <c r="C65" i="162"/>
  <c r="H55" i="145"/>
  <c r="AG109" i="145"/>
  <c r="AM65" i="16" s="1"/>
  <c r="AS65" i="16" s="1"/>
  <c r="H54" i="145"/>
  <c r="AE103" i="145"/>
  <c r="AL65" i="16" s="1"/>
  <c r="AE103" i="146"/>
  <c r="AL66" i="16"/>
  <c r="H54" i="146"/>
  <c r="C75" i="162"/>
  <c r="C75" i="16"/>
  <c r="C69" i="162"/>
  <c r="C69" i="16"/>
  <c r="C45" i="16"/>
  <c r="C39" i="162"/>
  <c r="C39" i="16"/>
  <c r="C33" i="16"/>
  <c r="C27" i="16"/>
  <c r="C27" i="162"/>
  <c r="C19" i="16"/>
  <c r="C19" i="162"/>
  <c r="C13" i="16"/>
  <c r="C13" i="162"/>
  <c r="CE143" i="16"/>
  <c r="CE133" i="16"/>
  <c r="CE112" i="16"/>
  <c r="CE121" i="16"/>
  <c r="CE92" i="16"/>
  <c r="CE120" i="16"/>
  <c r="CE126" i="16"/>
  <c r="CE107" i="16"/>
  <c r="CE147" i="16"/>
  <c r="CE108" i="16"/>
  <c r="CE141" i="16"/>
  <c r="CE132" i="16"/>
  <c r="CE130" i="16"/>
  <c r="CE123" i="16"/>
  <c r="CE138" i="16"/>
  <c r="CE110" i="16"/>
  <c r="CE140" i="16"/>
  <c r="CE135" i="16"/>
  <c r="CE94" i="16"/>
  <c r="CE155" i="16"/>
  <c r="CE117" i="16"/>
  <c r="CE136" i="16"/>
  <c r="CE98" i="16"/>
  <c r="CE157" i="16"/>
  <c r="CE153" i="16"/>
  <c r="CE100" i="16"/>
  <c r="CE97" i="16"/>
  <c r="CE104" i="16"/>
  <c r="CE159" i="16"/>
  <c r="CE91" i="16"/>
  <c r="CE90" i="16"/>
  <c r="CE95" i="16"/>
  <c r="CE124" i="16"/>
  <c r="CE149" i="16"/>
  <c r="CE146" i="16"/>
  <c r="CE144" i="16"/>
  <c r="CE99" i="16"/>
  <c r="CE105" i="16"/>
  <c r="CE137" i="16"/>
  <c r="CE139" i="16"/>
  <c r="CE119" i="16"/>
  <c r="CE96" i="16"/>
  <c r="CE148" i="16"/>
  <c r="CE125" i="16"/>
  <c r="CE145" i="16"/>
  <c r="CE101" i="16"/>
  <c r="CE134" i="16"/>
  <c r="CE93" i="16"/>
  <c r="CE115" i="16"/>
  <c r="CE129" i="16"/>
  <c r="CE109" i="16"/>
  <c r="CE103" i="16"/>
  <c r="CE116" i="16"/>
  <c r="AN42" i="16"/>
  <c r="AU42" i="16"/>
  <c r="BS104" i="16"/>
  <c r="BS124" i="16"/>
  <c r="BS91" i="16"/>
  <c r="BS96" i="16"/>
  <c r="BS100" i="16"/>
  <c r="BS105" i="16"/>
  <c r="BS110" i="16"/>
  <c r="BS114" i="16"/>
  <c r="BS118" i="16"/>
  <c r="BS125" i="16"/>
  <c r="BS129" i="16"/>
  <c r="BS133" i="16"/>
  <c r="BS137" i="16"/>
  <c r="BS142" i="16"/>
  <c r="BS146" i="16"/>
  <c r="BS150" i="16"/>
  <c r="BS154" i="16"/>
  <c r="BS158" i="16"/>
  <c r="BS119" i="16"/>
  <c r="BS90" i="16"/>
  <c r="BS95" i="16"/>
  <c r="BS99" i="16"/>
  <c r="BS103" i="16"/>
  <c r="BS109" i="16"/>
  <c r="BS113" i="16"/>
  <c r="BS117" i="16"/>
  <c r="BS123" i="16"/>
  <c r="BS128" i="16"/>
  <c r="BS132" i="16"/>
  <c r="BS136" i="16"/>
  <c r="BS141" i="16"/>
  <c r="BS145" i="16"/>
  <c r="BS149" i="16"/>
  <c r="BS153" i="16"/>
  <c r="BS157" i="16"/>
  <c r="BS122" i="16"/>
  <c r="BS108" i="16"/>
  <c r="BS93" i="16"/>
  <c r="BS97" i="16"/>
  <c r="BS101" i="16"/>
  <c r="BS106" i="16"/>
  <c r="BS111" i="16"/>
  <c r="BS115" i="16"/>
  <c r="BS120" i="16"/>
  <c r="BS126" i="16"/>
  <c r="BS130" i="16"/>
  <c r="BS134" i="16"/>
  <c r="BS138" i="16"/>
  <c r="BS143" i="16"/>
  <c r="BS147" i="16"/>
  <c r="BS151" i="16"/>
  <c r="BS155" i="16"/>
  <c r="BS159" i="16"/>
  <c r="BS92" i="16"/>
  <c r="BS107" i="16"/>
  <c r="BS127" i="16"/>
  <c r="BS144" i="16"/>
  <c r="BS140" i="16"/>
  <c r="BS102" i="16"/>
  <c r="BS121" i="16"/>
  <c r="BS139" i="16"/>
  <c r="BS156" i="16"/>
  <c r="BS94" i="16"/>
  <c r="BS112" i="16"/>
  <c r="BS131" i="16"/>
  <c r="BS148" i="16"/>
  <c r="CA81" i="16"/>
  <c r="H78" i="143"/>
  <c r="H78" i="144"/>
  <c r="H78" i="145"/>
  <c r="H78" i="146"/>
  <c r="AH109" i="146"/>
  <c r="H78" i="151"/>
  <c r="DE116" i="16"/>
  <c r="DE151" i="16"/>
  <c r="DE156" i="16"/>
  <c r="DE141" i="16"/>
  <c r="DE110" i="16"/>
  <c r="DE147" i="16"/>
  <c r="DE130" i="16"/>
  <c r="DE109" i="16"/>
  <c r="DE134" i="16"/>
  <c r="DE149" i="16"/>
  <c r="DE104" i="16"/>
  <c r="DE95" i="16"/>
  <c r="DE138" i="16"/>
  <c r="DE115" i="16"/>
  <c r="DE148" i="16"/>
  <c r="DE94" i="16"/>
  <c r="DD111" i="16"/>
  <c r="DD98" i="16"/>
  <c r="DD110" i="16"/>
  <c r="DD119" i="16"/>
  <c r="DD107" i="16"/>
  <c r="DD101" i="16"/>
  <c r="DD95" i="16"/>
  <c r="DD135" i="16"/>
  <c r="DD148" i="16"/>
  <c r="DD125" i="16"/>
  <c r="DD102" i="16"/>
  <c r="DD94" i="16"/>
  <c r="DD118" i="16"/>
  <c r="DD132" i="16"/>
  <c r="DD121" i="16"/>
  <c r="DD153" i="16"/>
  <c r="CZ134" i="16"/>
  <c r="CZ139" i="16"/>
  <c r="CZ137" i="16"/>
  <c r="CZ119" i="16"/>
  <c r="CZ132" i="16"/>
  <c r="CZ103" i="16"/>
  <c r="CZ145" i="16"/>
  <c r="CZ111" i="16"/>
  <c r="CZ153" i="16"/>
  <c r="CZ106" i="16"/>
  <c r="CZ121" i="16"/>
  <c r="CZ133" i="16"/>
  <c r="CZ157" i="16"/>
  <c r="CZ148" i="16"/>
  <c r="CZ150" i="16"/>
  <c r="CZ113" i="16"/>
  <c r="CY134" i="16"/>
  <c r="CY138" i="16"/>
  <c r="CY136" i="16"/>
  <c r="CY133" i="16"/>
  <c r="CY152" i="16"/>
  <c r="CY112" i="16"/>
  <c r="CY159" i="16"/>
  <c r="CY157" i="16"/>
  <c r="CY120" i="16"/>
  <c r="CY144" i="16"/>
  <c r="CY151" i="16"/>
  <c r="CY150" i="16"/>
  <c r="CY102" i="16"/>
  <c r="CY129" i="16"/>
  <c r="CY99" i="16"/>
  <c r="CY104" i="16"/>
  <c r="CY100" i="16"/>
  <c r="CS155" i="16"/>
  <c r="CS112" i="16"/>
  <c r="CS107" i="16"/>
  <c r="CS96" i="16"/>
  <c r="CS150" i="16"/>
  <c r="CS93" i="16"/>
  <c r="CS151" i="16"/>
  <c r="CS120" i="16"/>
  <c r="CS106" i="16"/>
  <c r="CS125" i="16"/>
  <c r="CS141" i="16"/>
  <c r="CS140" i="16"/>
  <c r="CS142" i="16"/>
  <c r="CS143" i="16"/>
  <c r="CS134" i="16"/>
  <c r="CS122" i="16"/>
  <c r="CS105" i="16"/>
  <c r="CK154" i="16"/>
  <c r="CK126" i="16"/>
  <c r="CK117" i="16"/>
  <c r="CK142" i="16"/>
  <c r="CK135" i="16"/>
  <c r="CG102" i="16"/>
  <c r="CG142" i="16"/>
  <c r="CG93" i="16"/>
  <c r="CG100" i="16"/>
  <c r="CG144" i="16"/>
  <c r="DW161" i="16"/>
  <c r="H22" i="165"/>
  <c r="BW237" i="16"/>
  <c r="L24" i="164" s="1"/>
  <c r="BY81" i="16"/>
  <c r="AN35" i="16"/>
  <c r="AU35" i="16"/>
  <c r="E81" i="97"/>
  <c r="AI109" i="97" s="1"/>
  <c r="AX16" i="16" s="1"/>
  <c r="AE109" i="97"/>
  <c r="AO16" i="16" s="1"/>
  <c r="E38" i="162"/>
  <c r="E38" i="16"/>
  <c r="AE103" i="119"/>
  <c r="AL38" i="16" s="1"/>
  <c r="H54" i="119"/>
  <c r="H55" i="119"/>
  <c r="AG109" i="119" s="1"/>
  <c r="AM38" i="16" s="1"/>
  <c r="AS38" i="16" s="1"/>
  <c r="AW38" i="16" s="1"/>
  <c r="BZ237" i="16"/>
  <c r="L27" i="164" s="1"/>
  <c r="DY161" i="16"/>
  <c r="H24" i="165"/>
  <c r="BX237" i="16"/>
  <c r="L25" i="164" s="1"/>
  <c r="DX161" i="16"/>
  <c r="H23" i="165"/>
  <c r="BX313" i="16"/>
  <c r="J25" i="164"/>
  <c r="BV91" i="16"/>
  <c r="BV122" i="16"/>
  <c r="BV135" i="16"/>
  <c r="DS161" i="16"/>
  <c r="H18" i="165"/>
  <c r="DR161" i="16"/>
  <c r="H17" i="165"/>
  <c r="V81" i="162"/>
  <c r="AI81" i="162"/>
  <c r="AD81" i="162"/>
  <c r="Z81" i="162"/>
  <c r="AJ81" i="162"/>
  <c r="AB81" i="162"/>
  <c r="H78" i="113"/>
  <c r="H78" i="118"/>
  <c r="AH109" i="118"/>
  <c r="H78" i="119"/>
  <c r="H78" i="124"/>
  <c r="AN18" i="16"/>
  <c r="AU18" i="16"/>
  <c r="E81" i="131"/>
  <c r="AI109" i="131" s="1"/>
  <c r="AX51" i="16" s="1"/>
  <c r="AE109" i="131"/>
  <c r="AO51" i="16"/>
  <c r="BV138" i="16"/>
  <c r="BV120" i="16"/>
  <c r="BV95" i="16"/>
  <c r="BV124" i="16"/>
  <c r="BV136" i="16"/>
  <c r="BV126" i="16"/>
  <c r="BV129" i="16"/>
  <c r="BV114" i="16"/>
  <c r="BV128" i="16"/>
  <c r="BV102" i="16"/>
  <c r="BV144" i="16"/>
  <c r="BV96" i="16"/>
  <c r="BV110" i="16"/>
  <c r="BV93" i="16"/>
  <c r="BV113" i="16"/>
  <c r="BV145" i="16"/>
  <c r="BV99" i="16"/>
  <c r="BV104" i="16"/>
  <c r="BV130" i="16"/>
  <c r="BV92" i="16"/>
  <c r="BV98" i="16"/>
  <c r="BV121" i="16"/>
  <c r="BV147" i="16"/>
  <c r="BV109" i="16"/>
  <c r="BV140" i="16"/>
  <c r="BV97" i="16"/>
  <c r="BV148" i="16"/>
  <c r="BV90" i="16"/>
  <c r="BV137" i="16"/>
  <c r="BV142" i="16"/>
  <c r="BV119" i="16"/>
  <c r="BV118" i="16"/>
  <c r="BV133" i="16"/>
  <c r="BV94" i="16"/>
  <c r="BV127" i="16"/>
  <c r="BV115" i="16"/>
  <c r="BV117" i="16"/>
  <c r="BV107" i="16"/>
  <c r="BV159" i="16"/>
  <c r="BV105" i="16"/>
  <c r="BV108" i="16"/>
  <c r="BV157" i="16"/>
  <c r="BV154" i="16"/>
  <c r="BV106" i="16"/>
  <c r="BV156" i="16"/>
  <c r="BV132" i="16"/>
  <c r="BV155" i="16"/>
  <c r="BV123" i="16"/>
  <c r="BV116" i="16"/>
  <c r="BV158" i="16"/>
  <c r="BV101" i="16"/>
  <c r="BV152" i="16"/>
  <c r="H55" i="132"/>
  <c r="AG109" i="132" s="1"/>
  <c r="AM52" i="16" s="1"/>
  <c r="AS52" i="16" s="1"/>
  <c r="AW52" i="16" s="1"/>
  <c r="H54" i="132"/>
  <c r="CK313" i="16"/>
  <c r="J38" i="164"/>
  <c r="BW313" i="16"/>
  <c r="J24" i="164"/>
  <c r="BV237" i="16"/>
  <c r="L23" i="164" s="1"/>
  <c r="DV161" i="16"/>
  <c r="H21" i="165"/>
  <c r="BX81" i="16"/>
  <c r="BW81" i="16"/>
  <c r="BV313" i="16"/>
  <c r="J23" i="164"/>
  <c r="BT313" i="16"/>
  <c r="J21" i="164"/>
  <c r="BU81" i="16"/>
  <c r="BQ237" i="16"/>
  <c r="L18" i="164" s="1"/>
  <c r="E81" i="155"/>
  <c r="AI109" i="155"/>
  <c r="AX75" i="16" s="1"/>
  <c r="BL237" i="16"/>
  <c r="L13" i="164" s="1"/>
  <c r="T81" i="162"/>
  <c r="H55" i="148"/>
  <c r="H54" i="148"/>
  <c r="BM131" i="16"/>
  <c r="BM96" i="16"/>
  <c r="BM133" i="16"/>
  <c r="BM153" i="16"/>
  <c r="BM114" i="16"/>
  <c r="BM138" i="16"/>
  <c r="BM118" i="16"/>
  <c r="BM124" i="16"/>
  <c r="BM122" i="16"/>
  <c r="BM101" i="16"/>
  <c r="BM141" i="16"/>
  <c r="BM146" i="16"/>
  <c r="BM145" i="16"/>
  <c r="BM108" i="16"/>
  <c r="BM158" i="16"/>
  <c r="BM110" i="16"/>
  <c r="AE103" i="96"/>
  <c r="AL15" i="16" s="1"/>
  <c r="AQ15" i="16" s="1"/>
  <c r="H54" i="96"/>
  <c r="D25" i="162"/>
  <c r="D25" i="16"/>
  <c r="H54" i="106"/>
  <c r="H55" i="106"/>
  <c r="AG109" i="106" s="1"/>
  <c r="AM25" i="16" s="1"/>
  <c r="AS25" i="16" s="1"/>
  <c r="AW25" i="16" s="1"/>
  <c r="D26" i="16"/>
  <c r="D26" i="162"/>
  <c r="C26" i="162"/>
  <c r="C26" i="16"/>
  <c r="D27" i="16"/>
  <c r="D27" i="162"/>
  <c r="BT237" i="16"/>
  <c r="L21" i="164" s="1"/>
  <c r="DT161" i="16"/>
  <c r="H19" i="165"/>
  <c r="BU313" i="16"/>
  <c r="J22" i="164"/>
  <c r="BU237" i="16"/>
  <c r="L22" i="164"/>
  <c r="H22" i="164" s="1"/>
  <c r="BT81" i="16"/>
  <c r="BR81" i="16"/>
  <c r="BI313" i="16"/>
  <c r="J10" i="164"/>
  <c r="BL81" i="16"/>
  <c r="BL313" i="16"/>
  <c r="J13" i="164"/>
  <c r="AC81" i="16"/>
  <c r="H78" i="96"/>
  <c r="AD81" i="16"/>
  <c r="H78" i="104"/>
  <c r="H78" i="105"/>
  <c r="H78" i="106"/>
  <c r="H78" i="107"/>
  <c r="AU73" i="16"/>
  <c r="AN73" i="16"/>
  <c r="AU17" i="16"/>
  <c r="AN17" i="16"/>
  <c r="BK109" i="16"/>
  <c r="BK108" i="16"/>
  <c r="BK118" i="16"/>
  <c r="BK144" i="16"/>
  <c r="BK120" i="16"/>
  <c r="BK143" i="16"/>
  <c r="BK134" i="16"/>
  <c r="BK146" i="16"/>
  <c r="BK92" i="16"/>
  <c r="BK121" i="16"/>
  <c r="BK90" i="16"/>
  <c r="BK127" i="16"/>
  <c r="BK110" i="16"/>
  <c r="BK101" i="16"/>
  <c r="BK112" i="16"/>
  <c r="BK132" i="16"/>
  <c r="BK124" i="16"/>
  <c r="BK94" i="16"/>
  <c r="BK158" i="16"/>
  <c r="BK150" i="16"/>
  <c r="BK125" i="16"/>
  <c r="BK149" i="16"/>
  <c r="BK136" i="16"/>
  <c r="BK93" i="16"/>
  <c r="BK141" i="16"/>
  <c r="BK157" i="16"/>
  <c r="BK99" i="16"/>
  <c r="BK107" i="16"/>
  <c r="BK126" i="16"/>
  <c r="AU51" i="16"/>
  <c r="AN51" i="16"/>
  <c r="AH109" i="132"/>
  <c r="H55" i="102"/>
  <c r="AG109" i="102" s="1"/>
  <c r="AM21" i="16" s="1"/>
  <c r="AS21" i="16" s="1"/>
  <c r="AW21" i="16" s="1"/>
  <c r="H54" i="102"/>
  <c r="H55" i="149"/>
  <c r="H54" i="149"/>
  <c r="H55" i="127"/>
  <c r="AG109" i="127"/>
  <c r="AM46" i="16" s="1"/>
  <c r="AS46" i="16" s="1"/>
  <c r="E13" i="162"/>
  <c r="E13" i="16"/>
  <c r="D15" i="16"/>
  <c r="D15" i="162"/>
  <c r="D37" i="16"/>
  <c r="D37" i="162"/>
  <c r="D76" i="16"/>
  <c r="BQ81" i="16"/>
  <c r="BN81" i="16"/>
  <c r="BJ81" i="16"/>
  <c r="BK237" i="16"/>
  <c r="L12" i="164" s="1"/>
  <c r="W81" i="16"/>
  <c r="AA81" i="16"/>
  <c r="AG81" i="16"/>
  <c r="H78" i="94"/>
  <c r="AH109" i="94" s="1"/>
  <c r="Q81" i="16"/>
  <c r="H78" i="95"/>
  <c r="AH109" i="95" s="1"/>
  <c r="H78" i="100"/>
  <c r="H78" i="102"/>
  <c r="H78" i="141"/>
  <c r="H78" i="142"/>
  <c r="H54" i="101"/>
  <c r="H54" i="154"/>
  <c r="H54" i="126"/>
  <c r="AQ45" i="16"/>
  <c r="H55" i="126"/>
  <c r="H55" i="92"/>
  <c r="AG109" i="92"/>
  <c r="AM11" i="16" s="1"/>
  <c r="AS11" i="16" s="1"/>
  <c r="H54" i="92"/>
  <c r="H54" i="156"/>
  <c r="C30" i="162"/>
  <c r="D40" i="162"/>
  <c r="C40" i="162"/>
  <c r="C40" i="16"/>
  <c r="AE103" i="121"/>
  <c r="AL40" i="16" s="1"/>
  <c r="H54" i="121"/>
  <c r="H55" i="121"/>
  <c r="D48" i="162"/>
  <c r="AE103" i="147"/>
  <c r="AL67" i="16"/>
  <c r="AT67" i="16" s="1"/>
  <c r="H55" i="147"/>
  <c r="AG109" i="147"/>
  <c r="AM67" i="16"/>
  <c r="AS67" i="16" s="1"/>
  <c r="H54" i="147"/>
  <c r="H81" i="92"/>
  <c r="AE109" i="92"/>
  <c r="AO11" i="16" s="1"/>
  <c r="DJ161" i="16"/>
  <c r="H9" i="165"/>
  <c r="H54" i="134"/>
  <c r="H55" i="118"/>
  <c r="H78" i="108"/>
  <c r="H78" i="110"/>
  <c r="H78" i="111"/>
  <c r="H78" i="121"/>
  <c r="AH109" i="121" s="1"/>
  <c r="H78" i="126"/>
  <c r="AH109" i="126"/>
  <c r="AU45" i="16" s="1"/>
  <c r="H78" i="128"/>
  <c r="H78" i="129"/>
  <c r="H78" i="147"/>
  <c r="AN33" i="16"/>
  <c r="AU33" i="16"/>
  <c r="H55" i="98"/>
  <c r="H81" i="98" s="1"/>
  <c r="AQ44" i="16"/>
  <c r="H54" i="125"/>
  <c r="H54" i="113"/>
  <c r="H55" i="113"/>
  <c r="AG109" i="113" s="1"/>
  <c r="AM32" i="16" s="1"/>
  <c r="AS32" i="16" s="1"/>
  <c r="AW32" i="16" s="1"/>
  <c r="D35" i="162"/>
  <c r="D35" i="16"/>
  <c r="E50" i="162"/>
  <c r="E50" i="16"/>
  <c r="BP313" i="16"/>
  <c r="J17" i="164"/>
  <c r="BZ313" i="16"/>
  <c r="J27" i="164"/>
  <c r="DE313" i="16"/>
  <c r="J58" i="164"/>
  <c r="J61" i="164"/>
  <c r="BP81" i="16"/>
  <c r="BO81" i="16"/>
  <c r="DM161" i="16"/>
  <c r="H12" i="165"/>
  <c r="DK161" i="16"/>
  <c r="H10" i="165"/>
  <c r="H81" i="114"/>
  <c r="DH161" i="16"/>
  <c r="H7" i="165"/>
  <c r="H78" i="88"/>
  <c r="H78" i="158"/>
  <c r="H78" i="115"/>
  <c r="H78" i="130"/>
  <c r="H78" i="160"/>
  <c r="H78" i="139"/>
  <c r="H78" i="140"/>
  <c r="AH109" i="140"/>
  <c r="H78" i="149"/>
  <c r="AH109" i="149" s="1"/>
  <c r="H55" i="146"/>
  <c r="H81" i="146"/>
  <c r="H55" i="116"/>
  <c r="AG109" i="116" s="1"/>
  <c r="AM35" i="16" s="1"/>
  <c r="AS35" i="16" s="1"/>
  <c r="AW35" i="16" s="1"/>
  <c r="H54" i="95"/>
  <c r="H55" i="133"/>
  <c r="H55" i="94"/>
  <c r="H54" i="108"/>
  <c r="AQ73" i="16"/>
  <c r="H54" i="120"/>
  <c r="H54" i="114"/>
  <c r="C18" i="16"/>
  <c r="M97" i="91"/>
  <c r="DF126" i="16"/>
  <c r="DF147" i="16"/>
  <c r="CN107" i="16"/>
  <c r="CN152" i="16"/>
  <c r="CN156" i="16"/>
  <c r="CN101" i="16"/>
  <c r="CN111" i="16"/>
  <c r="CN96" i="16"/>
  <c r="CN158" i="16"/>
  <c r="CN121" i="16"/>
  <c r="CN103" i="16"/>
  <c r="CN159" i="16"/>
  <c r="CN139" i="16"/>
  <c r="CN150" i="16"/>
  <c r="CN90" i="16"/>
  <c r="CN157" i="16"/>
  <c r="CN128" i="16"/>
  <c r="CN151" i="16"/>
  <c r="CN142" i="16"/>
  <c r="CM111" i="16"/>
  <c r="CM128" i="16"/>
  <c r="CM119" i="16"/>
  <c r="CM113" i="16"/>
  <c r="CM148" i="16"/>
  <c r="CM159" i="16"/>
  <c r="CM133" i="16"/>
  <c r="CM138" i="16"/>
  <c r="CL101" i="16"/>
  <c r="CL108" i="16"/>
  <c r="CL149" i="16"/>
  <c r="CL120" i="16"/>
  <c r="CL97" i="16"/>
  <c r="CL106" i="16"/>
  <c r="CL100" i="16"/>
  <c r="CL143" i="16"/>
  <c r="CL114" i="16"/>
  <c r="CL155" i="16"/>
  <c r="CL141" i="16"/>
  <c r="CL134" i="16"/>
  <c r="CL98" i="16"/>
  <c r="CL145" i="16"/>
  <c r="CL151" i="16"/>
  <c r="CL92" i="16"/>
  <c r="CL126" i="16"/>
  <c r="CK92" i="16"/>
  <c r="CK146" i="16"/>
  <c r="CK157" i="16"/>
  <c r="CK90" i="16"/>
  <c r="CK141" i="16"/>
  <c r="CK112" i="16"/>
  <c r="CK123" i="16"/>
  <c r="CK144" i="16"/>
  <c r="CK100" i="16"/>
  <c r="CK105" i="16"/>
  <c r="CK99" i="16"/>
  <c r="CK158" i="16"/>
  <c r="CK124" i="16"/>
  <c r="CK111" i="16"/>
  <c r="CK118" i="16"/>
  <c r="CK127" i="16"/>
  <c r="CK96" i="16"/>
  <c r="CK107" i="16"/>
  <c r="BP237" i="16"/>
  <c r="L17" i="164"/>
  <c r="N17" i="164" s="1"/>
  <c r="DF136" i="16"/>
  <c r="DF131" i="16"/>
  <c r="DB151" i="16"/>
  <c r="DB93" i="16"/>
  <c r="CN120" i="16"/>
  <c r="CN146" i="16"/>
  <c r="CN132" i="16"/>
  <c r="CN147" i="16"/>
  <c r="CN122" i="16"/>
  <c r="CN141" i="16"/>
  <c r="CN129" i="16"/>
  <c r="CN117" i="16"/>
  <c r="CN137" i="16"/>
  <c r="CN135" i="16"/>
  <c r="CN105" i="16"/>
  <c r="CN123" i="16"/>
  <c r="CN133" i="16"/>
  <c r="CN93" i="16"/>
  <c r="CN136" i="16"/>
  <c r="CN138" i="16"/>
  <c r="CN95" i="16"/>
  <c r="CN127" i="16"/>
  <c r="CM95" i="16"/>
  <c r="CM112" i="16"/>
  <c r="CM100" i="16"/>
  <c r="CM91" i="16"/>
  <c r="CM121" i="16"/>
  <c r="CM105" i="16"/>
  <c r="CM129" i="16"/>
  <c r="CM135" i="16"/>
  <c r="CL157" i="16"/>
  <c r="CL137" i="16"/>
  <c r="CL132" i="16"/>
  <c r="CL142" i="16"/>
  <c r="CL103" i="16"/>
  <c r="CL105" i="16"/>
  <c r="CL136" i="16"/>
  <c r="CL93" i="16"/>
  <c r="CL95" i="16"/>
  <c r="CL104" i="16"/>
  <c r="CL125" i="16"/>
  <c r="CL146" i="16"/>
  <c r="CL127" i="16"/>
  <c r="CL123" i="16"/>
  <c r="CL133" i="16"/>
  <c r="CL107" i="16"/>
  <c r="CL94" i="16"/>
  <c r="CK102" i="16"/>
  <c r="CK156" i="16"/>
  <c r="CK129" i="16"/>
  <c r="CK149" i="16"/>
  <c r="CK98" i="16"/>
  <c r="CK93" i="16"/>
  <c r="CK148" i="16"/>
  <c r="CK122" i="16"/>
  <c r="CK120" i="16"/>
  <c r="CK130" i="16"/>
  <c r="CK95" i="16"/>
  <c r="CK119" i="16"/>
  <c r="CK101" i="16"/>
  <c r="CK106" i="16"/>
  <c r="CK97" i="16"/>
  <c r="CK116" i="16"/>
  <c r="CK128" i="16"/>
  <c r="CK121" i="16"/>
  <c r="BU125" i="16"/>
  <c r="BU94" i="16"/>
  <c r="BU124" i="16"/>
  <c r="BU157" i="16"/>
  <c r="BU156" i="16"/>
  <c r="BK95" i="16"/>
  <c r="BK128" i="16"/>
  <c r="BK153" i="16"/>
  <c r="BK114" i="16"/>
  <c r="DB101" i="16"/>
  <c r="DA95" i="16"/>
  <c r="DA134" i="16"/>
  <c r="DA148" i="16"/>
  <c r="DA117" i="16"/>
  <c r="CN124" i="16"/>
  <c r="CN97" i="16"/>
  <c r="CN100" i="16"/>
  <c r="CN116" i="16"/>
  <c r="CN99" i="16"/>
  <c r="CN148" i="16"/>
  <c r="CN134" i="16"/>
  <c r="CN102" i="16"/>
  <c r="CN94" i="16"/>
  <c r="CN154" i="16"/>
  <c r="CN153" i="16"/>
  <c r="CN119" i="16"/>
  <c r="CN113" i="16"/>
  <c r="CN145" i="16"/>
  <c r="CN155" i="16"/>
  <c r="CN112" i="16"/>
  <c r="CN110" i="16"/>
  <c r="CM93" i="16"/>
  <c r="CM99" i="16"/>
  <c r="CM107" i="16"/>
  <c r="CM101" i="16"/>
  <c r="CM106" i="16"/>
  <c r="CM97" i="16"/>
  <c r="CM123" i="16"/>
  <c r="CM126" i="16"/>
  <c r="CL115" i="16"/>
  <c r="CL148" i="16"/>
  <c r="CL109" i="16"/>
  <c r="CL159" i="16"/>
  <c r="CL128" i="16"/>
  <c r="CL91" i="16"/>
  <c r="CL130" i="16"/>
  <c r="CL119" i="16"/>
  <c r="CL121" i="16"/>
  <c r="CL112" i="16"/>
  <c r="CL152" i="16"/>
  <c r="CL140" i="16"/>
  <c r="CL99" i="16"/>
  <c r="CL158" i="16"/>
  <c r="CL117" i="16"/>
  <c r="CL111" i="16"/>
  <c r="CL96" i="16"/>
  <c r="CK113" i="16"/>
  <c r="CK133" i="16"/>
  <c r="CK153" i="16"/>
  <c r="CK132" i="16"/>
  <c r="CK152" i="16"/>
  <c r="CK134" i="16"/>
  <c r="CK151" i="16"/>
  <c r="CK94" i="16"/>
  <c r="CK136" i="16"/>
  <c r="CK159" i="16"/>
  <c r="CK104" i="16"/>
  <c r="CK155" i="16"/>
  <c r="CK114" i="16"/>
  <c r="CK143" i="16"/>
  <c r="CK110" i="16"/>
  <c r="CK103" i="16"/>
  <c r="BU97" i="16"/>
  <c r="BU109" i="16"/>
  <c r="BU140" i="16"/>
  <c r="BU148" i="16"/>
  <c r="BU135" i="16"/>
  <c r="BU139" i="16"/>
  <c r="BK135" i="16"/>
  <c r="BK98" i="16"/>
  <c r="BK139" i="16"/>
  <c r="BK145" i="16"/>
  <c r="DB132" i="16"/>
  <c r="DB143" i="16"/>
  <c r="CD103" i="16"/>
  <c r="CD141" i="16"/>
  <c r="CD119" i="16"/>
  <c r="CD108" i="16"/>
  <c r="BU151" i="16"/>
  <c r="BU132" i="16"/>
  <c r="BU115" i="16"/>
  <c r="BU103" i="16"/>
  <c r="BU114" i="16"/>
  <c r="BU141" i="16"/>
  <c r="BK117" i="16"/>
  <c r="BK159" i="16"/>
  <c r="BK116" i="16"/>
  <c r="DD83" i="16"/>
  <c r="B57" i="164"/>
  <c r="DD85" i="16"/>
  <c r="D57" i="164"/>
  <c r="DD84" i="16"/>
  <c r="C57" i="164"/>
  <c r="CZ83" i="16"/>
  <c r="B53" i="164"/>
  <c r="CZ85" i="16"/>
  <c r="D53" i="164"/>
  <c r="CZ84" i="16"/>
  <c r="C53" i="164"/>
  <c r="CY169" i="16"/>
  <c r="CY173" i="16"/>
  <c r="CY177" i="16"/>
  <c r="CY181" i="16"/>
  <c r="CY185" i="16"/>
  <c r="CY189" i="16"/>
  <c r="CY193" i="16"/>
  <c r="CY197" i="16"/>
  <c r="CY201" i="16"/>
  <c r="CY205" i="16"/>
  <c r="CY209" i="16"/>
  <c r="CY213" i="16"/>
  <c r="CY217" i="16"/>
  <c r="CY221" i="16"/>
  <c r="CY225" i="16"/>
  <c r="CY229" i="16"/>
  <c r="CY233" i="16"/>
  <c r="CY168" i="16"/>
  <c r="CY172" i="16"/>
  <c r="CY176" i="16"/>
  <c r="CY180" i="16"/>
  <c r="CY184" i="16"/>
  <c r="CY188" i="16"/>
  <c r="CY192" i="16"/>
  <c r="CY196" i="16"/>
  <c r="CY200" i="16"/>
  <c r="CY204" i="16"/>
  <c r="CY208" i="16"/>
  <c r="CY212" i="16"/>
  <c r="CY216" i="16"/>
  <c r="CY220" i="16"/>
  <c r="CY224" i="16"/>
  <c r="CY228" i="16"/>
  <c r="CY232" i="16"/>
  <c r="CY167" i="16"/>
  <c r="CY171" i="16"/>
  <c r="CY175" i="16"/>
  <c r="CY179" i="16"/>
  <c r="CY183" i="16"/>
  <c r="CY187" i="16"/>
  <c r="CY191" i="16"/>
  <c r="CY195" i="16"/>
  <c r="CY199" i="16"/>
  <c r="CY203" i="16"/>
  <c r="CY207" i="16"/>
  <c r="CY211" i="16"/>
  <c r="CY215" i="16"/>
  <c r="CY219" i="16"/>
  <c r="CY223" i="16"/>
  <c r="CY227" i="16"/>
  <c r="CY231" i="16"/>
  <c r="CY235" i="16"/>
  <c r="CY166" i="16"/>
  <c r="CY170" i="16"/>
  <c r="CY174" i="16"/>
  <c r="CY178" i="16"/>
  <c r="CY182" i="16"/>
  <c r="CY186" i="16"/>
  <c r="CY190" i="16"/>
  <c r="CY194" i="16"/>
  <c r="CY198" i="16"/>
  <c r="CY202" i="16"/>
  <c r="CY206" i="16"/>
  <c r="CY210" i="16"/>
  <c r="CY214" i="16"/>
  <c r="CY218" i="16"/>
  <c r="CY222" i="16"/>
  <c r="CY226" i="16"/>
  <c r="CY230" i="16"/>
  <c r="CY234" i="16"/>
  <c r="CW166" i="16"/>
  <c r="CW170" i="16"/>
  <c r="CW174" i="16"/>
  <c r="CW178" i="16"/>
  <c r="CW182" i="16"/>
  <c r="CW186" i="16"/>
  <c r="CW190" i="16"/>
  <c r="CW194" i="16"/>
  <c r="CW198" i="16"/>
  <c r="CW202" i="16"/>
  <c r="CW206" i="16"/>
  <c r="CW210" i="16"/>
  <c r="CW214" i="16"/>
  <c r="CW218" i="16"/>
  <c r="CW222" i="16"/>
  <c r="CW226" i="16"/>
  <c r="CW230" i="16"/>
  <c r="CW234" i="16"/>
  <c r="CW169" i="16"/>
  <c r="CW173" i="16"/>
  <c r="CW177" i="16"/>
  <c r="CW181" i="16"/>
  <c r="CW185" i="16"/>
  <c r="CW189" i="16"/>
  <c r="CW193" i="16"/>
  <c r="CW197" i="16"/>
  <c r="CW201" i="16"/>
  <c r="CW205" i="16"/>
  <c r="CW209" i="16"/>
  <c r="CW213" i="16"/>
  <c r="CW217" i="16"/>
  <c r="CW221" i="16"/>
  <c r="CW225" i="16"/>
  <c r="CW229" i="16"/>
  <c r="CW233" i="16"/>
  <c r="CW168" i="16"/>
  <c r="CW172" i="16"/>
  <c r="CW176" i="16"/>
  <c r="CW180" i="16"/>
  <c r="CW184" i="16"/>
  <c r="CW188" i="16"/>
  <c r="CW192" i="16"/>
  <c r="CW196" i="16"/>
  <c r="CW200" i="16"/>
  <c r="CW204" i="16"/>
  <c r="CW208" i="16"/>
  <c r="CW212" i="16"/>
  <c r="CW216" i="16"/>
  <c r="CW220" i="16"/>
  <c r="CW224" i="16"/>
  <c r="CW228" i="16"/>
  <c r="CW232" i="16"/>
  <c r="CW167" i="16"/>
  <c r="CW171" i="16"/>
  <c r="CW175" i="16"/>
  <c r="CW179" i="16"/>
  <c r="CW183" i="16"/>
  <c r="CW187" i="16"/>
  <c r="CW191" i="16"/>
  <c r="CW195" i="16"/>
  <c r="CW199" i="16"/>
  <c r="CW203" i="16"/>
  <c r="CW207" i="16"/>
  <c r="CW211" i="16"/>
  <c r="CW215" i="16"/>
  <c r="CW219" i="16"/>
  <c r="CW223" i="16"/>
  <c r="CW227" i="16"/>
  <c r="CW231" i="16"/>
  <c r="CW235" i="16"/>
  <c r="CV168" i="16"/>
  <c r="CV172" i="16"/>
  <c r="CV176" i="16"/>
  <c r="CV180" i="16"/>
  <c r="CV184" i="16"/>
  <c r="CV188" i="16"/>
  <c r="CV192" i="16"/>
  <c r="CV196" i="16"/>
  <c r="CV200" i="16"/>
  <c r="CV204" i="16"/>
  <c r="CV208" i="16"/>
  <c r="CV212" i="16"/>
  <c r="CV216" i="16"/>
  <c r="CV220" i="16"/>
  <c r="CV224" i="16"/>
  <c r="CV228" i="16"/>
  <c r="CV232" i="16"/>
  <c r="CV167" i="16"/>
  <c r="CV171" i="16"/>
  <c r="CV175" i="16"/>
  <c r="CV179" i="16"/>
  <c r="CV183" i="16"/>
  <c r="CV187" i="16"/>
  <c r="CV191" i="16"/>
  <c r="CV195" i="16"/>
  <c r="CV199" i="16"/>
  <c r="CV203" i="16"/>
  <c r="CV207" i="16"/>
  <c r="CV211" i="16"/>
  <c r="CV215" i="16"/>
  <c r="CV219" i="16"/>
  <c r="CV223" i="16"/>
  <c r="CV227" i="16"/>
  <c r="CV231" i="16"/>
  <c r="CV235" i="16"/>
  <c r="CV166" i="16"/>
  <c r="CV170" i="16"/>
  <c r="CV174" i="16"/>
  <c r="CV178" i="16"/>
  <c r="CV182" i="16"/>
  <c r="CV186" i="16"/>
  <c r="CV190" i="16"/>
  <c r="CV194" i="16"/>
  <c r="CV198" i="16"/>
  <c r="CV202" i="16"/>
  <c r="CV206" i="16"/>
  <c r="CV210" i="16"/>
  <c r="CV214" i="16"/>
  <c r="CV218" i="16"/>
  <c r="CV222" i="16"/>
  <c r="CV226" i="16"/>
  <c r="CV230" i="16"/>
  <c r="CV234" i="16"/>
  <c r="CV169" i="16"/>
  <c r="CV173" i="16"/>
  <c r="CV177" i="16"/>
  <c r="CV181" i="16"/>
  <c r="CV185" i="16"/>
  <c r="CV189" i="16"/>
  <c r="CV193" i="16"/>
  <c r="CV197" i="16"/>
  <c r="CV201" i="16"/>
  <c r="CV205" i="16"/>
  <c r="CV209" i="16"/>
  <c r="CV213" i="16"/>
  <c r="CV217" i="16"/>
  <c r="CV221" i="16"/>
  <c r="CV225" i="16"/>
  <c r="CV229" i="16"/>
  <c r="CV233" i="16"/>
  <c r="CQ167" i="16"/>
  <c r="CQ171" i="16"/>
  <c r="CQ175" i="16"/>
  <c r="CQ179" i="16"/>
  <c r="CQ183" i="16"/>
  <c r="CQ187" i="16"/>
  <c r="CQ191" i="16"/>
  <c r="CQ195" i="16"/>
  <c r="CQ199" i="16"/>
  <c r="CQ203" i="16"/>
  <c r="CQ207" i="16"/>
  <c r="CQ211" i="16"/>
  <c r="CQ215" i="16"/>
  <c r="CQ219" i="16"/>
  <c r="CQ223" i="16"/>
  <c r="CQ227" i="16"/>
  <c r="CQ231" i="16"/>
  <c r="CQ235" i="16"/>
  <c r="CQ166" i="16"/>
  <c r="CQ168" i="16"/>
  <c r="CQ169" i="16"/>
  <c r="CQ170" i="16"/>
  <c r="CQ172" i="16"/>
  <c r="CQ173" i="16"/>
  <c r="CQ174" i="16"/>
  <c r="CQ176" i="16"/>
  <c r="CQ177" i="16"/>
  <c r="CQ178" i="16"/>
  <c r="CQ180" i="16"/>
  <c r="CQ181" i="16"/>
  <c r="CQ182" i="16"/>
  <c r="CQ184" i="16"/>
  <c r="CQ185" i="16"/>
  <c r="CQ186" i="16"/>
  <c r="CQ188" i="16"/>
  <c r="CQ189" i="16"/>
  <c r="CQ190" i="16"/>
  <c r="CQ192" i="16"/>
  <c r="CQ193" i="16"/>
  <c r="CQ194" i="16"/>
  <c r="CQ196" i="16"/>
  <c r="CQ197" i="16"/>
  <c r="CQ198" i="16"/>
  <c r="CQ200" i="16"/>
  <c r="CQ201" i="16"/>
  <c r="CQ202" i="16"/>
  <c r="CQ204" i="16"/>
  <c r="CQ205" i="16"/>
  <c r="CQ206" i="16"/>
  <c r="CQ208" i="16"/>
  <c r="CQ209" i="16"/>
  <c r="CQ210" i="16"/>
  <c r="CQ212" i="16"/>
  <c r="CQ213" i="16"/>
  <c r="CQ214" i="16"/>
  <c r="CQ216" i="16"/>
  <c r="CQ217" i="16"/>
  <c r="CQ218" i="16"/>
  <c r="CQ220" i="16"/>
  <c r="CQ221" i="16"/>
  <c r="CQ222" i="16"/>
  <c r="CQ224" i="16"/>
  <c r="CQ225" i="16"/>
  <c r="CQ226" i="16"/>
  <c r="CQ228" i="16"/>
  <c r="CQ229" i="16"/>
  <c r="CQ230" i="16"/>
  <c r="CQ232" i="16"/>
  <c r="CQ233" i="16"/>
  <c r="CQ234" i="16"/>
  <c r="CQ237" i="16"/>
  <c r="L44" i="164" s="1"/>
  <c r="CK83" i="16"/>
  <c r="B38" i="164"/>
  <c r="CK84" i="16"/>
  <c r="C38" i="164"/>
  <c r="CK85" i="16"/>
  <c r="D38" i="164"/>
  <c r="CK166" i="16"/>
  <c r="CK170" i="16"/>
  <c r="CK174" i="16"/>
  <c r="CK178" i="16"/>
  <c r="CK182" i="16"/>
  <c r="CK186" i="16"/>
  <c r="CK190" i="16"/>
  <c r="CK194" i="16"/>
  <c r="CK198" i="16"/>
  <c r="CK202" i="16"/>
  <c r="CK206" i="16"/>
  <c r="CK210" i="16"/>
  <c r="CK214" i="16"/>
  <c r="CK218" i="16"/>
  <c r="CK222" i="16"/>
  <c r="CK226" i="16"/>
  <c r="CK230" i="16"/>
  <c r="CK234" i="16"/>
  <c r="CK169" i="16"/>
  <c r="CK173" i="16"/>
  <c r="CK177" i="16"/>
  <c r="CK181" i="16"/>
  <c r="CK185" i="16"/>
  <c r="CK189" i="16"/>
  <c r="CK193" i="16"/>
  <c r="CK197" i="16"/>
  <c r="CK201" i="16"/>
  <c r="CK205" i="16"/>
  <c r="CK209" i="16"/>
  <c r="CK213" i="16"/>
  <c r="CK217" i="16"/>
  <c r="CK221" i="16"/>
  <c r="CK225" i="16"/>
  <c r="CK229" i="16"/>
  <c r="CK233" i="16"/>
  <c r="CK168" i="16"/>
  <c r="CK172" i="16"/>
  <c r="CK176" i="16"/>
  <c r="CK180" i="16"/>
  <c r="CK184" i="16"/>
  <c r="CK188" i="16"/>
  <c r="CK192" i="16"/>
  <c r="CK196" i="16"/>
  <c r="CK200" i="16"/>
  <c r="CK204" i="16"/>
  <c r="CK208" i="16"/>
  <c r="CK212" i="16"/>
  <c r="CK216" i="16"/>
  <c r="CK220" i="16"/>
  <c r="CK224" i="16"/>
  <c r="CK228" i="16"/>
  <c r="CK232" i="16"/>
  <c r="CK167" i="16"/>
  <c r="CK171" i="16"/>
  <c r="CK175" i="16"/>
  <c r="CK179" i="16"/>
  <c r="CK183" i="16"/>
  <c r="CK187" i="16"/>
  <c r="CK191" i="16"/>
  <c r="CK195" i="16"/>
  <c r="CK199" i="16"/>
  <c r="CK203" i="16"/>
  <c r="CK207" i="16"/>
  <c r="CK211" i="16"/>
  <c r="CK215" i="16"/>
  <c r="CK219" i="16"/>
  <c r="CK223" i="16"/>
  <c r="CK227" i="16"/>
  <c r="CK231" i="16"/>
  <c r="CK235" i="16"/>
  <c r="CI84" i="16"/>
  <c r="C36" i="164"/>
  <c r="CI85" i="16"/>
  <c r="D36" i="164"/>
  <c r="CI83" i="16"/>
  <c r="B36" i="164"/>
  <c r="CG83" i="16"/>
  <c r="B34" i="164"/>
  <c r="CG84" i="16"/>
  <c r="C34" i="164"/>
  <c r="CG85" i="16"/>
  <c r="D34" i="164"/>
  <c r="CE84" i="16"/>
  <c r="C32" i="164"/>
  <c r="CE85" i="16"/>
  <c r="D32" i="164"/>
  <c r="CE83" i="16"/>
  <c r="B32" i="164"/>
  <c r="CD169" i="16"/>
  <c r="CD173" i="16"/>
  <c r="CD177" i="16"/>
  <c r="CD181" i="16"/>
  <c r="CD185" i="16"/>
  <c r="CD189" i="16"/>
  <c r="CD193" i="16"/>
  <c r="CD197" i="16"/>
  <c r="CD201" i="16"/>
  <c r="CD205" i="16"/>
  <c r="CD209" i="16"/>
  <c r="CD213" i="16"/>
  <c r="CD217" i="16"/>
  <c r="CD221" i="16"/>
  <c r="CD225" i="16"/>
  <c r="CD229" i="16"/>
  <c r="CD233" i="16"/>
  <c r="CD168" i="16"/>
  <c r="CD172" i="16"/>
  <c r="CD176" i="16"/>
  <c r="CD180" i="16"/>
  <c r="CD184" i="16"/>
  <c r="CD188" i="16"/>
  <c r="CD192" i="16"/>
  <c r="CD196" i="16"/>
  <c r="CD200" i="16"/>
  <c r="CD204" i="16"/>
  <c r="CD208" i="16"/>
  <c r="CD212" i="16"/>
  <c r="CD216" i="16"/>
  <c r="CD220" i="16"/>
  <c r="CD224" i="16"/>
  <c r="CD228" i="16"/>
  <c r="CD232" i="16"/>
  <c r="CD167" i="16"/>
  <c r="CD171" i="16"/>
  <c r="CD175" i="16"/>
  <c r="CD179" i="16"/>
  <c r="CD183" i="16"/>
  <c r="CD187" i="16"/>
  <c r="CD191" i="16"/>
  <c r="CD195" i="16"/>
  <c r="CD199" i="16"/>
  <c r="CD203" i="16"/>
  <c r="CD207" i="16"/>
  <c r="CD211" i="16"/>
  <c r="CD215" i="16"/>
  <c r="CD219" i="16"/>
  <c r="CD223" i="16"/>
  <c r="CD227" i="16"/>
  <c r="CD231" i="16"/>
  <c r="CD235" i="16"/>
  <c r="CD166" i="16"/>
  <c r="CD170" i="16"/>
  <c r="CD174" i="16"/>
  <c r="CD178" i="16"/>
  <c r="CD182" i="16"/>
  <c r="CD186" i="16"/>
  <c r="CD190" i="16"/>
  <c r="CD194" i="16"/>
  <c r="CD198" i="16"/>
  <c r="CD202" i="16"/>
  <c r="CD206" i="16"/>
  <c r="CD210" i="16"/>
  <c r="CD214" i="16"/>
  <c r="CD218" i="16"/>
  <c r="CD222" i="16"/>
  <c r="CD226" i="16"/>
  <c r="CD230" i="16"/>
  <c r="CD234" i="16"/>
  <c r="DB100" i="16"/>
  <c r="DA137" i="16"/>
  <c r="DA109" i="16"/>
  <c r="DA121" i="16"/>
  <c r="DA136" i="16"/>
  <c r="DA100" i="16"/>
  <c r="CR81" i="16"/>
  <c r="DF235" i="16"/>
  <c r="DF231" i="16"/>
  <c r="DF227" i="16"/>
  <c r="DF223" i="16"/>
  <c r="DF219" i="16"/>
  <c r="DF215" i="16"/>
  <c r="DF211" i="16"/>
  <c r="DF207" i="16"/>
  <c r="DF203" i="16"/>
  <c r="DF199" i="16"/>
  <c r="DF195" i="16"/>
  <c r="DF191" i="16"/>
  <c r="DF187" i="16"/>
  <c r="DF183" i="16"/>
  <c r="DF179" i="16"/>
  <c r="DF175" i="16"/>
  <c r="DF171" i="16"/>
  <c r="DF167" i="16"/>
  <c r="DE234" i="16"/>
  <c r="DE230" i="16"/>
  <c r="DE226" i="16"/>
  <c r="DE222" i="16"/>
  <c r="DE218" i="16"/>
  <c r="DE214" i="16"/>
  <c r="DE210" i="16"/>
  <c r="DE206" i="16"/>
  <c r="DE202" i="16"/>
  <c r="DE198" i="16"/>
  <c r="DE194" i="16"/>
  <c r="DE190" i="16"/>
  <c r="DE186" i="16"/>
  <c r="DE182" i="16"/>
  <c r="DE178" i="16"/>
  <c r="DE174" i="16"/>
  <c r="DE170" i="16"/>
  <c r="DE166" i="16"/>
  <c r="DD232" i="16"/>
  <c r="DD228" i="16"/>
  <c r="DD224" i="16"/>
  <c r="DD220" i="16"/>
  <c r="DD216" i="16"/>
  <c r="DD212" i="16"/>
  <c r="DD208" i="16"/>
  <c r="DD204" i="16"/>
  <c r="DD200" i="16"/>
  <c r="DD196" i="16"/>
  <c r="DD192" i="16"/>
  <c r="DD188" i="16"/>
  <c r="DD184" i="16"/>
  <c r="DD180" i="16"/>
  <c r="DD176" i="16"/>
  <c r="DD172" i="16"/>
  <c r="DD168" i="16"/>
  <c r="DC234" i="16"/>
  <c r="DC230" i="16"/>
  <c r="DC226" i="16"/>
  <c r="DC222" i="16"/>
  <c r="DC218" i="16"/>
  <c r="DC214" i="16"/>
  <c r="DC210" i="16"/>
  <c r="DC206" i="16"/>
  <c r="DC202" i="16"/>
  <c r="DC198" i="16"/>
  <c r="DC194" i="16"/>
  <c r="DC190" i="16"/>
  <c r="DC186" i="16"/>
  <c r="DC182" i="16"/>
  <c r="DC178" i="16"/>
  <c r="DC174" i="16"/>
  <c r="DC170" i="16"/>
  <c r="DC166" i="16"/>
  <c r="DB232" i="16"/>
  <c r="DB228" i="16"/>
  <c r="DB224" i="16"/>
  <c r="DB220" i="16"/>
  <c r="DB216" i="16"/>
  <c r="DB212" i="16"/>
  <c r="DB208" i="16"/>
  <c r="DB204" i="16"/>
  <c r="DB200" i="16"/>
  <c r="DB196" i="16"/>
  <c r="DB192" i="16"/>
  <c r="DB188" i="16"/>
  <c r="DB184" i="16"/>
  <c r="DB180" i="16"/>
  <c r="DB176" i="16"/>
  <c r="DB172" i="16"/>
  <c r="DB166" i="16"/>
  <c r="DB168" i="16"/>
  <c r="DB169" i="16"/>
  <c r="DB170" i="16"/>
  <c r="DB171" i="16"/>
  <c r="DB173" i="16"/>
  <c r="DB174" i="16"/>
  <c r="DB175" i="16"/>
  <c r="DB177" i="16"/>
  <c r="DB178" i="16"/>
  <c r="DB179" i="16"/>
  <c r="DB181" i="16"/>
  <c r="DB182" i="16"/>
  <c r="DB183" i="16"/>
  <c r="DB185" i="16"/>
  <c r="DB186" i="16"/>
  <c r="DB187" i="16"/>
  <c r="DB189" i="16"/>
  <c r="DB190" i="16"/>
  <c r="DB191" i="16"/>
  <c r="DB193" i="16"/>
  <c r="DB194" i="16"/>
  <c r="DB195" i="16"/>
  <c r="DB197" i="16"/>
  <c r="DB198" i="16"/>
  <c r="DB199" i="16"/>
  <c r="DB201" i="16"/>
  <c r="DB202" i="16"/>
  <c r="DB203" i="16"/>
  <c r="DB205" i="16"/>
  <c r="DB206" i="16"/>
  <c r="DB207" i="16"/>
  <c r="DB209" i="16"/>
  <c r="DB210" i="16"/>
  <c r="DB211" i="16"/>
  <c r="DB213" i="16"/>
  <c r="DB214" i="16"/>
  <c r="DB215" i="16"/>
  <c r="DB217" i="16"/>
  <c r="DB218" i="16"/>
  <c r="DB219" i="16"/>
  <c r="DB221" i="16"/>
  <c r="DB222" i="16"/>
  <c r="DB223" i="16"/>
  <c r="DB225" i="16"/>
  <c r="DB226" i="16"/>
  <c r="DB227" i="16"/>
  <c r="DB229" i="16"/>
  <c r="DB230" i="16"/>
  <c r="DB231" i="16"/>
  <c r="DB233" i="16"/>
  <c r="DB234" i="16"/>
  <c r="DB235" i="16"/>
  <c r="DB237" i="16"/>
  <c r="L55" i="164" s="1"/>
  <c r="DA234" i="16"/>
  <c r="DA230" i="16"/>
  <c r="DA226" i="16"/>
  <c r="DE83" i="16"/>
  <c r="B58" i="164"/>
  <c r="DE84" i="16"/>
  <c r="C58" i="164"/>
  <c r="DE85" i="16"/>
  <c r="D58" i="164"/>
  <c r="DB85" i="16"/>
  <c r="D55" i="164"/>
  <c r="DB84" i="16"/>
  <c r="C55" i="164"/>
  <c r="DB83" i="16"/>
  <c r="B55" i="164"/>
  <c r="CY84" i="16"/>
  <c r="C52" i="164"/>
  <c r="CY85" i="16"/>
  <c r="D52" i="164"/>
  <c r="CY83" i="16"/>
  <c r="B52" i="164"/>
  <c r="CX85" i="16"/>
  <c r="D51" i="164"/>
  <c r="CX84" i="16"/>
  <c r="C51" i="164"/>
  <c r="CX83" i="16"/>
  <c r="B51" i="164"/>
  <c r="CT85" i="16"/>
  <c r="D47" i="164"/>
  <c r="CT84" i="16"/>
  <c r="C47" i="164"/>
  <c r="CT83" i="16"/>
  <c r="B47" i="164"/>
  <c r="CT168" i="16"/>
  <c r="CT172" i="16"/>
  <c r="CT176" i="16"/>
  <c r="CT180" i="16"/>
  <c r="CT184" i="16"/>
  <c r="CT188" i="16"/>
  <c r="CT192" i="16"/>
  <c r="CT196" i="16"/>
  <c r="CT200" i="16"/>
  <c r="CT204" i="16"/>
  <c r="CT208" i="16"/>
  <c r="CT212" i="16"/>
  <c r="CT216" i="16"/>
  <c r="CT220" i="16"/>
  <c r="CT224" i="16"/>
  <c r="CT228" i="16"/>
  <c r="CT232" i="16"/>
  <c r="CT167" i="16"/>
  <c r="CT171" i="16"/>
  <c r="CT175" i="16"/>
  <c r="CT179" i="16"/>
  <c r="CT183" i="16"/>
  <c r="CT187" i="16"/>
  <c r="CT191" i="16"/>
  <c r="CT195" i="16"/>
  <c r="CT199" i="16"/>
  <c r="CT203" i="16"/>
  <c r="CT207" i="16"/>
  <c r="CT211" i="16"/>
  <c r="CT215" i="16"/>
  <c r="CT219" i="16"/>
  <c r="CT223" i="16"/>
  <c r="CT227" i="16"/>
  <c r="CT231" i="16"/>
  <c r="CT235" i="16"/>
  <c r="CT166" i="16"/>
  <c r="CT170" i="16"/>
  <c r="CT174" i="16"/>
  <c r="CT178" i="16"/>
  <c r="CT182" i="16"/>
  <c r="CT186" i="16"/>
  <c r="CT190" i="16"/>
  <c r="CT194" i="16"/>
  <c r="CT198" i="16"/>
  <c r="CT202" i="16"/>
  <c r="CT206" i="16"/>
  <c r="CT210" i="16"/>
  <c r="CT214" i="16"/>
  <c r="CT218" i="16"/>
  <c r="CT222" i="16"/>
  <c r="CT226" i="16"/>
  <c r="CT230" i="16"/>
  <c r="CT234" i="16"/>
  <c r="CT169" i="16"/>
  <c r="CT173" i="16"/>
  <c r="CT177" i="16"/>
  <c r="CT181" i="16"/>
  <c r="CT185" i="16"/>
  <c r="CT189" i="16"/>
  <c r="CT193" i="16"/>
  <c r="CT197" i="16"/>
  <c r="CT201" i="16"/>
  <c r="CT205" i="16"/>
  <c r="CT209" i="16"/>
  <c r="CT213" i="16"/>
  <c r="CT217" i="16"/>
  <c r="CT221" i="16"/>
  <c r="CT225" i="16"/>
  <c r="CT229" i="16"/>
  <c r="CT233" i="16"/>
  <c r="CS83" i="16"/>
  <c r="B46" i="164"/>
  <c r="CS84" i="16"/>
  <c r="C46" i="164"/>
  <c r="CS85" i="16"/>
  <c r="D46" i="164"/>
  <c r="CR169" i="16"/>
  <c r="CR173" i="16"/>
  <c r="CR177" i="16"/>
  <c r="CR181" i="16"/>
  <c r="CR185" i="16"/>
  <c r="CR189" i="16"/>
  <c r="CR193" i="16"/>
  <c r="CR197" i="16"/>
  <c r="CR201" i="16"/>
  <c r="CR205" i="16"/>
  <c r="CR209" i="16"/>
  <c r="CR213" i="16"/>
  <c r="CR217" i="16"/>
  <c r="CR221" i="16"/>
  <c r="CR225" i="16"/>
  <c r="CR229" i="16"/>
  <c r="CR233" i="16"/>
  <c r="CR168" i="16"/>
  <c r="CR172" i="16"/>
  <c r="CR176" i="16"/>
  <c r="CR180" i="16"/>
  <c r="CR184" i="16"/>
  <c r="CR188" i="16"/>
  <c r="CR192" i="16"/>
  <c r="CR196" i="16"/>
  <c r="CR200" i="16"/>
  <c r="CR204" i="16"/>
  <c r="CR208" i="16"/>
  <c r="CR212" i="16"/>
  <c r="CR216" i="16"/>
  <c r="CR220" i="16"/>
  <c r="CR224" i="16"/>
  <c r="CR228" i="16"/>
  <c r="CR232" i="16"/>
  <c r="CR167" i="16"/>
  <c r="CR171" i="16"/>
  <c r="CR175" i="16"/>
  <c r="CR179" i="16"/>
  <c r="CR183" i="16"/>
  <c r="CR187" i="16"/>
  <c r="CR191" i="16"/>
  <c r="CR195" i="16"/>
  <c r="CR199" i="16"/>
  <c r="CR203" i="16"/>
  <c r="CR207" i="16"/>
  <c r="CR211" i="16"/>
  <c r="CR215" i="16"/>
  <c r="CR219" i="16"/>
  <c r="CR223" i="16"/>
  <c r="CR227" i="16"/>
  <c r="CR231" i="16"/>
  <c r="CR235" i="16"/>
  <c r="CR166" i="16"/>
  <c r="CR170" i="16"/>
  <c r="CR174" i="16"/>
  <c r="CR178" i="16"/>
  <c r="CR182" i="16"/>
  <c r="CR186" i="16"/>
  <c r="CR190" i="16"/>
  <c r="CR194" i="16"/>
  <c r="CR198" i="16"/>
  <c r="CR202" i="16"/>
  <c r="CR206" i="16"/>
  <c r="CR210" i="16"/>
  <c r="CR214" i="16"/>
  <c r="CR218" i="16"/>
  <c r="CR222" i="16"/>
  <c r="CR226" i="16"/>
  <c r="CR230" i="16"/>
  <c r="CR234" i="16"/>
  <c r="CO167" i="16"/>
  <c r="CO171" i="16"/>
  <c r="CO175" i="16"/>
  <c r="CO179" i="16"/>
  <c r="CO183" i="16"/>
  <c r="CO187" i="16"/>
  <c r="CO191" i="16"/>
  <c r="CO195" i="16"/>
  <c r="CO199" i="16"/>
  <c r="CO203" i="16"/>
  <c r="CO207" i="16"/>
  <c r="CO211" i="16"/>
  <c r="CO215" i="16"/>
  <c r="CO219" i="16"/>
  <c r="CO223" i="16"/>
  <c r="CO227" i="16"/>
  <c r="CO231" i="16"/>
  <c r="CO235" i="16"/>
  <c r="CO166" i="16"/>
  <c r="CO170" i="16"/>
  <c r="CO174" i="16"/>
  <c r="CO178" i="16"/>
  <c r="CO182" i="16"/>
  <c r="CO186" i="16"/>
  <c r="CO190" i="16"/>
  <c r="CO194" i="16"/>
  <c r="CO198" i="16"/>
  <c r="CO202" i="16"/>
  <c r="CO206" i="16"/>
  <c r="CO210" i="16"/>
  <c r="CO214" i="16"/>
  <c r="CO218" i="16"/>
  <c r="CO222" i="16"/>
  <c r="CO226" i="16"/>
  <c r="CO230" i="16"/>
  <c r="CO234" i="16"/>
  <c r="CO169" i="16"/>
  <c r="CO173" i="16"/>
  <c r="CO177" i="16"/>
  <c r="CO181" i="16"/>
  <c r="CO185" i="16"/>
  <c r="CO189" i="16"/>
  <c r="CO193" i="16"/>
  <c r="CO197" i="16"/>
  <c r="CO201" i="16"/>
  <c r="CO205" i="16"/>
  <c r="CO209" i="16"/>
  <c r="CO213" i="16"/>
  <c r="CO217" i="16"/>
  <c r="CO221" i="16"/>
  <c r="CO225" i="16"/>
  <c r="CO229" i="16"/>
  <c r="CO233" i="16"/>
  <c r="CO168" i="16"/>
  <c r="CO172" i="16"/>
  <c r="CO176" i="16"/>
  <c r="CO180" i="16"/>
  <c r="CO184" i="16"/>
  <c r="CO188" i="16"/>
  <c r="CO192" i="16"/>
  <c r="CO196" i="16"/>
  <c r="CO200" i="16"/>
  <c r="CO204" i="16"/>
  <c r="CO208" i="16"/>
  <c r="CO212" i="16"/>
  <c r="CO216" i="16"/>
  <c r="CO220" i="16"/>
  <c r="CO224" i="16"/>
  <c r="CO228" i="16"/>
  <c r="CO232" i="16"/>
  <c r="CN169" i="16"/>
  <c r="CN173" i="16"/>
  <c r="CN177" i="16"/>
  <c r="CN181" i="16"/>
  <c r="CN185" i="16"/>
  <c r="CN189" i="16"/>
  <c r="CN193" i="16"/>
  <c r="CN197" i="16"/>
  <c r="CN201" i="16"/>
  <c r="CN205" i="16"/>
  <c r="CN209" i="16"/>
  <c r="CN213" i="16"/>
  <c r="CN217" i="16"/>
  <c r="CN221" i="16"/>
  <c r="CN225" i="16"/>
  <c r="CN229" i="16"/>
  <c r="CN233" i="16"/>
  <c r="CN168" i="16"/>
  <c r="CN172" i="16"/>
  <c r="CN176" i="16"/>
  <c r="CN180" i="16"/>
  <c r="CN184" i="16"/>
  <c r="CN188" i="16"/>
  <c r="CN192" i="16"/>
  <c r="CN196" i="16"/>
  <c r="CN200" i="16"/>
  <c r="CN204" i="16"/>
  <c r="CN208" i="16"/>
  <c r="CN212" i="16"/>
  <c r="CN216" i="16"/>
  <c r="CN220" i="16"/>
  <c r="CN224" i="16"/>
  <c r="CN228" i="16"/>
  <c r="CN232" i="16"/>
  <c r="CN167" i="16"/>
  <c r="CN171" i="16"/>
  <c r="CN175" i="16"/>
  <c r="CN179" i="16"/>
  <c r="CN183" i="16"/>
  <c r="CN187" i="16"/>
  <c r="CN191" i="16"/>
  <c r="CN195" i="16"/>
  <c r="CN199" i="16"/>
  <c r="CN203" i="16"/>
  <c r="CN207" i="16"/>
  <c r="CN211" i="16"/>
  <c r="CN215" i="16"/>
  <c r="CN219" i="16"/>
  <c r="CN223" i="16"/>
  <c r="CN227" i="16"/>
  <c r="CN231" i="16"/>
  <c r="CN235" i="16"/>
  <c r="CN166" i="16"/>
  <c r="CN170" i="16"/>
  <c r="CN174" i="16"/>
  <c r="CN178" i="16"/>
  <c r="CN182" i="16"/>
  <c r="CN186" i="16"/>
  <c r="CN190" i="16"/>
  <c r="CN194" i="16"/>
  <c r="CN198" i="16"/>
  <c r="CN202" i="16"/>
  <c r="CN206" i="16"/>
  <c r="CN210" i="16"/>
  <c r="CN214" i="16"/>
  <c r="CN218" i="16"/>
  <c r="CN222" i="16"/>
  <c r="CN226" i="16"/>
  <c r="CN230" i="16"/>
  <c r="CN234" i="16"/>
  <c r="CL85" i="16"/>
  <c r="D39" i="164"/>
  <c r="CL84" i="16"/>
  <c r="C39" i="164"/>
  <c r="CL83" i="16"/>
  <c r="B39" i="164"/>
  <c r="CG167" i="16"/>
  <c r="CG171" i="16"/>
  <c r="CG175" i="16"/>
  <c r="CG179" i="16"/>
  <c r="CG183" i="16"/>
  <c r="CG187" i="16"/>
  <c r="CG191" i="16"/>
  <c r="CG195" i="16"/>
  <c r="CG199" i="16"/>
  <c r="CG203" i="16"/>
  <c r="CG207" i="16"/>
  <c r="CG211" i="16"/>
  <c r="CG215" i="16"/>
  <c r="CG219" i="16"/>
  <c r="CG223" i="16"/>
  <c r="CG227" i="16"/>
  <c r="CG231" i="16"/>
  <c r="CG235" i="16"/>
  <c r="CG166" i="16"/>
  <c r="CG168" i="16"/>
  <c r="CG169" i="16"/>
  <c r="CG170" i="16"/>
  <c r="CG172" i="16"/>
  <c r="CG173" i="16"/>
  <c r="CG174" i="16"/>
  <c r="CG176" i="16"/>
  <c r="CG177" i="16"/>
  <c r="CG178" i="16"/>
  <c r="CG180" i="16"/>
  <c r="CG181" i="16"/>
  <c r="CG182" i="16"/>
  <c r="CG184" i="16"/>
  <c r="CG185" i="16"/>
  <c r="CG186" i="16"/>
  <c r="CG188" i="16"/>
  <c r="CG189" i="16"/>
  <c r="CG190" i="16"/>
  <c r="CG192" i="16"/>
  <c r="CG193" i="16"/>
  <c r="CG194" i="16"/>
  <c r="CG196" i="16"/>
  <c r="CG197" i="16"/>
  <c r="CG198" i="16"/>
  <c r="CG200" i="16"/>
  <c r="CG201" i="16"/>
  <c r="CG202" i="16"/>
  <c r="CG204" i="16"/>
  <c r="CG205" i="16"/>
  <c r="CG206" i="16"/>
  <c r="CG237" i="16" s="1"/>
  <c r="L34" i="164" s="1"/>
  <c r="CG208" i="16"/>
  <c r="CG209" i="16"/>
  <c r="CG210" i="16"/>
  <c r="CG212" i="16"/>
  <c r="CG213" i="16"/>
  <c r="CG214" i="16"/>
  <c r="CG216" i="16"/>
  <c r="CG217" i="16"/>
  <c r="CG218" i="16"/>
  <c r="CG220" i="16"/>
  <c r="CG221" i="16"/>
  <c r="CG222" i="16"/>
  <c r="CG224" i="16"/>
  <c r="CG225" i="16"/>
  <c r="CG226" i="16"/>
  <c r="CG228" i="16"/>
  <c r="CG229" i="16"/>
  <c r="CG230" i="16"/>
  <c r="CG232" i="16"/>
  <c r="CG233" i="16"/>
  <c r="CG234" i="16"/>
  <c r="CF83" i="16"/>
  <c r="B33" i="164"/>
  <c r="CF85" i="16"/>
  <c r="D33" i="164"/>
  <c r="CF84" i="16"/>
  <c r="C33" i="164"/>
  <c r="DB157" i="16"/>
  <c r="CM98" i="16"/>
  <c r="DF232" i="16"/>
  <c r="DF228" i="16"/>
  <c r="DF224" i="16"/>
  <c r="DF220" i="16"/>
  <c r="DF216" i="16"/>
  <c r="DF212" i="16"/>
  <c r="DF208" i="16"/>
  <c r="DF204" i="16"/>
  <c r="DF200" i="16"/>
  <c r="DF196" i="16"/>
  <c r="DF192" i="16"/>
  <c r="DF188" i="16"/>
  <c r="DF184" i="16"/>
  <c r="DF180" i="16"/>
  <c r="DF176" i="16"/>
  <c r="DF172" i="16"/>
  <c r="DF168" i="16"/>
  <c r="DE235" i="16"/>
  <c r="DE231" i="16"/>
  <c r="DE227" i="16"/>
  <c r="DE223" i="16"/>
  <c r="DE219" i="16"/>
  <c r="DE215" i="16"/>
  <c r="DE211" i="16"/>
  <c r="DE207" i="16"/>
  <c r="DE203" i="16"/>
  <c r="DE199" i="16"/>
  <c r="DE195" i="16"/>
  <c r="DE191" i="16"/>
  <c r="DE187" i="16"/>
  <c r="DE183" i="16"/>
  <c r="DE179" i="16"/>
  <c r="DE175" i="16"/>
  <c r="DE171" i="16"/>
  <c r="DE167" i="16"/>
  <c r="DD233" i="16"/>
  <c r="DD229" i="16"/>
  <c r="DD225" i="16"/>
  <c r="DD221" i="16"/>
  <c r="DD217" i="16"/>
  <c r="DD213" i="16"/>
  <c r="DD209" i="16"/>
  <c r="DD205" i="16"/>
  <c r="DD201" i="16"/>
  <c r="DD197" i="16"/>
  <c r="DD193" i="16"/>
  <c r="DD189" i="16"/>
  <c r="DD185" i="16"/>
  <c r="DD181" i="16"/>
  <c r="DD177" i="16"/>
  <c r="DD173" i="16"/>
  <c r="DD169" i="16"/>
  <c r="DC235" i="16"/>
  <c r="DC231" i="16"/>
  <c r="DC227" i="16"/>
  <c r="DC223" i="16"/>
  <c r="DC219" i="16"/>
  <c r="DC215" i="16"/>
  <c r="DC211" i="16"/>
  <c r="DC207" i="16"/>
  <c r="DC203" i="16"/>
  <c r="DC199" i="16"/>
  <c r="DC195" i="16"/>
  <c r="DC191" i="16"/>
  <c r="DC187" i="16"/>
  <c r="DC183" i="16"/>
  <c r="DC179" i="16"/>
  <c r="DC175" i="16"/>
  <c r="DC171" i="16"/>
  <c r="DC167" i="16"/>
  <c r="DA235" i="16"/>
  <c r="DA231" i="16"/>
  <c r="DA227" i="16"/>
  <c r="DC84" i="16"/>
  <c r="C56" i="164"/>
  <c r="DC85" i="16"/>
  <c r="D56" i="164"/>
  <c r="DC83" i="16"/>
  <c r="B56" i="164"/>
  <c r="DA83" i="16"/>
  <c r="B54" i="164"/>
  <c r="DA84" i="16"/>
  <c r="C54" i="164"/>
  <c r="DA85" i="16"/>
  <c r="D54" i="164"/>
  <c r="DA169" i="16"/>
  <c r="DA173" i="16"/>
  <c r="DA177" i="16"/>
  <c r="DA181" i="16"/>
  <c r="DA185" i="16"/>
  <c r="DA189" i="16"/>
  <c r="DA193" i="16"/>
  <c r="DA197" i="16"/>
  <c r="DA201" i="16"/>
  <c r="DA205" i="16"/>
  <c r="DA209" i="16"/>
  <c r="DA213" i="16"/>
  <c r="DA217" i="16"/>
  <c r="DA221" i="16"/>
  <c r="DA168" i="16"/>
  <c r="DA172" i="16"/>
  <c r="DA176" i="16"/>
  <c r="DA180" i="16"/>
  <c r="DA184" i="16"/>
  <c r="DA188" i="16"/>
  <c r="DA192" i="16"/>
  <c r="DA196" i="16"/>
  <c r="DA200" i="16"/>
  <c r="DA204" i="16"/>
  <c r="DA208" i="16"/>
  <c r="DA212" i="16"/>
  <c r="DA216" i="16"/>
  <c r="DA220" i="16"/>
  <c r="DA167" i="16"/>
  <c r="DA171" i="16"/>
  <c r="DA175" i="16"/>
  <c r="DA179" i="16"/>
  <c r="DA183" i="16"/>
  <c r="DA187" i="16"/>
  <c r="DA191" i="16"/>
  <c r="DA195" i="16"/>
  <c r="DA199" i="16"/>
  <c r="DA203" i="16"/>
  <c r="DA207" i="16"/>
  <c r="DA211" i="16"/>
  <c r="DA215" i="16"/>
  <c r="DA219" i="16"/>
  <c r="DA166" i="16"/>
  <c r="DA170" i="16"/>
  <c r="DA174" i="16"/>
  <c r="DA178" i="16"/>
  <c r="DA182" i="16"/>
  <c r="DA186" i="16"/>
  <c r="DA190" i="16"/>
  <c r="DA194" i="16"/>
  <c r="DA198" i="16"/>
  <c r="DA202" i="16"/>
  <c r="DA206" i="16"/>
  <c r="DA210" i="16"/>
  <c r="DA214" i="16"/>
  <c r="DA218" i="16"/>
  <c r="DA222" i="16"/>
  <c r="CX168" i="16"/>
  <c r="CX172" i="16"/>
  <c r="CX176" i="16"/>
  <c r="CX180" i="16"/>
  <c r="CX184" i="16"/>
  <c r="CX188" i="16"/>
  <c r="CX192" i="16"/>
  <c r="CX196" i="16"/>
  <c r="CX200" i="16"/>
  <c r="CX204" i="16"/>
  <c r="CX208" i="16"/>
  <c r="CX212" i="16"/>
  <c r="CX216" i="16"/>
  <c r="CX220" i="16"/>
  <c r="CX224" i="16"/>
  <c r="CX228" i="16"/>
  <c r="CX232" i="16"/>
  <c r="CX167" i="16"/>
  <c r="CX171" i="16"/>
  <c r="CX175" i="16"/>
  <c r="CX179" i="16"/>
  <c r="CX183" i="16"/>
  <c r="CX187" i="16"/>
  <c r="CX191" i="16"/>
  <c r="CX195" i="16"/>
  <c r="CX199" i="16"/>
  <c r="CX203" i="16"/>
  <c r="CX207" i="16"/>
  <c r="CX211" i="16"/>
  <c r="CX215" i="16"/>
  <c r="CX219" i="16"/>
  <c r="CX223" i="16"/>
  <c r="CX227" i="16"/>
  <c r="CX231" i="16"/>
  <c r="CX235" i="16"/>
  <c r="CX166" i="16"/>
  <c r="CX170" i="16"/>
  <c r="CX174" i="16"/>
  <c r="CX178" i="16"/>
  <c r="CX182" i="16"/>
  <c r="CX186" i="16"/>
  <c r="CX190" i="16"/>
  <c r="CX194" i="16"/>
  <c r="CX198" i="16"/>
  <c r="CX202" i="16"/>
  <c r="CX206" i="16"/>
  <c r="CX210" i="16"/>
  <c r="CX214" i="16"/>
  <c r="CX218" i="16"/>
  <c r="CX222" i="16"/>
  <c r="CX226" i="16"/>
  <c r="CX230" i="16"/>
  <c r="CX234" i="16"/>
  <c r="CX169" i="16"/>
  <c r="CX173" i="16"/>
  <c r="CX177" i="16"/>
  <c r="CX181" i="16"/>
  <c r="CX185" i="16"/>
  <c r="CX189" i="16"/>
  <c r="CX193" i="16"/>
  <c r="CX197" i="16"/>
  <c r="CX201" i="16"/>
  <c r="CX205" i="16"/>
  <c r="CX209" i="16"/>
  <c r="CX213" i="16"/>
  <c r="CX217" i="16"/>
  <c r="CX221" i="16"/>
  <c r="CX225" i="16"/>
  <c r="CX229" i="16"/>
  <c r="CX233" i="16"/>
  <c r="CU84" i="16"/>
  <c r="C48" i="164"/>
  <c r="CU85" i="16"/>
  <c r="D48" i="164"/>
  <c r="CU83" i="16"/>
  <c r="B48" i="164"/>
  <c r="CU166" i="16"/>
  <c r="CU170" i="16"/>
  <c r="CU174" i="16"/>
  <c r="CU178" i="16"/>
  <c r="CU182" i="16"/>
  <c r="CU186" i="16"/>
  <c r="CU190" i="16"/>
  <c r="CU194" i="16"/>
  <c r="CU198" i="16"/>
  <c r="CU202" i="16"/>
  <c r="CU206" i="16"/>
  <c r="CU210" i="16"/>
  <c r="CU214" i="16"/>
  <c r="CU218" i="16"/>
  <c r="CU222" i="16"/>
  <c r="CU226" i="16"/>
  <c r="CU230" i="16"/>
  <c r="CU234" i="16"/>
  <c r="CU169" i="16"/>
  <c r="CU173" i="16"/>
  <c r="CU177" i="16"/>
  <c r="CU181" i="16"/>
  <c r="CU185" i="16"/>
  <c r="CU189" i="16"/>
  <c r="CU193" i="16"/>
  <c r="CU197" i="16"/>
  <c r="CU201" i="16"/>
  <c r="CU205" i="16"/>
  <c r="CU209" i="16"/>
  <c r="CU213" i="16"/>
  <c r="CU217" i="16"/>
  <c r="CU221" i="16"/>
  <c r="CU225" i="16"/>
  <c r="CU229" i="16"/>
  <c r="CU233" i="16"/>
  <c r="CU168" i="16"/>
  <c r="CU172" i="16"/>
  <c r="CU176" i="16"/>
  <c r="CU180" i="16"/>
  <c r="CU184" i="16"/>
  <c r="CU188" i="16"/>
  <c r="CU192" i="16"/>
  <c r="CU196" i="16"/>
  <c r="CU200" i="16"/>
  <c r="CU204" i="16"/>
  <c r="CU208" i="16"/>
  <c r="CU212" i="16"/>
  <c r="CU216" i="16"/>
  <c r="CU220" i="16"/>
  <c r="CU224" i="16"/>
  <c r="CU228" i="16"/>
  <c r="CU232" i="16"/>
  <c r="CU167" i="16"/>
  <c r="CU171" i="16"/>
  <c r="CU175" i="16"/>
  <c r="CU179" i="16"/>
  <c r="CU183" i="16"/>
  <c r="CU187" i="16"/>
  <c r="CU191" i="16"/>
  <c r="CU195" i="16"/>
  <c r="CU199" i="16"/>
  <c r="CU203" i="16"/>
  <c r="CU207" i="16"/>
  <c r="CU211" i="16"/>
  <c r="CU215" i="16"/>
  <c r="CU219" i="16"/>
  <c r="CU223" i="16"/>
  <c r="CU227" i="16"/>
  <c r="CU231" i="16"/>
  <c r="CU235" i="16"/>
  <c r="CR83" i="16"/>
  <c r="B45" i="164"/>
  <c r="CR85" i="16"/>
  <c r="D45" i="164"/>
  <c r="CR84" i="16"/>
  <c r="C45" i="164"/>
  <c r="CS166" i="16"/>
  <c r="CS170" i="16"/>
  <c r="CS174" i="16"/>
  <c r="CS178" i="16"/>
  <c r="CS182" i="16"/>
  <c r="CS186" i="16"/>
  <c r="CS190" i="16"/>
  <c r="CS194" i="16"/>
  <c r="CS198" i="16"/>
  <c r="CS202" i="16"/>
  <c r="CS206" i="16"/>
  <c r="CS210" i="16"/>
  <c r="CS214" i="16"/>
  <c r="CS218" i="16"/>
  <c r="CS222" i="16"/>
  <c r="CS226" i="16"/>
  <c r="CS230" i="16"/>
  <c r="CS234" i="16"/>
  <c r="CS169" i="16"/>
  <c r="CS173" i="16"/>
  <c r="CS177" i="16"/>
  <c r="CS181" i="16"/>
  <c r="CS185" i="16"/>
  <c r="CS189" i="16"/>
  <c r="CS193" i="16"/>
  <c r="CS197" i="16"/>
  <c r="CS201" i="16"/>
  <c r="CS205" i="16"/>
  <c r="CS209" i="16"/>
  <c r="CS213" i="16"/>
  <c r="CS217" i="16"/>
  <c r="CS221" i="16"/>
  <c r="CS225" i="16"/>
  <c r="CS229" i="16"/>
  <c r="CS233" i="16"/>
  <c r="CS168" i="16"/>
  <c r="CS172" i="16"/>
  <c r="CS176" i="16"/>
  <c r="CS180" i="16"/>
  <c r="CS184" i="16"/>
  <c r="CS188" i="16"/>
  <c r="CS192" i="16"/>
  <c r="CS196" i="16"/>
  <c r="CS200" i="16"/>
  <c r="CS204" i="16"/>
  <c r="CS208" i="16"/>
  <c r="CS212" i="16"/>
  <c r="CS216" i="16"/>
  <c r="CS220" i="16"/>
  <c r="CS224" i="16"/>
  <c r="CS228" i="16"/>
  <c r="CS232" i="16"/>
  <c r="CS167" i="16"/>
  <c r="CS171" i="16"/>
  <c r="CS175" i="16"/>
  <c r="CS179" i="16"/>
  <c r="CS183" i="16"/>
  <c r="CS187" i="16"/>
  <c r="CS191" i="16"/>
  <c r="CS195" i="16"/>
  <c r="CS199" i="16"/>
  <c r="CS203" i="16"/>
  <c r="CS207" i="16"/>
  <c r="CS211" i="16"/>
  <c r="CS215" i="16"/>
  <c r="CS219" i="16"/>
  <c r="CS223" i="16"/>
  <c r="CS227" i="16"/>
  <c r="CS231" i="16"/>
  <c r="CS235" i="16"/>
  <c r="CQ84" i="16"/>
  <c r="C44" i="164"/>
  <c r="CQ85" i="16"/>
  <c r="D44" i="164"/>
  <c r="CQ83" i="16"/>
  <c r="B44" i="164"/>
  <c r="CO83" i="16"/>
  <c r="B42" i="164"/>
  <c r="CO84" i="16"/>
  <c r="C42" i="164"/>
  <c r="CO85" i="16"/>
  <c r="D42" i="164"/>
  <c r="CN83" i="16"/>
  <c r="B41" i="164"/>
  <c r="CN85" i="16"/>
  <c r="D41" i="164"/>
  <c r="CN84" i="16"/>
  <c r="C41" i="164"/>
  <c r="CL168" i="16"/>
  <c r="CL172" i="16"/>
  <c r="CL176" i="16"/>
  <c r="CL180" i="16"/>
  <c r="CL184" i="16"/>
  <c r="CL188" i="16"/>
  <c r="CL192" i="16"/>
  <c r="CL196" i="16"/>
  <c r="CL200" i="16"/>
  <c r="CL204" i="16"/>
  <c r="CL208" i="16"/>
  <c r="CL212" i="16"/>
  <c r="CL216" i="16"/>
  <c r="CL220" i="16"/>
  <c r="CL224" i="16"/>
  <c r="CL228" i="16"/>
  <c r="CL232" i="16"/>
  <c r="CL167" i="16"/>
  <c r="CL171" i="16"/>
  <c r="CL175" i="16"/>
  <c r="CL179" i="16"/>
  <c r="CL183" i="16"/>
  <c r="CL187" i="16"/>
  <c r="CL191" i="16"/>
  <c r="CL195" i="16"/>
  <c r="CL199" i="16"/>
  <c r="CL203" i="16"/>
  <c r="CL207" i="16"/>
  <c r="CL211" i="16"/>
  <c r="CL215" i="16"/>
  <c r="CL219" i="16"/>
  <c r="CL223" i="16"/>
  <c r="CL227" i="16"/>
  <c r="CL231" i="16"/>
  <c r="CL235" i="16"/>
  <c r="CL166" i="16"/>
  <c r="CL170" i="16"/>
  <c r="CL174" i="16"/>
  <c r="CL178" i="16"/>
  <c r="CL182" i="16"/>
  <c r="CL186" i="16"/>
  <c r="CL190" i="16"/>
  <c r="CL194" i="16"/>
  <c r="CL198" i="16"/>
  <c r="CL202" i="16"/>
  <c r="CL206" i="16"/>
  <c r="CL210" i="16"/>
  <c r="CL214" i="16"/>
  <c r="CL218" i="16"/>
  <c r="CL222" i="16"/>
  <c r="CL226" i="16"/>
  <c r="CL230" i="16"/>
  <c r="CL234" i="16"/>
  <c r="CL169" i="16"/>
  <c r="CL173" i="16"/>
  <c r="CL177" i="16"/>
  <c r="CL181" i="16"/>
  <c r="CL185" i="16"/>
  <c r="CL189" i="16"/>
  <c r="CL193" i="16"/>
  <c r="CL197" i="16"/>
  <c r="CL201" i="16"/>
  <c r="CL205" i="16"/>
  <c r="CL209" i="16"/>
  <c r="CL213" i="16"/>
  <c r="CL217" i="16"/>
  <c r="CL221" i="16"/>
  <c r="CL225" i="16"/>
  <c r="CL229" i="16"/>
  <c r="CL233" i="16"/>
  <c r="CJ83" i="16"/>
  <c r="B37" i="164"/>
  <c r="CJ85" i="16"/>
  <c r="D37" i="164"/>
  <c r="CJ84" i="16"/>
  <c r="C37" i="164"/>
  <c r="CJ168" i="16"/>
  <c r="CJ172" i="16"/>
  <c r="CJ176" i="16"/>
  <c r="CJ180" i="16"/>
  <c r="CJ184" i="16"/>
  <c r="CJ188" i="16"/>
  <c r="CJ192" i="16"/>
  <c r="CJ196" i="16"/>
  <c r="CJ200" i="16"/>
  <c r="CJ204" i="16"/>
  <c r="CJ208" i="16"/>
  <c r="CJ212" i="16"/>
  <c r="CJ216" i="16"/>
  <c r="CJ220" i="16"/>
  <c r="CJ224" i="16"/>
  <c r="CJ228" i="16"/>
  <c r="CJ232" i="16"/>
  <c r="CJ167" i="16"/>
  <c r="CJ171" i="16"/>
  <c r="CJ175" i="16"/>
  <c r="CJ179" i="16"/>
  <c r="CJ183" i="16"/>
  <c r="CJ187" i="16"/>
  <c r="CJ191" i="16"/>
  <c r="CJ195" i="16"/>
  <c r="CJ199" i="16"/>
  <c r="CJ203" i="16"/>
  <c r="CJ207" i="16"/>
  <c r="CJ211" i="16"/>
  <c r="CJ215" i="16"/>
  <c r="CJ219" i="16"/>
  <c r="CJ223" i="16"/>
  <c r="CJ227" i="16"/>
  <c r="CJ231" i="16"/>
  <c r="CJ235" i="16"/>
  <c r="CJ166" i="16"/>
  <c r="CJ170" i="16"/>
  <c r="CJ174" i="16"/>
  <c r="CJ178" i="16"/>
  <c r="CJ182" i="16"/>
  <c r="CJ186" i="16"/>
  <c r="CJ190" i="16"/>
  <c r="CJ194" i="16"/>
  <c r="CJ198" i="16"/>
  <c r="CJ202" i="16"/>
  <c r="CJ206" i="16"/>
  <c r="CJ210" i="16"/>
  <c r="CJ214" i="16"/>
  <c r="CJ218" i="16"/>
  <c r="CJ222" i="16"/>
  <c r="CJ226" i="16"/>
  <c r="CJ230" i="16"/>
  <c r="CJ234" i="16"/>
  <c r="CJ169" i="16"/>
  <c r="CJ173" i="16"/>
  <c r="CJ177" i="16"/>
  <c r="CJ181" i="16"/>
  <c r="CJ185" i="16"/>
  <c r="CJ189" i="16"/>
  <c r="CJ193" i="16"/>
  <c r="CJ197" i="16"/>
  <c r="CJ201" i="16"/>
  <c r="CJ205" i="16"/>
  <c r="CJ209" i="16"/>
  <c r="CJ213" i="16"/>
  <c r="CJ217" i="16"/>
  <c r="CJ221" i="16"/>
  <c r="CJ225" i="16"/>
  <c r="CJ229" i="16"/>
  <c r="CJ233" i="16"/>
  <c r="CF169" i="16"/>
  <c r="CF173" i="16"/>
  <c r="CF177" i="16"/>
  <c r="CF181" i="16"/>
  <c r="CF185" i="16"/>
  <c r="CF189" i="16"/>
  <c r="CF193" i="16"/>
  <c r="CF197" i="16"/>
  <c r="CF201" i="16"/>
  <c r="CF205" i="16"/>
  <c r="CF209" i="16"/>
  <c r="CF213" i="16"/>
  <c r="CF217" i="16"/>
  <c r="CF221" i="16"/>
  <c r="CF225" i="16"/>
  <c r="CF229" i="16"/>
  <c r="CF233" i="16"/>
  <c r="CF168" i="16"/>
  <c r="CF172" i="16"/>
  <c r="CF176" i="16"/>
  <c r="CF180" i="16"/>
  <c r="CF184" i="16"/>
  <c r="CF188" i="16"/>
  <c r="CF192" i="16"/>
  <c r="CF196" i="16"/>
  <c r="CF200" i="16"/>
  <c r="CF204" i="16"/>
  <c r="CF208" i="16"/>
  <c r="CF212" i="16"/>
  <c r="CF216" i="16"/>
  <c r="CF220" i="16"/>
  <c r="CF224" i="16"/>
  <c r="CF228" i="16"/>
  <c r="CF232" i="16"/>
  <c r="CF167" i="16"/>
  <c r="CF171" i="16"/>
  <c r="CF175" i="16"/>
  <c r="CF179" i="16"/>
  <c r="CF183" i="16"/>
  <c r="CF187" i="16"/>
  <c r="CF191" i="16"/>
  <c r="CF195" i="16"/>
  <c r="CF199" i="16"/>
  <c r="CF203" i="16"/>
  <c r="CF207" i="16"/>
  <c r="CF211" i="16"/>
  <c r="CF215" i="16"/>
  <c r="CF219" i="16"/>
  <c r="CF223" i="16"/>
  <c r="CF227" i="16"/>
  <c r="CF231" i="16"/>
  <c r="CF235" i="16"/>
  <c r="CF166" i="16"/>
  <c r="CF170" i="16"/>
  <c r="CF174" i="16"/>
  <c r="CF178" i="16"/>
  <c r="CF182" i="16"/>
  <c r="CF186" i="16"/>
  <c r="CF190" i="16"/>
  <c r="CF194" i="16"/>
  <c r="CF198" i="16"/>
  <c r="CF202" i="16"/>
  <c r="CF206" i="16"/>
  <c r="CF210" i="16"/>
  <c r="CF214" i="16"/>
  <c r="CF218" i="16"/>
  <c r="CF222" i="16"/>
  <c r="CF226" i="16"/>
  <c r="CF230" i="16"/>
  <c r="CF234" i="16"/>
  <c r="CD85" i="16"/>
  <c r="D31" i="164"/>
  <c r="CD84" i="16"/>
  <c r="C31" i="164"/>
  <c r="CD83" i="16"/>
  <c r="B31" i="164"/>
  <c r="CE167" i="16"/>
  <c r="CE237" i="16" s="1"/>
  <c r="L32" i="164" s="1"/>
  <c r="CE171" i="16"/>
  <c r="CE175" i="16"/>
  <c r="CE179" i="16"/>
  <c r="CE183" i="16"/>
  <c r="CE187" i="16"/>
  <c r="CE191" i="16"/>
  <c r="CE195" i="16"/>
  <c r="CE199" i="16"/>
  <c r="CE203" i="16"/>
  <c r="CE207" i="16"/>
  <c r="CE211" i="16"/>
  <c r="CE215" i="16"/>
  <c r="CE219" i="16"/>
  <c r="CE223" i="16"/>
  <c r="CE227" i="16"/>
  <c r="CE231" i="16"/>
  <c r="CE235" i="16"/>
  <c r="CE166" i="16"/>
  <c r="CE168" i="16"/>
  <c r="CE169" i="16"/>
  <c r="CE170" i="16"/>
  <c r="CE172" i="16"/>
  <c r="CE173" i="16"/>
  <c r="CE174" i="16"/>
  <c r="CE176" i="16"/>
  <c r="CE177" i="16"/>
  <c r="CE178" i="16"/>
  <c r="CE180" i="16"/>
  <c r="CE181" i="16"/>
  <c r="CE182" i="16"/>
  <c r="CE184" i="16"/>
  <c r="CE185" i="16"/>
  <c r="CE186" i="16"/>
  <c r="CE188" i="16"/>
  <c r="CE189" i="16"/>
  <c r="CE190" i="16"/>
  <c r="CE192" i="16"/>
  <c r="CE193" i="16"/>
  <c r="CE194" i="16"/>
  <c r="CE196" i="16"/>
  <c r="CE197" i="16"/>
  <c r="CE198" i="16"/>
  <c r="CE200" i="16"/>
  <c r="CE201" i="16"/>
  <c r="CE202" i="16"/>
  <c r="CE204" i="16"/>
  <c r="CE205" i="16"/>
  <c r="CE206" i="16"/>
  <c r="CE208" i="16"/>
  <c r="CE209" i="16"/>
  <c r="CE210" i="16"/>
  <c r="CE212" i="16"/>
  <c r="CE213" i="16"/>
  <c r="CE214" i="16"/>
  <c r="CE216" i="16"/>
  <c r="CE217" i="16"/>
  <c r="CE218" i="16"/>
  <c r="CE220" i="16"/>
  <c r="CE221" i="16"/>
  <c r="CE222" i="16"/>
  <c r="CE224" i="16"/>
  <c r="CE225" i="16"/>
  <c r="CE226" i="16"/>
  <c r="CE228" i="16"/>
  <c r="CE229" i="16"/>
  <c r="CE230" i="16"/>
  <c r="CE232" i="16"/>
  <c r="CE233" i="16"/>
  <c r="CE234" i="16"/>
  <c r="CC83" i="16"/>
  <c r="B30" i="164"/>
  <c r="CC84" i="16"/>
  <c r="C30" i="164"/>
  <c r="CC85" i="16"/>
  <c r="D30" i="164"/>
  <c r="CC167" i="16"/>
  <c r="CC171" i="16"/>
  <c r="CC175" i="16"/>
  <c r="CC179" i="16"/>
  <c r="CC183" i="16"/>
  <c r="CC187" i="16"/>
  <c r="CC191" i="16"/>
  <c r="CC195" i="16"/>
  <c r="CC199" i="16"/>
  <c r="CC203" i="16"/>
  <c r="CC207" i="16"/>
  <c r="CC211" i="16"/>
  <c r="CC215" i="16"/>
  <c r="CC219" i="16"/>
  <c r="CC223" i="16"/>
  <c r="CC227" i="16"/>
  <c r="CC231" i="16"/>
  <c r="CC235" i="16"/>
  <c r="CC166" i="16"/>
  <c r="CC170" i="16"/>
  <c r="CC174" i="16"/>
  <c r="CC178" i="16"/>
  <c r="CC182" i="16"/>
  <c r="CC186" i="16"/>
  <c r="CC190" i="16"/>
  <c r="CC194" i="16"/>
  <c r="CC198" i="16"/>
  <c r="CC202" i="16"/>
  <c r="CC206" i="16"/>
  <c r="CC210" i="16"/>
  <c r="CC214" i="16"/>
  <c r="CC218" i="16"/>
  <c r="CC222" i="16"/>
  <c r="CC226" i="16"/>
  <c r="CC230" i="16"/>
  <c r="CC234" i="16"/>
  <c r="CC169" i="16"/>
  <c r="CC173" i="16"/>
  <c r="CC177" i="16"/>
  <c r="CC181" i="16"/>
  <c r="CC185" i="16"/>
  <c r="CC189" i="16"/>
  <c r="CC193" i="16"/>
  <c r="CC197" i="16"/>
  <c r="CC201" i="16"/>
  <c r="CC205" i="16"/>
  <c r="CC209" i="16"/>
  <c r="CC213" i="16"/>
  <c r="CC217" i="16"/>
  <c r="CC221" i="16"/>
  <c r="CC225" i="16"/>
  <c r="CC229" i="16"/>
  <c r="CC233" i="16"/>
  <c r="CC168" i="16"/>
  <c r="CC172" i="16"/>
  <c r="CC176" i="16"/>
  <c r="CC180" i="16"/>
  <c r="CC184" i="16"/>
  <c r="CC188" i="16"/>
  <c r="CC192" i="16"/>
  <c r="CC196" i="16"/>
  <c r="CC200" i="16"/>
  <c r="CC204" i="16"/>
  <c r="CC208" i="16"/>
  <c r="CC212" i="16"/>
  <c r="CC216" i="16"/>
  <c r="CC220" i="16"/>
  <c r="CC224" i="16"/>
  <c r="CC228" i="16"/>
  <c r="CC232" i="16"/>
  <c r="CO81" i="16"/>
  <c r="CO158" i="16"/>
  <c r="CM155" i="16"/>
  <c r="CM115" i="16"/>
  <c r="CM94" i="16"/>
  <c r="CM146" i="16"/>
  <c r="CM96" i="16"/>
  <c r="CM156" i="16"/>
  <c r="DF233" i="16"/>
  <c r="DF229" i="16"/>
  <c r="DF225" i="16"/>
  <c r="DF221" i="16"/>
  <c r="DF217" i="16"/>
  <c r="DF213" i="16"/>
  <c r="DF209" i="16"/>
  <c r="DF205" i="16"/>
  <c r="DF201" i="16"/>
  <c r="DF197" i="16"/>
  <c r="DF193" i="16"/>
  <c r="DF189" i="16"/>
  <c r="DF185" i="16"/>
  <c r="DF181" i="16"/>
  <c r="DF177" i="16"/>
  <c r="DF173" i="16"/>
  <c r="DF169" i="16"/>
  <c r="DE232" i="16"/>
  <c r="DE228" i="16"/>
  <c r="DE224" i="16"/>
  <c r="DE220" i="16"/>
  <c r="DE216" i="16"/>
  <c r="DE212" i="16"/>
  <c r="DE208" i="16"/>
  <c r="DE204" i="16"/>
  <c r="DE200" i="16"/>
  <c r="DE196" i="16"/>
  <c r="DE192" i="16"/>
  <c r="DE188" i="16"/>
  <c r="DE184" i="16"/>
  <c r="DE180" i="16"/>
  <c r="DE176" i="16"/>
  <c r="DE172" i="16"/>
  <c r="DE168" i="16"/>
  <c r="DD234" i="16"/>
  <c r="DD230" i="16"/>
  <c r="DD226" i="16"/>
  <c r="DD222" i="16"/>
  <c r="DD218" i="16"/>
  <c r="DD214" i="16"/>
  <c r="DD210" i="16"/>
  <c r="DD206" i="16"/>
  <c r="DD202" i="16"/>
  <c r="DD198" i="16"/>
  <c r="DD194" i="16"/>
  <c r="DD190" i="16"/>
  <c r="DD186" i="16"/>
  <c r="DD182" i="16"/>
  <c r="DD178" i="16"/>
  <c r="DD174" i="16"/>
  <c r="DD170" i="16"/>
  <c r="DD166" i="16"/>
  <c r="DC232" i="16"/>
  <c r="DC228" i="16"/>
  <c r="DC224" i="16"/>
  <c r="DC220" i="16"/>
  <c r="DC216" i="16"/>
  <c r="DC212" i="16"/>
  <c r="DC208" i="16"/>
  <c r="DC204" i="16"/>
  <c r="DC200" i="16"/>
  <c r="DC196" i="16"/>
  <c r="DC192" i="16"/>
  <c r="DC188" i="16"/>
  <c r="DC184" i="16"/>
  <c r="DC180" i="16"/>
  <c r="DC176" i="16"/>
  <c r="DC172" i="16"/>
  <c r="DC168" i="16"/>
  <c r="DA232" i="16"/>
  <c r="DA228" i="16"/>
  <c r="DA224" i="16"/>
  <c r="DF85" i="16"/>
  <c r="D59" i="164"/>
  <c r="DF84" i="16"/>
  <c r="C59" i="164"/>
  <c r="DF83" i="16"/>
  <c r="B59" i="164"/>
  <c r="CZ167" i="16"/>
  <c r="CZ237" i="16" s="1"/>
  <c r="L53" i="164" s="1"/>
  <c r="CZ171" i="16"/>
  <c r="CZ175" i="16"/>
  <c r="CZ179" i="16"/>
  <c r="CZ183" i="16"/>
  <c r="CZ187" i="16"/>
  <c r="CZ191" i="16"/>
  <c r="CZ195" i="16"/>
  <c r="CZ199" i="16"/>
  <c r="CZ203" i="16"/>
  <c r="CZ207" i="16"/>
  <c r="CZ211" i="16"/>
  <c r="CZ215" i="16"/>
  <c r="CZ219" i="16"/>
  <c r="CZ223" i="16"/>
  <c r="CZ227" i="16"/>
  <c r="CZ231" i="16"/>
  <c r="CZ235" i="16"/>
  <c r="CZ166" i="16"/>
  <c r="CZ170" i="16"/>
  <c r="CZ168" i="16"/>
  <c r="CZ169" i="16"/>
  <c r="CZ172" i="16"/>
  <c r="CZ173" i="16"/>
  <c r="CZ174" i="16"/>
  <c r="CZ176" i="16"/>
  <c r="CZ177" i="16"/>
  <c r="CZ178" i="16"/>
  <c r="CZ180" i="16"/>
  <c r="CZ181" i="16"/>
  <c r="CZ182" i="16"/>
  <c r="CZ184" i="16"/>
  <c r="CZ185" i="16"/>
  <c r="CZ186" i="16"/>
  <c r="CZ188" i="16"/>
  <c r="CZ189" i="16"/>
  <c r="CZ190" i="16"/>
  <c r="CZ192" i="16"/>
  <c r="CZ193" i="16"/>
  <c r="CZ194" i="16"/>
  <c r="CZ196" i="16"/>
  <c r="CZ197" i="16"/>
  <c r="CZ198" i="16"/>
  <c r="CZ200" i="16"/>
  <c r="CZ201" i="16"/>
  <c r="CZ202" i="16"/>
  <c r="CZ204" i="16"/>
  <c r="CZ205" i="16"/>
  <c r="CZ206" i="16"/>
  <c r="CZ208" i="16"/>
  <c r="CZ209" i="16"/>
  <c r="CZ210" i="16"/>
  <c r="CZ212" i="16"/>
  <c r="CZ213" i="16"/>
  <c r="CZ214" i="16"/>
  <c r="CZ216" i="16"/>
  <c r="CZ217" i="16"/>
  <c r="CZ218" i="16"/>
  <c r="CZ220" i="16"/>
  <c r="CZ221" i="16"/>
  <c r="CZ222" i="16"/>
  <c r="CZ224" i="16"/>
  <c r="CZ225" i="16"/>
  <c r="CZ226" i="16"/>
  <c r="CZ228" i="16"/>
  <c r="CZ229" i="16"/>
  <c r="CZ230" i="16"/>
  <c r="CZ232" i="16"/>
  <c r="CZ233" i="16"/>
  <c r="CZ234" i="16"/>
  <c r="CW83" i="16"/>
  <c r="B50" i="164"/>
  <c r="CW84" i="16"/>
  <c r="C50" i="164"/>
  <c r="CW85" i="16"/>
  <c r="D50" i="164"/>
  <c r="CV83" i="16"/>
  <c r="B49" i="164"/>
  <c r="CV85" i="16"/>
  <c r="D49" i="164"/>
  <c r="CV84" i="16"/>
  <c r="C49" i="164"/>
  <c r="CP85" i="16"/>
  <c r="D43" i="164"/>
  <c r="CP84" i="16"/>
  <c r="C43" i="164"/>
  <c r="CP83" i="16"/>
  <c r="B43" i="164"/>
  <c r="CP169" i="16"/>
  <c r="CP173" i="16"/>
  <c r="CP177" i="16"/>
  <c r="CP181" i="16"/>
  <c r="CP185" i="16"/>
  <c r="CP189" i="16"/>
  <c r="CP193" i="16"/>
  <c r="CP197" i="16"/>
  <c r="CP201" i="16"/>
  <c r="CP205" i="16"/>
  <c r="CP209" i="16"/>
  <c r="CP213" i="16"/>
  <c r="CP217" i="16"/>
  <c r="CP221" i="16"/>
  <c r="CP225" i="16"/>
  <c r="CP229" i="16"/>
  <c r="CP233" i="16"/>
  <c r="CP168" i="16"/>
  <c r="CP172" i="16"/>
  <c r="CP176" i="16"/>
  <c r="CP180" i="16"/>
  <c r="CP184" i="16"/>
  <c r="CP188" i="16"/>
  <c r="CP192" i="16"/>
  <c r="CP196" i="16"/>
  <c r="CP200" i="16"/>
  <c r="CP204" i="16"/>
  <c r="CP208" i="16"/>
  <c r="CP212" i="16"/>
  <c r="CP216" i="16"/>
  <c r="CP220" i="16"/>
  <c r="CP224" i="16"/>
  <c r="CP228" i="16"/>
  <c r="CP232" i="16"/>
  <c r="CP167" i="16"/>
  <c r="CP171" i="16"/>
  <c r="CP175" i="16"/>
  <c r="CP179" i="16"/>
  <c r="CP183" i="16"/>
  <c r="CP187" i="16"/>
  <c r="CP191" i="16"/>
  <c r="CP195" i="16"/>
  <c r="CP199" i="16"/>
  <c r="CP203" i="16"/>
  <c r="CP207" i="16"/>
  <c r="CP211" i="16"/>
  <c r="CP215" i="16"/>
  <c r="CP219" i="16"/>
  <c r="CP223" i="16"/>
  <c r="CP227" i="16"/>
  <c r="CP231" i="16"/>
  <c r="CP235" i="16"/>
  <c r="CP166" i="16"/>
  <c r="CP170" i="16"/>
  <c r="CP174" i="16"/>
  <c r="CP178" i="16"/>
  <c r="CP182" i="16"/>
  <c r="CP186" i="16"/>
  <c r="CP190" i="16"/>
  <c r="CP194" i="16"/>
  <c r="CP198" i="16"/>
  <c r="CP202" i="16"/>
  <c r="CP206" i="16"/>
  <c r="CP210" i="16"/>
  <c r="CP214" i="16"/>
  <c r="CP218" i="16"/>
  <c r="CP222" i="16"/>
  <c r="CP226" i="16"/>
  <c r="CP230" i="16"/>
  <c r="CP234" i="16"/>
  <c r="CM84" i="16"/>
  <c r="C40" i="164"/>
  <c r="CM85" i="16"/>
  <c r="D40" i="164"/>
  <c r="CM83" i="16"/>
  <c r="B40" i="164"/>
  <c r="CM166" i="16"/>
  <c r="CM170" i="16"/>
  <c r="CM174" i="16"/>
  <c r="CM178" i="16"/>
  <c r="CM182" i="16"/>
  <c r="CM186" i="16"/>
  <c r="CM169" i="16"/>
  <c r="CM173" i="16"/>
  <c r="CM177" i="16"/>
  <c r="CM181" i="16"/>
  <c r="CM185" i="16"/>
  <c r="CM189" i="16"/>
  <c r="CM168" i="16"/>
  <c r="CM172" i="16"/>
  <c r="CM176" i="16"/>
  <c r="CM180" i="16"/>
  <c r="CM184" i="16"/>
  <c r="CM188" i="16"/>
  <c r="CM167" i="16"/>
  <c r="CM171" i="16"/>
  <c r="CM175" i="16"/>
  <c r="CM179" i="16"/>
  <c r="CM183" i="16"/>
  <c r="CM187" i="16"/>
  <c r="CM192" i="16"/>
  <c r="CM196" i="16"/>
  <c r="CM200" i="16"/>
  <c r="CM204" i="16"/>
  <c r="CM208" i="16"/>
  <c r="CM212" i="16"/>
  <c r="CM216" i="16"/>
  <c r="CM220" i="16"/>
  <c r="CM224" i="16"/>
  <c r="CM228" i="16"/>
  <c r="CM232" i="16"/>
  <c r="CM191" i="16"/>
  <c r="CM195" i="16"/>
  <c r="CM199" i="16"/>
  <c r="CM203" i="16"/>
  <c r="CM207" i="16"/>
  <c r="CM211" i="16"/>
  <c r="CM215" i="16"/>
  <c r="CM219" i="16"/>
  <c r="CM223" i="16"/>
  <c r="CM227" i="16"/>
  <c r="CM231" i="16"/>
  <c r="CM235" i="16"/>
  <c r="CM190" i="16"/>
  <c r="CM194" i="16"/>
  <c r="CM198" i="16"/>
  <c r="CM202" i="16"/>
  <c r="CM206" i="16"/>
  <c r="CM210" i="16"/>
  <c r="CM214" i="16"/>
  <c r="CM218" i="16"/>
  <c r="CM222" i="16"/>
  <c r="CM226" i="16"/>
  <c r="CM230" i="16"/>
  <c r="CM234" i="16"/>
  <c r="CM193" i="16"/>
  <c r="CM197" i="16"/>
  <c r="CM201" i="16"/>
  <c r="CM205" i="16"/>
  <c r="CM209" i="16"/>
  <c r="CM213" i="16"/>
  <c r="CM217" i="16"/>
  <c r="CM221" i="16"/>
  <c r="CM225" i="16"/>
  <c r="CM229" i="16"/>
  <c r="CM233" i="16"/>
  <c r="CH85" i="16"/>
  <c r="D35" i="164"/>
  <c r="CH84" i="16"/>
  <c r="C35" i="164"/>
  <c r="CH83" i="16"/>
  <c r="B35" i="164"/>
  <c r="CI166" i="16"/>
  <c r="CI170" i="16"/>
  <c r="CI174" i="16"/>
  <c r="CI178" i="16"/>
  <c r="CI182" i="16"/>
  <c r="CI186" i="16"/>
  <c r="CI190" i="16"/>
  <c r="CI194" i="16"/>
  <c r="CI198" i="16"/>
  <c r="CI202" i="16"/>
  <c r="CI206" i="16"/>
  <c r="CI210" i="16"/>
  <c r="CI214" i="16"/>
  <c r="CI218" i="16"/>
  <c r="CI222" i="16"/>
  <c r="CI226" i="16"/>
  <c r="CI230" i="16"/>
  <c r="CI234" i="16"/>
  <c r="CI169" i="16"/>
  <c r="CI173" i="16"/>
  <c r="CI177" i="16"/>
  <c r="CI181" i="16"/>
  <c r="CI185" i="16"/>
  <c r="CI189" i="16"/>
  <c r="CI193" i="16"/>
  <c r="CI197" i="16"/>
  <c r="CI201" i="16"/>
  <c r="CI205" i="16"/>
  <c r="CI209" i="16"/>
  <c r="CI213" i="16"/>
  <c r="CI217" i="16"/>
  <c r="CI221" i="16"/>
  <c r="CI225" i="16"/>
  <c r="CI229" i="16"/>
  <c r="CI233" i="16"/>
  <c r="CI168" i="16"/>
  <c r="CI172" i="16"/>
  <c r="CI176" i="16"/>
  <c r="CI180" i="16"/>
  <c r="CI184" i="16"/>
  <c r="CI188" i="16"/>
  <c r="CI192" i="16"/>
  <c r="CI196" i="16"/>
  <c r="CI200" i="16"/>
  <c r="CI204" i="16"/>
  <c r="CI208" i="16"/>
  <c r="CI212" i="16"/>
  <c r="CI216" i="16"/>
  <c r="CI220" i="16"/>
  <c r="CI224" i="16"/>
  <c r="CI228" i="16"/>
  <c r="CI232" i="16"/>
  <c r="CI167" i="16"/>
  <c r="CI171" i="16"/>
  <c r="CI175" i="16"/>
  <c r="CI179" i="16"/>
  <c r="CI183" i="16"/>
  <c r="CI187" i="16"/>
  <c r="CI191" i="16"/>
  <c r="CI195" i="16"/>
  <c r="CI199" i="16"/>
  <c r="CI203" i="16"/>
  <c r="CI207" i="16"/>
  <c r="CI211" i="16"/>
  <c r="CI215" i="16"/>
  <c r="CI219" i="16"/>
  <c r="CI223" i="16"/>
  <c r="CI227" i="16"/>
  <c r="CI231" i="16"/>
  <c r="CI235" i="16"/>
  <c r="CH169" i="16"/>
  <c r="CH173" i="16"/>
  <c r="CH177" i="16"/>
  <c r="CH181" i="16"/>
  <c r="CH185" i="16"/>
  <c r="CH189" i="16"/>
  <c r="CH193" i="16"/>
  <c r="CH197" i="16"/>
  <c r="CH201" i="16"/>
  <c r="CH205" i="16"/>
  <c r="CH209" i="16"/>
  <c r="CH213" i="16"/>
  <c r="CH217" i="16"/>
  <c r="CH221" i="16"/>
  <c r="CH225" i="16"/>
  <c r="CH229" i="16"/>
  <c r="CH233" i="16"/>
  <c r="CH168" i="16"/>
  <c r="CH172" i="16"/>
  <c r="CH176" i="16"/>
  <c r="CH180" i="16"/>
  <c r="CH184" i="16"/>
  <c r="CH188" i="16"/>
  <c r="CH192" i="16"/>
  <c r="CH196" i="16"/>
  <c r="CH200" i="16"/>
  <c r="CH204" i="16"/>
  <c r="CH208" i="16"/>
  <c r="CH212" i="16"/>
  <c r="CH216" i="16"/>
  <c r="CH220" i="16"/>
  <c r="CH224" i="16"/>
  <c r="CH228" i="16"/>
  <c r="CH232" i="16"/>
  <c r="CH167" i="16"/>
  <c r="CH171" i="16"/>
  <c r="CH175" i="16"/>
  <c r="CH179" i="16"/>
  <c r="CH183" i="16"/>
  <c r="CH187" i="16"/>
  <c r="CH191" i="16"/>
  <c r="CH195" i="16"/>
  <c r="CH199" i="16"/>
  <c r="CH203" i="16"/>
  <c r="CH207" i="16"/>
  <c r="CH211" i="16"/>
  <c r="CH215" i="16"/>
  <c r="CH219" i="16"/>
  <c r="CH223" i="16"/>
  <c r="CH227" i="16"/>
  <c r="CH231" i="16"/>
  <c r="CH235" i="16"/>
  <c r="CH166" i="16"/>
  <c r="CH170" i="16"/>
  <c r="CH174" i="16"/>
  <c r="CH178" i="16"/>
  <c r="CH182" i="16"/>
  <c r="CH186" i="16"/>
  <c r="CH190" i="16"/>
  <c r="CH194" i="16"/>
  <c r="CH198" i="16"/>
  <c r="CH202" i="16"/>
  <c r="CH206" i="16"/>
  <c r="CH210" i="16"/>
  <c r="CH214" i="16"/>
  <c r="CH218" i="16"/>
  <c r="CH222" i="16"/>
  <c r="CH226" i="16"/>
  <c r="CH230" i="16"/>
  <c r="CH234" i="16"/>
  <c r="CB83" i="16"/>
  <c r="B29" i="164"/>
  <c r="CB85" i="16"/>
  <c r="D29" i="164"/>
  <c r="CB84" i="16"/>
  <c r="C29" i="164"/>
  <c r="CM109" i="16"/>
  <c r="CM150" i="16"/>
  <c r="CM130" i="16"/>
  <c r="CM145" i="16"/>
  <c r="CM118" i="16"/>
  <c r="CM151" i="16"/>
  <c r="CD95" i="16"/>
  <c r="CD113" i="16"/>
  <c r="CD107" i="16"/>
  <c r="CD133" i="16"/>
  <c r="DF234" i="16"/>
  <c r="DF230" i="16"/>
  <c r="DF226" i="16"/>
  <c r="DF222" i="16"/>
  <c r="DF218" i="16"/>
  <c r="DF214" i="16"/>
  <c r="DF210" i="16"/>
  <c r="DF206" i="16"/>
  <c r="DF202" i="16"/>
  <c r="DF198" i="16"/>
  <c r="DF194" i="16"/>
  <c r="DF190" i="16"/>
  <c r="DF186" i="16"/>
  <c r="DF182" i="16"/>
  <c r="DF178" i="16"/>
  <c r="DF174" i="16"/>
  <c r="DF170" i="16"/>
  <c r="DE233" i="16"/>
  <c r="DE229" i="16"/>
  <c r="DE225" i="16"/>
  <c r="DE221" i="16"/>
  <c r="DE217" i="16"/>
  <c r="DE213" i="16"/>
  <c r="DE209" i="16"/>
  <c r="DE205" i="16"/>
  <c r="DE201" i="16"/>
  <c r="DE197" i="16"/>
  <c r="DE193" i="16"/>
  <c r="DE189" i="16"/>
  <c r="DE185" i="16"/>
  <c r="DE181" i="16"/>
  <c r="DE177" i="16"/>
  <c r="DE173" i="16"/>
  <c r="DD235" i="16"/>
  <c r="DD231" i="16"/>
  <c r="DD227" i="16"/>
  <c r="DD223" i="16"/>
  <c r="DD219" i="16"/>
  <c r="DD215" i="16"/>
  <c r="DD211" i="16"/>
  <c r="DD207" i="16"/>
  <c r="DD203" i="16"/>
  <c r="DD199" i="16"/>
  <c r="DD195" i="16"/>
  <c r="DD191" i="16"/>
  <c r="DD187" i="16"/>
  <c r="DD183" i="16"/>
  <c r="DD179" i="16"/>
  <c r="DD175" i="16"/>
  <c r="DD171" i="16"/>
  <c r="DC233" i="16"/>
  <c r="DC229" i="16"/>
  <c r="DC225" i="16"/>
  <c r="DC221" i="16"/>
  <c r="DC217" i="16"/>
  <c r="DC213" i="16"/>
  <c r="DC209" i="16"/>
  <c r="DC205" i="16"/>
  <c r="DC201" i="16"/>
  <c r="DC197" i="16"/>
  <c r="DC193" i="16"/>
  <c r="DC189" i="16"/>
  <c r="DC185" i="16"/>
  <c r="DC181" i="16"/>
  <c r="DC177" i="16"/>
  <c r="DC173" i="16"/>
  <c r="DA233" i="16"/>
  <c r="DA229" i="16"/>
  <c r="DA225" i="16"/>
  <c r="BJ124" i="16"/>
  <c r="BJ104" i="16"/>
  <c r="BJ131" i="16"/>
  <c r="BJ158" i="16"/>
  <c r="BJ147" i="16"/>
  <c r="BJ119" i="16"/>
  <c r="BJ120" i="16"/>
  <c r="BJ100" i="16"/>
  <c r="BJ135" i="16"/>
  <c r="BJ118" i="16"/>
  <c r="BJ151" i="16"/>
  <c r="BJ156" i="16"/>
  <c r="BJ132" i="16"/>
  <c r="BJ116" i="16"/>
  <c r="BJ134" i="16"/>
  <c r="BJ155" i="16"/>
  <c r="BJ144" i="16"/>
  <c r="BJ103" i="16"/>
  <c r="BJ98" i="16"/>
  <c r="BJ99" i="16"/>
  <c r="BJ149" i="16"/>
  <c r="BJ93" i="16"/>
  <c r="BJ159" i="16"/>
  <c r="BJ111" i="16"/>
  <c r="BJ113" i="16"/>
  <c r="BJ95" i="16"/>
  <c r="BJ145" i="16"/>
  <c r="BJ157" i="16"/>
  <c r="BJ137" i="16"/>
  <c r="BJ127" i="16"/>
  <c r="BJ90" i="16"/>
  <c r="BJ139" i="16"/>
  <c r="BJ140" i="16"/>
  <c r="BJ153" i="16"/>
  <c r="BJ92" i="16"/>
  <c r="BJ122" i="16"/>
  <c r="BJ130" i="16"/>
  <c r="BJ107" i="16"/>
  <c r="BJ121" i="16"/>
  <c r="BJ136" i="16"/>
  <c r="BJ123" i="16"/>
  <c r="BJ91" i="16"/>
  <c r="BJ109" i="16"/>
  <c r="BJ106" i="16"/>
  <c r="BJ105" i="16"/>
  <c r="BJ129" i="16"/>
  <c r="BJ146" i="16"/>
  <c r="BJ102" i="16"/>
  <c r="BJ128" i="16"/>
  <c r="BJ133" i="16"/>
  <c r="BJ138" i="16"/>
  <c r="BJ101" i="16"/>
  <c r="BJ148" i="16"/>
  <c r="BJ94" i="16"/>
  <c r="BJ115" i="16"/>
  <c r="BJ117" i="16"/>
  <c r="BJ126" i="16"/>
  <c r="BJ152" i="16"/>
  <c r="BJ143" i="16"/>
  <c r="BJ142" i="16"/>
  <c r="BJ154" i="16"/>
  <c r="BJ97" i="16"/>
  <c r="BJ114" i="16"/>
  <c r="BJ125" i="16"/>
  <c r="BJ112" i="16"/>
  <c r="BJ150" i="16"/>
  <c r="BJ108" i="16"/>
  <c r="BJ110" i="16"/>
  <c r="BJ96" i="16"/>
  <c r="BJ141" i="16"/>
  <c r="AR63" i="16"/>
  <c r="AR33" i="16"/>
  <c r="AT33" i="16"/>
  <c r="BE33" i="16"/>
  <c r="BE52" i="16"/>
  <c r="AR52" i="16"/>
  <c r="AT52" i="16"/>
  <c r="AR78" i="16"/>
  <c r="AT78" i="16" s="1"/>
  <c r="AW78" i="16" s="1"/>
  <c r="AR28" i="16"/>
  <c r="AT28" i="16"/>
  <c r="BE28" i="16"/>
  <c r="BE20" i="16"/>
  <c r="AR20" i="16"/>
  <c r="AT20" i="16"/>
  <c r="AR64" i="16"/>
  <c r="BY83" i="16"/>
  <c r="B26" i="164"/>
  <c r="BY84" i="16"/>
  <c r="C26" i="164"/>
  <c r="BY85" i="16"/>
  <c r="D26" i="164"/>
  <c r="BW84" i="16"/>
  <c r="C24" i="164"/>
  <c r="BW85" i="16"/>
  <c r="D24" i="164"/>
  <c r="BW83" i="16"/>
  <c r="B24" i="164"/>
  <c r="BU154" i="16"/>
  <c r="BU121" i="16"/>
  <c r="BU110" i="16"/>
  <c r="BU150" i="16"/>
  <c r="BU102" i="16"/>
  <c r="AQ68" i="16"/>
  <c r="AT71" i="16"/>
  <c r="BS84" i="16"/>
  <c r="C20" i="164"/>
  <c r="BS85" i="16"/>
  <c r="D20" i="164"/>
  <c r="BS83" i="16"/>
  <c r="B20" i="164"/>
  <c r="BQ83" i="16"/>
  <c r="B18" i="164"/>
  <c r="BQ84" i="16"/>
  <c r="C18" i="164"/>
  <c r="BQ85" i="16"/>
  <c r="D18" i="164"/>
  <c r="BP83" i="16"/>
  <c r="B17" i="164"/>
  <c r="BP85" i="16"/>
  <c r="D17" i="164"/>
  <c r="BP84" i="16"/>
  <c r="C17" i="164"/>
  <c r="BK84" i="16"/>
  <c r="C12" i="164"/>
  <c r="BK85" i="16"/>
  <c r="D12" i="164"/>
  <c r="BK83" i="16"/>
  <c r="B12" i="164"/>
  <c r="AT10" i="16"/>
  <c r="CA84" i="16"/>
  <c r="C28" i="164"/>
  <c r="CA85" i="16"/>
  <c r="D28" i="164"/>
  <c r="CA83" i="16"/>
  <c r="B28" i="164"/>
  <c r="BT83" i="16"/>
  <c r="B21" i="164"/>
  <c r="BT85" i="16"/>
  <c r="D21" i="164"/>
  <c r="BT84" i="16"/>
  <c r="C21" i="164"/>
  <c r="BR85" i="16"/>
  <c r="D19" i="164"/>
  <c r="BR84" i="16"/>
  <c r="C19" i="164"/>
  <c r="BR83" i="16"/>
  <c r="B19" i="164"/>
  <c r="BO84" i="16"/>
  <c r="C16" i="164"/>
  <c r="BO85" i="16"/>
  <c r="D16" i="164"/>
  <c r="BO83" i="16"/>
  <c r="B16" i="164"/>
  <c r="BN85" i="16"/>
  <c r="D15" i="164"/>
  <c r="BN84" i="16"/>
  <c r="C15" i="164"/>
  <c r="BN83" i="16"/>
  <c r="B15" i="164"/>
  <c r="BM83" i="16"/>
  <c r="B14" i="164"/>
  <c r="BM84" i="16"/>
  <c r="C14" i="164"/>
  <c r="BM85" i="16"/>
  <c r="D14" i="164"/>
  <c r="BL83" i="16"/>
  <c r="B13" i="164"/>
  <c r="BL85" i="16"/>
  <c r="D13" i="164"/>
  <c r="BL84" i="16"/>
  <c r="C13" i="164"/>
  <c r="BU111" i="16"/>
  <c r="BU108" i="16"/>
  <c r="BU104" i="16"/>
  <c r="BU152" i="16"/>
  <c r="BU96" i="16"/>
  <c r="H48" i="91"/>
  <c r="BZ85" i="16"/>
  <c r="D27" i="164"/>
  <c r="BZ84" i="16"/>
  <c r="C27" i="164"/>
  <c r="BZ83" i="16"/>
  <c r="B27" i="164"/>
  <c r="BX83" i="16"/>
  <c r="B25" i="164"/>
  <c r="BX85" i="16"/>
  <c r="D25" i="164"/>
  <c r="BX84" i="16"/>
  <c r="C25" i="164"/>
  <c r="BV85" i="16"/>
  <c r="D23" i="164"/>
  <c r="BV84" i="16"/>
  <c r="C23" i="164"/>
  <c r="BV83" i="16"/>
  <c r="B23" i="164"/>
  <c r="BU83" i="16"/>
  <c r="B22" i="164"/>
  <c r="BU84" i="16"/>
  <c r="C22" i="164"/>
  <c r="BU85" i="16"/>
  <c r="D22" i="164"/>
  <c r="BU120" i="16"/>
  <c r="BU133" i="16"/>
  <c r="BU90" i="16"/>
  <c r="BU155" i="16"/>
  <c r="BU134" i="16"/>
  <c r="H48" i="148"/>
  <c r="C105" i="141"/>
  <c r="C112" i="147"/>
  <c r="M97" i="148"/>
  <c r="F13" i="157"/>
  <c r="K7" i="157"/>
  <c r="BJ83" i="16"/>
  <c r="B11" i="164"/>
  <c r="DJ77" i="16"/>
  <c r="DJ49" i="16"/>
  <c r="DJ18" i="16"/>
  <c r="DJ17" i="16"/>
  <c r="BJ173" i="16"/>
  <c r="E105" i="92"/>
  <c r="C108" i="93"/>
  <c r="E106" i="94"/>
  <c r="C110" i="101"/>
  <c r="D111" i="107"/>
  <c r="C13" i="107"/>
  <c r="H51" i="107"/>
  <c r="AA103" i="107"/>
  <c r="AO26" i="162" s="1"/>
  <c r="C110" i="112"/>
  <c r="D112" i="114"/>
  <c r="F13" i="117"/>
  <c r="K7" i="117"/>
  <c r="T103" i="118"/>
  <c r="AF37" i="162"/>
  <c r="F13" i="123"/>
  <c r="F13" i="125"/>
  <c r="K7" i="125"/>
  <c r="C107" i="126"/>
  <c r="C109" i="126"/>
  <c r="F13" i="128"/>
  <c r="K7" i="128"/>
  <c r="D108" i="130"/>
  <c r="E110" i="131"/>
  <c r="H42" i="136"/>
  <c r="H48" i="136"/>
  <c r="C105" i="137"/>
  <c r="C109" i="138"/>
  <c r="F13" i="140"/>
  <c r="K7" i="140"/>
  <c r="DJ50" i="16"/>
  <c r="DJ24" i="16"/>
  <c r="DJ11" i="16"/>
  <c r="BJ188" i="16"/>
  <c r="D105" i="158"/>
  <c r="D108" i="158"/>
  <c r="I10" i="162"/>
  <c r="F13" i="92"/>
  <c r="K7" i="92"/>
  <c r="E106" i="93"/>
  <c r="F13" i="94"/>
  <c r="K7" i="94"/>
  <c r="E108" i="101"/>
  <c r="H45" i="102"/>
  <c r="H48" i="102"/>
  <c r="M97" i="102"/>
  <c r="C108" i="105"/>
  <c r="E105" i="105"/>
  <c r="C109" i="106"/>
  <c r="H40" i="107"/>
  <c r="H48" i="107"/>
  <c r="C112" i="109"/>
  <c r="E110" i="111"/>
  <c r="C105" i="112"/>
  <c r="E109" i="112"/>
  <c r="C112" i="119"/>
  <c r="C108" i="124"/>
  <c r="C108" i="126"/>
  <c r="C112" i="126"/>
  <c r="D105" i="130"/>
  <c r="F13" i="135"/>
  <c r="K7" i="135"/>
  <c r="D110" i="136"/>
  <c r="D110" i="140"/>
  <c r="E107" i="142"/>
  <c r="D109" i="152"/>
  <c r="D111" i="155"/>
  <c r="D110" i="155"/>
  <c r="C112" i="157"/>
  <c r="BJ84" i="16"/>
  <c r="C11" i="164"/>
  <c r="DJ61" i="16"/>
  <c r="T103" i="158"/>
  <c r="AF78" i="162"/>
  <c r="D110" i="95"/>
  <c r="F13" i="105"/>
  <c r="K7" i="105"/>
  <c r="C107" i="106"/>
  <c r="H47" i="107"/>
  <c r="C111" i="107"/>
  <c r="C106" i="118"/>
  <c r="H45" i="128"/>
  <c r="F13" i="129"/>
  <c r="K7" i="129"/>
  <c r="T103" i="160"/>
  <c r="AF50" i="162"/>
  <c r="C110" i="136"/>
  <c r="C110" i="137"/>
  <c r="C106" i="138"/>
  <c r="E112" i="152"/>
  <c r="C110" i="153"/>
  <c r="C106" i="155"/>
  <c r="C108" i="155"/>
  <c r="C108" i="157"/>
  <c r="AG109" i="148"/>
  <c r="AM68" i="16"/>
  <c r="AS68" i="16" s="1"/>
  <c r="AW68" i="16" s="1"/>
  <c r="H81" i="148"/>
  <c r="AQ28" i="16"/>
  <c r="AQ69" i="16"/>
  <c r="DA237" i="16"/>
  <c r="L54" i="164" s="1"/>
  <c r="E81" i="92"/>
  <c r="AI109" i="92" s="1"/>
  <c r="AX11" i="16" s="1"/>
  <c r="H81" i="116"/>
  <c r="AE109" i="116"/>
  <c r="AO35" i="16" s="1"/>
  <c r="AQ33" i="16"/>
  <c r="BC81" i="16"/>
  <c r="BE19" i="16"/>
  <c r="M97" i="94"/>
  <c r="M97" i="98"/>
  <c r="M97" i="113"/>
  <c r="M97" i="115"/>
  <c r="M97" i="116"/>
  <c r="M97" i="119"/>
  <c r="M97" i="131"/>
  <c r="M97" i="134"/>
  <c r="BE58" i="16"/>
  <c r="M97" i="142"/>
  <c r="M97" i="152"/>
  <c r="BE72" i="16"/>
  <c r="M97" i="92"/>
  <c r="M97" i="103"/>
  <c r="M97" i="107"/>
  <c r="M97" i="111"/>
  <c r="M97" i="114"/>
  <c r="M97" i="144"/>
  <c r="M97" i="153"/>
  <c r="M97" i="154"/>
  <c r="AQ16" i="16"/>
  <c r="AG109" i="133"/>
  <c r="AM53" i="16"/>
  <c r="AS53" i="16" s="1"/>
  <c r="H81" i="133"/>
  <c r="DL81" i="16"/>
  <c r="D11" i="165"/>
  <c r="F11" i="165" s="1"/>
  <c r="AQ75" i="16"/>
  <c r="AQ51" i="16"/>
  <c r="AQ13" i="16"/>
  <c r="AQ71" i="16"/>
  <c r="AN60" i="16"/>
  <c r="AU60" i="16"/>
  <c r="AQ26" i="16"/>
  <c r="BE36" i="16"/>
  <c r="AQ36" i="16"/>
  <c r="AE109" i="123"/>
  <c r="AO42" i="16" s="1"/>
  <c r="E81" i="123"/>
  <c r="AI109" i="123"/>
  <c r="AX42" i="16"/>
  <c r="AN31" i="16"/>
  <c r="AU31" i="16"/>
  <c r="E81" i="114"/>
  <c r="AI109" i="114" s="1"/>
  <c r="AX33" i="16" s="1"/>
  <c r="AE109" i="114"/>
  <c r="AO33" i="16"/>
  <c r="AQ78" i="16"/>
  <c r="BE78" i="16"/>
  <c r="BE18" i="16"/>
  <c r="AT18" i="16"/>
  <c r="AQ18" i="16"/>
  <c r="BE47" i="16"/>
  <c r="AT47" i="16"/>
  <c r="AT19" i="16"/>
  <c r="AT72" i="16"/>
  <c r="AW44" i="16"/>
  <c r="AQ77" i="16"/>
  <c r="AQ32" i="16"/>
  <c r="AG109" i="118"/>
  <c r="AM37" i="16" s="1"/>
  <c r="AS37" i="16" s="1"/>
  <c r="H81" i="118"/>
  <c r="AQ52" i="16"/>
  <c r="AQ46" i="16"/>
  <c r="H81" i="94"/>
  <c r="AG109" i="94"/>
  <c r="AM13" i="16" s="1"/>
  <c r="AS13" i="16" s="1"/>
  <c r="EF81" i="16"/>
  <c r="D31" i="165"/>
  <c r="F31" i="165" s="1"/>
  <c r="DZ81" i="16"/>
  <c r="D25" i="165"/>
  <c r="F25" i="165"/>
  <c r="DV81" i="16"/>
  <c r="D21" i="165" s="1"/>
  <c r="F21" i="165" s="1"/>
  <c r="DN81" i="16"/>
  <c r="D13" i="165"/>
  <c r="F13" i="165" s="1"/>
  <c r="EE81" i="16"/>
  <c r="D30" i="165"/>
  <c r="F30" i="165"/>
  <c r="EC81" i="16"/>
  <c r="D28" i="165"/>
  <c r="F28" i="165"/>
  <c r="EA81" i="16"/>
  <c r="D26" i="165" s="1"/>
  <c r="F26" i="165" s="1"/>
  <c r="DY81" i="16"/>
  <c r="D24" i="165"/>
  <c r="F24" i="165" s="1"/>
  <c r="DW81" i="16"/>
  <c r="D22" i="165"/>
  <c r="F22" i="165"/>
  <c r="DU81" i="16"/>
  <c r="D20" i="165"/>
  <c r="F20" i="165"/>
  <c r="DS81" i="16"/>
  <c r="D18" i="165" s="1"/>
  <c r="F18" i="165" s="1"/>
  <c r="DQ81" i="16"/>
  <c r="D16" i="165"/>
  <c r="F16" i="165" s="1"/>
  <c r="DO81" i="16"/>
  <c r="D14" i="165"/>
  <c r="F14" i="165"/>
  <c r="DM81" i="16"/>
  <c r="D12" i="165"/>
  <c r="F12" i="165"/>
  <c r="CC237" i="16"/>
  <c r="L30" i="164" s="1"/>
  <c r="CB237" i="16"/>
  <c r="L29" i="164"/>
  <c r="N29" i="164" s="1"/>
  <c r="N22" i="164"/>
  <c r="H81" i="152"/>
  <c r="AS81" i="162"/>
  <c r="AF81" i="16"/>
  <c r="AN82" i="16"/>
  <c r="DC161" i="16"/>
  <c r="F56" i="164" s="1"/>
  <c r="ED81" i="16"/>
  <c r="D29" i="165" s="1"/>
  <c r="F29" i="165" s="1"/>
  <c r="EB81" i="16"/>
  <c r="D27" i="165" s="1"/>
  <c r="F27" i="165" s="1"/>
  <c r="DX81" i="16"/>
  <c r="D23" i="165" s="1"/>
  <c r="F23" i="165" s="1"/>
  <c r="DT81" i="16"/>
  <c r="D19" i="165"/>
  <c r="F19" i="165" s="1"/>
  <c r="DR81" i="16"/>
  <c r="D17" i="165" s="1"/>
  <c r="F17" i="165" s="1"/>
  <c r="DP81" i="16"/>
  <c r="D15" i="165" s="1"/>
  <c r="F15" i="165" s="1"/>
  <c r="BS237" i="16"/>
  <c r="L20" i="164" s="1"/>
  <c r="H16" i="164"/>
  <c r="BN237" i="16"/>
  <c r="L15" i="164" s="1"/>
  <c r="AW33" i="16"/>
  <c r="CR126" i="16"/>
  <c r="CR147" i="16"/>
  <c r="CR119" i="16"/>
  <c r="CR106" i="16"/>
  <c r="CR90" i="16"/>
  <c r="CR109" i="16"/>
  <c r="CR120" i="16"/>
  <c r="CR115" i="16"/>
  <c r="CR137" i="16"/>
  <c r="CR125" i="16"/>
  <c r="CR146" i="16"/>
  <c r="CR102" i="16"/>
  <c r="CR152" i="16"/>
  <c r="CR128" i="16"/>
  <c r="CR111" i="16"/>
  <c r="CR101" i="16"/>
  <c r="CR156" i="16"/>
  <c r="CR107" i="16"/>
  <c r="CR116" i="16"/>
  <c r="CR98" i="16"/>
  <c r="CR151" i="16"/>
  <c r="CR99" i="16"/>
  <c r="CR97" i="16"/>
  <c r="CR139" i="16"/>
  <c r="CR118" i="16"/>
  <c r="CR100" i="16"/>
  <c r="CR155" i="16"/>
  <c r="CR142" i="16"/>
  <c r="CR108" i="16"/>
  <c r="CR132" i="16"/>
  <c r="CR122" i="16"/>
  <c r="CR159" i="16"/>
  <c r="CR140" i="16"/>
  <c r="CR154" i="16"/>
  <c r="CR153" i="16"/>
  <c r="CR105" i="16"/>
  <c r="CR127" i="16"/>
  <c r="CR91" i="16"/>
  <c r="CR149" i="16"/>
  <c r="CR123" i="16"/>
  <c r="CR112" i="16"/>
  <c r="CR92" i="16"/>
  <c r="CR121" i="16"/>
  <c r="CR103" i="16"/>
  <c r="CR133" i="16"/>
  <c r="CR117" i="16"/>
  <c r="CR130" i="16"/>
  <c r="CR138" i="16"/>
  <c r="CR94" i="16"/>
  <c r="CR131" i="16"/>
  <c r="CR93" i="16"/>
  <c r="CR158" i="16"/>
  <c r="CR113" i="16"/>
  <c r="CR144" i="16"/>
  <c r="CR141" i="16"/>
  <c r="CR129" i="16"/>
  <c r="CR143" i="16"/>
  <c r="CR134" i="16"/>
  <c r="CR135" i="16"/>
  <c r="CR148" i="16"/>
  <c r="CR114" i="16"/>
  <c r="CR124" i="16"/>
  <c r="CR145" i="16"/>
  <c r="CR96" i="16"/>
  <c r="CR136" i="16"/>
  <c r="CR95" i="16"/>
  <c r="CR110" i="16"/>
  <c r="CR157" i="16"/>
  <c r="CR104" i="16"/>
  <c r="CR150" i="16"/>
  <c r="AQ49" i="16"/>
  <c r="AQ30" i="16"/>
  <c r="AQ43" i="16"/>
  <c r="AR38" i="16"/>
  <c r="AT38" i="16" s="1"/>
  <c r="AR24" i="16"/>
  <c r="AT24" i="16" s="1"/>
  <c r="AW24" i="16" s="1"/>
  <c r="AR40" i="16"/>
  <c r="AT40" i="16" s="1"/>
  <c r="BE43" i="16"/>
  <c r="AR43" i="16"/>
  <c r="AT43" i="16" s="1"/>
  <c r="AW43" i="16" s="1"/>
  <c r="AR51" i="16"/>
  <c r="AT51" i="16" s="1"/>
  <c r="AW51" i="16" s="1"/>
  <c r="BE51" i="16"/>
  <c r="AQ10" i="16"/>
  <c r="AQ70" i="16"/>
  <c r="AQ35" i="16"/>
  <c r="AQ48" i="16"/>
  <c r="AU36" i="16"/>
  <c r="AW36" i="16" s="1"/>
  <c r="AN36" i="16"/>
  <c r="AU75" i="16"/>
  <c r="AN75" i="16"/>
  <c r="AQ22" i="16"/>
  <c r="BE22" i="16"/>
  <c r="E81" i="152"/>
  <c r="AI109" i="152" s="1"/>
  <c r="AX72" i="16" s="1"/>
  <c r="AE109" i="152"/>
  <c r="AO72" i="16" s="1"/>
  <c r="AQ47" i="16"/>
  <c r="AQ17" i="16"/>
  <c r="BE49" i="16"/>
  <c r="AR49" i="16"/>
  <c r="AT49" i="16" s="1"/>
  <c r="AW49" i="16" s="1"/>
  <c r="BE13" i="16"/>
  <c r="AR13" i="16"/>
  <c r="AT13" i="16" s="1"/>
  <c r="AR75" i="16"/>
  <c r="AT75" i="16"/>
  <c r="BE75" i="16"/>
  <c r="BE57" i="16"/>
  <c r="AR57" i="16"/>
  <c r="AT57" i="16"/>
  <c r="BE55" i="16"/>
  <c r="AR55" i="16"/>
  <c r="AT55" i="16" s="1"/>
  <c r="AW55" i="16" s="1"/>
  <c r="AR41" i="16"/>
  <c r="AT41" i="16"/>
  <c r="BE41" i="16"/>
  <c r="AG109" i="98"/>
  <c r="AM17" i="16"/>
  <c r="AS17" i="16"/>
  <c r="AW17" i="16" s="1"/>
  <c r="AQ19" i="16"/>
  <c r="AN12" i="16"/>
  <c r="AU12" i="16"/>
  <c r="AQ24" i="16"/>
  <c r="BE24" i="16"/>
  <c r="AQ76" i="16"/>
  <c r="AS10" i="16"/>
  <c r="BE21" i="16"/>
  <c r="AR21" i="16"/>
  <c r="AT21" i="16"/>
  <c r="AQ20" i="16"/>
  <c r="AQ74" i="16"/>
  <c r="H81" i="153"/>
  <c r="AG109" i="153"/>
  <c r="AM73" i="16" s="1"/>
  <c r="AS73" i="16" s="1"/>
  <c r="AW73" i="16" s="1"/>
  <c r="AQ56" i="16"/>
  <c r="AQ11" i="16"/>
  <c r="AR32" i="16"/>
  <c r="AT32" i="16"/>
  <c r="BE32" i="16"/>
  <c r="AQ58" i="16"/>
  <c r="AT50" i="16"/>
  <c r="AT22" i="16"/>
  <c r="AF81" i="162"/>
  <c r="CO135" i="16"/>
  <c r="CO129" i="16"/>
  <c r="CO98" i="16"/>
  <c r="CO104" i="16"/>
  <c r="CO103" i="16"/>
  <c r="CO152" i="16"/>
  <c r="CO125" i="16"/>
  <c r="CO144" i="16"/>
  <c r="CO97" i="16"/>
  <c r="CO115" i="16"/>
  <c r="CO140" i="16"/>
  <c r="CO141" i="16"/>
  <c r="CO157" i="16"/>
  <c r="CO90" i="16"/>
  <c r="CO130" i="16"/>
  <c r="CO159" i="16"/>
  <c r="CO121" i="16"/>
  <c r="AQ57" i="16"/>
  <c r="N14" i="164"/>
  <c r="H14" i="164"/>
  <c r="BE68" i="16"/>
  <c r="AR68" i="16"/>
  <c r="AT68" i="16"/>
  <c r="AQ41" i="16"/>
  <c r="AU22" i="16"/>
  <c r="AN22" i="16"/>
  <c r="AT62" i="16"/>
  <c r="AQ62" i="16"/>
  <c r="BE62" i="16"/>
  <c r="AN68" i="16"/>
  <c r="AU68" i="16"/>
  <c r="AN10" i="16"/>
  <c r="AU10" i="16"/>
  <c r="AQ34" i="16"/>
  <c r="BE34" i="16"/>
  <c r="AQ42" i="16"/>
  <c r="BE50" i="16"/>
  <c r="AQ50" i="16"/>
  <c r="BE63" i="16"/>
  <c r="AQ63" i="16"/>
  <c r="AR74" i="16"/>
  <c r="AR53" i="16"/>
  <c r="AT53" i="16" s="1"/>
  <c r="AR77" i="16"/>
  <c r="AT77" i="16" s="1"/>
  <c r="AW77" i="16" s="1"/>
  <c r="BE77" i="16"/>
  <c r="AR31" i="16"/>
  <c r="AT31" i="16" s="1"/>
  <c r="AW31" i="16" s="1"/>
  <c r="BE31" i="16"/>
  <c r="BE60" i="16"/>
  <c r="H81" i="99"/>
  <c r="AG109" i="99"/>
  <c r="AM18" i="16"/>
  <c r="AS18" i="16"/>
  <c r="AG109" i="149"/>
  <c r="AM69" i="16" s="1"/>
  <c r="AS69" i="16" s="1"/>
  <c r="AQ39" i="16"/>
  <c r="H17" i="164"/>
  <c r="AW75" i="16"/>
  <c r="AT34" i="16"/>
  <c r="AT63" i="16"/>
  <c r="DF141" i="16"/>
  <c r="DF104" i="16"/>
  <c r="DF144" i="16"/>
  <c r="DF92" i="16"/>
  <c r="DF115" i="16"/>
  <c r="DF109" i="16"/>
  <c r="DF125" i="16"/>
  <c r="DF120" i="16"/>
  <c r="DF112" i="16"/>
  <c r="DF153" i="16"/>
  <c r="DF137" i="16"/>
  <c r="DF143" i="16"/>
  <c r="DF124" i="16"/>
  <c r="DF138" i="16"/>
  <c r="DA147" i="16"/>
  <c r="DA129" i="16"/>
  <c r="DA135" i="16"/>
  <c r="DA140" i="16"/>
  <c r="DA96" i="16"/>
  <c r="DA156" i="16"/>
  <c r="DA106" i="16"/>
  <c r="DA98" i="16"/>
  <c r="DA155" i="16"/>
  <c r="DA139" i="16"/>
  <c r="DA108" i="16"/>
  <c r="DA104" i="16"/>
  <c r="DA158" i="16"/>
  <c r="DA122" i="16"/>
  <c r="DA152" i="16"/>
  <c r="DA130" i="16"/>
  <c r="DA124" i="16"/>
  <c r="DA146" i="16"/>
  <c r="CM134" i="16"/>
  <c r="CM158" i="16"/>
  <c r="CM137" i="16"/>
  <c r="CM141" i="16"/>
  <c r="CM139" i="16"/>
  <c r="CM104" i="16"/>
  <c r="CM114" i="16"/>
  <c r="CM92" i="16"/>
  <c r="CM140" i="16"/>
  <c r="CM147" i="16"/>
  <c r="CM154" i="16"/>
  <c r="CM127" i="16"/>
  <c r="CM153" i="16"/>
  <c r="CM122" i="16"/>
  <c r="CM110" i="16"/>
  <c r="CM124" i="16"/>
  <c r="CM131" i="16"/>
  <c r="CM142" i="16"/>
  <c r="CM144" i="16"/>
  <c r="CM149" i="16"/>
  <c r="CM136" i="16"/>
  <c r="CM132" i="16"/>
  <c r="CM157" i="16"/>
  <c r="CM103" i="16"/>
  <c r="CD114" i="16"/>
  <c r="CD102" i="16"/>
  <c r="CD93" i="16"/>
  <c r="CD135" i="16"/>
  <c r="CD149" i="16"/>
  <c r="CD157" i="16"/>
  <c r="CD151" i="16"/>
  <c r="CD136" i="16"/>
  <c r="CD127" i="16"/>
  <c r="CD120" i="16"/>
  <c r="CD118" i="16"/>
  <c r="CD110" i="16"/>
  <c r="CD159" i="16"/>
  <c r="CD91" i="16"/>
  <c r="CD146" i="16"/>
  <c r="CD99" i="16"/>
  <c r="CD122" i="16"/>
  <c r="CD104" i="16"/>
  <c r="CD98" i="16"/>
  <c r="CD94" i="16"/>
  <c r="CD123" i="16"/>
  <c r="CD148" i="16"/>
  <c r="CD116" i="16"/>
  <c r="CD111" i="16"/>
  <c r="CD139" i="16"/>
  <c r="CD115" i="16"/>
  <c r="CD100" i="16"/>
  <c r="CD131" i="16"/>
  <c r="CD142" i="16"/>
  <c r="CD158" i="16"/>
  <c r="CD156" i="16"/>
  <c r="CD105" i="16"/>
  <c r="CD155" i="16"/>
  <c r="CD154" i="16"/>
  <c r="BU91" i="16"/>
  <c r="BU149" i="16"/>
  <c r="BU117" i="16"/>
  <c r="BU129" i="16"/>
  <c r="BU100" i="16"/>
  <c r="BU126" i="16"/>
  <c r="H81" i="91"/>
  <c r="H48" i="156"/>
  <c r="M7" i="153"/>
  <c r="C13" i="88"/>
  <c r="C13" i="158"/>
  <c r="AB103" i="91"/>
  <c r="AP10" i="162"/>
  <c r="H51" i="91"/>
  <c r="AA103" i="91" s="1"/>
  <c r="AO10" i="162" s="1"/>
  <c r="L13" i="92"/>
  <c r="AL103" i="92"/>
  <c r="AU11" i="162"/>
  <c r="C13" i="93"/>
  <c r="L13" i="94"/>
  <c r="AL103" i="94"/>
  <c r="AU13" i="162"/>
  <c r="AC103" i="94"/>
  <c r="AQ13" i="162"/>
  <c r="AG103" i="94"/>
  <c r="AV13" i="162"/>
  <c r="C13" i="95"/>
  <c r="C13" i="97"/>
  <c r="H51" i="97"/>
  <c r="AA103" i="97" s="1"/>
  <c r="AO16" i="162" s="1"/>
  <c r="C13" i="98"/>
  <c r="C13" i="99"/>
  <c r="H51" i="99"/>
  <c r="AA103" i="99" s="1"/>
  <c r="AO18" i="162" s="1"/>
  <c r="C13" i="100"/>
  <c r="H51" i="100"/>
  <c r="AA103" i="100" s="1"/>
  <c r="AO19" i="162" s="1"/>
  <c r="C13" i="101"/>
  <c r="H51" i="101"/>
  <c r="AA103" i="101" s="1"/>
  <c r="AO20" i="162" s="1"/>
  <c r="C13" i="102"/>
  <c r="H51" i="102"/>
  <c r="AA103" i="102" s="1"/>
  <c r="AO21" i="162" s="1"/>
  <c r="L13" i="105"/>
  <c r="AL103" i="105"/>
  <c r="AU24" i="162"/>
  <c r="AG103" i="105"/>
  <c r="AV24" i="162"/>
  <c r="AC103" i="105"/>
  <c r="AQ24" i="162"/>
  <c r="AC103" i="106"/>
  <c r="AQ25" i="162"/>
  <c r="C13" i="108"/>
  <c r="C13" i="109"/>
  <c r="H51" i="109"/>
  <c r="AA103" i="109"/>
  <c r="AO28" i="162"/>
  <c r="C13" i="110"/>
  <c r="H51" i="110"/>
  <c r="AA103" i="110"/>
  <c r="AO29" i="162"/>
  <c r="C13" i="111"/>
  <c r="H51" i="111"/>
  <c r="AA103" i="111"/>
  <c r="AO30" i="162"/>
  <c r="C13" i="112"/>
  <c r="H51" i="112"/>
  <c r="AA103" i="112"/>
  <c r="AO31" i="162"/>
  <c r="C13" i="113"/>
  <c r="H51" i="113"/>
  <c r="AA103" i="113"/>
  <c r="AO32" i="162"/>
  <c r="C13" i="116"/>
  <c r="H51" i="116"/>
  <c r="AA103" i="116"/>
  <c r="AO35" i="162"/>
  <c r="C13" i="117"/>
  <c r="C13" i="118"/>
  <c r="H51" i="118"/>
  <c r="AA103" i="118"/>
  <c r="AO37" i="162" s="1"/>
  <c r="C13" i="119"/>
  <c r="H51" i="119"/>
  <c r="AA103" i="119"/>
  <c r="AO38" i="162" s="1"/>
  <c r="F13" i="88"/>
  <c r="F13" i="158"/>
  <c r="F13" i="93"/>
  <c r="F13" i="98"/>
  <c r="F13" i="101"/>
  <c r="F13" i="108"/>
  <c r="F13" i="109"/>
  <c r="F13" i="111"/>
  <c r="F13" i="112"/>
  <c r="C112" i="114"/>
  <c r="F13" i="114"/>
  <c r="F13" i="115"/>
  <c r="F13" i="116"/>
  <c r="D108" i="117"/>
  <c r="H51" i="117"/>
  <c r="AA103" i="117" s="1"/>
  <c r="AO36" i="162" s="1"/>
  <c r="F13" i="118"/>
  <c r="C13" i="92"/>
  <c r="C13" i="94"/>
  <c r="H51" i="94"/>
  <c r="AA103" i="94"/>
  <c r="AO13" i="162"/>
  <c r="C13" i="96"/>
  <c r="H51" i="96"/>
  <c r="AA103" i="96"/>
  <c r="AO15" i="162"/>
  <c r="C13" i="103"/>
  <c r="H51" i="103"/>
  <c r="AA103" i="103"/>
  <c r="AO22" i="162"/>
  <c r="C13" i="104"/>
  <c r="H51" i="104"/>
  <c r="AA103" i="104"/>
  <c r="AO23" i="162"/>
  <c r="C13" i="105"/>
  <c r="H51" i="105"/>
  <c r="AA103" i="105" s="1"/>
  <c r="AO24" i="162" s="1"/>
  <c r="C13" i="106"/>
  <c r="H51" i="106"/>
  <c r="AA103" i="106" s="1"/>
  <c r="AO25" i="162" s="1"/>
  <c r="C13" i="114"/>
  <c r="H51" i="114"/>
  <c r="AA103" i="114" s="1"/>
  <c r="AO33" i="162" s="1"/>
  <c r="C13" i="115"/>
  <c r="H51" i="115"/>
  <c r="AA103" i="115" s="1"/>
  <c r="AO34" i="162" s="1"/>
  <c r="L13" i="117"/>
  <c r="AL103" i="117"/>
  <c r="AU36" i="162"/>
  <c r="AG103" i="117"/>
  <c r="AV36" i="162"/>
  <c r="AC103" i="117"/>
  <c r="AQ36" i="162"/>
  <c r="C13" i="121"/>
  <c r="H51" i="121"/>
  <c r="AA103" i="121"/>
  <c r="AO40" i="162" s="1"/>
  <c r="C13" i="122"/>
  <c r="H51" i="122"/>
  <c r="AA103" i="122"/>
  <c r="AO41" i="162" s="1"/>
  <c r="L13" i="123"/>
  <c r="AL103" i="123"/>
  <c r="AU42" i="162"/>
  <c r="AC103" i="123"/>
  <c r="AQ42" i="162"/>
  <c r="AG103" i="123"/>
  <c r="AV42" i="162"/>
  <c r="M7" i="160"/>
  <c r="D109" i="88"/>
  <c r="H51" i="88"/>
  <c r="AA103" i="88"/>
  <c r="AO79" i="162" s="1"/>
  <c r="H45" i="158"/>
  <c r="H43" i="158"/>
  <c r="H40" i="158"/>
  <c r="D106" i="158"/>
  <c r="D107" i="158"/>
  <c r="D109" i="158"/>
  <c r="D110" i="158"/>
  <c r="H51" i="158"/>
  <c r="AA103" i="158" s="1"/>
  <c r="AO78" i="162" s="1"/>
  <c r="H47" i="92"/>
  <c r="H44" i="92"/>
  <c r="H41" i="92"/>
  <c r="D106" i="92"/>
  <c r="D110" i="92"/>
  <c r="D112" i="92"/>
  <c r="H51" i="92"/>
  <c r="AA103" i="92" s="1"/>
  <c r="AO11" i="162" s="1"/>
  <c r="C112" i="92"/>
  <c r="F13" i="95"/>
  <c r="F13" i="96"/>
  <c r="F81" i="97"/>
  <c r="C107" i="97"/>
  <c r="F13" i="97"/>
  <c r="D106" i="98"/>
  <c r="H51" i="98"/>
  <c r="AA103" i="98" s="1"/>
  <c r="AO17" i="162" s="1"/>
  <c r="F81" i="99"/>
  <c r="F13" i="99"/>
  <c r="F13" i="100"/>
  <c r="F81" i="101"/>
  <c r="F81" i="102"/>
  <c r="F13" i="102"/>
  <c r="F13" i="103"/>
  <c r="C108" i="104"/>
  <c r="F13" i="104"/>
  <c r="C107" i="105"/>
  <c r="H41" i="105"/>
  <c r="H48" i="105"/>
  <c r="F13" i="107"/>
  <c r="D112" i="108"/>
  <c r="F81" i="109"/>
  <c r="F81" i="110"/>
  <c r="F13" i="110"/>
  <c r="F81" i="113"/>
  <c r="F13" i="113"/>
  <c r="F81" i="119"/>
  <c r="C13" i="120"/>
  <c r="H51" i="120"/>
  <c r="AA103" i="120" s="1"/>
  <c r="AO39" i="162" s="1"/>
  <c r="C13" i="123"/>
  <c r="H51" i="123"/>
  <c r="AA103" i="123" s="1"/>
  <c r="AO42" i="162" s="1"/>
  <c r="C13" i="124"/>
  <c r="H51" i="124"/>
  <c r="AA103" i="124" s="1"/>
  <c r="AO43" i="162" s="1"/>
  <c r="C13" i="125"/>
  <c r="H51" i="125"/>
  <c r="AA103" i="125" s="1"/>
  <c r="AO44" i="162" s="1"/>
  <c r="C13" i="127"/>
  <c r="H51" i="127"/>
  <c r="AA103" i="127" s="1"/>
  <c r="AO46" i="162" s="1"/>
  <c r="C13" i="128"/>
  <c r="H51" i="128"/>
  <c r="AA103" i="128" s="1"/>
  <c r="AO47" i="162" s="1"/>
  <c r="C13" i="129"/>
  <c r="C13" i="130"/>
  <c r="H51" i="130"/>
  <c r="AA103" i="130" s="1"/>
  <c r="AO49" i="162" s="1"/>
  <c r="C13" i="133"/>
  <c r="H51" i="133"/>
  <c r="AA103" i="133" s="1"/>
  <c r="AO53" i="162" s="1"/>
  <c r="C13" i="134"/>
  <c r="H51" i="134"/>
  <c r="AA103" i="134" s="1"/>
  <c r="AO54" i="162" s="1"/>
  <c r="C13" i="135"/>
  <c r="C13" i="138"/>
  <c r="H51" i="138"/>
  <c r="AA103" i="138" s="1"/>
  <c r="AO58" i="162" s="1"/>
  <c r="C13" i="140"/>
  <c r="C13" i="143"/>
  <c r="H51" i="143"/>
  <c r="AA103" i="143"/>
  <c r="AO63" i="162" s="1"/>
  <c r="C13" i="147"/>
  <c r="H51" i="147"/>
  <c r="AA103" i="147"/>
  <c r="AO67" i="162" s="1"/>
  <c r="C13" i="148"/>
  <c r="H51" i="148"/>
  <c r="AA103" i="148"/>
  <c r="AO68" i="162" s="1"/>
  <c r="C13" i="152"/>
  <c r="H51" i="152"/>
  <c r="AA103" i="152"/>
  <c r="AO72" i="162" s="1"/>
  <c r="C13" i="153"/>
  <c r="H51" i="153"/>
  <c r="AA103" i="153"/>
  <c r="AO73" i="162" s="1"/>
  <c r="C13" i="154"/>
  <c r="H51" i="154"/>
  <c r="AA103" i="154"/>
  <c r="AO74" i="162" s="1"/>
  <c r="C13" i="156"/>
  <c r="H51" i="156"/>
  <c r="AA103" i="156"/>
  <c r="AO76" i="162" s="1"/>
  <c r="L13" i="157"/>
  <c r="AL103" i="157"/>
  <c r="AU77" i="162"/>
  <c r="F13" i="119"/>
  <c r="F13" i="120"/>
  <c r="F13" i="121"/>
  <c r="F13" i="122"/>
  <c r="H41" i="125"/>
  <c r="H48" i="125"/>
  <c r="F13" i="126"/>
  <c r="F13" i="127"/>
  <c r="H44" i="128"/>
  <c r="H48" i="128"/>
  <c r="F13" i="130"/>
  <c r="C112" i="160"/>
  <c r="F13" i="160"/>
  <c r="F13" i="132"/>
  <c r="C111" i="133"/>
  <c r="F13" i="133"/>
  <c r="F13" i="134"/>
  <c r="H45" i="135"/>
  <c r="H48" i="135"/>
  <c r="D111" i="135"/>
  <c r="AK109" i="135"/>
  <c r="F13" i="136"/>
  <c r="C107" i="138"/>
  <c r="C111" i="138"/>
  <c r="F13" i="138"/>
  <c r="H47" i="140"/>
  <c r="H43" i="140"/>
  <c r="H48" i="140"/>
  <c r="D105" i="140"/>
  <c r="D109" i="140"/>
  <c r="AK109" i="140"/>
  <c r="D111" i="140"/>
  <c r="D106" i="140"/>
  <c r="H41" i="142"/>
  <c r="H48" i="142"/>
  <c r="D109" i="142"/>
  <c r="D111" i="142"/>
  <c r="F13" i="143"/>
  <c r="F13" i="144"/>
  <c r="F13" i="145"/>
  <c r="F13" i="146"/>
  <c r="C111" i="147"/>
  <c r="C110" i="147"/>
  <c r="F13" i="147"/>
  <c r="F13" i="148"/>
  <c r="C107" i="149"/>
  <c r="F13" i="149"/>
  <c r="C108" i="151"/>
  <c r="C112" i="152"/>
  <c r="F13" i="153"/>
  <c r="R81" i="162"/>
  <c r="S81" i="162"/>
  <c r="H50" i="155"/>
  <c r="AF103" i="155" s="1"/>
  <c r="AN75" i="162" s="1"/>
  <c r="L13" i="124"/>
  <c r="AL103" i="124"/>
  <c r="AU43" i="162"/>
  <c r="AC103" i="124"/>
  <c r="AQ43" i="162"/>
  <c r="AG103" i="124"/>
  <c r="AV43" i="162"/>
  <c r="L13" i="125"/>
  <c r="AL103" i="125"/>
  <c r="AU44" i="162"/>
  <c r="AG103" i="125"/>
  <c r="AV44" i="162"/>
  <c r="AC103" i="125"/>
  <c r="AQ44" i="162"/>
  <c r="C13" i="126"/>
  <c r="L13" i="128"/>
  <c r="AL103" i="128"/>
  <c r="AU47" i="162"/>
  <c r="AC103" i="128"/>
  <c r="AQ47" i="162"/>
  <c r="AG103" i="128"/>
  <c r="AV47" i="162"/>
  <c r="AC103" i="129"/>
  <c r="AQ48" i="162"/>
  <c r="C13" i="160"/>
  <c r="C13" i="131"/>
  <c r="H51" i="131"/>
  <c r="AA103" i="131" s="1"/>
  <c r="AO51" i="162" s="1"/>
  <c r="C13" i="132"/>
  <c r="L13" i="135"/>
  <c r="AL103" i="135"/>
  <c r="AU55" i="162"/>
  <c r="C13" i="136"/>
  <c r="H51" i="136"/>
  <c r="AA103" i="136" s="1"/>
  <c r="AO56" i="162" s="1"/>
  <c r="C13" i="137"/>
  <c r="H51" i="137"/>
  <c r="AA103" i="137" s="1"/>
  <c r="AO57" i="162" s="1"/>
  <c r="C13" i="139"/>
  <c r="H51" i="139"/>
  <c r="AA103" i="139" s="1"/>
  <c r="AO59" i="162" s="1"/>
  <c r="L13" i="140"/>
  <c r="AL103" i="140"/>
  <c r="AU60" i="162"/>
  <c r="C13" i="141"/>
  <c r="C13" i="142"/>
  <c r="H51" i="142"/>
  <c r="AA103" i="142" s="1"/>
  <c r="AO62" i="162" s="1"/>
  <c r="C13" i="144"/>
  <c r="H51" i="144"/>
  <c r="AA103" i="144" s="1"/>
  <c r="AO64" i="162" s="1"/>
  <c r="C13" i="145"/>
  <c r="C13" i="146"/>
  <c r="C13" i="149"/>
  <c r="C13" i="150"/>
  <c r="C13" i="151"/>
  <c r="H51" i="151"/>
  <c r="AA103" i="151" s="1"/>
  <c r="AO71" i="162" s="1"/>
  <c r="C13" i="155"/>
  <c r="F13" i="131"/>
  <c r="F13" i="137"/>
  <c r="F13" i="139"/>
  <c r="F13" i="141"/>
  <c r="F13" i="142"/>
  <c r="F13" i="150"/>
  <c r="F13" i="151"/>
  <c r="F13" i="152"/>
  <c r="F13" i="154"/>
  <c r="F13" i="155"/>
  <c r="F13" i="156"/>
  <c r="C13" i="157"/>
  <c r="F13" i="91"/>
  <c r="J81" i="88"/>
  <c r="AF109" i="88"/>
  <c r="H54" i="88"/>
  <c r="H55" i="88"/>
  <c r="AG109" i="88" s="1"/>
  <c r="AM79" i="16" s="1"/>
  <c r="AS79" i="16" s="1"/>
  <c r="AW79" i="16" s="1"/>
  <c r="J81" i="108"/>
  <c r="AF109" i="108" s="1"/>
  <c r="M7" i="125"/>
  <c r="AB109" i="125"/>
  <c r="AH44" i="16"/>
  <c r="J81" i="111"/>
  <c r="AF109" i="111"/>
  <c r="M7" i="151"/>
  <c r="AB109" i="151"/>
  <c r="AH71" i="16"/>
  <c r="E81" i="125"/>
  <c r="AI109" i="125" s="1"/>
  <c r="AX44" i="16" s="1"/>
  <c r="AE109" i="125"/>
  <c r="AO44" i="16"/>
  <c r="BS135" i="16"/>
  <c r="BS116" i="16"/>
  <c r="BS98" i="16"/>
  <c r="BS161" i="16" s="1"/>
  <c r="F20" i="164" s="1"/>
  <c r="BS152" i="16"/>
  <c r="AQ61" i="16"/>
  <c r="H55" i="141"/>
  <c r="AG109" i="141" s="1"/>
  <c r="AM61" i="16" s="1"/>
  <c r="AS61" i="16" s="1"/>
  <c r="H54" i="141"/>
  <c r="H54" i="104"/>
  <c r="H55" i="104"/>
  <c r="AG109" i="104" s="1"/>
  <c r="AM23" i="16" s="1"/>
  <c r="AS23" i="16" s="1"/>
  <c r="AU76" i="16"/>
  <c r="AN76" i="16"/>
  <c r="J81" i="95"/>
  <c r="AF109" i="95"/>
  <c r="H54" i="93"/>
  <c r="H55" i="93"/>
  <c r="H48" i="146"/>
  <c r="E81" i="101"/>
  <c r="AI109" i="101" s="1"/>
  <c r="AX20" i="16" s="1"/>
  <c r="AC103" i="140"/>
  <c r="AQ60" i="162"/>
  <c r="AC103" i="135"/>
  <c r="AQ55" i="162"/>
  <c r="AC103" i="157"/>
  <c r="AQ77" i="162"/>
  <c r="AR77" i="162"/>
  <c r="AT77" i="162"/>
  <c r="H51" i="108"/>
  <c r="AA103" i="108"/>
  <c r="AO27" i="162" s="1"/>
  <c r="AG103" i="106"/>
  <c r="AV25" i="162"/>
  <c r="AC103" i="92"/>
  <c r="AQ11" i="162"/>
  <c r="BE73" i="16"/>
  <c r="AW18" i="16"/>
  <c r="AT74" i="16"/>
  <c r="AN45" i="16"/>
  <c r="CO111" i="16"/>
  <c r="CO122" i="16"/>
  <c r="CO106" i="16"/>
  <c r="CO139" i="16"/>
  <c r="CO155" i="16"/>
  <c r="CO92" i="16"/>
  <c r="CO107" i="16"/>
  <c r="CO143" i="16"/>
  <c r="CO132" i="16"/>
  <c r="CO116" i="16"/>
  <c r="CO151" i="16"/>
  <c r="CO137" i="16"/>
  <c r="CO94" i="16"/>
  <c r="CO150" i="16"/>
  <c r="CO91" i="16"/>
  <c r="CO146" i="16"/>
  <c r="CO154" i="16"/>
  <c r="CO102" i="16"/>
  <c r="H81" i="127"/>
  <c r="DB104" i="16"/>
  <c r="DB140" i="16"/>
  <c r="DB154" i="16"/>
  <c r="DB149" i="16"/>
  <c r="DB103" i="16"/>
  <c r="DB126" i="16"/>
  <c r="BM128" i="16"/>
  <c r="BM134" i="16"/>
  <c r="BM125" i="16"/>
  <c r="BM147" i="16"/>
  <c r="BM98" i="16"/>
  <c r="BM104" i="16"/>
  <c r="BM105" i="16"/>
  <c r="BM102" i="16"/>
  <c r="BM123" i="16"/>
  <c r="BM144" i="16"/>
  <c r="BM107" i="16"/>
  <c r="BM148" i="16"/>
  <c r="BM115" i="16"/>
  <c r="BM119" i="16"/>
  <c r="BM132" i="16"/>
  <c r="H81" i="137"/>
  <c r="E81" i="137"/>
  <c r="AI109" i="137" s="1"/>
  <c r="AX57" i="16" s="1"/>
  <c r="CV103" i="16"/>
  <c r="CV134" i="16"/>
  <c r="CV144" i="16"/>
  <c r="CV114" i="16"/>
  <c r="CV126" i="16"/>
  <c r="CV95" i="16"/>
  <c r="CV153" i="16"/>
  <c r="CV133" i="16"/>
  <c r="CV97" i="16"/>
  <c r="CV94" i="16"/>
  <c r="CV154" i="16"/>
  <c r="CV151" i="16"/>
  <c r="CV158" i="16"/>
  <c r="CV130" i="16"/>
  <c r="CV142" i="16"/>
  <c r="CV106" i="16"/>
  <c r="CV122" i="16"/>
  <c r="CB134" i="16"/>
  <c r="CB141" i="16"/>
  <c r="CB116" i="16"/>
  <c r="CB91" i="16"/>
  <c r="CB138" i="16"/>
  <c r="CB101" i="16"/>
  <c r="CB100" i="16"/>
  <c r="CB145" i="16"/>
  <c r="CB109" i="16"/>
  <c r="CB112" i="16"/>
  <c r="CB133" i="16"/>
  <c r="CB115" i="16"/>
  <c r="CB154" i="16"/>
  <c r="CB110" i="16"/>
  <c r="CB136" i="16"/>
  <c r="CB124" i="16"/>
  <c r="CB139" i="16"/>
  <c r="DB144" i="16"/>
  <c r="DB91" i="16"/>
  <c r="DB90" i="16"/>
  <c r="DB92" i="16"/>
  <c r="DB94" i="16"/>
  <c r="DB95" i="16"/>
  <c r="DB96" i="16"/>
  <c r="DB97" i="16"/>
  <c r="DB98" i="16"/>
  <c r="DB99" i="16"/>
  <c r="DB102" i="16"/>
  <c r="DB105" i="16"/>
  <c r="DB106" i="16"/>
  <c r="DB107" i="16"/>
  <c r="DB108" i="16"/>
  <c r="DB110" i="16"/>
  <c r="DB112" i="16"/>
  <c r="DB113" i="16"/>
  <c r="DB114" i="16"/>
  <c r="DB117" i="16"/>
  <c r="DB118" i="16"/>
  <c r="DB121" i="16"/>
  <c r="DB123" i="16"/>
  <c r="DB124" i="16"/>
  <c r="DB125" i="16"/>
  <c r="DB128" i="16"/>
  <c r="DB129" i="16"/>
  <c r="DB130" i="16"/>
  <c r="DB131" i="16"/>
  <c r="DB133" i="16"/>
  <c r="DB135" i="16"/>
  <c r="DB136" i="16"/>
  <c r="DB137" i="16"/>
  <c r="DB138" i="16"/>
  <c r="DB139" i="16"/>
  <c r="DB141" i="16"/>
  <c r="DB145" i="16"/>
  <c r="DB146" i="16"/>
  <c r="DB147" i="16"/>
  <c r="DB150" i="16"/>
  <c r="DB153" i="16"/>
  <c r="DB155" i="16"/>
  <c r="DB156" i="16"/>
  <c r="DB158" i="16"/>
  <c r="DB159" i="16"/>
  <c r="DB161" i="16"/>
  <c r="F55" i="164" s="1"/>
  <c r="H48" i="129"/>
  <c r="H48" i="88"/>
  <c r="H48" i="118"/>
  <c r="BM152" i="16"/>
  <c r="BM136" i="16"/>
  <c r="BM135" i="16"/>
  <c r="BM117" i="16"/>
  <c r="BM142" i="16"/>
  <c r="BM155" i="16"/>
  <c r="BM143" i="16"/>
  <c r="AU39" i="16"/>
  <c r="AN39" i="16"/>
  <c r="E81" i="156"/>
  <c r="AI109" i="156" s="1"/>
  <c r="AX76" i="16" s="1"/>
  <c r="AE109" i="156"/>
  <c r="AO76" i="16"/>
  <c r="J81" i="118"/>
  <c r="AF109" i="118"/>
  <c r="J81" i="127"/>
  <c r="AF109" i="127"/>
  <c r="J81" i="97"/>
  <c r="AF109" i="97"/>
  <c r="J81" i="92"/>
  <c r="AF109" i="92"/>
  <c r="J81" i="116"/>
  <c r="AF109" i="116"/>
  <c r="J81" i="129"/>
  <c r="AF109" i="129"/>
  <c r="H54" i="118"/>
  <c r="AE109" i="117"/>
  <c r="AO36" i="16" s="1"/>
  <c r="E81" i="117"/>
  <c r="AI109" i="117" s="1"/>
  <c r="AX36" i="16" s="1"/>
  <c r="BK147" i="16"/>
  <c r="BK137" i="16"/>
  <c r="BK102" i="16"/>
  <c r="BK140" i="16"/>
  <c r="BK91" i="16"/>
  <c r="BK96" i="16"/>
  <c r="BK161" i="16" s="1"/>
  <c r="F12" i="164" s="1"/>
  <c r="BK97" i="16"/>
  <c r="BK100" i="16"/>
  <c r="BK103" i="16"/>
  <c r="BK104" i="16"/>
  <c r="BK105" i="16"/>
  <c r="BK106" i="16"/>
  <c r="BK111" i="16"/>
  <c r="BK113" i="16"/>
  <c r="BK115" i="16"/>
  <c r="BK119" i="16"/>
  <c r="BK122" i="16"/>
  <c r="BK123" i="16"/>
  <c r="BK129" i="16"/>
  <c r="BK130" i="16"/>
  <c r="BK131" i="16"/>
  <c r="BK133" i="16"/>
  <c r="BK138" i="16"/>
  <c r="BK142" i="16"/>
  <c r="BK148" i="16"/>
  <c r="BK151" i="16"/>
  <c r="BK152" i="16"/>
  <c r="BK154" i="16"/>
  <c r="BK155" i="16"/>
  <c r="BK156" i="16"/>
  <c r="AU41" i="16"/>
  <c r="AN41" i="16"/>
  <c r="H33" i="165"/>
  <c r="AG103" i="140"/>
  <c r="AV60" i="162"/>
  <c r="AG103" i="135"/>
  <c r="AV55" i="162"/>
  <c r="L13" i="129"/>
  <c r="AL103" i="129"/>
  <c r="AU48" i="162"/>
  <c r="H51" i="126"/>
  <c r="AA103" i="126" s="1"/>
  <c r="AO45" i="162" s="1"/>
  <c r="AG103" i="157"/>
  <c r="AV77" i="162"/>
  <c r="H51" i="129"/>
  <c r="AA103" i="129"/>
  <c r="AO48" i="162" s="1"/>
  <c r="AG103" i="92"/>
  <c r="AV11" i="162"/>
  <c r="H81" i="149"/>
  <c r="E81" i="149" s="1"/>
  <c r="AI109" i="149" s="1"/>
  <c r="AX69" i="16" s="1"/>
  <c r="CO112" i="16"/>
  <c r="CO136" i="16"/>
  <c r="CO134" i="16"/>
  <c r="CO101" i="16"/>
  <c r="CO149" i="16"/>
  <c r="CO120" i="16"/>
  <c r="CO96" i="16"/>
  <c r="CO145" i="16"/>
  <c r="CO117" i="16"/>
  <c r="CO110" i="16"/>
  <c r="CO108" i="16"/>
  <c r="CO114" i="16"/>
  <c r="CO127" i="16"/>
  <c r="CO123" i="16"/>
  <c r="CO138" i="16"/>
  <c r="CO119" i="16"/>
  <c r="CO126" i="16"/>
  <c r="CO95" i="16"/>
  <c r="AR73" i="16"/>
  <c r="AT73" i="16"/>
  <c r="CP237" i="16"/>
  <c r="L43" i="164" s="1"/>
  <c r="CF237" i="16"/>
  <c r="L33" i="164" s="1"/>
  <c r="CJ237" i="16"/>
  <c r="L37" i="164"/>
  <c r="N37" i="164" s="1"/>
  <c r="CL237" i="16"/>
  <c r="L39" i="164" s="1"/>
  <c r="CS237" i="16"/>
  <c r="L46" i="164" s="1"/>
  <c r="CU237" i="16"/>
  <c r="L48" i="164"/>
  <c r="CN237" i="16"/>
  <c r="L41" i="164"/>
  <c r="DD237" i="16"/>
  <c r="L57" i="164"/>
  <c r="DF237" i="16"/>
  <c r="L59" i="164"/>
  <c r="N59" i="164" s="1"/>
  <c r="CV237" i="16"/>
  <c r="L49" i="164" s="1"/>
  <c r="CW237" i="16"/>
  <c r="L50" i="164" s="1"/>
  <c r="H81" i="150"/>
  <c r="BM156" i="16"/>
  <c r="BM109" i="16"/>
  <c r="BM151" i="16"/>
  <c r="BM116" i="16"/>
  <c r="BM93" i="16"/>
  <c r="BM129" i="16"/>
  <c r="BM126" i="16"/>
  <c r="BM112" i="16"/>
  <c r="BM121" i="16"/>
  <c r="BM106" i="16"/>
  <c r="BM120" i="16"/>
  <c r="BM137" i="16"/>
  <c r="BM113" i="16"/>
  <c r="BM103" i="16"/>
  <c r="BM94" i="16"/>
  <c r="AU16" i="16"/>
  <c r="CV156" i="16"/>
  <c r="CV119" i="16"/>
  <c r="CV148" i="16"/>
  <c r="CV139" i="16"/>
  <c r="CV109" i="16"/>
  <c r="CV159" i="16"/>
  <c r="CV143" i="16"/>
  <c r="CV112" i="16"/>
  <c r="CV104" i="16"/>
  <c r="CV92" i="16"/>
  <c r="CV93" i="16"/>
  <c r="CV161" i="16" s="1"/>
  <c r="F49" i="164" s="1"/>
  <c r="CV96" i="16"/>
  <c r="CV98" i="16"/>
  <c r="CV99" i="16"/>
  <c r="CV100" i="16"/>
  <c r="CV101" i="16"/>
  <c r="CV107" i="16"/>
  <c r="CV108" i="16"/>
  <c r="CV110" i="16"/>
  <c r="CV111" i="16"/>
  <c r="CV113" i="16"/>
  <c r="CV115" i="16"/>
  <c r="CV116" i="16"/>
  <c r="CV120" i="16"/>
  <c r="CV127" i="16"/>
  <c r="CV128" i="16"/>
  <c r="CV135" i="16"/>
  <c r="CV137" i="16"/>
  <c r="CV138" i="16"/>
  <c r="CV140" i="16"/>
  <c r="CV145" i="16"/>
  <c r="CV146" i="16"/>
  <c r="CV149" i="16"/>
  <c r="CV152" i="16"/>
  <c r="CV155" i="16"/>
  <c r="CB140" i="16"/>
  <c r="CB95" i="16"/>
  <c r="CB150" i="16"/>
  <c r="CB114" i="16"/>
  <c r="CB119" i="16"/>
  <c r="CB126" i="16"/>
  <c r="CB142" i="16"/>
  <c r="CB146" i="16"/>
  <c r="CB137" i="16"/>
  <c r="CB132" i="16"/>
  <c r="CB147" i="16"/>
  <c r="CB157" i="16"/>
  <c r="CB130" i="16"/>
  <c r="CB104" i="16"/>
  <c r="CB117" i="16"/>
  <c r="CB97" i="16"/>
  <c r="CB98" i="16"/>
  <c r="H48" i="104"/>
  <c r="AB109" i="104"/>
  <c r="AH23" i="16"/>
  <c r="M7" i="104"/>
  <c r="H55" i="108"/>
  <c r="AG109" i="108" s="1"/>
  <c r="AM27" i="16" s="1"/>
  <c r="AS27" i="16" s="1"/>
  <c r="CG117" i="16"/>
  <c r="CG125" i="16"/>
  <c r="CG108" i="16"/>
  <c r="CG161" i="16" s="1"/>
  <c r="F34" i="164" s="1"/>
  <c r="CG109" i="16"/>
  <c r="CG128" i="16"/>
  <c r="CG106" i="16"/>
  <c r="CG130" i="16"/>
  <c r="CG132" i="16"/>
  <c r="CG133" i="16"/>
  <c r="CG136" i="16"/>
  <c r="CG139" i="16"/>
  <c r="CG151" i="16"/>
  <c r="CG155" i="16"/>
  <c r="BZ129" i="16"/>
  <c r="BZ118" i="16"/>
  <c r="BZ100" i="16"/>
  <c r="BZ137" i="16"/>
  <c r="BZ103" i="16"/>
  <c r="BZ114" i="16"/>
  <c r="BZ116" i="16"/>
  <c r="BZ151" i="16"/>
  <c r="BZ96" i="16"/>
  <c r="BZ119" i="16"/>
  <c r="BZ145" i="16"/>
  <c r="BZ148" i="16"/>
  <c r="BZ122" i="16"/>
  <c r="BZ121" i="16"/>
  <c r="BZ113" i="16"/>
  <c r="BZ130" i="16"/>
  <c r="BZ95" i="16"/>
  <c r="BZ158" i="16"/>
  <c r="BZ134" i="16"/>
  <c r="BZ106" i="16"/>
  <c r="BZ104" i="16"/>
  <c r="BZ143" i="16"/>
  <c r="BZ109" i="16"/>
  <c r="BZ97" i="16"/>
  <c r="BZ105" i="16"/>
  <c r="BZ154" i="16"/>
  <c r="BZ128" i="16"/>
  <c r="BZ110" i="16"/>
  <c r="BZ126" i="16"/>
  <c r="BZ138" i="16"/>
  <c r="BZ135" i="16"/>
  <c r="BZ115" i="16"/>
  <c r="BZ159" i="16"/>
  <c r="BZ144" i="16"/>
  <c r="BZ90" i="16"/>
  <c r="BZ133" i="16"/>
  <c r="BZ131" i="16"/>
  <c r="BZ120" i="16"/>
  <c r="BZ102" i="16"/>
  <c r="BZ147" i="16"/>
  <c r="BZ157" i="16"/>
  <c r="BZ111" i="16"/>
  <c r="BZ153" i="16"/>
  <c r="BZ99" i="16"/>
  <c r="BZ94" i="16"/>
  <c r="BZ156" i="16"/>
  <c r="BZ136" i="16"/>
  <c r="BZ142" i="16"/>
  <c r="BZ141" i="16"/>
  <c r="BZ140" i="16"/>
  <c r="BZ127" i="16"/>
  <c r="BZ93" i="16"/>
  <c r="BZ117" i="16"/>
  <c r="BZ132" i="16"/>
  <c r="BZ107" i="16"/>
  <c r="BZ123" i="16"/>
  <c r="BZ98" i="16"/>
  <c r="BZ125" i="16"/>
  <c r="BZ91" i="16"/>
  <c r="BZ146" i="16"/>
  <c r="BZ124" i="16"/>
  <c r="BZ149" i="16"/>
  <c r="BZ150" i="16"/>
  <c r="BZ101" i="16"/>
  <c r="BZ155" i="16"/>
  <c r="BZ112" i="16"/>
  <c r="BZ92" i="16"/>
  <c r="BZ139" i="16"/>
  <c r="BZ108" i="16"/>
  <c r="BZ152" i="16"/>
  <c r="J81" i="146"/>
  <c r="AF109" i="146"/>
  <c r="J81" i="104"/>
  <c r="AF109" i="104"/>
  <c r="BV141" i="16"/>
  <c r="BV125" i="16"/>
  <c r="BV153" i="16"/>
  <c r="BV131" i="16"/>
  <c r="BV139" i="16"/>
  <c r="BV103" i="16"/>
  <c r="BV149" i="16"/>
  <c r="BV150" i="16"/>
  <c r="BV143" i="16"/>
  <c r="BV100" i="16"/>
  <c r="BV161" i="16" s="1"/>
  <c r="F23" i="164" s="1"/>
  <c r="BV146" i="16"/>
  <c r="BV151" i="16"/>
  <c r="BV112" i="16"/>
  <c r="BV111" i="16"/>
  <c r="BV134" i="16"/>
  <c r="H55" i="95"/>
  <c r="J81" i="93"/>
  <c r="AF109" i="93"/>
  <c r="CZ161" i="16"/>
  <c r="F53" i="164"/>
  <c r="H51" i="146"/>
  <c r="AA103" i="146" s="1"/>
  <c r="AO66" i="162" s="1"/>
  <c r="H51" i="141"/>
  <c r="AA103" i="141" s="1"/>
  <c r="AO61" i="162" s="1"/>
  <c r="AG103" i="129"/>
  <c r="AV48" i="162"/>
  <c r="L13" i="106"/>
  <c r="AL103" i="106"/>
  <c r="AU25" i="162"/>
  <c r="H51" i="95"/>
  <c r="AA103" i="95" s="1"/>
  <c r="AO14" i="162" s="1"/>
  <c r="H51" i="93"/>
  <c r="AA103" i="93"/>
  <c r="AO12" i="162" s="1"/>
  <c r="CO133" i="16"/>
  <c r="CO142" i="16"/>
  <c r="CO156" i="16"/>
  <c r="CO100" i="16"/>
  <c r="CO147" i="16"/>
  <c r="CO131" i="16"/>
  <c r="CO153" i="16"/>
  <c r="CO148" i="16"/>
  <c r="CO124" i="16"/>
  <c r="CO113" i="16"/>
  <c r="CO118" i="16"/>
  <c r="CO109" i="16"/>
  <c r="CO105" i="16"/>
  <c r="CO93" i="16"/>
  <c r="CO128" i="16"/>
  <c r="CO99" i="16"/>
  <c r="BM159" i="16"/>
  <c r="BM149" i="16"/>
  <c r="BM139" i="16"/>
  <c r="BM127" i="16"/>
  <c r="BM157" i="16"/>
  <c r="BM91" i="16"/>
  <c r="BM99" i="16"/>
  <c r="BM97" i="16"/>
  <c r="BM111" i="16"/>
  <c r="BM92" i="16"/>
  <c r="BM130" i="16"/>
  <c r="BM154" i="16"/>
  <c r="BM95" i="16"/>
  <c r="BM90" i="16"/>
  <c r="BM150" i="16"/>
  <c r="BM100" i="16"/>
  <c r="CB96" i="16"/>
  <c r="CB161" i="16" s="1"/>
  <c r="F29" i="164" s="1"/>
  <c r="CB113" i="16"/>
  <c r="CB111" i="16"/>
  <c r="CB105" i="16"/>
  <c r="CB135" i="16"/>
  <c r="CB99" i="16"/>
  <c r="CB92" i="16"/>
  <c r="CB103" i="16"/>
  <c r="CB118" i="16"/>
  <c r="CB128" i="16"/>
  <c r="CB148" i="16"/>
  <c r="CB149" i="16"/>
  <c r="CB151" i="16"/>
  <c r="CB152" i="16"/>
  <c r="CB153" i="16"/>
  <c r="CB155" i="16"/>
  <c r="CB156" i="16"/>
  <c r="H81" i="122"/>
  <c r="H48" i="126"/>
  <c r="H37" i="164"/>
  <c r="N48" i="164"/>
  <c r="H48" i="164"/>
  <c r="N41" i="164"/>
  <c r="H41" i="164"/>
  <c r="N57" i="164"/>
  <c r="H57" i="164"/>
  <c r="AH109" i="158"/>
  <c r="H81" i="158"/>
  <c r="AH109" i="129"/>
  <c r="H81" i="129"/>
  <c r="H81" i="102"/>
  <c r="AH109" i="102"/>
  <c r="BL130" i="16"/>
  <c r="BL134" i="16"/>
  <c r="BL142" i="16"/>
  <c r="BL107" i="16"/>
  <c r="BL133" i="16"/>
  <c r="BL106" i="16"/>
  <c r="BL139" i="16"/>
  <c r="BL128" i="16"/>
  <c r="BL97" i="16"/>
  <c r="BL154" i="16"/>
  <c r="BL136" i="16"/>
  <c r="BL129" i="16"/>
  <c r="BL101" i="16"/>
  <c r="BL143" i="16"/>
  <c r="BL91" i="16"/>
  <c r="BL140" i="16"/>
  <c r="BL111" i="16"/>
  <c r="BL153" i="16"/>
  <c r="BL121" i="16"/>
  <c r="BL146" i="16"/>
  <c r="BL94" i="16"/>
  <c r="BL138" i="16"/>
  <c r="BL157" i="16"/>
  <c r="BL114" i="16"/>
  <c r="BL159" i="16"/>
  <c r="BL156" i="16"/>
  <c r="BL127" i="16"/>
  <c r="BL109" i="16"/>
  <c r="BL96" i="16"/>
  <c r="BL95" i="16"/>
  <c r="BL135" i="16"/>
  <c r="BL132" i="16"/>
  <c r="BL110" i="16"/>
  <c r="BL124" i="16"/>
  <c r="BL120" i="16"/>
  <c r="BL145" i="16"/>
  <c r="BL103" i="16"/>
  <c r="BL105" i="16"/>
  <c r="BL149" i="16"/>
  <c r="BL98" i="16"/>
  <c r="BL126" i="16"/>
  <c r="BL119" i="16"/>
  <c r="BL112" i="16"/>
  <c r="BL90" i="16"/>
  <c r="BL147" i="16"/>
  <c r="BL125" i="16"/>
  <c r="BL141" i="16"/>
  <c r="BL100" i="16"/>
  <c r="BL113" i="16"/>
  <c r="BL150" i="16"/>
  <c r="BL92" i="16"/>
  <c r="BL151" i="16"/>
  <c r="BL137" i="16"/>
  <c r="BL118" i="16"/>
  <c r="BL123" i="16"/>
  <c r="BL104" i="16"/>
  <c r="BL102" i="16"/>
  <c r="BL117" i="16"/>
  <c r="BL93" i="16"/>
  <c r="BL108" i="16"/>
  <c r="BL122" i="16"/>
  <c r="BL158" i="16"/>
  <c r="BL115" i="16"/>
  <c r="BL116" i="16"/>
  <c r="BL152" i="16"/>
  <c r="BL148" i="16"/>
  <c r="BL131" i="16"/>
  <c r="BL144" i="16"/>
  <c r="BL99" i="16"/>
  <c r="BL155" i="16"/>
  <c r="H81" i="135"/>
  <c r="AH109" i="135"/>
  <c r="CJ114" i="16"/>
  <c r="CJ100" i="16"/>
  <c r="CJ148" i="16"/>
  <c r="CJ128" i="16"/>
  <c r="CJ141" i="16"/>
  <c r="CJ99" i="16"/>
  <c r="CJ150" i="16"/>
  <c r="CJ151" i="16"/>
  <c r="CJ156" i="16"/>
  <c r="CJ111" i="16"/>
  <c r="CJ129" i="16"/>
  <c r="CJ152" i="16"/>
  <c r="CJ95" i="16"/>
  <c r="CJ158" i="16"/>
  <c r="CJ138" i="16"/>
  <c r="CJ121" i="16"/>
  <c r="CJ107" i="16"/>
  <c r="CJ119" i="16"/>
  <c r="CJ137" i="16"/>
  <c r="CJ140" i="16"/>
  <c r="CJ136" i="16"/>
  <c r="CJ90" i="16"/>
  <c r="CJ92" i="16"/>
  <c r="CJ93" i="16"/>
  <c r="CJ146" i="16"/>
  <c r="CJ149" i="16"/>
  <c r="CJ103" i="16"/>
  <c r="CJ96" i="16"/>
  <c r="CJ147" i="16"/>
  <c r="CJ109" i="16"/>
  <c r="CJ142" i="16"/>
  <c r="CJ125" i="16"/>
  <c r="CJ105" i="16"/>
  <c r="CJ106" i="16"/>
  <c r="CJ94" i="16"/>
  <c r="CJ118" i="16"/>
  <c r="CJ113" i="16"/>
  <c r="CJ139" i="16"/>
  <c r="CJ127" i="16"/>
  <c r="CJ131" i="16"/>
  <c r="CJ144" i="16"/>
  <c r="CJ124" i="16"/>
  <c r="CJ133" i="16"/>
  <c r="CJ122" i="16"/>
  <c r="CJ132" i="16"/>
  <c r="CJ126" i="16"/>
  <c r="CJ153" i="16"/>
  <c r="CJ120" i="16"/>
  <c r="CJ115" i="16"/>
  <c r="CJ102" i="16"/>
  <c r="CJ104" i="16"/>
  <c r="CJ116" i="16"/>
  <c r="CJ117" i="16"/>
  <c r="CJ98" i="16"/>
  <c r="CJ108" i="16"/>
  <c r="CJ157" i="16"/>
  <c r="CJ155" i="16"/>
  <c r="CJ123" i="16"/>
  <c r="CJ145" i="16"/>
  <c r="CJ101" i="16"/>
  <c r="CJ135" i="16"/>
  <c r="CJ91" i="16"/>
  <c r="CJ159" i="16"/>
  <c r="CJ134" i="16"/>
  <c r="CJ110" i="16"/>
  <c r="CJ97" i="16"/>
  <c r="CJ130" i="16"/>
  <c r="CJ112" i="16"/>
  <c r="CJ143" i="16"/>
  <c r="CJ154" i="16"/>
  <c r="AH109" i="160"/>
  <c r="H81" i="160"/>
  <c r="AH109" i="88"/>
  <c r="H81" i="88"/>
  <c r="BP151" i="16"/>
  <c r="BP138" i="16"/>
  <c r="BP99" i="16"/>
  <c r="BP92" i="16"/>
  <c r="BP130" i="16"/>
  <c r="BP106" i="16"/>
  <c r="BP144" i="16"/>
  <c r="BP149" i="16"/>
  <c r="BP112" i="16"/>
  <c r="BP104" i="16"/>
  <c r="BP113" i="16"/>
  <c r="BP116" i="16"/>
  <c r="BP146" i="16"/>
  <c r="BP129" i="16"/>
  <c r="BP97" i="16"/>
  <c r="BP122" i="16"/>
  <c r="BP153" i="16"/>
  <c r="BP131" i="16"/>
  <c r="BP119" i="16"/>
  <c r="BP136" i="16"/>
  <c r="BP158" i="16"/>
  <c r="BP125" i="16"/>
  <c r="BP133" i="16"/>
  <c r="BP94" i="16"/>
  <c r="BP100" i="16"/>
  <c r="BP140" i="16"/>
  <c r="BP148" i="16"/>
  <c r="BP101" i="16"/>
  <c r="BP128" i="16"/>
  <c r="BP115" i="16"/>
  <c r="BP152" i="16"/>
  <c r="BP147" i="16"/>
  <c r="BP90" i="16"/>
  <c r="BP159" i="16"/>
  <c r="BP105" i="16"/>
  <c r="BP150" i="16"/>
  <c r="BP98" i="16"/>
  <c r="BP141" i="16"/>
  <c r="BP108" i="16"/>
  <c r="BP143" i="16"/>
  <c r="BP121" i="16"/>
  <c r="BP109" i="16"/>
  <c r="BP123" i="16"/>
  <c r="BP103" i="16"/>
  <c r="BP107" i="16"/>
  <c r="BP114" i="16"/>
  <c r="BP96" i="16"/>
  <c r="BP118" i="16"/>
  <c r="BP134" i="16"/>
  <c r="BP124" i="16"/>
  <c r="BP102" i="16"/>
  <c r="BP91" i="16"/>
  <c r="BP111" i="16"/>
  <c r="BP155" i="16"/>
  <c r="BP110" i="16"/>
  <c r="BP156" i="16"/>
  <c r="BP157" i="16"/>
  <c r="BP93" i="16"/>
  <c r="BP145" i="16"/>
  <c r="BP132" i="16"/>
  <c r="BP154" i="16"/>
  <c r="BP126" i="16"/>
  <c r="BP137" i="16"/>
  <c r="BP135" i="16"/>
  <c r="BP142" i="16"/>
  <c r="BP127" i="16"/>
  <c r="BP95" i="16"/>
  <c r="BP117" i="16"/>
  <c r="BP120" i="16"/>
  <c r="BP139" i="16"/>
  <c r="AH109" i="128"/>
  <c r="H81" i="128"/>
  <c r="AH109" i="110"/>
  <c r="H81" i="110"/>
  <c r="H81" i="100"/>
  <c r="AH109" i="100"/>
  <c r="AU52" i="16"/>
  <c r="AN52" i="16"/>
  <c r="AH109" i="104"/>
  <c r="H81" i="104"/>
  <c r="BU116" i="16"/>
  <c r="BU138" i="16"/>
  <c r="BU144" i="16"/>
  <c r="BU143" i="16"/>
  <c r="BU98" i="16"/>
  <c r="BU106" i="16"/>
  <c r="BU136" i="16"/>
  <c r="BU105" i="16"/>
  <c r="BU159" i="16"/>
  <c r="BU113" i="16"/>
  <c r="BU95" i="16"/>
  <c r="BU153" i="16"/>
  <c r="BU123" i="16"/>
  <c r="BU137" i="16"/>
  <c r="BU147" i="16"/>
  <c r="BU122" i="16"/>
  <c r="BU118" i="16"/>
  <c r="BU119" i="16"/>
  <c r="BU142" i="16"/>
  <c r="BU128" i="16"/>
  <c r="BU131" i="16"/>
  <c r="BU101" i="16"/>
  <c r="BU127" i="16"/>
  <c r="BU92" i="16"/>
  <c r="BU99" i="16"/>
  <c r="BU158" i="16"/>
  <c r="BU146" i="16"/>
  <c r="BU107" i="16"/>
  <c r="BU145" i="16"/>
  <c r="BU112" i="16"/>
  <c r="BU93" i="16"/>
  <c r="BU130" i="16"/>
  <c r="BX150" i="16"/>
  <c r="BX154" i="16"/>
  <c r="BX95" i="16"/>
  <c r="BX132" i="16"/>
  <c r="BX137" i="16"/>
  <c r="BX127" i="16"/>
  <c r="BX153" i="16"/>
  <c r="BX157" i="16"/>
  <c r="BX133" i="16"/>
  <c r="BX155" i="16"/>
  <c r="BX97" i="16"/>
  <c r="BX101" i="16"/>
  <c r="BX124" i="16"/>
  <c r="BX103" i="16"/>
  <c r="BX135" i="16"/>
  <c r="BX129" i="16"/>
  <c r="BX99" i="16"/>
  <c r="BX159" i="16"/>
  <c r="BX125" i="16"/>
  <c r="BX115" i="16"/>
  <c r="BX151" i="16"/>
  <c r="BX94" i="16"/>
  <c r="BX134" i="16"/>
  <c r="BX100" i="16"/>
  <c r="BX128" i="16"/>
  <c r="BX91" i="16"/>
  <c r="BX123" i="16"/>
  <c r="BX96" i="16"/>
  <c r="BX107" i="16"/>
  <c r="BX131" i="16"/>
  <c r="BX114" i="16"/>
  <c r="BX126" i="16"/>
  <c r="BX152" i="16"/>
  <c r="BX105" i="16"/>
  <c r="BX92" i="16"/>
  <c r="BX121" i="16"/>
  <c r="BX130" i="16"/>
  <c r="BX141" i="16"/>
  <c r="BX144" i="16"/>
  <c r="BX148" i="16"/>
  <c r="BX102" i="16"/>
  <c r="BX93" i="16"/>
  <c r="BX98" i="16"/>
  <c r="BX122" i="16"/>
  <c r="BX106" i="16"/>
  <c r="BX112" i="16"/>
  <c r="BX139" i="16"/>
  <c r="BX145" i="16"/>
  <c r="BX118" i="16"/>
  <c r="BX136" i="16"/>
  <c r="BX142" i="16"/>
  <c r="BX120" i="16"/>
  <c r="BX158" i="16"/>
  <c r="BX113" i="16"/>
  <c r="BX110" i="16"/>
  <c r="BX90" i="16"/>
  <c r="BX156" i="16"/>
  <c r="BX119" i="16"/>
  <c r="BX109" i="16"/>
  <c r="BX146" i="16"/>
  <c r="BX104" i="16"/>
  <c r="BX108" i="16"/>
  <c r="BX149" i="16"/>
  <c r="BX147" i="16"/>
  <c r="BX116" i="16"/>
  <c r="BX138" i="16"/>
  <c r="BX140" i="16"/>
  <c r="BX117" i="16"/>
  <c r="BX143" i="16"/>
  <c r="BX111" i="16"/>
  <c r="H81" i="124"/>
  <c r="AH109" i="124"/>
  <c r="H81" i="144"/>
  <c r="AH109" i="144"/>
  <c r="AU72" i="16"/>
  <c r="AN72" i="16"/>
  <c r="CH108" i="16"/>
  <c r="CH120" i="16"/>
  <c r="CH144" i="16"/>
  <c r="CH126" i="16"/>
  <c r="CH147" i="16"/>
  <c r="CH137" i="16"/>
  <c r="CH149" i="16"/>
  <c r="CH119" i="16"/>
  <c r="CH122" i="16"/>
  <c r="CH117" i="16"/>
  <c r="CH153" i="16"/>
  <c r="CH123" i="16"/>
  <c r="CH92" i="16"/>
  <c r="CH104" i="16"/>
  <c r="CH125" i="16"/>
  <c r="CH158" i="16"/>
  <c r="CH142" i="16"/>
  <c r="CH133" i="16"/>
  <c r="CH139" i="16"/>
  <c r="CH155" i="16"/>
  <c r="CH145" i="16"/>
  <c r="CH138" i="16"/>
  <c r="CH129" i="16"/>
  <c r="CH102" i="16"/>
  <c r="CH136" i="16"/>
  <c r="CH121" i="16"/>
  <c r="CH90" i="16"/>
  <c r="CH146" i="16"/>
  <c r="CH97" i="16"/>
  <c r="CH101" i="16"/>
  <c r="CH105" i="16"/>
  <c r="CH93" i="16"/>
  <c r="CH112" i="16"/>
  <c r="CH106" i="16"/>
  <c r="CH130" i="16"/>
  <c r="CH141" i="16"/>
  <c r="CH157" i="16"/>
  <c r="CH140" i="16"/>
  <c r="CH131" i="16"/>
  <c r="CH128" i="16"/>
  <c r="CH95" i="16"/>
  <c r="CH107" i="16"/>
  <c r="CH143" i="16"/>
  <c r="CH154" i="16"/>
  <c r="CH103" i="16"/>
  <c r="CH91" i="16"/>
  <c r="CH156" i="16"/>
  <c r="CH159" i="16"/>
  <c r="CH110" i="16"/>
  <c r="CH111" i="16"/>
  <c r="CH148" i="16"/>
  <c r="CH99" i="16"/>
  <c r="CH151" i="16"/>
  <c r="CH118" i="16"/>
  <c r="CH127" i="16"/>
  <c r="CH150" i="16"/>
  <c r="CH135" i="16"/>
  <c r="CH124" i="16"/>
  <c r="CH116" i="16"/>
  <c r="CH152" i="16"/>
  <c r="CH134" i="16"/>
  <c r="CH96" i="16"/>
  <c r="CH94" i="16"/>
  <c r="CH114" i="16"/>
  <c r="CH109" i="16"/>
  <c r="CH98" i="16"/>
  <c r="CH132" i="16"/>
  <c r="CH113" i="16"/>
  <c r="CH115" i="16"/>
  <c r="CH100" i="16"/>
  <c r="H81" i="134"/>
  <c r="AH109" i="134"/>
  <c r="AE109" i="109"/>
  <c r="AO28" i="16" s="1"/>
  <c r="E81" i="109"/>
  <c r="AI109" i="109"/>
  <c r="AX28" i="16"/>
  <c r="CY161" i="16"/>
  <c r="F52" i="164" s="1"/>
  <c r="AQ67" i="16"/>
  <c r="BE66" i="16"/>
  <c r="BM161" i="16"/>
  <c r="F14" i="164" s="1"/>
  <c r="DD161" i="16"/>
  <c r="F57" i="164" s="1"/>
  <c r="CP161" i="16"/>
  <c r="F43" i="164" s="1"/>
  <c r="CQ161" i="16"/>
  <c r="F44" i="164" s="1"/>
  <c r="CU161" i="16"/>
  <c r="F48" i="164" s="1"/>
  <c r="AH109" i="139"/>
  <c r="H81" i="139"/>
  <c r="AE109" i="139"/>
  <c r="AO59" i="16" s="1"/>
  <c r="BQ159" i="16"/>
  <c r="BQ105" i="16"/>
  <c r="BQ118" i="16"/>
  <c r="BQ152" i="16"/>
  <c r="BQ107" i="16"/>
  <c r="BQ94" i="16"/>
  <c r="BQ158" i="16"/>
  <c r="BQ114" i="16"/>
  <c r="BQ117" i="16"/>
  <c r="BQ151" i="16"/>
  <c r="BQ93" i="16"/>
  <c r="BQ102" i="16"/>
  <c r="BQ112" i="16"/>
  <c r="BQ119" i="16"/>
  <c r="BQ132" i="16"/>
  <c r="BQ122" i="16"/>
  <c r="BQ154" i="16"/>
  <c r="BQ145" i="16"/>
  <c r="BQ143" i="16"/>
  <c r="BQ127" i="16"/>
  <c r="BQ110" i="16"/>
  <c r="BQ124" i="16"/>
  <c r="BQ139" i="16"/>
  <c r="BQ97" i="16"/>
  <c r="BQ95" i="16"/>
  <c r="BQ103" i="16"/>
  <c r="BQ113" i="16"/>
  <c r="BQ120" i="16"/>
  <c r="BQ129" i="16"/>
  <c r="BQ157" i="16"/>
  <c r="BQ104" i="16"/>
  <c r="BQ92" i="16"/>
  <c r="BQ125" i="16"/>
  <c r="BQ99" i="16"/>
  <c r="BQ115" i="16"/>
  <c r="BQ130" i="16"/>
  <c r="BQ136" i="16"/>
  <c r="BQ141" i="16"/>
  <c r="BQ150" i="16"/>
  <c r="BQ147" i="16"/>
  <c r="BQ126" i="16"/>
  <c r="BQ148" i="16"/>
  <c r="BQ133" i="16"/>
  <c r="BQ91" i="16"/>
  <c r="BQ109" i="16"/>
  <c r="BQ128" i="16"/>
  <c r="BQ135" i="16"/>
  <c r="BQ140" i="16"/>
  <c r="BQ149" i="16"/>
  <c r="BQ96" i="16"/>
  <c r="BQ155" i="16"/>
  <c r="BQ153" i="16"/>
  <c r="BQ144" i="16"/>
  <c r="BQ108" i="16"/>
  <c r="BQ101" i="16"/>
  <c r="BQ116" i="16"/>
  <c r="BQ131" i="16"/>
  <c r="BQ137" i="16"/>
  <c r="BQ142" i="16"/>
  <c r="BQ156" i="16"/>
  <c r="BQ121" i="16"/>
  <c r="BQ134" i="16"/>
  <c r="BQ100" i="16"/>
  <c r="BQ123" i="16"/>
  <c r="BQ98" i="16"/>
  <c r="BQ90" i="16"/>
  <c r="BQ138" i="16"/>
  <c r="BQ111" i="16"/>
  <c r="BQ146" i="16"/>
  <c r="BQ106" i="16"/>
  <c r="BW114" i="16"/>
  <c r="BW148" i="16"/>
  <c r="BW136" i="16"/>
  <c r="BW126" i="16"/>
  <c r="BW94" i="16"/>
  <c r="BW155" i="16"/>
  <c r="BW105" i="16"/>
  <c r="BW157" i="16"/>
  <c r="BW150" i="16"/>
  <c r="BW122" i="16"/>
  <c r="BW153" i="16"/>
  <c r="BW96" i="16"/>
  <c r="BW125" i="16"/>
  <c r="BW112" i="16"/>
  <c r="BW107" i="16"/>
  <c r="BW116" i="16"/>
  <c r="BW144" i="16"/>
  <c r="BW118" i="16"/>
  <c r="BW124" i="16"/>
  <c r="BW128" i="16"/>
  <c r="BW97" i="16"/>
  <c r="BW147" i="16"/>
  <c r="BW90" i="16"/>
  <c r="BW113" i="16"/>
  <c r="BW92" i="16"/>
  <c r="BW95" i="16"/>
  <c r="BW121" i="16"/>
  <c r="BW154" i="16"/>
  <c r="BW115" i="16"/>
  <c r="BW91" i="16"/>
  <c r="BW134" i="16"/>
  <c r="BW133" i="16"/>
  <c r="BW111" i="16"/>
  <c r="BW119" i="16"/>
  <c r="BW108" i="16"/>
  <c r="BW120" i="16"/>
  <c r="BW159" i="16"/>
  <c r="BW99" i="16"/>
  <c r="BW151" i="16"/>
  <c r="BW131" i="16"/>
  <c r="BW141" i="16"/>
  <c r="BW102" i="16"/>
  <c r="BW127" i="16"/>
  <c r="BW140" i="16"/>
  <c r="BW98" i="16"/>
  <c r="BW129" i="16"/>
  <c r="BW132" i="16"/>
  <c r="BW101" i="16"/>
  <c r="BW146" i="16"/>
  <c r="BW145" i="16"/>
  <c r="BW138" i="16"/>
  <c r="BW130" i="16"/>
  <c r="BW135" i="16"/>
  <c r="BW100" i="16"/>
  <c r="BW103" i="16"/>
  <c r="BW149" i="16"/>
  <c r="BW109" i="16"/>
  <c r="BW106" i="16"/>
  <c r="BW142" i="16"/>
  <c r="BW110" i="16"/>
  <c r="BW139" i="16"/>
  <c r="BW137" i="16"/>
  <c r="BW123" i="16"/>
  <c r="BW117" i="16"/>
  <c r="BW158" i="16"/>
  <c r="BW143" i="16"/>
  <c r="BW104" i="16"/>
  <c r="BW93" i="16"/>
  <c r="BW152" i="16"/>
  <c r="BW156" i="16"/>
  <c r="AH109" i="145"/>
  <c r="H81" i="145"/>
  <c r="AH109" i="115"/>
  <c r="H81" i="115"/>
  <c r="AH109" i="147"/>
  <c r="H81" i="147"/>
  <c r="H81" i="121"/>
  <c r="AG109" i="121"/>
  <c r="AM40" i="16"/>
  <c r="AS40" i="16" s="1"/>
  <c r="H81" i="126"/>
  <c r="AG109" i="126"/>
  <c r="AM45" i="16"/>
  <c r="AS45" i="16" s="1"/>
  <c r="AH109" i="141"/>
  <c r="H81" i="141"/>
  <c r="AE109" i="141"/>
  <c r="AO61" i="16" s="1"/>
  <c r="BN117" i="16"/>
  <c r="BN140" i="16"/>
  <c r="BN126" i="16"/>
  <c r="BN97" i="16"/>
  <c r="BN112" i="16"/>
  <c r="BN115" i="16"/>
  <c r="BN123" i="16"/>
  <c r="BN90" i="16"/>
  <c r="BN131" i="16"/>
  <c r="BN154" i="16"/>
  <c r="BN142" i="16"/>
  <c r="BN111" i="16"/>
  <c r="BN107" i="16"/>
  <c r="BN137" i="16"/>
  <c r="BN93" i="16"/>
  <c r="BN102" i="16"/>
  <c r="BN130" i="16"/>
  <c r="BN125" i="16"/>
  <c r="BN156" i="16"/>
  <c r="BN149" i="16"/>
  <c r="BN92" i="16"/>
  <c r="BN145" i="16"/>
  <c r="BN150" i="16"/>
  <c r="BN135" i="16"/>
  <c r="BN152" i="16"/>
  <c r="BN105" i="16"/>
  <c r="BN108" i="16"/>
  <c r="BN122" i="16"/>
  <c r="BN158" i="16"/>
  <c r="BN106" i="16"/>
  <c r="BN114" i="16"/>
  <c r="BN136" i="16"/>
  <c r="BN91" i="16"/>
  <c r="BN103" i="16"/>
  <c r="BN138" i="16"/>
  <c r="BN94" i="16"/>
  <c r="BN95" i="16"/>
  <c r="BN120" i="16"/>
  <c r="BN159" i="16"/>
  <c r="BN119" i="16"/>
  <c r="BN148" i="16"/>
  <c r="BN127" i="16"/>
  <c r="BN99" i="16"/>
  <c r="BN155" i="16"/>
  <c r="BN128" i="16"/>
  <c r="BN98" i="16"/>
  <c r="BN129" i="16"/>
  <c r="BN110" i="16"/>
  <c r="BN141" i="16"/>
  <c r="BN104" i="16"/>
  <c r="BN144" i="16"/>
  <c r="BN116" i="16"/>
  <c r="BN118" i="16"/>
  <c r="BN151" i="16"/>
  <c r="BN157" i="16"/>
  <c r="BN113" i="16"/>
  <c r="BN133" i="16"/>
  <c r="BN124" i="16"/>
  <c r="BN100" i="16"/>
  <c r="BN146" i="16"/>
  <c r="BN101" i="16"/>
  <c r="BN147" i="16"/>
  <c r="BN134" i="16"/>
  <c r="BN109" i="16"/>
  <c r="BN132" i="16"/>
  <c r="BN143" i="16"/>
  <c r="BN153" i="16"/>
  <c r="BN121" i="16"/>
  <c r="BN96" i="16"/>
  <c r="BN139" i="16"/>
  <c r="AH109" i="106"/>
  <c r="H81" i="106"/>
  <c r="BT139" i="16"/>
  <c r="BT145" i="16"/>
  <c r="BT132" i="16"/>
  <c r="BT115" i="16"/>
  <c r="BT146" i="16"/>
  <c r="BT90" i="16"/>
  <c r="BT131" i="16"/>
  <c r="BT152" i="16"/>
  <c r="BT95" i="16"/>
  <c r="BT100" i="16"/>
  <c r="BT111" i="16"/>
  <c r="BT117" i="16"/>
  <c r="BT123" i="16"/>
  <c r="BT135" i="16"/>
  <c r="BT141" i="16"/>
  <c r="BT150" i="16"/>
  <c r="BT156" i="16"/>
  <c r="BT98" i="16"/>
  <c r="BT106" i="16"/>
  <c r="BT94" i="16"/>
  <c r="BT102" i="16"/>
  <c r="BT126" i="16"/>
  <c r="BT110" i="16"/>
  <c r="BT148" i="16"/>
  <c r="BT136" i="16"/>
  <c r="BT92" i="16"/>
  <c r="BT99" i="16"/>
  <c r="BT109" i="16"/>
  <c r="BT116" i="16"/>
  <c r="BT122" i="16"/>
  <c r="BT134" i="16"/>
  <c r="BT140" i="16"/>
  <c r="BT149" i="16"/>
  <c r="BT155" i="16"/>
  <c r="BT120" i="16"/>
  <c r="BT142" i="16"/>
  <c r="BT133" i="16"/>
  <c r="BT118" i="16"/>
  <c r="BT105" i="16"/>
  <c r="BT129" i="16"/>
  <c r="BT124" i="16"/>
  <c r="BT130" i="16"/>
  <c r="BT147" i="16"/>
  <c r="BT96" i="16"/>
  <c r="BT104" i="16"/>
  <c r="BT112" i="16"/>
  <c r="BT119" i="16"/>
  <c r="BT125" i="16"/>
  <c r="BT137" i="16"/>
  <c r="BT143" i="16"/>
  <c r="BT151" i="16"/>
  <c r="BT157" i="16"/>
  <c r="BT108" i="16"/>
  <c r="BT154" i="16"/>
  <c r="BT91" i="16"/>
  <c r="BT121" i="16"/>
  <c r="BT153" i="16"/>
  <c r="BT93" i="16"/>
  <c r="BT101" i="16"/>
  <c r="BT113" i="16"/>
  <c r="BT144" i="16"/>
  <c r="BT103" i="16"/>
  <c r="BT158" i="16"/>
  <c r="BT97" i="16"/>
  <c r="BT128" i="16"/>
  <c r="BT159" i="16"/>
  <c r="BT114" i="16"/>
  <c r="BT138" i="16"/>
  <c r="BT127" i="16"/>
  <c r="BT107" i="16"/>
  <c r="BE25" i="16"/>
  <c r="AQ25" i="16"/>
  <c r="AU37" i="16"/>
  <c r="AN37" i="16"/>
  <c r="AU66" i="16"/>
  <c r="AN66" i="16"/>
  <c r="CA152" i="16"/>
  <c r="CA130" i="16"/>
  <c r="CA102" i="16"/>
  <c r="CA138" i="16"/>
  <c r="CA107" i="16"/>
  <c r="CA147" i="16"/>
  <c r="CA132" i="16"/>
  <c r="CA142" i="16"/>
  <c r="CA115" i="16"/>
  <c r="CA100" i="16"/>
  <c r="CA158" i="16"/>
  <c r="CA119" i="16"/>
  <c r="CA112" i="16"/>
  <c r="CA113" i="16"/>
  <c r="CA126" i="16"/>
  <c r="CA137" i="16"/>
  <c r="CA91" i="16"/>
  <c r="CA97" i="16"/>
  <c r="CA136" i="16"/>
  <c r="CA103" i="16"/>
  <c r="CA145" i="16"/>
  <c r="CA122" i="16"/>
  <c r="CA134" i="16"/>
  <c r="CA104" i="16"/>
  <c r="CA129" i="16"/>
  <c r="CA94" i="16"/>
  <c r="CA125" i="16"/>
  <c r="CA141" i="16"/>
  <c r="CA90" i="16"/>
  <c r="CA98" i="16"/>
  <c r="CA127" i="16"/>
  <c r="CA108" i="16"/>
  <c r="CA150" i="16"/>
  <c r="CA148" i="16"/>
  <c r="CA131" i="16"/>
  <c r="CA154" i="16"/>
  <c r="CA121" i="16"/>
  <c r="CA140" i="16"/>
  <c r="CA116" i="16"/>
  <c r="CA144" i="16"/>
  <c r="CA120" i="16"/>
  <c r="CA159" i="16"/>
  <c r="CA118" i="16"/>
  <c r="CA93" i="16"/>
  <c r="CA109" i="16"/>
  <c r="CA153" i="16"/>
  <c r="CA133" i="16"/>
  <c r="CA92" i="16"/>
  <c r="CA123" i="16"/>
  <c r="CA110" i="16"/>
  <c r="CA111" i="16"/>
  <c r="CA114" i="16"/>
  <c r="CA117" i="16"/>
  <c r="CA149" i="16"/>
  <c r="CA101" i="16"/>
  <c r="CA95" i="16"/>
  <c r="CA151" i="16"/>
  <c r="CA155" i="16"/>
  <c r="CA139" i="16"/>
  <c r="CA157" i="16"/>
  <c r="CA135" i="16"/>
  <c r="CA146" i="16"/>
  <c r="CA105" i="16"/>
  <c r="CA96" i="16"/>
  <c r="CA143" i="16"/>
  <c r="CA106" i="16"/>
  <c r="CA128" i="16"/>
  <c r="CA124" i="16"/>
  <c r="CA156" i="16"/>
  <c r="CA99" i="16"/>
  <c r="H81" i="136"/>
  <c r="AH109" i="136"/>
  <c r="AQ21" i="16"/>
  <c r="AQ72" i="16"/>
  <c r="AG109" i="146"/>
  <c r="AM66" i="16" s="1"/>
  <c r="AS66" i="16" s="1"/>
  <c r="BE67" i="16"/>
  <c r="CI237" i="16"/>
  <c r="L36" i="164" s="1"/>
  <c r="CL161" i="16"/>
  <c r="F39" i="164"/>
  <c r="BO149" i="16"/>
  <c r="BO115" i="16"/>
  <c r="BO106" i="16"/>
  <c r="BO124" i="16"/>
  <c r="BO96" i="16"/>
  <c r="BO146" i="16"/>
  <c r="BO128" i="16"/>
  <c r="BO105" i="16"/>
  <c r="BO93" i="16"/>
  <c r="BO98" i="16"/>
  <c r="BO103" i="16"/>
  <c r="BO109" i="16"/>
  <c r="BO116" i="16"/>
  <c r="BO126" i="16"/>
  <c r="BO131" i="16"/>
  <c r="BO137" i="16"/>
  <c r="BO147" i="16"/>
  <c r="BO159" i="16"/>
  <c r="BO153" i="16"/>
  <c r="BO140" i="16"/>
  <c r="BO154" i="16"/>
  <c r="BO119" i="16"/>
  <c r="BO118" i="16"/>
  <c r="BO134" i="16"/>
  <c r="BO141" i="16"/>
  <c r="BO91" i="16"/>
  <c r="BO94" i="16"/>
  <c r="BO99" i="16"/>
  <c r="BO104" i="16"/>
  <c r="BO110" i="16"/>
  <c r="BO120" i="16"/>
  <c r="BO127" i="16"/>
  <c r="BO132" i="16"/>
  <c r="BO138" i="16"/>
  <c r="BO152" i="16"/>
  <c r="BO148" i="16"/>
  <c r="BO102" i="16"/>
  <c r="BO117" i="16"/>
  <c r="BO125" i="16"/>
  <c r="BO92" i="16"/>
  <c r="BO101" i="16"/>
  <c r="BO113" i="16"/>
  <c r="BO130" i="16"/>
  <c r="BO145" i="16"/>
  <c r="BO151" i="16"/>
  <c r="BO142" i="16"/>
  <c r="BO156" i="16"/>
  <c r="BO90" i="16"/>
  <c r="BO100" i="16"/>
  <c r="BO111" i="16"/>
  <c r="BO129" i="16"/>
  <c r="BO144" i="16"/>
  <c r="BO155" i="16"/>
  <c r="BO136" i="16"/>
  <c r="BO114" i="16"/>
  <c r="BO123" i="16"/>
  <c r="BO95" i="16"/>
  <c r="BO107" i="16"/>
  <c r="BO121" i="16"/>
  <c r="BO133" i="16"/>
  <c r="BO157" i="16"/>
  <c r="BO139" i="16"/>
  <c r="BO122" i="16"/>
  <c r="BO150" i="16"/>
  <c r="BO108" i="16"/>
  <c r="BO112" i="16"/>
  <c r="BO135" i="16"/>
  <c r="BO97" i="16"/>
  <c r="BO143" i="16"/>
  <c r="BO158" i="16"/>
  <c r="AH109" i="111"/>
  <c r="H81" i="111"/>
  <c r="AH109" i="105"/>
  <c r="H81" i="105"/>
  <c r="H81" i="96"/>
  <c r="AH109" i="96"/>
  <c r="AH109" i="113"/>
  <c r="H81" i="113"/>
  <c r="CC156" i="16"/>
  <c r="CC98" i="16"/>
  <c r="CC137" i="16"/>
  <c r="CC104" i="16"/>
  <c r="CC97" i="16"/>
  <c r="CC90" i="16"/>
  <c r="CC145" i="16"/>
  <c r="CC131" i="16"/>
  <c r="CC96" i="16"/>
  <c r="CC95" i="16"/>
  <c r="CC157" i="16"/>
  <c r="CC124" i="16"/>
  <c r="CC113" i="16"/>
  <c r="CC147" i="16"/>
  <c r="CC99" i="16"/>
  <c r="CC123" i="16"/>
  <c r="CC150" i="16"/>
  <c r="CC115" i="16"/>
  <c r="CC111" i="16"/>
  <c r="CC117" i="16"/>
  <c r="CC91" i="16"/>
  <c r="CC133" i="16"/>
  <c r="CC129" i="16"/>
  <c r="CC132" i="16"/>
  <c r="CC136" i="16"/>
  <c r="CC110" i="16"/>
  <c r="CC119" i="16"/>
  <c r="CC106" i="16"/>
  <c r="CC122" i="16"/>
  <c r="CC149" i="16"/>
  <c r="CC120" i="16"/>
  <c r="CC114" i="16"/>
  <c r="CC116" i="16"/>
  <c r="CC127" i="16"/>
  <c r="CC105" i="16"/>
  <c r="CC109" i="16"/>
  <c r="CC121" i="16"/>
  <c r="CC134" i="16"/>
  <c r="CC144" i="16"/>
  <c r="CC139" i="16"/>
  <c r="CC154" i="16"/>
  <c r="CC103" i="16"/>
  <c r="CC93" i="16"/>
  <c r="CC94" i="16"/>
  <c r="CC112" i="16"/>
  <c r="CC146" i="16"/>
  <c r="CC126" i="16"/>
  <c r="CC155" i="16"/>
  <c r="CC151" i="16"/>
  <c r="CC141" i="16"/>
  <c r="CC108" i="16"/>
  <c r="CC125" i="16"/>
  <c r="CC135" i="16"/>
  <c r="CC159" i="16"/>
  <c r="CC128" i="16"/>
  <c r="CC101" i="16"/>
  <c r="CC140" i="16"/>
  <c r="CC100" i="16"/>
  <c r="CC153" i="16"/>
  <c r="CC107" i="16"/>
  <c r="CC118" i="16"/>
  <c r="CC158" i="16"/>
  <c r="CC92" i="16"/>
  <c r="CC102" i="16"/>
  <c r="CC148" i="16"/>
  <c r="CC143" i="16"/>
  <c r="CC142" i="16"/>
  <c r="AH109" i="157"/>
  <c r="H81" i="157"/>
  <c r="AH109" i="130"/>
  <c r="H81" i="130"/>
  <c r="AH109" i="108"/>
  <c r="H81" i="108"/>
  <c r="AH109" i="142"/>
  <c r="H81" i="142"/>
  <c r="AH109" i="107"/>
  <c r="H81" i="107"/>
  <c r="AE109" i="107"/>
  <c r="AO26" i="16" s="1"/>
  <c r="BR135" i="16"/>
  <c r="BR155" i="16"/>
  <c r="BR136" i="16"/>
  <c r="BR96" i="16"/>
  <c r="BR124" i="16"/>
  <c r="BR151" i="16"/>
  <c r="BR100" i="16"/>
  <c r="BR154" i="16"/>
  <c r="BR158" i="16"/>
  <c r="BR111" i="16"/>
  <c r="BR132" i="16"/>
  <c r="BR106" i="16"/>
  <c r="BR104" i="16"/>
  <c r="BR159" i="16"/>
  <c r="BR98" i="16"/>
  <c r="BR113" i="16"/>
  <c r="BR134" i="16"/>
  <c r="BR150" i="16"/>
  <c r="BR146" i="16"/>
  <c r="BR123" i="16"/>
  <c r="BR105" i="16"/>
  <c r="BR90" i="16"/>
  <c r="BR153" i="16"/>
  <c r="BR130" i="16"/>
  <c r="BR109" i="16"/>
  <c r="BR129" i="16"/>
  <c r="BR112" i="16"/>
  <c r="BR145" i="16"/>
  <c r="BR144" i="16"/>
  <c r="BR116" i="16"/>
  <c r="BR156" i="16"/>
  <c r="BR93" i="16"/>
  <c r="BR107" i="16"/>
  <c r="BR127" i="16"/>
  <c r="BR149" i="16"/>
  <c r="BR140" i="16"/>
  <c r="BR115" i="16"/>
  <c r="BR128" i="16"/>
  <c r="BR141" i="16"/>
  <c r="BR120" i="16"/>
  <c r="BR142" i="16"/>
  <c r="BR118" i="16"/>
  <c r="BR125" i="16"/>
  <c r="BR110" i="16"/>
  <c r="BR99" i="16"/>
  <c r="BR108" i="16"/>
  <c r="BR133" i="16"/>
  <c r="BR119" i="16"/>
  <c r="BR94" i="16"/>
  <c r="BR101" i="16"/>
  <c r="BR121" i="16"/>
  <c r="BR137" i="16"/>
  <c r="BR152" i="16"/>
  <c r="BR157" i="16"/>
  <c r="BR95" i="16"/>
  <c r="BR97" i="16"/>
  <c r="BR139" i="16"/>
  <c r="BR138" i="16"/>
  <c r="BR114" i="16"/>
  <c r="BR122" i="16"/>
  <c r="BR117" i="16"/>
  <c r="BR126" i="16"/>
  <c r="BR131" i="16"/>
  <c r="BR103" i="16"/>
  <c r="BR148" i="16"/>
  <c r="BR91" i="16"/>
  <c r="BR143" i="16"/>
  <c r="BR102" i="16"/>
  <c r="BR147" i="16"/>
  <c r="BR92" i="16"/>
  <c r="AH109" i="119"/>
  <c r="H81" i="119"/>
  <c r="BY130" i="16"/>
  <c r="BY145" i="16"/>
  <c r="BY102" i="16"/>
  <c r="BY156" i="16"/>
  <c r="BY100" i="16"/>
  <c r="BY119" i="16"/>
  <c r="BY110" i="16"/>
  <c r="BY116" i="16"/>
  <c r="BY124" i="16"/>
  <c r="BY104" i="16"/>
  <c r="BY152" i="16"/>
  <c r="BY127" i="16"/>
  <c r="BY90" i="16"/>
  <c r="BY105" i="16"/>
  <c r="BY113" i="16"/>
  <c r="BY140" i="16"/>
  <c r="BY132" i="16"/>
  <c r="BY111" i="16"/>
  <c r="BY118" i="16"/>
  <c r="BY123" i="16"/>
  <c r="BY131" i="16"/>
  <c r="BY98" i="16"/>
  <c r="BY122" i="16"/>
  <c r="BY137" i="16"/>
  <c r="BY106" i="16"/>
  <c r="BY97" i="16"/>
  <c r="BY155" i="16"/>
  <c r="BY112" i="16"/>
  <c r="BY128" i="16"/>
  <c r="BY91" i="16"/>
  <c r="BY117" i="16"/>
  <c r="BY157" i="16"/>
  <c r="BY135" i="16"/>
  <c r="BY99" i="16"/>
  <c r="BY108" i="16"/>
  <c r="BY154" i="16"/>
  <c r="BY126" i="16"/>
  <c r="BY134" i="16"/>
  <c r="BY96" i="16"/>
  <c r="BY151" i="16"/>
  <c r="BY139" i="16"/>
  <c r="BY153" i="16"/>
  <c r="BY133" i="16"/>
  <c r="BY159" i="16"/>
  <c r="BY95" i="16"/>
  <c r="BY149" i="16"/>
  <c r="BY148" i="16"/>
  <c r="BY121" i="16"/>
  <c r="BY114" i="16"/>
  <c r="BY94" i="16"/>
  <c r="BY143" i="16"/>
  <c r="BY129" i="16"/>
  <c r="BY141" i="16"/>
  <c r="BY147" i="16"/>
  <c r="BY92" i="16"/>
  <c r="BY138" i="16"/>
  <c r="BY109" i="16"/>
  <c r="BY120" i="16"/>
  <c r="BY158" i="16"/>
  <c r="BY146" i="16"/>
  <c r="BY142" i="16"/>
  <c r="BY115" i="16"/>
  <c r="BY107" i="16"/>
  <c r="BY125" i="16"/>
  <c r="BY101" i="16"/>
  <c r="BY103" i="16"/>
  <c r="BY150" i="16"/>
  <c r="BY144" i="16"/>
  <c r="BY136" i="16"/>
  <c r="BY93" i="16"/>
  <c r="AH109" i="151"/>
  <c r="H81" i="151"/>
  <c r="H81" i="143"/>
  <c r="AH109" i="143"/>
  <c r="AH109" i="138"/>
  <c r="H81" i="138"/>
  <c r="CF126" i="16"/>
  <c r="CF150" i="16"/>
  <c r="CF158" i="16"/>
  <c r="CF90" i="16"/>
  <c r="CF100" i="16"/>
  <c r="CF142" i="16"/>
  <c r="CF113" i="16"/>
  <c r="CF122" i="16"/>
  <c r="CF104" i="16"/>
  <c r="CF153" i="16"/>
  <c r="CF137" i="16"/>
  <c r="CF134" i="16"/>
  <c r="CF117" i="16"/>
  <c r="CF118" i="16"/>
  <c r="CF152" i="16"/>
  <c r="CF102" i="16"/>
  <c r="CF124" i="16"/>
  <c r="CF136" i="16"/>
  <c r="CF147" i="16"/>
  <c r="CF111" i="16"/>
  <c r="CF128" i="16"/>
  <c r="CF91" i="16"/>
  <c r="CF103" i="16"/>
  <c r="CF131" i="16"/>
  <c r="CF144" i="16"/>
  <c r="CF139" i="16"/>
  <c r="CF123" i="16"/>
  <c r="CF132" i="16"/>
  <c r="CF96" i="16"/>
  <c r="CF143" i="16"/>
  <c r="CF115" i="16"/>
  <c r="CF135" i="16"/>
  <c r="CF98" i="16"/>
  <c r="CF105" i="16"/>
  <c r="CF114" i="16"/>
  <c r="CF101" i="16"/>
  <c r="CF110" i="16"/>
  <c r="CF95" i="16"/>
  <c r="CF93" i="16"/>
  <c r="CF127" i="16"/>
  <c r="CF140" i="16"/>
  <c r="CF108" i="16"/>
  <c r="CF133" i="16"/>
  <c r="CF121" i="16"/>
  <c r="CF157" i="16"/>
  <c r="CF151" i="16"/>
  <c r="CF109" i="16"/>
  <c r="CF94" i="16"/>
  <c r="CF145" i="16"/>
  <c r="CF112" i="16"/>
  <c r="CF130" i="16"/>
  <c r="CF119" i="16"/>
  <c r="CF129" i="16"/>
  <c r="CF159" i="16"/>
  <c r="CF99" i="16"/>
  <c r="CF92" i="16"/>
  <c r="CF107" i="16"/>
  <c r="CF116" i="16"/>
  <c r="CF155" i="16"/>
  <c r="CF148" i="16"/>
  <c r="CF106" i="16"/>
  <c r="CF97" i="16"/>
  <c r="CF138" i="16"/>
  <c r="CF156" i="16"/>
  <c r="CF120" i="16"/>
  <c r="CF154" i="16"/>
  <c r="CF141" i="16"/>
  <c r="CF125" i="16"/>
  <c r="CF149" i="16"/>
  <c r="CF146" i="16"/>
  <c r="CI112" i="16"/>
  <c r="CI104" i="16"/>
  <c r="CI90" i="16"/>
  <c r="CI130" i="16"/>
  <c r="CI92" i="16"/>
  <c r="CI106" i="16"/>
  <c r="CI113" i="16"/>
  <c r="CI136" i="16"/>
  <c r="CI94" i="16"/>
  <c r="CI144" i="16"/>
  <c r="CI93" i="16"/>
  <c r="CI153" i="16"/>
  <c r="CI151" i="16"/>
  <c r="CI159" i="16"/>
  <c r="CI100" i="16"/>
  <c r="CI105" i="16"/>
  <c r="CI102" i="16"/>
  <c r="CI150" i="16"/>
  <c r="CI101" i="16"/>
  <c r="CI148" i="16"/>
  <c r="CI128" i="16"/>
  <c r="CI149" i="16"/>
  <c r="CI143" i="16"/>
  <c r="CI126" i="16"/>
  <c r="CI137" i="16"/>
  <c r="CI147" i="16"/>
  <c r="CI98" i="16"/>
  <c r="CI146" i="16"/>
  <c r="CI138" i="16"/>
  <c r="CI158" i="16"/>
  <c r="CI155" i="16"/>
  <c r="CI118" i="16"/>
  <c r="CI157" i="16"/>
  <c r="CI120" i="16"/>
  <c r="CI127" i="16"/>
  <c r="CI109" i="16"/>
  <c r="CI119" i="16"/>
  <c r="CI133" i="16"/>
  <c r="CI140" i="16"/>
  <c r="CI95" i="16"/>
  <c r="CI117" i="16"/>
  <c r="CI142" i="16"/>
  <c r="CI134" i="16"/>
  <c r="CI122" i="16"/>
  <c r="CI152" i="16"/>
  <c r="CI132" i="16"/>
  <c r="CI97" i="16"/>
  <c r="CI145" i="16"/>
  <c r="CI156" i="16"/>
  <c r="CI131" i="16"/>
  <c r="CI129" i="16"/>
  <c r="CI96" i="16"/>
  <c r="CI107" i="16"/>
  <c r="CI135" i="16"/>
  <c r="CI111" i="16"/>
  <c r="CI114" i="16"/>
  <c r="CI110" i="16"/>
  <c r="CI108" i="16"/>
  <c r="CI124" i="16"/>
  <c r="CI141" i="16"/>
  <c r="CI116" i="16"/>
  <c r="CI154" i="16"/>
  <c r="CI125" i="16"/>
  <c r="CI121" i="16"/>
  <c r="CI91" i="16"/>
  <c r="CI103" i="16"/>
  <c r="CI123" i="16"/>
  <c r="CI99" i="16"/>
  <c r="CI115" i="16"/>
  <c r="CI139" i="16"/>
  <c r="AU28" i="16"/>
  <c r="AW28" i="16" s="1"/>
  <c r="AN28" i="16"/>
  <c r="AQ66" i="16"/>
  <c r="BJ237" i="16"/>
  <c r="L11" i="164"/>
  <c r="CC138" i="16"/>
  <c r="CC152" i="16"/>
  <c r="H81" i="132"/>
  <c r="CE161" i="16"/>
  <c r="F32" i="164"/>
  <c r="DE161" i="16"/>
  <c r="F58" i="164"/>
  <c r="CS161" i="16"/>
  <c r="F46" i="164"/>
  <c r="CX161" i="16"/>
  <c r="F51" i="164"/>
  <c r="CT161" i="16"/>
  <c r="F47" i="164"/>
  <c r="CK161" i="16"/>
  <c r="F38" i="164" s="1"/>
  <c r="CN161" i="16"/>
  <c r="F41" i="164"/>
  <c r="J81" i="126"/>
  <c r="AF109" i="126" s="1"/>
  <c r="J81" i="96"/>
  <c r="AF109" i="96"/>
  <c r="J81" i="139"/>
  <c r="AF109" i="139" s="1"/>
  <c r="H51" i="140"/>
  <c r="AA103" i="140"/>
  <c r="AO60" i="162" s="1"/>
  <c r="BA60" i="162" s="1"/>
  <c r="CX237" i="16"/>
  <c r="L51" i="164"/>
  <c r="CO237" i="16"/>
  <c r="L42" i="164" s="1"/>
  <c r="CR237" i="16"/>
  <c r="L45" i="164"/>
  <c r="CT237" i="16"/>
  <c r="L47" i="164" s="1"/>
  <c r="DE237" i="16"/>
  <c r="L58" i="164"/>
  <c r="N58" i="164"/>
  <c r="J81" i="107"/>
  <c r="AF109" i="107" s="1"/>
  <c r="E81" i="107"/>
  <c r="AI109" i="107"/>
  <c r="AX26" i="16" s="1"/>
  <c r="DJ81" i="16"/>
  <c r="D9" i="165"/>
  <c r="BJ161" i="16"/>
  <c r="F11" i="164" s="1"/>
  <c r="CH237" i="16"/>
  <c r="L35" i="164"/>
  <c r="DC237" i="16"/>
  <c r="L56" i="164" s="1"/>
  <c r="CY237" i="16"/>
  <c r="L52" i="164" s="1"/>
  <c r="J81" i="120"/>
  <c r="AF109" i="120" s="1"/>
  <c r="J81" i="141"/>
  <c r="AF109" i="141" s="1"/>
  <c r="E81" i="141"/>
  <c r="AI109" i="141" s="1"/>
  <c r="AX61" i="16" s="1"/>
  <c r="J81" i="136"/>
  <c r="AF109" i="136" s="1"/>
  <c r="H51" i="135"/>
  <c r="AA103" i="135"/>
  <c r="AO55" i="162" s="1"/>
  <c r="H48" i="92"/>
  <c r="E81" i="116"/>
  <c r="AI109" i="116" s="1"/>
  <c r="AX35" i="16" s="1"/>
  <c r="E81" i="120"/>
  <c r="AI109" i="120" s="1"/>
  <c r="AX39" i="16" s="1"/>
  <c r="CM237" i="16"/>
  <c r="L40" i="164" s="1"/>
  <c r="CK237" i="16"/>
  <c r="L38" i="164" s="1"/>
  <c r="K7" i="123"/>
  <c r="AR42" i="162"/>
  <c r="AT42" i="162"/>
  <c r="J81" i="123"/>
  <c r="AF109" i="123"/>
  <c r="CD237" i="16"/>
  <c r="L31" i="164" s="1"/>
  <c r="N31" i="164" s="1"/>
  <c r="E81" i="148"/>
  <c r="AI109" i="148" s="1"/>
  <c r="AX68" i="16" s="1"/>
  <c r="AE109" i="148"/>
  <c r="AO68" i="16"/>
  <c r="BD57" i="16"/>
  <c r="BD49" i="16"/>
  <c r="BD66" i="16"/>
  <c r="BD32" i="16"/>
  <c r="BD33" i="16"/>
  <c r="BD40" i="16"/>
  <c r="BD27" i="16"/>
  <c r="BD60" i="16"/>
  <c r="BD58" i="16"/>
  <c r="BD74" i="16"/>
  <c r="BD70" i="16"/>
  <c r="BD62" i="16"/>
  <c r="BD77" i="16"/>
  <c r="BD65" i="16"/>
  <c r="BD79" i="16"/>
  <c r="BD28" i="16"/>
  <c r="BD68" i="16"/>
  <c r="BD42" i="16"/>
  <c r="BD46" i="16"/>
  <c r="BD55" i="16"/>
  <c r="BD44" i="16"/>
  <c r="BD51" i="16"/>
  <c r="BD48" i="16"/>
  <c r="BD59" i="16"/>
  <c r="BD61" i="16"/>
  <c r="BD64" i="16"/>
  <c r="BD26" i="16"/>
  <c r="BD52" i="16"/>
  <c r="BD56" i="16"/>
  <c r="BD72" i="16"/>
  <c r="BD14" i="16"/>
  <c r="BD45" i="16"/>
  <c r="BD22" i="16"/>
  <c r="BD12" i="16"/>
  <c r="BD25" i="16"/>
  <c r="BD24" i="16"/>
  <c r="BD17" i="16"/>
  <c r="BD41" i="16"/>
  <c r="BD11" i="16"/>
  <c r="BD39" i="16"/>
  <c r="BD78" i="16"/>
  <c r="BD15" i="16"/>
  <c r="BD71" i="16"/>
  <c r="BD19" i="16"/>
  <c r="BD29" i="16"/>
  <c r="BD43" i="16"/>
  <c r="BD37" i="16"/>
  <c r="BD75" i="16"/>
  <c r="BD47" i="16"/>
  <c r="BD23" i="16"/>
  <c r="BD20" i="16"/>
  <c r="BD69" i="16"/>
  <c r="BD35" i="16"/>
  <c r="BD53" i="16"/>
  <c r="BD67" i="16"/>
  <c r="BD54" i="16"/>
  <c r="BD13" i="16"/>
  <c r="BD21" i="16"/>
  <c r="BD16" i="16"/>
  <c r="BD38" i="16"/>
  <c r="BD34" i="16"/>
  <c r="BD30" i="16"/>
  <c r="BD10" i="16"/>
  <c r="BD76" i="16"/>
  <c r="BD31" i="16"/>
  <c r="BD63" i="16"/>
  <c r="BD73" i="16"/>
  <c r="BD18" i="16"/>
  <c r="BD36" i="16"/>
  <c r="BD50" i="16"/>
  <c r="AE109" i="133"/>
  <c r="AO53" i="16" s="1"/>
  <c r="E81" i="133"/>
  <c r="AI109" i="133"/>
  <c r="AX53" i="16"/>
  <c r="H59" i="164"/>
  <c r="E81" i="127"/>
  <c r="AI109" i="127"/>
  <c r="AX46" i="16"/>
  <c r="AE109" i="127"/>
  <c r="AO46" i="16" s="1"/>
  <c r="AE109" i="146"/>
  <c r="AO66" i="16"/>
  <c r="E81" i="146"/>
  <c r="AI109" i="146" s="1"/>
  <c r="AX66" i="16" s="1"/>
  <c r="AW22" i="16"/>
  <c r="H29" i="164"/>
  <c r="AE109" i="94"/>
  <c r="AO13" i="16"/>
  <c r="E81" i="94"/>
  <c r="AI109" i="94" s="1"/>
  <c r="AX13" i="16" s="1"/>
  <c r="E81" i="118"/>
  <c r="AI109" i="118" s="1"/>
  <c r="AX37" i="16" s="1"/>
  <c r="AE109" i="118"/>
  <c r="AO37" i="16"/>
  <c r="L13" i="91"/>
  <c r="AL103" i="91"/>
  <c r="AU10" i="162"/>
  <c r="AC103" i="91"/>
  <c r="AQ10" i="162"/>
  <c r="AG103" i="91"/>
  <c r="AV10" i="162"/>
  <c r="L13" i="154"/>
  <c r="AL103" i="154"/>
  <c r="AU74" i="162"/>
  <c r="AC103" i="154"/>
  <c r="AQ74" i="162"/>
  <c r="AG103" i="154"/>
  <c r="AV74" i="162"/>
  <c r="K7" i="154"/>
  <c r="L13" i="142"/>
  <c r="AL103" i="142"/>
  <c r="AU62" i="162"/>
  <c r="AC103" i="142"/>
  <c r="AQ62" i="162"/>
  <c r="AG103" i="142"/>
  <c r="AV62" i="162"/>
  <c r="K7" i="142"/>
  <c r="L13" i="131"/>
  <c r="AL103" i="131"/>
  <c r="AU51" i="162"/>
  <c r="AC103" i="131"/>
  <c r="AQ51" i="162"/>
  <c r="AG103" i="131"/>
  <c r="AV51" i="162"/>
  <c r="K7" i="131"/>
  <c r="AB103" i="155"/>
  <c r="AP75" i="162"/>
  <c r="J7" i="155"/>
  <c r="AB103" i="150"/>
  <c r="AP70" i="162"/>
  <c r="J7" i="150"/>
  <c r="AB103" i="149"/>
  <c r="AP69" i="162"/>
  <c r="J7" i="149"/>
  <c r="AB103" i="145"/>
  <c r="AP65" i="162"/>
  <c r="J7" i="145"/>
  <c r="AB103" i="132"/>
  <c r="AP52" i="162"/>
  <c r="J7" i="132"/>
  <c r="AB103" i="160"/>
  <c r="AP50" i="162"/>
  <c r="J7" i="160"/>
  <c r="AB103" i="157"/>
  <c r="AP77" i="162"/>
  <c r="J7" i="157"/>
  <c r="L13" i="155"/>
  <c r="AL103" i="155"/>
  <c r="AU75" i="162"/>
  <c r="AC103" i="155"/>
  <c r="AQ75" i="162"/>
  <c r="AG103" i="155"/>
  <c r="AV75" i="162"/>
  <c r="K7" i="155"/>
  <c r="L13" i="152"/>
  <c r="AL103" i="152"/>
  <c r="AU72" i="162"/>
  <c r="AC103" i="152"/>
  <c r="AQ72" i="162"/>
  <c r="AG103" i="152"/>
  <c r="AV72" i="162"/>
  <c r="K7" i="152"/>
  <c r="L13" i="150"/>
  <c r="AL103" i="150"/>
  <c r="AU70" i="162"/>
  <c r="AC103" i="150"/>
  <c r="AQ70" i="162"/>
  <c r="AG103" i="150"/>
  <c r="AV70" i="162"/>
  <c r="K7" i="150"/>
  <c r="L13" i="141"/>
  <c r="AL103" i="141"/>
  <c r="AU61" i="162"/>
  <c r="AC103" i="141"/>
  <c r="AQ61" i="162"/>
  <c r="AG103" i="141"/>
  <c r="AV61" i="162"/>
  <c r="K7" i="141"/>
  <c r="L13" i="137"/>
  <c r="AL103" i="137"/>
  <c r="AU57" i="162"/>
  <c r="AC103" i="137"/>
  <c r="AQ57" i="162"/>
  <c r="AG103" i="137"/>
  <c r="AV57" i="162"/>
  <c r="K7" i="137"/>
  <c r="AB103" i="139"/>
  <c r="AP59" i="162"/>
  <c r="J7" i="139"/>
  <c r="AB103" i="137"/>
  <c r="AP57" i="162"/>
  <c r="J7" i="137"/>
  <c r="AB103" i="136"/>
  <c r="AP56" i="162"/>
  <c r="J7" i="136"/>
  <c r="BB55" i="162"/>
  <c r="AR55" i="162"/>
  <c r="AT55" i="162"/>
  <c r="BB48" i="162"/>
  <c r="AR48" i="162"/>
  <c r="AT48" i="162"/>
  <c r="BB47" i="162"/>
  <c r="AR47" i="162"/>
  <c r="AT47" i="162"/>
  <c r="BB44" i="162"/>
  <c r="AR44" i="162"/>
  <c r="AT44" i="162"/>
  <c r="BB43" i="162"/>
  <c r="AR43" i="162"/>
  <c r="AT43" i="162"/>
  <c r="L13" i="149"/>
  <c r="AL103" i="149"/>
  <c r="AU69" i="162"/>
  <c r="AC103" i="149"/>
  <c r="AQ69" i="162"/>
  <c r="AG103" i="149"/>
  <c r="AV69" i="162"/>
  <c r="K7" i="149"/>
  <c r="L13" i="148"/>
  <c r="AL103" i="148"/>
  <c r="AU68" i="162"/>
  <c r="AC103" i="148"/>
  <c r="AQ68" i="162"/>
  <c r="AG103" i="148"/>
  <c r="AV68" i="162"/>
  <c r="K7" i="148"/>
  <c r="L13" i="146"/>
  <c r="AL103" i="146"/>
  <c r="AU66" i="162"/>
  <c r="AC103" i="146"/>
  <c r="AQ66" i="162"/>
  <c r="AG103" i="146"/>
  <c r="AV66" i="162"/>
  <c r="K7" i="146"/>
  <c r="L13" i="144"/>
  <c r="AL103" i="144"/>
  <c r="AU64" i="162"/>
  <c r="AC103" i="144"/>
  <c r="AQ64" i="162"/>
  <c r="AG103" i="144"/>
  <c r="AV64" i="162"/>
  <c r="K7" i="144"/>
  <c r="H55" i="140"/>
  <c r="H54" i="140"/>
  <c r="L13" i="136"/>
  <c r="AL103" i="136"/>
  <c r="AU56" i="162"/>
  <c r="AG103" i="136"/>
  <c r="AV56" i="162"/>
  <c r="AC103" i="136"/>
  <c r="AQ56" i="162"/>
  <c r="K7" i="136"/>
  <c r="L13" i="134"/>
  <c r="AL103" i="134"/>
  <c r="AU54" i="162"/>
  <c r="AC103" i="134"/>
  <c r="AQ54" i="162"/>
  <c r="AG103" i="134"/>
  <c r="AV54" i="162"/>
  <c r="K7" i="134"/>
  <c r="L13" i="160"/>
  <c r="AL103" i="160"/>
  <c r="AU50" i="162"/>
  <c r="AC103" i="160"/>
  <c r="AQ50" i="162"/>
  <c r="AG103" i="160"/>
  <c r="AV50" i="162"/>
  <c r="K7" i="160"/>
  <c r="L13" i="130"/>
  <c r="AL103" i="130"/>
  <c r="AU49" i="162"/>
  <c r="AC103" i="130"/>
  <c r="AQ49" i="162"/>
  <c r="AG103" i="130"/>
  <c r="AV49" i="162"/>
  <c r="K7" i="130"/>
  <c r="L13" i="127"/>
  <c r="AL103" i="127"/>
  <c r="AU46" i="162"/>
  <c r="AC103" i="127"/>
  <c r="AQ46" i="162"/>
  <c r="AG103" i="127"/>
  <c r="AV46" i="162"/>
  <c r="K7" i="127"/>
  <c r="L13" i="121"/>
  <c r="AL103" i="121"/>
  <c r="AU40" i="162"/>
  <c r="AG103" i="121"/>
  <c r="AV40" i="162"/>
  <c r="AC103" i="121"/>
  <c r="AQ40" i="162"/>
  <c r="K7" i="121"/>
  <c r="L13" i="119"/>
  <c r="AL103" i="119"/>
  <c r="AU38" i="162"/>
  <c r="AC103" i="119"/>
  <c r="AQ38" i="162"/>
  <c r="AG103" i="119"/>
  <c r="AV38" i="162"/>
  <c r="K7" i="119"/>
  <c r="BB77" i="162"/>
  <c r="AB109" i="119"/>
  <c r="AH38" i="16"/>
  <c r="M7" i="119"/>
  <c r="AB109" i="113"/>
  <c r="AH32" i="16"/>
  <c r="M7" i="113"/>
  <c r="M7" i="110"/>
  <c r="AB109" i="110"/>
  <c r="AH29" i="16"/>
  <c r="L13" i="104"/>
  <c r="AL103" i="104"/>
  <c r="AU23" i="162"/>
  <c r="AC103" i="104"/>
  <c r="AQ23" i="162"/>
  <c r="AG103" i="104"/>
  <c r="AV23" i="162"/>
  <c r="K7" i="104"/>
  <c r="L13" i="103"/>
  <c r="AL103" i="103"/>
  <c r="AU22" i="162"/>
  <c r="AC103" i="103"/>
  <c r="AQ22" i="162"/>
  <c r="AG103" i="103"/>
  <c r="AV22" i="162"/>
  <c r="K7" i="103"/>
  <c r="M7" i="102"/>
  <c r="AB109" i="102"/>
  <c r="AH21" i="16"/>
  <c r="L13" i="100"/>
  <c r="AL103" i="100"/>
  <c r="AU19" i="162"/>
  <c r="AC103" i="100"/>
  <c r="AQ19" i="162"/>
  <c r="AG103" i="100"/>
  <c r="AV19" i="162"/>
  <c r="K7" i="100"/>
  <c r="AB109" i="99"/>
  <c r="AH18" i="16"/>
  <c r="M7" i="99"/>
  <c r="L13" i="97"/>
  <c r="AL103" i="97"/>
  <c r="AU16" i="162"/>
  <c r="AG103" i="97"/>
  <c r="AV16" i="162"/>
  <c r="AC103" i="97"/>
  <c r="AQ16" i="162"/>
  <c r="K7" i="97"/>
  <c r="AB109" i="97"/>
  <c r="AH16" i="16"/>
  <c r="M7" i="97"/>
  <c r="L13" i="95"/>
  <c r="AL103" i="95"/>
  <c r="AU14" i="162"/>
  <c r="AC103" i="95"/>
  <c r="AQ14" i="162"/>
  <c r="AG103" i="95"/>
  <c r="AV14" i="162"/>
  <c r="K7" i="95"/>
  <c r="BB42" i="162"/>
  <c r="BB36" i="162"/>
  <c r="AR36" i="162"/>
  <c r="AT36" i="162"/>
  <c r="AB103" i="115"/>
  <c r="AP34" i="162"/>
  <c r="J7" i="115"/>
  <c r="AB103" i="114"/>
  <c r="AP33" i="162"/>
  <c r="J7" i="114"/>
  <c r="AB103" i="106"/>
  <c r="AP25" i="162"/>
  <c r="J7" i="106"/>
  <c r="AB103" i="105"/>
  <c r="AP24" i="162"/>
  <c r="J7" i="105"/>
  <c r="AB103" i="104"/>
  <c r="AP23" i="162"/>
  <c r="J7" i="104"/>
  <c r="AB103" i="103"/>
  <c r="AP22" i="162"/>
  <c r="J7" i="103"/>
  <c r="AB103" i="96"/>
  <c r="AP15" i="162"/>
  <c r="J7" i="96"/>
  <c r="AB103" i="94"/>
  <c r="AP13" i="162"/>
  <c r="J7" i="94"/>
  <c r="AB103" i="92"/>
  <c r="AP11" i="162"/>
  <c r="J7" i="92"/>
  <c r="L13" i="118"/>
  <c r="AL103" i="118"/>
  <c r="AU37" i="162"/>
  <c r="AC103" i="118"/>
  <c r="AQ37" i="162"/>
  <c r="AG103" i="118"/>
  <c r="AV37" i="162"/>
  <c r="K7" i="118"/>
  <c r="L13" i="116"/>
  <c r="AL103" i="116"/>
  <c r="AU35" i="162"/>
  <c r="AC103" i="116"/>
  <c r="AQ35" i="162"/>
  <c r="AG103" i="116"/>
  <c r="AV35" i="162"/>
  <c r="K7" i="116"/>
  <c r="L13" i="114"/>
  <c r="AL103" i="114"/>
  <c r="AU33" i="162"/>
  <c r="AC103" i="114"/>
  <c r="AQ33" i="162"/>
  <c r="AG103" i="114"/>
  <c r="AV33" i="162"/>
  <c r="K7" i="114"/>
  <c r="L13" i="112"/>
  <c r="AL103" i="112"/>
  <c r="AU31" i="162"/>
  <c r="AC103" i="112"/>
  <c r="AQ31" i="162"/>
  <c r="AG103" i="112"/>
  <c r="AV31" i="162"/>
  <c r="K7" i="112"/>
  <c r="L13" i="109"/>
  <c r="AL103" i="109"/>
  <c r="AU28" i="162"/>
  <c r="AG103" i="109"/>
  <c r="AV28" i="162"/>
  <c r="AC103" i="109"/>
  <c r="AQ28" i="162"/>
  <c r="K7" i="109"/>
  <c r="L13" i="101"/>
  <c r="AL103" i="101"/>
  <c r="AU20" i="162"/>
  <c r="AG103" i="101"/>
  <c r="AV20" i="162"/>
  <c r="AC103" i="101"/>
  <c r="AQ20" i="162"/>
  <c r="K7" i="101"/>
  <c r="L13" i="93"/>
  <c r="AL103" i="93"/>
  <c r="AU12" i="162"/>
  <c r="AC103" i="93"/>
  <c r="AQ12" i="162"/>
  <c r="AG103" i="93"/>
  <c r="AV12" i="162"/>
  <c r="K7" i="93"/>
  <c r="L13" i="88"/>
  <c r="AL103" i="88"/>
  <c r="AU79" i="162"/>
  <c r="AC103" i="88"/>
  <c r="AQ79" i="162"/>
  <c r="AG103" i="88"/>
  <c r="AV79" i="162"/>
  <c r="K7" i="88"/>
  <c r="AB103" i="119"/>
  <c r="AP38" i="162"/>
  <c r="J7" i="119"/>
  <c r="AB103" i="118"/>
  <c r="AP37" i="162"/>
  <c r="J7" i="118"/>
  <c r="AB103" i="117"/>
  <c r="AP36" i="162"/>
  <c r="J7" i="117"/>
  <c r="AB103" i="116"/>
  <c r="AP35" i="162"/>
  <c r="J7" i="116"/>
  <c r="AB103" i="113"/>
  <c r="AP32" i="162"/>
  <c r="J7" i="113"/>
  <c r="AB103" i="112"/>
  <c r="AP31" i="162"/>
  <c r="J7" i="112"/>
  <c r="AB103" i="111"/>
  <c r="AP30" i="162"/>
  <c r="J7" i="111"/>
  <c r="AB103" i="110"/>
  <c r="AP29" i="162"/>
  <c r="J7" i="110"/>
  <c r="AB103" i="109"/>
  <c r="AP28" i="162"/>
  <c r="J7" i="109"/>
  <c r="AB103" i="108"/>
  <c r="AP27" i="162"/>
  <c r="J7" i="108"/>
  <c r="AB103" i="107"/>
  <c r="AP26" i="162"/>
  <c r="J7" i="107"/>
  <c r="BB25" i="162"/>
  <c r="AR25" i="162"/>
  <c r="AT25" i="162"/>
  <c r="BB24" i="162"/>
  <c r="AR24" i="162"/>
  <c r="AT24" i="162"/>
  <c r="AB103" i="102"/>
  <c r="AP21" i="162"/>
  <c r="J7" i="102"/>
  <c r="AB103" i="101"/>
  <c r="AP20" i="162"/>
  <c r="J7" i="101"/>
  <c r="AB103" i="100"/>
  <c r="AP19" i="162"/>
  <c r="J7" i="100"/>
  <c r="AB103" i="99"/>
  <c r="AP18" i="162"/>
  <c r="J7" i="99"/>
  <c r="AB103" i="98"/>
  <c r="AP17" i="162"/>
  <c r="J7" i="98"/>
  <c r="AB103" i="97"/>
  <c r="AP16" i="162"/>
  <c r="J7" i="97"/>
  <c r="AB103" i="95"/>
  <c r="AP14" i="162"/>
  <c r="J7" i="95"/>
  <c r="BB13" i="162"/>
  <c r="AR13" i="162"/>
  <c r="AT13" i="162"/>
  <c r="AB103" i="158"/>
  <c r="AP78" i="162"/>
  <c r="J7" i="158"/>
  <c r="AB103" i="88"/>
  <c r="AP79" i="162"/>
  <c r="J7" i="88"/>
  <c r="E81" i="91"/>
  <c r="AI109" i="91" s="1"/>
  <c r="AX10" i="16" s="1"/>
  <c r="AE109" i="91"/>
  <c r="AO10" i="16"/>
  <c r="AJ85" i="162"/>
  <c r="AL85" i="162"/>
  <c r="AK85" i="162"/>
  <c r="AI85" i="162"/>
  <c r="AH85" i="162"/>
  <c r="AE109" i="149"/>
  <c r="AO69" i="16" s="1"/>
  <c r="E81" i="99"/>
  <c r="AI109" i="99" s="1"/>
  <c r="AX18" i="16" s="1"/>
  <c r="AE109" i="99"/>
  <c r="AO18" i="16"/>
  <c r="H51" i="155"/>
  <c r="AA103" i="155" s="1"/>
  <c r="AO75" i="162" s="1"/>
  <c r="BA75" i="162" s="1"/>
  <c r="H51" i="150"/>
  <c r="AA103" i="150"/>
  <c r="AO70" i="162" s="1"/>
  <c r="H51" i="149"/>
  <c r="AA103" i="149" s="1"/>
  <c r="AO69" i="162" s="1"/>
  <c r="H51" i="145"/>
  <c r="AA103" i="145"/>
  <c r="AO65" i="162" s="1"/>
  <c r="H51" i="132"/>
  <c r="AA103" i="132" s="1"/>
  <c r="AO52" i="162" s="1"/>
  <c r="H51" i="160"/>
  <c r="AA103" i="160"/>
  <c r="AO50" i="162" s="1"/>
  <c r="BA50" i="162" s="1"/>
  <c r="H48" i="158"/>
  <c r="DA161" i="16"/>
  <c r="F54" i="164" s="1"/>
  <c r="CR161" i="16"/>
  <c r="F45" i="164" s="1"/>
  <c r="L13" i="156"/>
  <c r="AL103" i="156"/>
  <c r="AU76" i="162"/>
  <c r="AC103" i="156"/>
  <c r="AQ76" i="162"/>
  <c r="AG103" i="156"/>
  <c r="AV76" i="162"/>
  <c r="K7" i="156"/>
  <c r="L13" i="151"/>
  <c r="AL103" i="151"/>
  <c r="AU71" i="162"/>
  <c r="AC103" i="151"/>
  <c r="AQ71" i="162"/>
  <c r="AG103" i="151"/>
  <c r="AV71" i="162"/>
  <c r="K7" i="151"/>
  <c r="L13" i="139"/>
  <c r="AL103" i="139"/>
  <c r="AU59" i="162"/>
  <c r="AC103" i="139"/>
  <c r="AQ59" i="162"/>
  <c r="AG103" i="139"/>
  <c r="AV59" i="162"/>
  <c r="K7" i="139"/>
  <c r="AB103" i="151"/>
  <c r="AP71" i="162"/>
  <c r="J7" i="151"/>
  <c r="AB103" i="146"/>
  <c r="AP66" i="162"/>
  <c r="J7" i="146"/>
  <c r="AB103" i="144"/>
  <c r="AP64" i="162"/>
  <c r="J7" i="144"/>
  <c r="AB103" i="142"/>
  <c r="AP62" i="162"/>
  <c r="J7" i="142"/>
  <c r="AB103" i="141"/>
  <c r="AP61" i="162"/>
  <c r="J7" i="141"/>
  <c r="BB60" i="162"/>
  <c r="AR60" i="162"/>
  <c r="AT60" i="162"/>
  <c r="AB103" i="131"/>
  <c r="AP51" i="162"/>
  <c r="J7" i="131"/>
  <c r="AB103" i="126"/>
  <c r="AP45" i="162"/>
  <c r="J7" i="126"/>
  <c r="L13" i="153"/>
  <c r="AL103" i="153"/>
  <c r="AU73" i="162"/>
  <c r="AC103" i="153"/>
  <c r="AQ73" i="162"/>
  <c r="AG103" i="153"/>
  <c r="AV73" i="162"/>
  <c r="K7" i="153"/>
  <c r="L13" i="147"/>
  <c r="AL103" i="147"/>
  <c r="AU67" i="162"/>
  <c r="AC103" i="147"/>
  <c r="AQ67" i="162"/>
  <c r="AG103" i="147"/>
  <c r="AV67" i="162"/>
  <c r="K7" i="147"/>
  <c r="L13" i="145"/>
  <c r="AL103" i="145"/>
  <c r="AU65" i="162"/>
  <c r="AC103" i="145"/>
  <c r="AQ65" i="162"/>
  <c r="AG103" i="145"/>
  <c r="AV65" i="162"/>
  <c r="K7" i="145"/>
  <c r="L13" i="143"/>
  <c r="AL103" i="143"/>
  <c r="AU63" i="162"/>
  <c r="AC103" i="143"/>
  <c r="AQ63" i="162"/>
  <c r="AG103" i="143"/>
  <c r="AV63" i="162"/>
  <c r="K7" i="143"/>
  <c r="L13" i="138"/>
  <c r="AL103" i="138"/>
  <c r="AU58" i="162"/>
  <c r="AC103" i="138"/>
  <c r="AQ58" i="162"/>
  <c r="AG103" i="138"/>
  <c r="AV58" i="162"/>
  <c r="K7" i="138"/>
  <c r="L13" i="133"/>
  <c r="AL103" i="133"/>
  <c r="AU53" i="162"/>
  <c r="AC103" i="133"/>
  <c r="AQ53" i="162"/>
  <c r="AG103" i="133"/>
  <c r="AV53" i="162"/>
  <c r="K7" i="133"/>
  <c r="L13" i="132"/>
  <c r="AL103" i="132"/>
  <c r="AU52" i="162"/>
  <c r="AG103" i="132"/>
  <c r="AV52" i="162"/>
  <c r="AC103" i="132"/>
  <c r="AQ52" i="162"/>
  <c r="K7" i="132"/>
  <c r="L13" i="126"/>
  <c r="AL103" i="126"/>
  <c r="AU45" i="162"/>
  <c r="AC103" i="126"/>
  <c r="AQ45" i="162"/>
  <c r="AG103" i="126"/>
  <c r="AV45" i="162"/>
  <c r="K7" i="126"/>
  <c r="L13" i="122"/>
  <c r="AL103" i="122"/>
  <c r="AU41" i="162"/>
  <c r="AC103" i="122"/>
  <c r="AQ41" i="162"/>
  <c r="AG103" i="122"/>
  <c r="AV41" i="162"/>
  <c r="K7" i="122"/>
  <c r="L13" i="120"/>
  <c r="AL103" i="120"/>
  <c r="AU39" i="162"/>
  <c r="AC103" i="120"/>
  <c r="AQ39" i="162"/>
  <c r="AG103" i="120"/>
  <c r="AV39" i="162"/>
  <c r="K7" i="120"/>
  <c r="AB103" i="156"/>
  <c r="AP76" i="162"/>
  <c r="J7" i="156"/>
  <c r="AB103" i="154"/>
  <c r="AP74" i="162"/>
  <c r="J7" i="154"/>
  <c r="AB103" i="153"/>
  <c r="AP73" i="162"/>
  <c r="J7" i="153"/>
  <c r="AB103" i="152"/>
  <c r="AP72" i="162"/>
  <c r="J7" i="152"/>
  <c r="AB103" i="148"/>
  <c r="AP68" i="162"/>
  <c r="J7" i="148"/>
  <c r="AB103" i="147"/>
  <c r="AP67" i="162"/>
  <c r="J7" i="147"/>
  <c r="AB103" i="143"/>
  <c r="AP63" i="162"/>
  <c r="J7" i="143"/>
  <c r="AB103" i="140"/>
  <c r="AP60" i="162"/>
  <c r="J7" i="140"/>
  <c r="AB103" i="138"/>
  <c r="AP58" i="162"/>
  <c r="J7" i="138"/>
  <c r="AB103" i="135"/>
  <c r="AP55" i="162"/>
  <c r="J7" i="135"/>
  <c r="AB103" i="134"/>
  <c r="AP54" i="162"/>
  <c r="J7" i="134"/>
  <c r="AB103" i="133"/>
  <c r="AP53" i="162"/>
  <c r="J7" i="133"/>
  <c r="AB103" i="130"/>
  <c r="AP49" i="162"/>
  <c r="J7" i="130"/>
  <c r="AB103" i="129"/>
  <c r="AP48" i="162"/>
  <c r="J7" i="129"/>
  <c r="AB103" i="128"/>
  <c r="AP47" i="162"/>
  <c r="J7" i="128"/>
  <c r="AB103" i="127"/>
  <c r="AP46" i="162"/>
  <c r="J7" i="127"/>
  <c r="AB103" i="125"/>
  <c r="AP44" i="162"/>
  <c r="J7" i="125"/>
  <c r="AB103" i="124"/>
  <c r="AP43" i="162"/>
  <c r="J7" i="124"/>
  <c r="AB103" i="123"/>
  <c r="AP42" i="162"/>
  <c r="J7" i="123"/>
  <c r="AB103" i="120"/>
  <c r="AP39" i="162"/>
  <c r="J7" i="120"/>
  <c r="L13" i="113"/>
  <c r="AL103" i="113"/>
  <c r="AU32" i="162"/>
  <c r="AG103" i="113"/>
  <c r="AV32" i="162"/>
  <c r="AC103" i="113"/>
  <c r="AQ32" i="162"/>
  <c r="K7" i="113"/>
  <c r="L13" i="110"/>
  <c r="AL103" i="110"/>
  <c r="AU29" i="162"/>
  <c r="AC103" i="110"/>
  <c r="AQ29" i="162"/>
  <c r="AG103" i="110"/>
  <c r="AV29" i="162"/>
  <c r="K7" i="110"/>
  <c r="AB109" i="109"/>
  <c r="AH28" i="16"/>
  <c r="M7" i="109"/>
  <c r="L13" i="107"/>
  <c r="AL103" i="107"/>
  <c r="AU26" i="162"/>
  <c r="AC103" i="107"/>
  <c r="AQ26" i="162"/>
  <c r="AG103" i="107"/>
  <c r="AV26" i="162"/>
  <c r="K7" i="107"/>
  <c r="L13" i="102"/>
  <c r="AL103" i="102"/>
  <c r="AU21" i="162"/>
  <c r="AC103" i="102"/>
  <c r="AQ21" i="162"/>
  <c r="AG103" i="102"/>
  <c r="AV21" i="162"/>
  <c r="K7" i="102"/>
  <c r="AB109" i="101"/>
  <c r="AH20" i="16"/>
  <c r="M7" i="101"/>
  <c r="L13" i="99"/>
  <c r="AL103" i="99"/>
  <c r="AU18" i="162"/>
  <c r="AC103" i="99"/>
  <c r="AQ18" i="162"/>
  <c r="AG103" i="99"/>
  <c r="AV18" i="162"/>
  <c r="K7" i="99"/>
  <c r="L13" i="96"/>
  <c r="AL103" i="96"/>
  <c r="AU15" i="162"/>
  <c r="AC103" i="96"/>
  <c r="AQ15" i="162"/>
  <c r="AG103" i="96"/>
  <c r="AV15" i="162"/>
  <c r="K7" i="96"/>
  <c r="AB103" i="122"/>
  <c r="AP41" i="162"/>
  <c r="J7" i="122"/>
  <c r="AB103" i="121"/>
  <c r="AP40" i="162"/>
  <c r="J7" i="121"/>
  <c r="L13" i="115"/>
  <c r="AL103" i="115"/>
  <c r="AU34" i="162"/>
  <c r="AC103" i="115"/>
  <c r="AQ34" i="162"/>
  <c r="AG103" i="115"/>
  <c r="AV34" i="162"/>
  <c r="K7" i="115"/>
  <c r="L13" i="111"/>
  <c r="AL103" i="111"/>
  <c r="AU30" i="162"/>
  <c r="AC103" i="111"/>
  <c r="AQ30" i="162"/>
  <c r="AG103" i="111"/>
  <c r="AV30" i="162"/>
  <c r="K7" i="111"/>
  <c r="L13" i="108"/>
  <c r="AL103" i="108"/>
  <c r="AU27" i="162"/>
  <c r="AC103" i="108"/>
  <c r="AQ27" i="162"/>
  <c r="AG103" i="108"/>
  <c r="AV27" i="162"/>
  <c r="K7" i="108"/>
  <c r="L13" i="98"/>
  <c r="AL103" i="98"/>
  <c r="AU17" i="162"/>
  <c r="AC103" i="98"/>
  <c r="AQ17" i="162"/>
  <c r="AG103" i="98"/>
  <c r="AV17" i="162"/>
  <c r="K7" i="98"/>
  <c r="L13" i="158"/>
  <c r="AL103" i="158"/>
  <c r="AU78" i="162"/>
  <c r="AC103" i="158"/>
  <c r="AQ78" i="162"/>
  <c r="AG103" i="158"/>
  <c r="AV78" i="162"/>
  <c r="K7" i="158"/>
  <c r="AB103" i="93"/>
  <c r="AP12" i="162"/>
  <c r="J7" i="93"/>
  <c r="AE109" i="153"/>
  <c r="AO73" i="16" s="1"/>
  <c r="E81" i="153"/>
  <c r="AI109" i="153" s="1"/>
  <c r="AX73" i="16" s="1"/>
  <c r="AW10" i="16"/>
  <c r="H51" i="157"/>
  <c r="AA103" i="157" s="1"/>
  <c r="AO77" i="162" s="1"/>
  <c r="CD161" i="16"/>
  <c r="F31" i="164" s="1"/>
  <c r="CM161" i="16"/>
  <c r="F40" i="164" s="1"/>
  <c r="DF161" i="16"/>
  <c r="F59" i="164" s="1"/>
  <c r="CO161" i="16"/>
  <c r="F42" i="164" s="1"/>
  <c r="AR23" i="16"/>
  <c r="AT23" i="16" s="1"/>
  <c r="BE23" i="16"/>
  <c r="BE37" i="16"/>
  <c r="AR37" i="16"/>
  <c r="AT37" i="16" s="1"/>
  <c r="E81" i="122"/>
  <c r="AI109" i="122"/>
  <c r="AX41" i="16" s="1"/>
  <c r="AE109" i="122"/>
  <c r="AO41" i="16" s="1"/>
  <c r="AR12" i="16"/>
  <c r="AT12" i="16" s="1"/>
  <c r="BE12" i="16"/>
  <c r="E81" i="150"/>
  <c r="AI109" i="150"/>
  <c r="AX70" i="16" s="1"/>
  <c r="AE109" i="150"/>
  <c r="AO70" i="16" s="1"/>
  <c r="AR11" i="16"/>
  <c r="AT11" i="16" s="1"/>
  <c r="BE11" i="16"/>
  <c r="AR46" i="16"/>
  <c r="AT46" i="16" s="1"/>
  <c r="BE46" i="16"/>
  <c r="AR11" i="162"/>
  <c r="AT11" i="162"/>
  <c r="BB11" i="162"/>
  <c r="AR30" i="16"/>
  <c r="AT30" i="16"/>
  <c r="BE30" i="16"/>
  <c r="AR27" i="16"/>
  <c r="AT27" i="16" s="1"/>
  <c r="BE27" i="16"/>
  <c r="AE109" i="137"/>
  <c r="AO57" i="16"/>
  <c r="BT161" i="16"/>
  <c r="F21" i="164"/>
  <c r="AQ37" i="16"/>
  <c r="AR16" i="16"/>
  <c r="AT16" i="16"/>
  <c r="AW16" i="16" s="1"/>
  <c r="BE16" i="16"/>
  <c r="H81" i="93"/>
  <c r="AG109" i="93"/>
  <c r="AM12" i="16" s="1"/>
  <c r="AS12" i="16" s="1"/>
  <c r="AW12" i="16" s="1"/>
  <c r="AR79" i="16"/>
  <c r="AT79" i="16" s="1"/>
  <c r="BE79" i="16"/>
  <c r="AQ14" i="16"/>
  <c r="AQ27" i="16"/>
  <c r="AR35" i="16"/>
  <c r="AT35" i="16"/>
  <c r="BE35" i="16"/>
  <c r="AQ12" i="16"/>
  <c r="AQ23" i="16"/>
  <c r="CC161" i="16"/>
  <c r="F30" i="164" s="1"/>
  <c r="BU161" i="16"/>
  <c r="F22" i="164"/>
  <c r="AG109" i="95"/>
  <c r="AM14" i="16" s="1"/>
  <c r="AS14" i="16" s="1"/>
  <c r="H81" i="95"/>
  <c r="AR66" i="16"/>
  <c r="AT66" i="16" s="1"/>
  <c r="AR48" i="16"/>
  <c r="AT48" i="16"/>
  <c r="BE48" i="16"/>
  <c r="BE14" i="16"/>
  <c r="AR14" i="16"/>
  <c r="AT14" i="16"/>
  <c r="AQ79" i="16"/>
  <c r="BZ161" i="16"/>
  <c r="F27" i="164" s="1"/>
  <c r="AU54" i="16"/>
  <c r="AU63" i="16"/>
  <c r="AW63" i="16" s="1"/>
  <c r="AN63" i="16"/>
  <c r="E81" i="157"/>
  <c r="AI109" i="157"/>
  <c r="AX77" i="16" s="1"/>
  <c r="AE109" i="157"/>
  <c r="AO77" i="16" s="1"/>
  <c r="AE109" i="144"/>
  <c r="AO64" i="16" s="1"/>
  <c r="E81" i="144"/>
  <c r="AI109" i="144" s="1"/>
  <c r="AX64" i="16" s="1"/>
  <c r="E81" i="143"/>
  <c r="AI109" i="143"/>
  <c r="AX63" i="16" s="1"/>
  <c r="AE109" i="143"/>
  <c r="AO63" i="16"/>
  <c r="AU27" i="16"/>
  <c r="AN27" i="16"/>
  <c r="AN77" i="16"/>
  <c r="AU77" i="16"/>
  <c r="AE109" i="113"/>
  <c r="AO32" i="16" s="1"/>
  <c r="E81" i="113"/>
  <c r="AI109" i="113"/>
  <c r="AX32" i="16" s="1"/>
  <c r="AE109" i="105"/>
  <c r="AO24" i="16"/>
  <c r="E81" i="105"/>
  <c r="AI109" i="105" s="1"/>
  <c r="AX24" i="16" s="1"/>
  <c r="AE109" i="126"/>
  <c r="AO45" i="16" s="1"/>
  <c r="E81" i="126"/>
  <c r="AI109" i="126" s="1"/>
  <c r="AX45" i="16" s="1"/>
  <c r="AN34" i="16"/>
  <c r="AU34" i="16"/>
  <c r="AW34" i="16" s="1"/>
  <c r="AN59" i="16"/>
  <c r="AU59" i="16"/>
  <c r="AN54" i="16"/>
  <c r="AN43" i="16"/>
  <c r="AU43" i="16"/>
  <c r="AE109" i="104"/>
  <c r="AO23" i="16" s="1"/>
  <c r="E81" i="104"/>
  <c r="AI109" i="104" s="1"/>
  <c r="AX23" i="16" s="1"/>
  <c r="AN19" i="16"/>
  <c r="AU19" i="16"/>
  <c r="E81" i="128"/>
  <c r="AI109" i="128" s="1"/>
  <c r="AX47" i="16" s="1"/>
  <c r="AE109" i="128"/>
  <c r="AO47" i="16"/>
  <c r="AE109" i="88"/>
  <c r="AO79" i="16" s="1"/>
  <c r="E81" i="88"/>
  <c r="AI109" i="88"/>
  <c r="AX79" i="16" s="1"/>
  <c r="E81" i="129"/>
  <c r="AI109" i="129" s="1"/>
  <c r="AX48" i="16" s="1"/>
  <c r="AE109" i="129"/>
  <c r="AO48" i="16"/>
  <c r="E81" i="139"/>
  <c r="AI109" i="139"/>
  <c r="AX59" i="16" s="1"/>
  <c r="BY161" i="16"/>
  <c r="F26" i="164" s="1"/>
  <c r="CA161" i="16"/>
  <c r="F28" i="164" s="1"/>
  <c r="BX161" i="16"/>
  <c r="F25" i="164" s="1"/>
  <c r="AE109" i="132"/>
  <c r="AO52" i="16" s="1"/>
  <c r="E81" i="132"/>
  <c r="AI109" i="132" s="1"/>
  <c r="AX52" i="16" s="1"/>
  <c r="E81" i="96"/>
  <c r="AI109" i="96"/>
  <c r="AX15" i="16" s="1"/>
  <c r="AE109" i="96"/>
  <c r="AO15" i="16" s="1"/>
  <c r="AE109" i="115"/>
  <c r="AO34" i="16" s="1"/>
  <c r="E81" i="115"/>
  <c r="AI109" i="115" s="1"/>
  <c r="AX34" i="16" s="1"/>
  <c r="AN29" i="16"/>
  <c r="AU29" i="16"/>
  <c r="AU50" i="16"/>
  <c r="AW50" i="16" s="1"/>
  <c r="AN50" i="16"/>
  <c r="E81" i="135"/>
  <c r="AI109" i="135"/>
  <c r="AX55" i="16" s="1"/>
  <c r="AE109" i="135"/>
  <c r="AO55" i="16" s="1"/>
  <c r="AE109" i="102"/>
  <c r="AO21" i="16" s="1"/>
  <c r="E81" i="102"/>
  <c r="AI109" i="102" s="1"/>
  <c r="AX21" i="16" s="1"/>
  <c r="AU78" i="16"/>
  <c r="AN78" i="16"/>
  <c r="AU58" i="16"/>
  <c r="AW58" i="16" s="1"/>
  <c r="AN58" i="16"/>
  <c r="AU71" i="16"/>
  <c r="AW71" i="16"/>
  <c r="AN71" i="16"/>
  <c r="AN38" i="16"/>
  <c r="AU38" i="16"/>
  <c r="AN26" i="16"/>
  <c r="AU26" i="16"/>
  <c r="AN62" i="16"/>
  <c r="AU62" i="16"/>
  <c r="AW62" i="16" s="1"/>
  <c r="AU49" i="16"/>
  <c r="AN49" i="16"/>
  <c r="AN15" i="16"/>
  <c r="AU15" i="16"/>
  <c r="AE109" i="111"/>
  <c r="AO30" i="16"/>
  <c r="E81" i="111"/>
  <c r="AI109" i="111"/>
  <c r="AX30" i="16" s="1"/>
  <c r="AE109" i="136"/>
  <c r="AO56" i="16" s="1"/>
  <c r="E81" i="136"/>
  <c r="AI109" i="136" s="1"/>
  <c r="AX56" i="16" s="1"/>
  <c r="AN25" i="16"/>
  <c r="AU25" i="16"/>
  <c r="AU61" i="16"/>
  <c r="AN61" i="16"/>
  <c r="AE109" i="121"/>
  <c r="AO40" i="16" s="1"/>
  <c r="E81" i="121"/>
  <c r="AI109" i="121" s="1"/>
  <c r="AX40" i="16" s="1"/>
  <c r="AU67" i="16"/>
  <c r="AN67" i="16"/>
  <c r="AN65" i="16"/>
  <c r="AU65" i="16"/>
  <c r="AN64" i="16"/>
  <c r="AU64" i="16"/>
  <c r="E81" i="110"/>
  <c r="AI109" i="110" s="1"/>
  <c r="AX29" i="16" s="1"/>
  <c r="AE109" i="110"/>
  <c r="AO29" i="16"/>
  <c r="E81" i="160"/>
  <c r="AI109" i="160" s="1"/>
  <c r="AX50" i="16" s="1"/>
  <c r="AE109" i="160"/>
  <c r="AO50" i="16" s="1"/>
  <c r="AN55" i="16"/>
  <c r="AU55" i="16"/>
  <c r="AN21" i="16"/>
  <c r="AU21" i="16"/>
  <c r="E81" i="158"/>
  <c r="AI109" i="158" s="1"/>
  <c r="AX78" i="16" s="1"/>
  <c r="AE109" i="158"/>
  <c r="AO78" i="16"/>
  <c r="BP161" i="16"/>
  <c r="F17" i="164" s="1"/>
  <c r="CJ161" i="16"/>
  <c r="F37" i="164"/>
  <c r="CI161" i="16"/>
  <c r="F36" i="164" s="1"/>
  <c r="BO161" i="16"/>
  <c r="F16" i="164"/>
  <c r="BW161" i="16"/>
  <c r="F24" i="164" s="1"/>
  <c r="BL161" i="16"/>
  <c r="F13" i="164" s="1"/>
  <c r="N11" i="164"/>
  <c r="H11" i="164"/>
  <c r="E81" i="108"/>
  <c r="AI109" i="108" s="1"/>
  <c r="AX27" i="16" s="1"/>
  <c r="AE109" i="108"/>
  <c r="AO27" i="16"/>
  <c r="AN30" i="16"/>
  <c r="AU30" i="16"/>
  <c r="AW30" i="16" s="1"/>
  <c r="AE109" i="138"/>
  <c r="AO58" i="16" s="1"/>
  <c r="E81" i="138"/>
  <c r="AI109" i="138" s="1"/>
  <c r="AX58" i="16" s="1"/>
  <c r="AE109" i="151"/>
  <c r="AO71" i="16"/>
  <c r="E81" i="151"/>
  <c r="AI109" i="151"/>
  <c r="AX71" i="16" s="1"/>
  <c r="AE109" i="119"/>
  <c r="AO38" i="16" s="1"/>
  <c r="E81" i="119"/>
  <c r="AI109" i="119" s="1"/>
  <c r="AX38" i="16" s="1"/>
  <c r="E81" i="142"/>
  <c r="AI109" i="142"/>
  <c r="AX62" i="16" s="1"/>
  <c r="AE109" i="142"/>
  <c r="AO62" i="16" s="1"/>
  <c r="E81" i="130"/>
  <c r="AI109" i="130" s="1"/>
  <c r="AX49" i="16" s="1"/>
  <c r="AE109" i="130"/>
  <c r="AO49" i="16"/>
  <c r="AU32" i="16"/>
  <c r="AN32" i="16"/>
  <c r="AU24" i="16"/>
  <c r="AN24" i="16"/>
  <c r="AN56" i="16"/>
  <c r="AU56" i="16"/>
  <c r="E81" i="106"/>
  <c r="AI109" i="106"/>
  <c r="AX25" i="16" s="1"/>
  <c r="AE109" i="106"/>
  <c r="AO25" i="16" s="1"/>
  <c r="AE109" i="147"/>
  <c r="AO67" i="16" s="1"/>
  <c r="E81" i="147"/>
  <c r="AI109" i="147" s="1"/>
  <c r="AX67" i="16" s="1"/>
  <c r="AE109" i="145"/>
  <c r="AO65" i="16"/>
  <c r="E81" i="145"/>
  <c r="AI109" i="145"/>
  <c r="AX65" i="16" s="1"/>
  <c r="AE109" i="134"/>
  <c r="AO54" i="16" s="1"/>
  <c r="E81" i="134"/>
  <c r="AI109" i="134" s="1"/>
  <c r="AX54" i="16" s="1"/>
  <c r="AE109" i="124"/>
  <c r="AO43" i="16"/>
  <c r="E81" i="124"/>
  <c r="AI109" i="124"/>
  <c r="AX43" i="16" s="1"/>
  <c r="AN23" i="16"/>
  <c r="AU23" i="16"/>
  <c r="AW23" i="16"/>
  <c r="E81" i="100"/>
  <c r="AI109" i="100"/>
  <c r="AX19" i="16" s="1"/>
  <c r="AE109" i="100"/>
  <c r="AO19" i="16" s="1"/>
  <c r="AU47" i="16"/>
  <c r="AW47" i="16" s="1"/>
  <c r="AN47" i="16"/>
  <c r="AN79" i="16"/>
  <c r="AU79" i="16"/>
  <c r="AN48" i="16"/>
  <c r="AU48" i="16"/>
  <c r="CF161" i="16"/>
  <c r="F33" i="164" s="1"/>
  <c r="BR161" i="16"/>
  <c r="F19" i="164"/>
  <c r="BN161" i="16"/>
  <c r="F15" i="164" s="1"/>
  <c r="BQ161" i="16"/>
  <c r="F18" i="164"/>
  <c r="CH161" i="16"/>
  <c r="F35" i="164" s="1"/>
  <c r="H58" i="164"/>
  <c r="N38" i="164"/>
  <c r="H38" i="164"/>
  <c r="N47" i="164"/>
  <c r="H47" i="164"/>
  <c r="AR59" i="16"/>
  <c r="AT59" i="16" s="1"/>
  <c r="AW59" i="16" s="1"/>
  <c r="BE59" i="16"/>
  <c r="AR45" i="16"/>
  <c r="AT45" i="16"/>
  <c r="AW45" i="16" s="1"/>
  <c r="BE45" i="16"/>
  <c r="BE56" i="16"/>
  <c r="AR56" i="16"/>
  <c r="AT56" i="16" s="1"/>
  <c r="AW56" i="16" s="1"/>
  <c r="AR39" i="16"/>
  <c r="AT39" i="16"/>
  <c r="AW39" i="16" s="1"/>
  <c r="BE39" i="16"/>
  <c r="N35" i="164"/>
  <c r="H35" i="164"/>
  <c r="N51" i="164"/>
  <c r="H51" i="164"/>
  <c r="H31" i="164"/>
  <c r="AR42" i="16"/>
  <c r="AT42" i="16"/>
  <c r="AW42" i="16"/>
  <c r="BE42" i="16"/>
  <c r="N40" i="164"/>
  <c r="H40" i="164"/>
  <c r="BE61" i="16"/>
  <c r="AR61" i="16"/>
  <c r="AT61" i="16" s="1"/>
  <c r="AW61" i="16" s="1"/>
  <c r="N56" i="164"/>
  <c r="H56" i="164"/>
  <c r="AR26" i="16"/>
  <c r="AT26" i="16"/>
  <c r="AW26" i="16"/>
  <c r="BE26" i="16"/>
  <c r="N42" i="164"/>
  <c r="H42" i="164"/>
  <c r="AR15" i="16"/>
  <c r="AT15" i="16" s="1"/>
  <c r="BE15" i="16"/>
  <c r="AI81" i="16"/>
  <c r="N52" i="164"/>
  <c r="H52" i="164"/>
  <c r="F9" i="165"/>
  <c r="F33" i="165"/>
  <c r="D33" i="165"/>
  <c r="N45" i="164"/>
  <c r="H45" i="164"/>
  <c r="AJ81" i="16"/>
  <c r="AH81" i="16"/>
  <c r="AE83" i="16"/>
  <c r="BB78" i="162"/>
  <c r="AR78" i="162"/>
  <c r="AT78" i="162"/>
  <c r="BB17" i="162"/>
  <c r="AR17" i="162"/>
  <c r="AT17" i="162"/>
  <c r="BB27" i="162"/>
  <c r="AR27" i="162"/>
  <c r="AT27" i="162"/>
  <c r="BB30" i="162"/>
  <c r="AR30" i="162"/>
  <c r="AT30" i="162"/>
  <c r="BB34" i="162"/>
  <c r="AR34" i="162"/>
  <c r="AT34" i="162"/>
  <c r="BB15" i="162"/>
  <c r="AR15" i="162"/>
  <c r="AT15" i="162"/>
  <c r="BB18" i="162"/>
  <c r="AR18" i="162"/>
  <c r="AT18" i="162"/>
  <c r="BB21" i="162"/>
  <c r="AR21" i="162"/>
  <c r="AT21" i="162"/>
  <c r="BB26" i="162"/>
  <c r="AR26" i="162"/>
  <c r="AT26" i="162"/>
  <c r="BB29" i="162"/>
  <c r="AR29" i="162"/>
  <c r="AT29" i="162"/>
  <c r="BB39" i="162"/>
  <c r="AR39" i="162"/>
  <c r="AT39" i="162"/>
  <c r="BB41" i="162"/>
  <c r="AR41" i="162"/>
  <c r="AT41" i="162"/>
  <c r="BB45" i="162"/>
  <c r="AR45" i="162"/>
  <c r="AT45" i="162"/>
  <c r="BB53" i="162"/>
  <c r="AR53" i="162"/>
  <c r="AT53" i="162"/>
  <c r="BB58" i="162"/>
  <c r="AR58" i="162"/>
  <c r="AT58" i="162"/>
  <c r="BB63" i="162"/>
  <c r="AR63" i="162"/>
  <c r="AT63" i="162"/>
  <c r="BB65" i="162"/>
  <c r="AR65" i="162"/>
  <c r="AT65" i="162"/>
  <c r="BB67" i="162"/>
  <c r="AR67" i="162"/>
  <c r="AT67" i="162"/>
  <c r="BB73" i="162"/>
  <c r="AR73" i="162"/>
  <c r="AT73" i="162"/>
  <c r="BB59" i="162"/>
  <c r="AR59" i="162"/>
  <c r="AT59" i="162"/>
  <c r="BB71" i="162"/>
  <c r="AR71" i="162"/>
  <c r="AT71" i="162"/>
  <c r="BB76" i="162"/>
  <c r="AR76" i="162"/>
  <c r="AT76" i="162"/>
  <c r="BB20" i="162"/>
  <c r="AR20" i="162"/>
  <c r="AT20" i="162"/>
  <c r="BB28" i="162"/>
  <c r="AR28" i="162"/>
  <c r="AT28" i="162"/>
  <c r="AC83" i="16"/>
  <c r="AA83" i="16"/>
  <c r="BB16" i="162"/>
  <c r="AR16" i="162"/>
  <c r="AT16" i="162"/>
  <c r="BB40" i="162"/>
  <c r="AR40" i="162"/>
  <c r="AT40" i="162"/>
  <c r="BB56" i="162"/>
  <c r="AR56" i="162"/>
  <c r="AT56" i="162"/>
  <c r="AQ60" i="16"/>
  <c r="BB64" i="162"/>
  <c r="AR64" i="162"/>
  <c r="AT64" i="162"/>
  <c r="AR66" i="162"/>
  <c r="AT66" i="162"/>
  <c r="BB66" i="162"/>
  <c r="BB68" i="162"/>
  <c r="AR68" i="162"/>
  <c r="AT68" i="162"/>
  <c r="BB69" i="162"/>
  <c r="AR69" i="162"/>
  <c r="AT69" i="162"/>
  <c r="BB57" i="162"/>
  <c r="AR57" i="162"/>
  <c r="AT57" i="162"/>
  <c r="BB61" i="162"/>
  <c r="AR61" i="162"/>
  <c r="AT61" i="162"/>
  <c r="BB70" i="162"/>
  <c r="AR70" i="162"/>
  <c r="AT70" i="162"/>
  <c r="BB72" i="162"/>
  <c r="AR72" i="162"/>
  <c r="AT72" i="162"/>
  <c r="BB75" i="162"/>
  <c r="AR75" i="162"/>
  <c r="AT75" i="162"/>
  <c r="BB51" i="162"/>
  <c r="AR51" i="162"/>
  <c r="AT51" i="162"/>
  <c r="BB62" i="162"/>
  <c r="AR62" i="162"/>
  <c r="AT62" i="162"/>
  <c r="BB74" i="162"/>
  <c r="AR74" i="162"/>
  <c r="AT74" i="162"/>
  <c r="BB10" i="162"/>
  <c r="AR10" i="162"/>
  <c r="AQ81" i="162"/>
  <c r="BB32" i="162"/>
  <c r="AR32" i="162"/>
  <c r="AT32" i="162"/>
  <c r="BB52" i="162"/>
  <c r="AR52" i="162"/>
  <c r="AT52" i="162"/>
  <c r="BB79" i="162"/>
  <c r="AR79" i="162"/>
  <c r="AT79" i="162"/>
  <c r="BB12" i="162"/>
  <c r="AR12" i="162"/>
  <c r="AT12" i="162"/>
  <c r="BB31" i="162"/>
  <c r="AR31" i="162"/>
  <c r="AT31" i="162"/>
  <c r="BB33" i="162"/>
  <c r="AR33" i="162"/>
  <c r="AT33" i="162"/>
  <c r="BB35" i="162"/>
  <c r="AR35" i="162"/>
  <c r="AT35" i="162"/>
  <c r="BB37" i="162"/>
  <c r="AR37" i="162"/>
  <c r="AT37" i="162"/>
  <c r="BB14" i="162"/>
  <c r="AR14" i="162"/>
  <c r="AT14" i="162"/>
  <c r="BB19" i="162"/>
  <c r="AR19" i="162"/>
  <c r="AT19" i="162"/>
  <c r="BB22" i="162"/>
  <c r="AR22" i="162"/>
  <c r="AT22" i="162"/>
  <c r="BB23" i="162"/>
  <c r="AR23" i="162"/>
  <c r="AT23" i="162"/>
  <c r="BB38" i="162"/>
  <c r="AR38" i="162"/>
  <c r="AT38" i="162"/>
  <c r="BB46" i="162"/>
  <c r="AR46" i="162"/>
  <c r="AT46" i="162"/>
  <c r="BB49" i="162"/>
  <c r="AR49" i="162"/>
  <c r="AT49" i="162"/>
  <c r="BB50" i="162"/>
  <c r="AR50" i="162"/>
  <c r="AT50" i="162"/>
  <c r="BB54" i="162"/>
  <c r="AR54" i="162"/>
  <c r="AT54" i="162"/>
  <c r="H81" i="140"/>
  <c r="E81" i="140" s="1"/>
  <c r="AI109" i="140" s="1"/>
  <c r="AX60" i="16" s="1"/>
  <c r="AG109" i="140"/>
  <c r="AM60" i="16" s="1"/>
  <c r="AP81" i="162"/>
  <c r="BA59" i="162"/>
  <c r="AU81" i="162"/>
  <c r="E81" i="95"/>
  <c r="AI109" i="95" s="1"/>
  <c r="AX14" i="16" s="1"/>
  <c r="AE109" i="95"/>
  <c r="AO14" i="16"/>
  <c r="AZ45" i="162"/>
  <c r="AW27" i="16"/>
  <c r="E81" i="93"/>
  <c r="AI109" i="93"/>
  <c r="AX12" i="16" s="1"/>
  <c r="AE109" i="93"/>
  <c r="AO12" i="16"/>
  <c r="AW48" i="16"/>
  <c r="BA54" i="162"/>
  <c r="AZ62" i="162"/>
  <c r="AZ70" i="162"/>
  <c r="AZ55" i="162"/>
  <c r="BA62" i="162"/>
  <c r="AZ56" i="162"/>
  <c r="AZ41" i="162"/>
  <c r="AZ60" i="162"/>
  <c r="AZ42" i="162"/>
  <c r="AZ67" i="162"/>
  <c r="AZ46" i="162"/>
  <c r="AZ15" i="162"/>
  <c r="AZ66" i="162"/>
  <c r="BA67" i="162"/>
  <c r="AZ72" i="162"/>
  <c r="AZ49" i="162"/>
  <c r="BA27" i="162"/>
  <c r="AD83" i="16"/>
  <c r="U83" i="16"/>
  <c r="AF83" i="16"/>
  <c r="AL81" i="16"/>
  <c r="AM82" i="16"/>
  <c r="AK81" i="16"/>
  <c r="AU82" i="16"/>
  <c r="AS82" i="16"/>
  <c r="H66" i="164"/>
  <c r="D38" i="165"/>
  <c r="AT82" i="16"/>
  <c r="BA35" i="162"/>
  <c r="AG83" i="16"/>
  <c r="BA52" i="162"/>
  <c r="BA63" i="162"/>
  <c r="BA42" i="162"/>
  <c r="BA11" i="162"/>
  <c r="AZ75" i="162"/>
  <c r="AZ50" i="162"/>
  <c r="BA65" i="162"/>
  <c r="AZ71" i="162"/>
  <c r="AZ64" i="162"/>
  <c r="AZ51" i="162"/>
  <c r="AZ74" i="162"/>
  <c r="AZ68" i="162"/>
  <c r="AZ63" i="162"/>
  <c r="AZ58" i="162"/>
  <c r="AZ54" i="162"/>
  <c r="AZ47" i="162"/>
  <c r="AZ43" i="162"/>
  <c r="AZ39" i="162"/>
  <c r="AZ32" i="162"/>
  <c r="BA31" i="162"/>
  <c r="AZ11" i="162"/>
  <c r="AZ19" i="162"/>
  <c r="AZ24" i="162"/>
  <c r="AZ25" i="162"/>
  <c r="BA22" i="162"/>
  <c r="AZ37" i="162"/>
  <c r="BA18" i="162"/>
  <c r="Q83" i="16"/>
  <c r="W83" i="16"/>
  <c r="S83" i="16"/>
  <c r="Y83" i="16"/>
  <c r="AZ22" i="162"/>
  <c r="AZ33" i="162"/>
  <c r="BA24" i="162"/>
  <c r="AZ29" i="162"/>
  <c r="BA32" i="162"/>
  <c r="AZ27" i="162"/>
  <c r="BA14" i="162"/>
  <c r="BA78" i="162"/>
  <c r="BA66" i="162"/>
  <c r="BA70" i="162"/>
  <c r="BA74" i="162"/>
  <c r="AZ40" i="162"/>
  <c r="AZ48" i="162"/>
  <c r="AZ57" i="162"/>
  <c r="AZ65" i="162"/>
  <c r="AZ73" i="162"/>
  <c r="BA39" i="162"/>
  <c r="BA43" i="162"/>
  <c r="BA47" i="162"/>
  <c r="BA51" i="162"/>
  <c r="BA55" i="162"/>
  <c r="AZ10" i="162"/>
  <c r="AK83" i="162"/>
  <c r="X83" i="162"/>
  <c r="AJ83" i="162"/>
  <c r="AB83" i="162"/>
  <c r="AZ77" i="162"/>
  <c r="AM83" i="162"/>
  <c r="AH83" i="162"/>
  <c r="AN81" i="162"/>
  <c r="AL83" i="162"/>
  <c r="BA77" i="162"/>
  <c r="BA71" i="162"/>
  <c r="BA73" i="162"/>
  <c r="BA58" i="162"/>
  <c r="BA44" i="162"/>
  <c r="BA64" i="162"/>
  <c r="BA56" i="162"/>
  <c r="BA46" i="162"/>
  <c r="BA40" i="162"/>
  <c r="BA12" i="162"/>
  <c r="BA68" i="162"/>
  <c r="BA72" i="162"/>
  <c r="AZ28" i="162"/>
  <c r="AZ36" i="162"/>
  <c r="AZ44" i="162"/>
  <c r="AZ52" i="162"/>
  <c r="AZ61" i="162"/>
  <c r="AZ69" i="162"/>
  <c r="BA13" i="162"/>
  <c r="BA17" i="162"/>
  <c r="BA21" i="162"/>
  <c r="BA25" i="162"/>
  <c r="BA29" i="162"/>
  <c r="BA33" i="162"/>
  <c r="BA37" i="162"/>
  <c r="BA41" i="162"/>
  <c r="BA45" i="162"/>
  <c r="BA49" i="162"/>
  <c r="BA53" i="162"/>
  <c r="BA57" i="162"/>
  <c r="AZ76" i="162"/>
  <c r="BA79" i="162"/>
  <c r="BA10" i="162"/>
  <c r="AZ12" i="162"/>
  <c r="AZ14" i="162"/>
  <c r="AZ16" i="162"/>
  <c r="AZ18" i="162"/>
  <c r="AZ20" i="162"/>
  <c r="AZ23" i="162"/>
  <c r="AZ53" i="162"/>
  <c r="T83" i="162"/>
  <c r="AD83" i="162"/>
  <c r="AO81" i="162"/>
  <c r="V83" i="162"/>
  <c r="AZ79" i="162"/>
  <c r="AI83" i="162"/>
  <c r="Z83" i="162"/>
  <c r="AF83" i="162"/>
  <c r="AZ78" i="162"/>
  <c r="BA76" i="162"/>
  <c r="AT10" i="162"/>
  <c r="AT81" i="162"/>
  <c r="AR81" i="162"/>
  <c r="AZ35" i="162"/>
  <c r="AZ31" i="162"/>
  <c r="BA28" i="162"/>
  <c r="BA20" i="162"/>
  <c r="BA16" i="162"/>
  <c r="BA69" i="162"/>
  <c r="AZ59" i="162"/>
  <c r="BA34" i="162"/>
  <c r="BA38" i="162"/>
  <c r="AZ30" i="162"/>
  <c r="BA26" i="162"/>
  <c r="BA15" i="162"/>
  <c r="BA36" i="162"/>
  <c r="BA19" i="162"/>
  <c r="BA48" i="162"/>
  <c r="AE109" i="140"/>
  <c r="AO60" i="16" s="1"/>
  <c r="R83" i="162"/>
  <c r="S83" i="162"/>
  <c r="H64" i="164"/>
  <c r="AT85" i="162"/>
  <c r="D36" i="165"/>
  <c r="AV81" i="162"/>
  <c r="AZ34" i="162"/>
  <c r="AZ38" i="162"/>
  <c r="BA30" i="162"/>
  <c r="AZ26" i="162"/>
  <c r="BA23" i="162"/>
  <c r="AZ13" i="162"/>
  <c r="AZ21" i="162"/>
  <c r="AZ17" i="162"/>
  <c r="BA61" i="162"/>
  <c r="J62" i="164"/>
  <c r="H62" i="164"/>
  <c r="L62" i="164"/>
  <c r="D34" i="165"/>
  <c r="H34" i="165"/>
  <c r="E65" i="16" l="1"/>
  <c r="E65" i="162"/>
  <c r="E53" i="16"/>
  <c r="E53" i="162"/>
  <c r="D72" i="16"/>
  <c r="D72" i="162"/>
  <c r="D68" i="162"/>
  <c r="D68" i="16"/>
  <c r="D64" i="16"/>
  <c r="D64" i="162"/>
  <c r="D60" i="162"/>
  <c r="D60" i="16"/>
  <c r="D56" i="16"/>
  <c r="D56" i="162"/>
  <c r="D44" i="162"/>
  <c r="D44" i="16"/>
  <c r="D28" i="16"/>
  <c r="D28" i="162"/>
  <c r="D24" i="16"/>
  <c r="D24" i="162"/>
  <c r="D12" i="16"/>
  <c r="D12" i="162"/>
  <c r="E10" i="16"/>
  <c r="E10" i="162"/>
  <c r="C66" i="16"/>
  <c r="C66" i="162"/>
  <c r="E59" i="162"/>
  <c r="E59" i="16"/>
  <c r="E54" i="162"/>
  <c r="E54" i="16"/>
  <c r="C37" i="16"/>
  <c r="C37" i="162"/>
  <c r="E28" i="162"/>
  <c r="E28" i="16"/>
  <c r="C21" i="162"/>
  <c r="C21" i="16"/>
  <c r="E20" i="162"/>
  <c r="E20" i="16"/>
  <c r="C76" i="16"/>
  <c r="C76" i="162"/>
  <c r="E47" i="162"/>
  <c r="E47" i="16"/>
  <c r="E39" i="162"/>
  <c r="E39" i="16"/>
  <c r="E31" i="162"/>
  <c r="E31" i="16"/>
  <c r="C10" i="16"/>
  <c r="C10" i="162"/>
  <c r="E62" i="16"/>
  <c r="E62" i="162"/>
  <c r="C51" i="162"/>
  <c r="C51" i="16"/>
  <c r="E48" i="162"/>
  <c r="E48" i="16"/>
  <c r="C41" i="16"/>
  <c r="C41" i="162"/>
  <c r="E24" i="162"/>
  <c r="E24" i="16"/>
  <c r="D31" i="162"/>
  <c r="E61" i="162"/>
  <c r="D47" i="16"/>
  <c r="D20" i="162"/>
  <c r="C60" i="162"/>
  <c r="C44" i="16"/>
  <c r="D16" i="16"/>
  <c r="C52" i="16"/>
  <c r="C67" i="162"/>
  <c r="D66" i="16"/>
  <c r="E69" i="162"/>
  <c r="D62" i="162"/>
  <c r="E79" i="162"/>
  <c r="E46" i="16"/>
  <c r="D34" i="162"/>
  <c r="C14" i="162"/>
  <c r="AS60" i="16"/>
  <c r="AM81" i="16"/>
  <c r="AW15" i="16"/>
  <c r="L61" i="164"/>
  <c r="AW66" i="16"/>
  <c r="N46" i="164"/>
  <c r="H46" i="164"/>
  <c r="N33" i="164"/>
  <c r="H33" i="164"/>
  <c r="N53" i="164"/>
  <c r="H53" i="164"/>
  <c r="N32" i="164"/>
  <c r="H32" i="164"/>
  <c r="N55" i="164"/>
  <c r="H55" i="164"/>
  <c r="N44" i="164"/>
  <c r="H44" i="164"/>
  <c r="AE109" i="98"/>
  <c r="AO17" i="16" s="1"/>
  <c r="E81" i="98"/>
  <c r="AI109" i="98" s="1"/>
  <c r="AX17" i="16" s="1"/>
  <c r="AN40" i="16"/>
  <c r="AU40" i="16"/>
  <c r="BE40" i="16"/>
  <c r="AQ40" i="16"/>
  <c r="AN13" i="16"/>
  <c r="AU13" i="16"/>
  <c r="H12" i="164"/>
  <c r="N12" i="164"/>
  <c r="N27" i="164"/>
  <c r="H27" i="164"/>
  <c r="BE53" i="16"/>
  <c r="AQ53" i="16"/>
  <c r="AQ29" i="16"/>
  <c r="AT29" i="16"/>
  <c r="AT81" i="16" s="1"/>
  <c r="BE29" i="16"/>
  <c r="AW40" i="16"/>
  <c r="N39" i="164"/>
  <c r="H39" i="164"/>
  <c r="N43" i="164"/>
  <c r="H43" i="164"/>
  <c r="H20" i="164"/>
  <c r="N20" i="164"/>
  <c r="H30" i="164"/>
  <c r="N30" i="164"/>
  <c r="H18" i="164"/>
  <c r="N18" i="164"/>
  <c r="N25" i="164"/>
  <c r="H25" i="164"/>
  <c r="H36" i="164"/>
  <c r="N36" i="164"/>
  <c r="N50" i="164"/>
  <c r="H50" i="164"/>
  <c r="AW13" i="16"/>
  <c r="H54" i="164"/>
  <c r="N54" i="164"/>
  <c r="N34" i="164"/>
  <c r="H34" i="164"/>
  <c r="AU14" i="16"/>
  <c r="AW14" i="16" s="1"/>
  <c r="AN14" i="16"/>
  <c r="N21" i="164"/>
  <c r="H21" i="164"/>
  <c r="H13" i="164"/>
  <c r="N13" i="164"/>
  <c r="H19" i="164"/>
  <c r="N19" i="164"/>
  <c r="AU53" i="16"/>
  <c r="AW53" i="16" s="1"/>
  <c r="AN53" i="16"/>
  <c r="AU57" i="16"/>
  <c r="AW57" i="16" s="1"/>
  <c r="AN57" i="16"/>
  <c r="AN70" i="16"/>
  <c r="AU70" i="16"/>
  <c r="AW70" i="16" s="1"/>
  <c r="AU46" i="16"/>
  <c r="AW46" i="16" s="1"/>
  <c r="AN46" i="16"/>
  <c r="N49" i="164"/>
  <c r="H49" i="164"/>
  <c r="H15" i="164"/>
  <c r="N15" i="164"/>
  <c r="AW37" i="16"/>
  <c r="AN69" i="16"/>
  <c r="AU69" i="16"/>
  <c r="AW69" i="16" s="1"/>
  <c r="AW67" i="16"/>
  <c r="AW11" i="16"/>
  <c r="N23" i="164"/>
  <c r="H23" i="164"/>
  <c r="AQ38" i="16"/>
  <c r="BE38" i="16"/>
  <c r="N24" i="164"/>
  <c r="H24" i="164"/>
  <c r="BE65" i="16"/>
  <c r="AQ65" i="16"/>
  <c r="AT65" i="16"/>
  <c r="AW65" i="16" s="1"/>
  <c r="BE64" i="16"/>
  <c r="AT64" i="16"/>
  <c r="AW64" i="16" s="1"/>
  <c r="AQ64" i="16"/>
  <c r="AT54" i="16"/>
  <c r="AW54" i="16" s="1"/>
  <c r="AQ54" i="16"/>
  <c r="BE54" i="16"/>
  <c r="H10" i="164"/>
  <c r="N10" i="164"/>
  <c r="AW29" i="16"/>
  <c r="AU20" i="16"/>
  <c r="AW20" i="16" s="1"/>
  <c r="AN20" i="16"/>
  <c r="H78" i="154"/>
  <c r="AH109" i="154" l="1"/>
  <c r="H81" i="154"/>
  <c r="N61" i="164"/>
  <c r="H61" i="164"/>
  <c r="AW60" i="16"/>
  <c r="AS81" i="16"/>
  <c r="AE109" i="154" l="1"/>
  <c r="AO74" i="16" s="1"/>
  <c r="AO81" i="16" s="1"/>
  <c r="E81" i="154"/>
  <c r="AI109" i="154" s="1"/>
  <c r="AX74" i="16" s="1"/>
  <c r="AU74" i="16"/>
  <c r="AN74" i="16"/>
  <c r="AN81" i="16" s="1"/>
  <c r="AW74" i="16" l="1"/>
  <c r="AW81" i="16" s="1"/>
  <c r="AU81"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Mr. Jose R. Suarez</author>
    <author>HP</author>
    <author>Jose Suarez</author>
  </authors>
  <commentList>
    <comment ref="J10" authorId="0" shapeId="0" xr:uid="{00000000-0006-0000-0500-000001000000}">
      <text>
        <r>
          <rPr>
            <b/>
            <sz val="8"/>
            <color indexed="81"/>
            <rFont val="Tahoma"/>
            <family val="2"/>
          </rPr>
          <t>Normally equal to PO Qty but if part of this PO has been previously produced, then amount pending before this prodution lot should be inserted here.</t>
        </r>
      </text>
    </comment>
    <comment ref="B12" authorId="0" shapeId="0" xr:uid="{00000000-0006-0000-0500-000002000000}">
      <text>
        <r>
          <rPr>
            <b/>
            <sz val="8"/>
            <color indexed="81"/>
            <rFont val="Tahoma"/>
            <family val="2"/>
          </rPr>
          <t>Date Received Leather for Inspection: insert date and am/pm</t>
        </r>
      </text>
    </comment>
    <comment ref="F12" authorId="0" shapeId="0" xr:uid="{00000000-0006-0000-0500-000003000000}">
      <text>
        <r>
          <rPr>
            <b/>
            <sz val="8"/>
            <color indexed="81"/>
            <rFont val="Tahoma"/>
            <family val="2"/>
          </rPr>
          <t>Date Finished Leather for Inspection:  insert date and am/pm</t>
        </r>
      </text>
    </comment>
    <comment ref="K12" authorId="1" shapeId="0" xr:uid="{00000000-0006-0000-0500-000004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2" shapeId="0" xr:uid="{00000000-0006-0000-0500-000005000000}">
      <text>
        <r>
          <rPr>
            <b/>
            <sz val="10"/>
            <color indexed="81"/>
            <rFont val="Tahoma"/>
            <family val="2"/>
          </rPr>
          <t>Insert the Sq. Ft. being sent to stock as a negative number
Insert the Sq. Ft. added from stock as a positive number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Mr. Jose R. Suarez</author>
    <author>HP</author>
    <author>Jose Suarez</author>
  </authors>
  <commentList>
    <comment ref="J10" authorId="0" shapeId="0" xr:uid="{00000000-0006-0000-0600-000001000000}">
      <text>
        <r>
          <rPr>
            <b/>
            <sz val="8"/>
            <color indexed="81"/>
            <rFont val="Tahoma"/>
            <family val="2"/>
          </rPr>
          <t>Normally equal to PO Qty but if part of this PO has been previously produced, then amount pending before this prodution lot should be inserted here.</t>
        </r>
      </text>
    </comment>
    <comment ref="B12" authorId="0" shapeId="0" xr:uid="{00000000-0006-0000-0600-000002000000}">
      <text>
        <r>
          <rPr>
            <b/>
            <sz val="8"/>
            <color indexed="81"/>
            <rFont val="Tahoma"/>
            <family val="2"/>
          </rPr>
          <t>Date Received Leather for Inspection: insert date and am/pm</t>
        </r>
      </text>
    </comment>
    <comment ref="F12" authorId="0" shapeId="0" xr:uid="{00000000-0006-0000-0600-000003000000}">
      <text>
        <r>
          <rPr>
            <b/>
            <sz val="8"/>
            <color indexed="81"/>
            <rFont val="Tahoma"/>
            <family val="2"/>
          </rPr>
          <t>Date Finished Leather for Inspection:  insert date and am/pm</t>
        </r>
      </text>
    </comment>
    <comment ref="K12" authorId="1" shapeId="0" xr:uid="{00000000-0006-0000-0600-000004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2" shapeId="0" xr:uid="{00000000-0006-0000-0600-000005000000}">
      <text>
        <r>
          <rPr>
            <b/>
            <sz val="10"/>
            <color indexed="81"/>
            <rFont val="Tahoma"/>
            <family val="2"/>
          </rPr>
          <t>Insert the Sq. Ft. being sent to stock as a negative number
Insert the Sq. Ft. added from stock as a positive number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Mr. Jose R. Suarez</author>
    <author>HP</author>
    <author>Jose Suarez</author>
  </authors>
  <commentList>
    <comment ref="J10" authorId="0" shapeId="0" xr:uid="{00000000-0006-0000-0700-000001000000}">
      <text>
        <r>
          <rPr>
            <b/>
            <sz val="8"/>
            <color indexed="81"/>
            <rFont val="Tahoma"/>
            <family val="2"/>
          </rPr>
          <t>Normally equal to PO Qty but if part of this PO has been previously produced, then amount pending before this prodution lot should be inserted here.</t>
        </r>
      </text>
    </comment>
    <comment ref="B12" authorId="0" shapeId="0" xr:uid="{00000000-0006-0000-0700-000002000000}">
      <text>
        <r>
          <rPr>
            <b/>
            <sz val="8"/>
            <color indexed="81"/>
            <rFont val="Tahoma"/>
            <family val="2"/>
          </rPr>
          <t>Date Received Leather for Inspection: insert date and am/pm</t>
        </r>
      </text>
    </comment>
    <comment ref="F12" authorId="0" shapeId="0" xr:uid="{00000000-0006-0000-0700-000003000000}">
      <text>
        <r>
          <rPr>
            <b/>
            <sz val="8"/>
            <color indexed="81"/>
            <rFont val="Tahoma"/>
            <family val="2"/>
          </rPr>
          <t>Date Finished Leather for Inspection:  insert date and am/pm</t>
        </r>
      </text>
    </comment>
    <comment ref="K12" authorId="1" shapeId="0" xr:uid="{00000000-0006-0000-0700-000004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2" shapeId="0" xr:uid="{00000000-0006-0000-0700-000005000000}">
      <text>
        <r>
          <rPr>
            <b/>
            <sz val="10"/>
            <color indexed="81"/>
            <rFont val="Tahoma"/>
            <family val="2"/>
          </rPr>
          <t>Insert the Sq. Ft. being sent to stock as a negative number
Insert the Sq. Ft. added from stock as a positive number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08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0800-000002000000}">
      <text>
        <r>
          <rPr>
            <b/>
            <sz val="10"/>
            <color indexed="81"/>
            <rFont val="Tahoma"/>
            <family val="2"/>
          </rPr>
          <t>Insert the Sq. Ft. being sent to stock as a negative number
Insert the Sq. Ft. added from stock as a positive number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09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0900-000002000000}">
      <text>
        <r>
          <rPr>
            <b/>
            <sz val="10"/>
            <color indexed="81"/>
            <rFont val="Tahoma"/>
            <family val="2"/>
          </rPr>
          <t>Insert the Sq. Ft. being sent to stock as a negative number
Insert the Sq. Ft. added from stock as a positive number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0A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0A00-000002000000}">
      <text>
        <r>
          <rPr>
            <b/>
            <sz val="10"/>
            <color indexed="81"/>
            <rFont val="Tahoma"/>
            <family val="2"/>
          </rPr>
          <t>Insert the Sq. Ft. being sent to stock as a negative number
Insert the Sq. Ft. added from stock as a positive number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0B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0B00-000002000000}">
      <text>
        <r>
          <rPr>
            <b/>
            <sz val="10"/>
            <color indexed="81"/>
            <rFont val="Tahoma"/>
            <family val="2"/>
          </rPr>
          <t>Insert the Sq. Ft. being sent to stock as a negative number
Insert the Sq. Ft. added from stock as a positive number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0C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0C00-000002000000}">
      <text>
        <r>
          <rPr>
            <b/>
            <sz val="10"/>
            <color indexed="81"/>
            <rFont val="Tahoma"/>
            <family val="2"/>
          </rPr>
          <t>Insert the Sq. Ft. being sent to stock as a negative number
Insert the Sq. Ft. added from stock as a positive number</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0D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0D00-000002000000}">
      <text>
        <r>
          <rPr>
            <b/>
            <sz val="10"/>
            <color indexed="81"/>
            <rFont val="Tahoma"/>
            <family val="2"/>
          </rPr>
          <t>Insert the Sq. Ft. being sent to stock as a negative number
Insert the Sq. Ft. added from stock as a positive number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0E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0E00-000002000000}">
      <text>
        <r>
          <rPr>
            <b/>
            <sz val="10"/>
            <color indexed="81"/>
            <rFont val="Tahoma"/>
            <family val="2"/>
          </rPr>
          <t>Insert the Sq. Ft. being sent to stock as a negative number
Insert the Sq. Ft. added from stock as a positive number</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0F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0F00-000002000000}">
      <text>
        <r>
          <rPr>
            <b/>
            <sz val="10"/>
            <color indexed="81"/>
            <rFont val="Tahoma"/>
            <family val="2"/>
          </rPr>
          <t>Insert the Sq. Ft. being sent to stock as a negative number
Insert the Sq. Ft. added from stock as a positive number</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0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000-000002000000}">
      <text>
        <r>
          <rPr>
            <b/>
            <sz val="10"/>
            <color indexed="81"/>
            <rFont val="Tahoma"/>
            <family val="2"/>
          </rPr>
          <t>Insert the Sq. Ft. being sent to stock as a negative number
Insert the Sq. Ft. added from stock as a positive number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1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100-000002000000}">
      <text>
        <r>
          <rPr>
            <b/>
            <sz val="10"/>
            <color indexed="81"/>
            <rFont val="Tahoma"/>
            <family val="2"/>
          </rPr>
          <t>Insert the Sq. Ft. being sent to stock as a negative number
Insert the Sq. Ft. added from stock as a positive number</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2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200-000002000000}">
      <text>
        <r>
          <rPr>
            <b/>
            <sz val="10"/>
            <color indexed="81"/>
            <rFont val="Tahoma"/>
            <family val="2"/>
          </rPr>
          <t>Insert the Sq. Ft. being sent to stock as a negative number
Insert the Sq. Ft. added from stock as a positive number</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3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300-000002000000}">
      <text>
        <r>
          <rPr>
            <b/>
            <sz val="10"/>
            <color indexed="81"/>
            <rFont val="Tahoma"/>
            <family val="2"/>
          </rPr>
          <t>Insert the Sq. Ft. being sent to stock as a negative number
Insert the Sq. Ft. added from stock as a positive number</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4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400-000002000000}">
      <text>
        <r>
          <rPr>
            <b/>
            <sz val="10"/>
            <color indexed="81"/>
            <rFont val="Tahoma"/>
            <family val="2"/>
          </rPr>
          <t>Insert the Sq. Ft. being sent to stock as a negative number
Insert the Sq. Ft. added from stock as a positive number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5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500-000002000000}">
      <text>
        <r>
          <rPr>
            <b/>
            <sz val="10"/>
            <color indexed="81"/>
            <rFont val="Tahoma"/>
            <family val="2"/>
          </rPr>
          <t>Insert the Sq. Ft. being sent to stock as a negative number
Insert the Sq. Ft. added from stock as a positive number</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6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600-000002000000}">
      <text>
        <r>
          <rPr>
            <b/>
            <sz val="10"/>
            <color indexed="81"/>
            <rFont val="Tahoma"/>
            <family val="2"/>
          </rPr>
          <t>Insert the Sq. Ft. being sent to stock as a negative number
Insert the Sq. Ft. added from stock as a positive number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7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700-000002000000}">
      <text>
        <r>
          <rPr>
            <b/>
            <sz val="10"/>
            <color indexed="81"/>
            <rFont val="Tahoma"/>
            <family val="2"/>
          </rPr>
          <t>Insert the Sq. Ft. being sent to stock as a negative number
Insert the Sq. Ft. added from stock as a positive number</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8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800-000002000000}">
      <text>
        <r>
          <rPr>
            <b/>
            <sz val="10"/>
            <color indexed="81"/>
            <rFont val="Tahoma"/>
            <family val="2"/>
          </rPr>
          <t>Insert the Sq. Ft. being sent to stock as a negative number
Insert the Sq. Ft. added from stock as a positive number</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9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900-000002000000}">
      <text>
        <r>
          <rPr>
            <b/>
            <sz val="10"/>
            <color indexed="81"/>
            <rFont val="Tahoma"/>
            <family val="2"/>
          </rPr>
          <t>Insert the Sq. Ft. being sent to stock as a negative number
Insert the Sq. Ft. added from stock as a positive number</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A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A00-000002000000}">
      <text>
        <r>
          <rPr>
            <b/>
            <sz val="10"/>
            <color indexed="81"/>
            <rFont val="Tahoma"/>
            <family val="2"/>
          </rPr>
          <t>Insert the Sq. Ft. being sent to stock as a negative number
Insert the Sq. Ft. added from stock as a positive number</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B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B00-000002000000}">
      <text>
        <r>
          <rPr>
            <b/>
            <sz val="10"/>
            <color indexed="81"/>
            <rFont val="Tahoma"/>
            <family val="2"/>
          </rPr>
          <t>Insert the Sq. Ft. being sent to stock as a negative number
Insert the Sq. Ft. added from stock as a positive number</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C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C00-000002000000}">
      <text>
        <r>
          <rPr>
            <b/>
            <sz val="10"/>
            <color indexed="81"/>
            <rFont val="Tahoma"/>
            <family val="2"/>
          </rPr>
          <t>Insert the Sq. Ft. being sent to stock as a negative number
Insert the Sq. Ft. added from stock as a positive number</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D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D00-000002000000}">
      <text>
        <r>
          <rPr>
            <b/>
            <sz val="10"/>
            <color indexed="81"/>
            <rFont val="Tahoma"/>
            <family val="2"/>
          </rPr>
          <t>Insert the Sq. Ft. being sent to stock as a negative number
Insert the Sq. Ft. added from stock as a positive number</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E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E00-000002000000}">
      <text>
        <r>
          <rPr>
            <b/>
            <sz val="10"/>
            <color indexed="81"/>
            <rFont val="Tahoma"/>
            <family val="2"/>
          </rPr>
          <t>Insert the Sq. Ft. being sent to stock as a negative number
Insert the Sq. Ft. added from stock as a positive number</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1F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1F00-000002000000}">
      <text>
        <r>
          <rPr>
            <b/>
            <sz val="10"/>
            <color indexed="81"/>
            <rFont val="Tahoma"/>
            <family val="2"/>
          </rPr>
          <t>Insert the Sq. Ft. being sent to stock as a negative number
Insert the Sq. Ft. added from stock as a positive number</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0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000-000002000000}">
      <text>
        <r>
          <rPr>
            <b/>
            <sz val="10"/>
            <color indexed="81"/>
            <rFont val="Tahoma"/>
            <family val="2"/>
          </rPr>
          <t>Insert the Sq. Ft. being sent to stock as a negative number
Insert the Sq. Ft. added from stock as a positive number</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1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100-000002000000}">
      <text>
        <r>
          <rPr>
            <b/>
            <sz val="10"/>
            <color indexed="81"/>
            <rFont val="Tahoma"/>
            <family val="2"/>
          </rPr>
          <t>Insert the Sq. Ft. being sent to stock as a negative number
Insert the Sq. Ft. added from stock as a positive number</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2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200-000002000000}">
      <text>
        <r>
          <rPr>
            <b/>
            <sz val="10"/>
            <color indexed="81"/>
            <rFont val="Tahoma"/>
            <family val="2"/>
          </rPr>
          <t>Insert the Sq. Ft. being sent to stock as a negative number
Insert the Sq. Ft. added from stock as a positive number</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3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300-000002000000}">
      <text>
        <r>
          <rPr>
            <b/>
            <sz val="10"/>
            <color indexed="81"/>
            <rFont val="Tahoma"/>
            <family val="2"/>
          </rPr>
          <t>Insert the Sq. Ft. being sent to stock as a negative number
Insert the Sq. Ft. added from stock as a positive number</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4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400-000002000000}">
      <text>
        <r>
          <rPr>
            <b/>
            <sz val="10"/>
            <color indexed="81"/>
            <rFont val="Tahoma"/>
            <family val="2"/>
          </rPr>
          <t>Insert the Sq. Ft. being sent to stock as a negative number
Insert the Sq. Ft. added from stock as a positive number</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5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500-000002000000}">
      <text>
        <r>
          <rPr>
            <b/>
            <sz val="10"/>
            <color indexed="81"/>
            <rFont val="Tahoma"/>
            <family val="2"/>
          </rPr>
          <t>Insert the Sq. Ft. being sent to stock as a negative number
Insert the Sq. Ft. added from stock as a positive number</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6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600-000002000000}">
      <text>
        <r>
          <rPr>
            <b/>
            <sz val="10"/>
            <color indexed="81"/>
            <rFont val="Tahoma"/>
            <family val="2"/>
          </rPr>
          <t>Insert the Sq. Ft. being sent to stock as a negative number
Insert the Sq. Ft. added from stock as a positive number</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7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700-000002000000}">
      <text>
        <r>
          <rPr>
            <b/>
            <sz val="10"/>
            <color indexed="81"/>
            <rFont val="Tahoma"/>
            <family val="2"/>
          </rPr>
          <t>Insert the Sq. Ft. being sent to stock as a negative number
Insert the Sq. Ft. added from stock as a positive number</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8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800-000002000000}">
      <text>
        <r>
          <rPr>
            <b/>
            <sz val="10"/>
            <color indexed="81"/>
            <rFont val="Tahoma"/>
            <family val="2"/>
          </rPr>
          <t>Insert the Sq. Ft. being sent to stock as a negative number
Insert the Sq. Ft. added from stock as a positive number</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9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900-000002000000}">
      <text>
        <r>
          <rPr>
            <b/>
            <sz val="10"/>
            <color indexed="81"/>
            <rFont val="Tahoma"/>
            <family val="2"/>
          </rPr>
          <t>Insert the Sq. Ft. being sent to stock as a negative number
Insert the Sq. Ft. added from stock as a positive number</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A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A00-000002000000}">
      <text>
        <r>
          <rPr>
            <b/>
            <sz val="10"/>
            <color indexed="81"/>
            <rFont val="Tahoma"/>
            <family val="2"/>
          </rPr>
          <t>Insert the Sq. Ft. being sent to stock as a negative number
Insert the Sq. Ft. added from stock as a positive number</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B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B00-000002000000}">
      <text>
        <r>
          <rPr>
            <b/>
            <sz val="10"/>
            <color indexed="81"/>
            <rFont val="Tahoma"/>
            <family val="2"/>
          </rPr>
          <t>Insert the Sq. Ft. being sent to stock as a negative number
Insert the Sq. Ft. added from stock as a positive number</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C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C00-000002000000}">
      <text>
        <r>
          <rPr>
            <b/>
            <sz val="10"/>
            <color indexed="81"/>
            <rFont val="Tahoma"/>
            <family val="2"/>
          </rPr>
          <t>Insert the Sq. Ft. being sent to stock as a negative number
Insert the Sq. Ft. added from stock as a positive number</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D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D00-000002000000}">
      <text>
        <r>
          <rPr>
            <b/>
            <sz val="10"/>
            <color indexed="81"/>
            <rFont val="Tahoma"/>
            <family val="2"/>
          </rPr>
          <t>Insert the Sq. Ft. being sent to stock as a negative number
Insert the Sq. Ft. added from stock as a positive number</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E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E00-000002000000}">
      <text>
        <r>
          <rPr>
            <b/>
            <sz val="10"/>
            <color indexed="81"/>
            <rFont val="Tahoma"/>
            <family val="2"/>
          </rPr>
          <t>Insert the Sq. Ft. being sent to stock as a negative number
Insert the Sq. Ft. added from stock as a positive number</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2F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2F00-000002000000}">
      <text>
        <r>
          <rPr>
            <b/>
            <sz val="10"/>
            <color indexed="81"/>
            <rFont val="Tahoma"/>
            <family val="2"/>
          </rPr>
          <t>Insert the Sq. Ft. being sent to stock as a negative number
Insert the Sq. Ft. added from stock as a positive number</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0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000-000002000000}">
      <text>
        <r>
          <rPr>
            <b/>
            <sz val="10"/>
            <color indexed="81"/>
            <rFont val="Tahoma"/>
            <family val="2"/>
          </rPr>
          <t>Insert the Sq. Ft. being sent to stock as a negative number
Insert the Sq. Ft. added from stock as a positive number</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1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100-000002000000}">
      <text>
        <r>
          <rPr>
            <b/>
            <sz val="10"/>
            <color indexed="81"/>
            <rFont val="Tahoma"/>
            <family val="2"/>
          </rPr>
          <t>Insert the Sq. Ft. being sent to stock as a negative number
Insert the Sq. Ft. added from stock as a positive number</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2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200-000002000000}">
      <text>
        <r>
          <rPr>
            <b/>
            <sz val="10"/>
            <color indexed="81"/>
            <rFont val="Tahoma"/>
            <family val="2"/>
          </rPr>
          <t>Insert the Sq. Ft. being sent to stock as a negative number
Insert the Sq. Ft. added from stock as a positive number</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3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300-000002000000}">
      <text>
        <r>
          <rPr>
            <b/>
            <sz val="10"/>
            <color indexed="81"/>
            <rFont val="Tahoma"/>
            <family val="2"/>
          </rPr>
          <t>Insert the Sq. Ft. being sent to stock as a negative number
Insert the Sq. Ft. added from stock as a positive number</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4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400-000002000000}">
      <text>
        <r>
          <rPr>
            <b/>
            <sz val="10"/>
            <color indexed="81"/>
            <rFont val="Tahoma"/>
            <family val="2"/>
          </rPr>
          <t>Insert the Sq. Ft. being sent to stock as a negative number
Insert the Sq. Ft. added from stock as a positive number</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5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500-000002000000}">
      <text>
        <r>
          <rPr>
            <b/>
            <sz val="10"/>
            <color indexed="81"/>
            <rFont val="Tahoma"/>
            <family val="2"/>
          </rPr>
          <t>Insert the Sq. Ft. being sent to stock as a negative number
Insert the Sq. Ft. added from stock as a positive number</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6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600-000002000000}">
      <text>
        <r>
          <rPr>
            <b/>
            <sz val="10"/>
            <color indexed="81"/>
            <rFont val="Tahoma"/>
            <family val="2"/>
          </rPr>
          <t>Insert the Sq. Ft. being sent to stock as a negative number
Insert the Sq. Ft. added from stock as a positive number</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7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700-000002000000}">
      <text>
        <r>
          <rPr>
            <b/>
            <sz val="10"/>
            <color indexed="81"/>
            <rFont val="Tahoma"/>
            <family val="2"/>
          </rPr>
          <t>Insert the Sq. Ft. being sent to stock as a negative number
Insert the Sq. Ft. added from stock as a positive number</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8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800-000002000000}">
      <text>
        <r>
          <rPr>
            <b/>
            <sz val="10"/>
            <color indexed="81"/>
            <rFont val="Tahoma"/>
            <family val="2"/>
          </rPr>
          <t>Insert the Sq. Ft. being sent to stock as a negative number
Insert the Sq. Ft. added from stock as a positive number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9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900-000002000000}">
      <text>
        <r>
          <rPr>
            <b/>
            <sz val="10"/>
            <color indexed="81"/>
            <rFont val="Tahoma"/>
            <family val="2"/>
          </rPr>
          <t>Insert the Sq. Ft. being sent to stock as a negative number
Insert the Sq. Ft. added from stock as a positive number</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A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A00-000002000000}">
      <text>
        <r>
          <rPr>
            <b/>
            <sz val="10"/>
            <color indexed="81"/>
            <rFont val="Tahoma"/>
            <family val="2"/>
          </rPr>
          <t>Insert the Sq. Ft. being sent to stock as a negative number
Insert the Sq. Ft. added from stock as a positive number</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B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B00-000002000000}">
      <text>
        <r>
          <rPr>
            <b/>
            <sz val="10"/>
            <color indexed="81"/>
            <rFont val="Tahoma"/>
            <family val="2"/>
          </rPr>
          <t>Insert the Sq. Ft. being sent to stock as a negative number
Insert the Sq. Ft. added from stock as a positive number</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C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C00-000002000000}">
      <text>
        <r>
          <rPr>
            <b/>
            <sz val="10"/>
            <color indexed="81"/>
            <rFont val="Tahoma"/>
            <family val="2"/>
          </rPr>
          <t>Insert the Sq. Ft. being sent to stock as a negative number
Insert the Sq. Ft. added from stock as a positive number</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D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D00-000002000000}">
      <text>
        <r>
          <rPr>
            <b/>
            <sz val="10"/>
            <color indexed="81"/>
            <rFont val="Tahoma"/>
            <family val="2"/>
          </rPr>
          <t>Insert the Sq. Ft. being sent to stock as a negative number
Insert the Sq. Ft. added from stock as a positive number</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E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E00-000002000000}">
      <text>
        <r>
          <rPr>
            <b/>
            <sz val="10"/>
            <color indexed="81"/>
            <rFont val="Tahoma"/>
            <family val="2"/>
          </rPr>
          <t>Insert the Sq. Ft. being sent to stock as a negative number
Insert the Sq. Ft. added from stock as a positive number</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3F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3F00-000002000000}">
      <text>
        <r>
          <rPr>
            <b/>
            <sz val="10"/>
            <color indexed="81"/>
            <rFont val="Tahoma"/>
            <family val="2"/>
          </rPr>
          <t>Insert the Sq. Ft. being sent to stock as a negative number
Insert the Sq. Ft. added from stock as a positive number</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40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4000-000002000000}">
      <text>
        <r>
          <rPr>
            <b/>
            <sz val="10"/>
            <color indexed="81"/>
            <rFont val="Tahoma"/>
            <family val="2"/>
          </rPr>
          <t>Insert the Sq. Ft. being sent to stock as a negative number
Insert the Sq. Ft. added from stock as a positive number</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41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4100-000002000000}">
      <text>
        <r>
          <rPr>
            <b/>
            <sz val="10"/>
            <color indexed="81"/>
            <rFont val="Tahoma"/>
            <family val="2"/>
          </rPr>
          <t>Insert the Sq. Ft. being sent to stock as a negative number
Insert the Sq. Ft. added from stock as a positive number</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42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4200-000002000000}">
      <text>
        <r>
          <rPr>
            <b/>
            <sz val="10"/>
            <color indexed="81"/>
            <rFont val="Tahoma"/>
            <family val="2"/>
          </rPr>
          <t>Insert the Sq. Ft. being sent to stock as a negative number
Insert the Sq. Ft. added from stock as a positive number</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43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4300-000002000000}">
      <text>
        <r>
          <rPr>
            <b/>
            <sz val="10"/>
            <color indexed="81"/>
            <rFont val="Tahoma"/>
            <family val="2"/>
          </rPr>
          <t>Insert the Sq. Ft. being sent to stock as a negative number
Insert the Sq. Ft. added from stock as a positive number</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44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4400-000002000000}">
      <text>
        <r>
          <rPr>
            <b/>
            <sz val="10"/>
            <color indexed="81"/>
            <rFont val="Tahoma"/>
            <family val="2"/>
          </rPr>
          <t>Insert the Sq. Ft. being sent to stock as a negative number
Insert the Sq. Ft. added from stock as a positive number</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45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4500-000002000000}">
      <text>
        <r>
          <rPr>
            <b/>
            <sz val="10"/>
            <color indexed="81"/>
            <rFont val="Tahoma"/>
            <family val="2"/>
          </rPr>
          <t>Insert the Sq. Ft. being sent to stock as a negative number
Insert the Sq. Ft. added from stock as a positive number</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46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4600-000002000000}">
      <text>
        <r>
          <rPr>
            <b/>
            <sz val="10"/>
            <color indexed="81"/>
            <rFont val="Tahoma"/>
            <family val="2"/>
          </rPr>
          <t>Insert the Sq. Ft. being sent to stock as a negative number
Insert the Sq. Ft. added from stock as a positive number</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47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4700-000002000000}">
      <text>
        <r>
          <rPr>
            <b/>
            <sz val="10"/>
            <color indexed="81"/>
            <rFont val="Tahoma"/>
            <family val="2"/>
          </rPr>
          <t>Insert the Sq. Ft. being sent to stock as a negative number
Insert the Sq. Ft. added from stock as a positive number</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48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4800-000002000000}">
      <text>
        <r>
          <rPr>
            <b/>
            <sz val="10"/>
            <color indexed="81"/>
            <rFont val="Tahoma"/>
            <family val="2"/>
          </rPr>
          <t>Insert the Sq. Ft. being sent to stock as a negative number
Insert the Sq. Ft. added from stock as a positive number</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HP</author>
    <author>Jose Suarez</author>
  </authors>
  <commentList>
    <comment ref="K12" authorId="0" shapeId="0" xr:uid="{00000000-0006-0000-4900-000001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1" shapeId="0" xr:uid="{00000000-0006-0000-4900-000002000000}">
      <text>
        <r>
          <rPr>
            <b/>
            <sz val="10"/>
            <color indexed="81"/>
            <rFont val="Tahoma"/>
            <family val="2"/>
          </rPr>
          <t>Insert the Sq. Ft. being sent to stock as a negative number
Insert the Sq. Ft. added from stock as a positive number</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Mr. Jose R. Suarez</author>
    <author>HP</author>
    <author>Jose Suarez</author>
  </authors>
  <commentList>
    <comment ref="J10" authorId="0" shapeId="0" xr:uid="{00000000-0006-0000-4A00-000001000000}">
      <text>
        <r>
          <rPr>
            <b/>
            <sz val="8"/>
            <color indexed="81"/>
            <rFont val="Tahoma"/>
            <family val="2"/>
          </rPr>
          <t>Normally equal to PO Qty but if part of this PO has been previously produced, then amount pending before this prodution lot should be inserted here.</t>
        </r>
      </text>
    </comment>
    <comment ref="B12" authorId="0" shapeId="0" xr:uid="{00000000-0006-0000-4A00-000002000000}">
      <text>
        <r>
          <rPr>
            <b/>
            <sz val="8"/>
            <color indexed="81"/>
            <rFont val="Tahoma"/>
            <family val="2"/>
          </rPr>
          <t>Date Received Leather for Inspection: insert date and am/pm</t>
        </r>
      </text>
    </comment>
    <comment ref="F12" authorId="0" shapeId="0" xr:uid="{00000000-0006-0000-4A00-000003000000}">
      <text>
        <r>
          <rPr>
            <b/>
            <sz val="8"/>
            <color indexed="81"/>
            <rFont val="Tahoma"/>
            <family val="2"/>
          </rPr>
          <t>Date Finished Leather for Inspection:  insert date and am/pm</t>
        </r>
      </text>
    </comment>
    <comment ref="K12" authorId="1" shapeId="0" xr:uid="{00000000-0006-0000-4A00-000004000000}">
      <text>
        <r>
          <rPr>
            <b/>
            <sz val="9"/>
            <color indexed="81"/>
            <rFont val="Tahoma"/>
            <family val="2"/>
          </rPr>
          <t xml:space="preserve">Enter the % of Qty Inspected along with each IRN if more than one Tech inspected this production lot
</t>
        </r>
        <r>
          <rPr>
            <sz val="9"/>
            <color indexed="81"/>
            <rFont val="Tahoma"/>
            <family val="2"/>
          </rPr>
          <t xml:space="preserve">
</t>
        </r>
      </text>
    </comment>
    <comment ref="I13" authorId="2" shapeId="0" xr:uid="{00000000-0006-0000-4A00-000005000000}">
      <text>
        <r>
          <rPr>
            <b/>
            <sz val="10"/>
            <color indexed="81"/>
            <rFont val="Tahoma"/>
            <family val="2"/>
          </rPr>
          <t>Insert the Sq. Ft. being sent to stock as a negative number
Insert the Sq. Ft. added from stock as a positive number</t>
        </r>
      </text>
    </comment>
  </commentList>
</comments>
</file>

<file path=xl/sharedStrings.xml><?xml version="1.0" encoding="utf-8"?>
<sst xmlns="http://schemas.openxmlformats.org/spreadsheetml/2006/main" count="14138" uniqueCount="379">
  <si>
    <t>Comments</t>
  </si>
  <si>
    <t>Approved Grades</t>
  </si>
  <si>
    <t>1st</t>
  </si>
  <si>
    <t>2nd</t>
  </si>
  <si>
    <t>3rd</t>
  </si>
  <si>
    <t>Size</t>
  </si>
  <si>
    <t>Org</t>
  </si>
  <si>
    <t>Grading</t>
  </si>
  <si>
    <t>4th</t>
  </si>
  <si>
    <t>5th</t>
  </si>
  <si>
    <t>Color
Code</t>
  </si>
  <si>
    <t>Thickness</t>
  </si>
  <si>
    <t>型號</t>
  </si>
  <si>
    <t>色號</t>
  </si>
  <si>
    <t>皮色</t>
  </si>
  <si>
    <t>Factory</t>
  </si>
  <si>
    <t>Others</t>
  </si>
  <si>
    <t>Thick-
ness</t>
  </si>
  <si>
    <t>Tannery</t>
  </si>
  <si>
    <t>PO
Order
Qty</t>
  </si>
  <si>
    <t>Style
Number</t>
  </si>
  <si>
    <t>Leather Color</t>
  </si>
  <si>
    <t>Total
Pieces
Accepted</t>
  </si>
  <si>
    <t>Total
Pieces
Rejected</t>
  </si>
  <si>
    <t>Total
Pieces
Inspected</t>
  </si>
  <si>
    <t>Total
Sq. Ft.
Inspected</t>
  </si>
  <si>
    <t>Factory
鞋廠名稱</t>
  </si>
  <si>
    <t>Tannery
皮廠名稱</t>
  </si>
  <si>
    <t>Color
皮色名稱</t>
  </si>
  <si>
    <t>Thickness
厚度</t>
  </si>
  <si>
    <t>Style No.
鞋型號碼</t>
  </si>
  <si>
    <t>呎吋</t>
  </si>
  <si>
    <t>第 1 級</t>
  </si>
  <si>
    <t>第 2 級</t>
  </si>
  <si>
    <t>第 3 級</t>
  </si>
  <si>
    <t xml:space="preserve"> 第 4 級</t>
  </si>
  <si>
    <t>第 5 級</t>
  </si>
  <si>
    <t>厚度</t>
  </si>
  <si>
    <t>其他</t>
  </si>
  <si>
    <t xml:space="preserve"> 說明</t>
  </si>
  <si>
    <t>鞋廠名稱</t>
  </si>
  <si>
    <t>Organo-leptic</t>
  </si>
  <si>
    <t>Total
Pieces
Shipped</t>
  </si>
  <si>
    <t>Total
Sq. Ft.
Shipped</t>
  </si>
  <si>
    <t>Rejects Grading</t>
  </si>
  <si>
    <t>Rejects Size</t>
  </si>
  <si>
    <t>Rejects Thickness</t>
  </si>
  <si>
    <t>Rejects
 Org</t>
  </si>
  <si>
    <t>Rejects
Others</t>
  </si>
  <si>
    <t>Color Code
皮色型號</t>
  </si>
  <si>
    <t>Leather Name
皮革名稱</t>
  </si>
  <si>
    <t>Purchase
Order Date</t>
  </si>
  <si>
    <t>PO Date</t>
  </si>
  <si>
    <t>Leadtime</t>
  </si>
  <si>
    <t>Total
Leadtime</t>
  </si>
  <si>
    <t>Comments
說明</t>
  </si>
  <si>
    <t>採購日期</t>
  </si>
  <si>
    <t>% Disc. On Invoice</t>
  </si>
  <si>
    <t>Clean Area Inspected
Impactiva</t>
  </si>
  <si>
    <t>Clean Area
Contracted</t>
  </si>
  <si>
    <t>Clean Area
Inspected
Tannery</t>
  </si>
  <si>
    <t>Clean Area Shipped</t>
  </si>
  <si>
    <t>合約上可使用面積百分比</t>
  </si>
  <si>
    <t>%
Clean Area Contracted</t>
  </si>
  <si>
    <t>% Clean Area Inspected Impactiva</t>
  </si>
  <si>
    <t>% Clean Area Inspected
Tannery</t>
  </si>
  <si>
    <t>Pieces Insp
Tannery
皮廠檢驗件數</t>
  </si>
  <si>
    <t>Sq. Ft. to Compensate
補償之呎數</t>
  </si>
  <si>
    <t>Family Clean Area</t>
  </si>
  <si>
    <t>% inspected Tannery</t>
  </si>
  <si>
    <t>% Approved for Shipment</t>
  </si>
  <si>
    <t>Leather Shipped</t>
  </si>
  <si>
    <t>Approved Leather</t>
  </si>
  <si>
    <t>Not Approved Leather</t>
  </si>
  <si>
    <t>Sq. Ft. Compensate Approved</t>
  </si>
  <si>
    <t>Sq. Ft. Compensate Not Approved</t>
  </si>
  <si>
    <t>Sq. Ft. Pending to Complete PO</t>
  </si>
  <si>
    <t>Leather
Name</t>
  </si>
  <si>
    <t>Total
Not Approved</t>
  </si>
  <si>
    <t>合格皮補償之呎數</t>
  </si>
  <si>
    <t>出貨總件數</t>
  </si>
  <si>
    <t>不合格皮補償之呎數</t>
  </si>
  <si>
    <t>皮廠名稱</t>
  </si>
  <si>
    <t>鞋廠訂單號</t>
  </si>
  <si>
    <t>採購數量</t>
  </si>
  <si>
    <t>等級</t>
  </si>
  <si>
    <t>皮革性能</t>
  </si>
  <si>
    <t>出貨總呎數</t>
  </si>
  <si>
    <t>出貨期限</t>
  </si>
  <si>
    <t xml:space="preserve">出货皮可使用面積百分比 </t>
  </si>
  <si>
    <t>末出货呎數</t>
  </si>
  <si>
    <t>檢驗員参考號</t>
  </si>
  <si>
    <t>合格出貨總數</t>
  </si>
  <si>
    <t>皮廠檢驗可使用面積百分比</t>
  </si>
  <si>
    <t>Impactiva  檢驗可使用面積百分比</t>
  </si>
  <si>
    <t>檢驗總件数</t>
  </si>
  <si>
    <t>Not Approved Leather 不合格皮</t>
  </si>
  <si>
    <t>皮革名稱</t>
  </si>
  <si>
    <t>總計</t>
  </si>
  <si>
    <t>Approved Leather 合格皮</t>
  </si>
  <si>
    <t>Part II: Manual Test Sampling Results   樣品手動檢驗結果</t>
  </si>
  <si>
    <t>Tear Strength   撕裂</t>
  </si>
  <si>
    <t>Thickness   厚度</t>
  </si>
  <si>
    <t>Smell   嗅覺</t>
  </si>
  <si>
    <t>Nap (Velvetiness and Length)   毛長</t>
  </si>
  <si>
    <t>Oil Saturation Level   油感</t>
  </si>
  <si>
    <t>Other   其他</t>
  </si>
  <si>
    <t>Sq. Ft. to
Compensate
(Invoice)</t>
  </si>
  <si>
    <t>Sq. Ft. to Compensate (Leather)</t>
  </si>
  <si>
    <t>通過抵扣貨款補償呎數</t>
  </si>
  <si>
    <t>通過補單補償呎數</t>
  </si>
  <si>
    <t>Tannery Lot No.
皮厰批次號</t>
  </si>
  <si>
    <t>Not Approved Grade
不合格级数</t>
  </si>
  <si>
    <t>Shininess  光彩度</t>
  </si>
  <si>
    <t>Sq. Ft. to Compensate
via Discount on Invoice            
通過抵扣貨款補償呎數</t>
  </si>
  <si>
    <t>% Discount Required on Invoice
抵扣貨款補償呎數百分比</t>
  </si>
  <si>
    <t>%
Clean Area Shipped
Approved
Leather</t>
  </si>
  <si>
    <t>Average Clean Area to be used for each Grade</t>
  </si>
  <si>
    <t>Leather Name</t>
  </si>
  <si>
    <t>Average
Clean Area</t>
  </si>
  <si>
    <t>6-8th</t>
  </si>
  <si>
    <t>% incl 
Appr &amp; Not Appr</t>
  </si>
  <si>
    <t>am</t>
  </si>
  <si>
    <t>pm</t>
  </si>
  <si>
    <t>Date Insp. Finished</t>
  </si>
  <si>
    <t>Tannery Lot No.</t>
  </si>
  <si>
    <t>Inspection
Ref. No.</t>
  </si>
  <si>
    <t>Total Days to Insp</t>
  </si>
  <si>
    <t>Brand Name</t>
  </si>
  <si>
    <t>完成檢驗的日期</t>
  </si>
  <si>
    <t>Date Finished Inspecting</t>
  </si>
  <si>
    <t>Brand</t>
  </si>
  <si>
    <t>品牌</t>
  </si>
  <si>
    <t>皮厰批次號</t>
  </si>
  <si>
    <t>Tannery
Lot
No.</t>
  </si>
  <si>
    <t xml:space="preserve"> 第 6-8 級</t>
  </si>
  <si>
    <t>List of Brands-Factories-Tanneries</t>
  </si>
  <si>
    <t>Brands</t>
  </si>
  <si>
    <t>Factories</t>
  </si>
  <si>
    <t>Tanneries</t>
  </si>
  <si>
    <t>Date Finished Inspect.</t>
  </si>
  <si>
    <t>Factory
 PO
No.</t>
  </si>
  <si>
    <t>Difference
between
Sq. Ft. Insp. 
&amp;
Sq. Ft. Ship.</t>
  </si>
  <si>
    <t>Average
Days
Need to
Inspect</t>
  </si>
  <si>
    <t>檢驗數與出貨數差額</t>
  </si>
  <si>
    <t>檢驗天數</t>
  </si>
  <si>
    <t>Part I: General Inspection Data  檢驗數據資料</t>
  </si>
  <si>
    <t>Problems
Fixed</t>
  </si>
  <si>
    <t>Leather Clean Area 皮革種類可使用面積</t>
  </si>
  <si>
    <t>Insert Leather Names of your Tannery</t>
  </si>
  <si>
    <t>Quality
Found</t>
  </si>
  <si>
    <t>Quality
Fixed</t>
  </si>
  <si>
    <t>Blue</t>
  </si>
  <si>
    <t>Green</t>
  </si>
  <si>
    <t>Red</t>
  </si>
  <si>
    <t>Yellow</t>
  </si>
  <si>
    <t>Total</t>
  </si>
  <si>
    <t>Quality Problems were Fixed  問題是否得到解決</t>
  </si>
  <si>
    <t>樣品手動檢測是否發現質量問題</t>
  </si>
  <si>
    <t>問題是否得到解決</t>
  </si>
  <si>
    <t>Sq. Ft.
to Compensate
with
Credit Note</t>
  </si>
  <si>
    <t>Sq. Ft.
to Compensate with
Replacemnt Leather</t>
  </si>
  <si>
    <t>Compensation Shipment Franchise</t>
  </si>
  <si>
    <t>Comp. by Shipment</t>
  </si>
  <si>
    <t>Approved</t>
  </si>
  <si>
    <t>Not Approved</t>
  </si>
  <si>
    <t>Comp.
Sq. Ft.</t>
  </si>
  <si>
    <t>% Clean Area by Type</t>
  </si>
  <si>
    <t>Total Sq. Ft. by Type</t>
  </si>
  <si>
    <t>Shipment 
%
Clean Area
for 
Monthly Calc.</t>
  </si>
  <si>
    <t>Type
%
Clean Area
for 
Monthly Calc.</t>
  </si>
  <si>
    <t>Credit Note
Comp. by Type</t>
  </si>
  <si>
    <t>ReplacementComp. by Type</t>
  </si>
  <si>
    <t>Leather Type</t>
  </si>
  <si>
    <t>Price /
Sq. Ft.</t>
  </si>
  <si>
    <t xml:space="preserve">Total  </t>
  </si>
  <si>
    <t>as % of Sq. Ft. Shipped</t>
  </si>
  <si>
    <t>Sq. Ft. Inspected</t>
  </si>
  <si>
    <t>Sq. Ft. Shipped</t>
  </si>
  <si>
    <t>Credit Note
Total</t>
  </si>
  <si>
    <t>Sq. Ft. of Approved Shipped</t>
  </si>
  <si>
    <t>Sq. Ft.
Compensated with
Replacement Leather</t>
  </si>
  <si>
    <t>Replacement Compen. by Type per Shipment Calc</t>
  </si>
  <si>
    <t>C Note
Compen. by Type
per Shipment Calc</t>
  </si>
  <si>
    <t>Sq. Ft. to Compensate
via Additional Leather        
通過補單補償呎數</t>
  </si>
  <si>
    <t>Sq. Ft.
to Compensate
Monthly Averaging</t>
  </si>
  <si>
    <t>Sq. Ft. to Compensate
per
Shipment</t>
  </si>
  <si>
    <t>Sq. Ft. to
Compensate
Below Franchise
per Shipment</t>
  </si>
  <si>
    <t>Sq. Ft.
Already
Compensated with
Additional Leather</t>
  </si>
  <si>
    <t>Comp. by Month 當月補皮呎數</t>
  </si>
  <si>
    <t>合格皮   當月出貨補皮呎數</t>
  </si>
  <si>
    <t>通過補單已補皮呎數</t>
  </si>
  <si>
    <t>按皮革種類當月可使用面積百分比</t>
  </si>
  <si>
    <t>按出貨批次當月可使用面積百分比</t>
  </si>
  <si>
    <t>合格皮 當批出貨補皮呎數</t>
  </si>
  <si>
    <t>不合格皮 當批出貨補皮呎數</t>
  </si>
  <si>
    <t>Tannery  皮廠</t>
  </si>
  <si>
    <t>Factory 鞋廠</t>
  </si>
  <si>
    <t>Month-Year 年月</t>
  </si>
  <si>
    <t>Credit Note
Total 抵扣貨款總額</t>
  </si>
  <si>
    <t>Sq. Ft. Already
Compensated with
Additional Leather 通過補單已補皮呎數</t>
  </si>
  <si>
    <t>Total Sq. Ft.
to Compensate
(Credit Note + Add. Leather) 補皮總呎數(抵扣貨款數+已補皮數)</t>
  </si>
  <si>
    <t>通過抵扣貨款補皮呎數</t>
  </si>
  <si>
    <t>Sq. Ft.
to Compensate
via Credit Note 通過抵扣貨款補皮呎數</t>
  </si>
  <si>
    <t>Sq. Ft. Inspected  檢驗呎數</t>
  </si>
  <si>
    <t>Sq. Ft. Shipped 出貨呎數</t>
  </si>
  <si>
    <t>Leather Type
皮革種類</t>
  </si>
  <si>
    <t>Color
顏色</t>
  </si>
  <si>
    <t>Total
Sq. Ft.
Invoiced</t>
  </si>
  <si>
    <t>Total
Sq. Ft.
in Stock</t>
  </si>
  <si>
    <t>Total
Sq. Ft.
Rejected</t>
  </si>
  <si>
    <t>Sq. Ft. From/To Stock
出入庫尺數</t>
  </si>
  <si>
    <t>Sq. Ft. Invoiced
收費尺數</t>
  </si>
  <si>
    <t>Spring  弹性度</t>
  </si>
  <si>
    <t xml:space="preserve">库存总尺数
</t>
  </si>
  <si>
    <t xml:space="preserve">不合格总尺数
</t>
  </si>
  <si>
    <t xml:space="preserve">发票总尺数
</t>
  </si>
  <si>
    <t>Type % Clean Area Monthly Average</t>
  </si>
  <si>
    <t>Sq. Ft Reworked Successfully</t>
  </si>
  <si>
    <t>Lot had Quality Problems 樣品手動檢測是否發現質量問題</t>
  </si>
  <si>
    <t>Rework Statistics 返工数据</t>
  </si>
  <si>
    <t>有题皮革的尺数</t>
  </si>
  <si>
    <t>成功返工皮革的张数</t>
  </si>
  <si>
    <t>No. of Pcs with Problem
有问题皮革的张数</t>
  </si>
  <si>
    <t>No. of Pcs Reworked Successfully
成功返工皮革的张数</t>
  </si>
  <si>
    <r>
      <t xml:space="preserve">INSPECTION RESULTS (Pieces) </t>
    </r>
    <r>
      <rPr>
        <b/>
        <sz val="8"/>
        <rFont val="宋体"/>
        <charset val="134"/>
      </rPr>
      <t>檢驗結果</t>
    </r>
  </si>
  <si>
    <t>Insp
Ref No.</t>
  </si>
  <si>
    <t xml:space="preserve"> % per total quantity inspected 檢驗數量總比例</t>
  </si>
  <si>
    <t xml:space="preserve"> % of each defect per total quantity rejected 不合格皮瑕疵比例</t>
  </si>
  <si>
    <r>
      <t xml:space="preserve">Approved Leather </t>
    </r>
    <r>
      <rPr>
        <b/>
        <sz val="8"/>
        <rFont val="宋体"/>
        <charset val="134"/>
      </rPr>
      <t>合格皮</t>
    </r>
  </si>
  <si>
    <r>
      <t xml:space="preserve">Not Approved Leather </t>
    </r>
    <r>
      <rPr>
        <b/>
        <sz val="8"/>
        <rFont val="宋体"/>
        <charset val="134"/>
      </rPr>
      <t>不合格皮</t>
    </r>
  </si>
  <si>
    <t>% per Total Shipped 出貨數量總比例</t>
  </si>
  <si>
    <t>Price/Sq. Ft. 單價</t>
  </si>
  <si>
    <r>
      <t xml:space="preserve">Rubfastness (Wet &amp; Dry)   </t>
    </r>
    <r>
      <rPr>
        <sz val="8"/>
        <rFont val="細明體"/>
        <family val="3"/>
        <charset val="136"/>
      </rPr>
      <t>乾溼摩擦試驗</t>
    </r>
  </si>
  <si>
    <r>
      <t xml:space="preserve">Tape Test   </t>
    </r>
    <r>
      <rPr>
        <sz val="8"/>
        <rFont val="細明體"/>
        <family val="3"/>
        <charset val="136"/>
      </rPr>
      <t>膠紙測試</t>
    </r>
  </si>
  <si>
    <r>
      <t xml:space="preserve">Key Test   </t>
    </r>
    <r>
      <rPr>
        <sz val="8"/>
        <rFont val="細明體"/>
        <family val="3"/>
        <charset val="136"/>
      </rPr>
      <t>鎖匙測試</t>
    </r>
  </si>
  <si>
    <r>
      <t xml:space="preserve">4 Fold   </t>
    </r>
    <r>
      <rPr>
        <sz val="8"/>
        <rFont val="細明體"/>
        <family val="3"/>
        <charset val="136"/>
      </rPr>
      <t>四摺龜裂測試</t>
    </r>
  </si>
  <si>
    <r>
      <t xml:space="preserve">Other 1 </t>
    </r>
    <r>
      <rPr>
        <sz val="8"/>
        <rFont val="細明體"/>
        <family val="3"/>
        <charset val="136"/>
      </rPr>
      <t>其他 1</t>
    </r>
  </si>
  <si>
    <r>
      <t xml:space="preserve">Other 2 </t>
    </r>
    <r>
      <rPr>
        <sz val="8"/>
        <rFont val="細明體"/>
        <family val="3"/>
        <charset val="136"/>
      </rPr>
      <t>其他</t>
    </r>
    <r>
      <rPr>
        <sz val="8"/>
        <rFont val="Arial"/>
        <family val="2"/>
      </rPr>
      <t xml:space="preserve"> 2</t>
    </r>
  </si>
  <si>
    <r>
      <t xml:space="preserve">Other 3 </t>
    </r>
    <r>
      <rPr>
        <sz val="8"/>
        <rFont val="細明體"/>
        <family val="3"/>
        <charset val="136"/>
      </rPr>
      <t>其他</t>
    </r>
    <r>
      <rPr>
        <sz val="8"/>
        <rFont val="Arial"/>
        <family val="2"/>
      </rPr>
      <t xml:space="preserve"> 3</t>
    </r>
  </si>
  <si>
    <r>
      <t xml:space="preserve">Part III: Measurement Verification Results </t>
    </r>
    <r>
      <rPr>
        <b/>
        <sz val="8"/>
        <rFont val="宋体"/>
        <charset val="134"/>
      </rPr>
      <t>儀器檢驗證實結果</t>
    </r>
  </si>
  <si>
    <r>
      <t xml:space="preserve">Part IV: 100% Inspection - Approved Leathers   </t>
    </r>
    <r>
      <rPr>
        <b/>
        <sz val="8"/>
        <rFont val="宋体"/>
        <charset val="134"/>
      </rPr>
      <t>百分百檢驗</t>
    </r>
    <r>
      <rPr>
        <b/>
        <sz val="8"/>
        <rFont val="Arial"/>
        <family val="2"/>
      </rPr>
      <t xml:space="preserve">- </t>
    </r>
    <r>
      <rPr>
        <b/>
        <sz val="8"/>
        <rFont val="宋体"/>
        <charset val="134"/>
      </rPr>
      <t>合格皮</t>
    </r>
  </si>
  <si>
    <r>
      <t xml:space="preserve">% Clean Area Inspected Tannery  </t>
    </r>
    <r>
      <rPr>
        <sz val="8"/>
        <rFont val="細明體"/>
        <family val="3"/>
        <charset val="136"/>
      </rPr>
      <t>皮廠檢驗可使用面積百分比</t>
    </r>
  </si>
  <si>
    <r>
      <t>% Clean Area Inspected Impactiva    Impactiva</t>
    </r>
    <r>
      <rPr>
        <sz val="8"/>
        <rFont val="宋体"/>
        <charset val="134"/>
      </rPr>
      <t>檢驗可使用面積百分比</t>
    </r>
  </si>
  <si>
    <r>
      <t xml:space="preserve">% Clean Area Contracted  </t>
    </r>
    <r>
      <rPr>
        <sz val="8"/>
        <rFont val="細明體"/>
        <family val="3"/>
        <charset val="136"/>
      </rPr>
      <t>合約上可使用面積百分比</t>
    </r>
  </si>
  <si>
    <r>
      <t xml:space="preserve">% Clean Area Shipped - Approved Leather  </t>
    </r>
    <r>
      <rPr>
        <sz val="8"/>
        <rFont val="宋体"/>
        <charset val="134"/>
      </rPr>
      <t>合格皮可使用面積百分比</t>
    </r>
    <r>
      <rPr>
        <sz val="8"/>
        <rFont val="Arial"/>
        <family val="2"/>
      </rPr>
      <t xml:space="preserve"> </t>
    </r>
  </si>
  <si>
    <r>
      <t xml:space="preserve">Sq. Ft. to Compensate - Approved Leather  </t>
    </r>
    <r>
      <rPr>
        <sz val="8"/>
        <rFont val="宋体"/>
        <charset val="134"/>
      </rPr>
      <t>合格皮補償之呎數</t>
    </r>
  </si>
  <si>
    <r>
      <t xml:space="preserve">Part VI: 100% Inspection - Not Approved Leathers </t>
    </r>
    <r>
      <rPr>
        <b/>
        <sz val="8"/>
        <rFont val="宋体"/>
        <charset val="134"/>
      </rPr>
      <t>不合格皮明細</t>
    </r>
  </si>
  <si>
    <r>
      <t xml:space="preserve">Size   </t>
    </r>
    <r>
      <rPr>
        <sz val="8"/>
        <rFont val="細明體"/>
        <family val="3"/>
        <charset val="136"/>
      </rPr>
      <t>呎吋</t>
    </r>
  </si>
  <si>
    <r>
      <t xml:space="preserve">Thickness   </t>
    </r>
    <r>
      <rPr>
        <sz val="8"/>
        <rFont val="細明體"/>
        <family val="3"/>
        <charset val="136"/>
      </rPr>
      <t>厚度</t>
    </r>
  </si>
  <si>
    <r>
      <t xml:space="preserve">Softness   </t>
    </r>
    <r>
      <rPr>
        <sz val="8"/>
        <rFont val="細明體"/>
        <family val="3"/>
        <charset val="136"/>
      </rPr>
      <t>柔軟度</t>
    </r>
  </si>
  <si>
    <r>
      <t xml:space="preserve">Feel   </t>
    </r>
    <r>
      <rPr>
        <sz val="8"/>
        <rFont val="細明體"/>
        <family val="3"/>
        <charset val="136"/>
      </rPr>
      <t>表面手感</t>
    </r>
  </si>
  <si>
    <r>
      <t xml:space="preserve">Grain appearance   </t>
    </r>
    <r>
      <rPr>
        <sz val="8"/>
        <rFont val="細明體"/>
        <family val="3"/>
        <charset val="136"/>
      </rPr>
      <t>紋路外觀</t>
    </r>
  </si>
  <si>
    <r>
      <t xml:space="preserve">Loose Grain   </t>
    </r>
    <r>
      <rPr>
        <sz val="8"/>
        <rFont val="細明體"/>
      </rPr>
      <t>珠紋或纖維鬆弛</t>
    </r>
  </si>
  <si>
    <r>
      <t xml:space="preserve">Flesh-side Appearance   </t>
    </r>
    <r>
      <rPr>
        <sz val="8"/>
        <rFont val="細明體"/>
        <family val="3"/>
        <charset val="136"/>
      </rPr>
      <t>背面清潔</t>
    </r>
  </si>
  <si>
    <r>
      <t xml:space="preserve">Total - Not Approved Leather   </t>
    </r>
    <r>
      <rPr>
        <sz val="8"/>
        <rFont val="宋体"/>
        <charset val="134"/>
      </rPr>
      <t>總計</t>
    </r>
  </si>
  <si>
    <r>
      <t xml:space="preserve">Break  </t>
    </r>
    <r>
      <rPr>
        <sz val="8"/>
        <rFont val="細明體"/>
      </rPr>
      <t>完工表面撥落測試</t>
    </r>
  </si>
  <si>
    <r>
      <t xml:space="preserve">Break  </t>
    </r>
    <r>
      <rPr>
        <sz val="8"/>
        <rFont val="細明體"/>
        <family val="3"/>
        <charset val="136"/>
      </rPr>
      <t>完工表面撥落測試</t>
    </r>
  </si>
  <si>
    <r>
      <t xml:space="preserve">General Order Data </t>
    </r>
    <r>
      <rPr>
        <b/>
        <sz val="8"/>
        <rFont val="宋体"/>
        <charset val="134"/>
      </rPr>
      <t>資料總表</t>
    </r>
  </si>
  <si>
    <r>
      <t xml:space="preserve">General Order Data </t>
    </r>
    <r>
      <rPr>
        <b/>
        <sz val="8"/>
        <rFont val="宋体"/>
      </rPr>
      <t>資料總表</t>
    </r>
  </si>
  <si>
    <r>
      <t xml:space="preserve">Factory PO No.
</t>
    </r>
    <r>
      <rPr>
        <b/>
        <sz val="8"/>
        <rFont val="宋体"/>
        <charset val="134"/>
      </rPr>
      <t>鞋廠訂單號</t>
    </r>
  </si>
  <si>
    <r>
      <t xml:space="preserve">PO Date
</t>
    </r>
    <r>
      <rPr>
        <b/>
        <sz val="8"/>
        <rFont val="細明體"/>
        <family val="3"/>
        <charset val="136"/>
      </rPr>
      <t>採購日期</t>
    </r>
  </si>
  <si>
    <r>
      <t xml:space="preserve">PO Order Qty
</t>
    </r>
    <r>
      <rPr>
        <b/>
        <sz val="8"/>
        <rFont val="宋体"/>
        <charset val="134"/>
      </rPr>
      <t>採購數量</t>
    </r>
  </si>
  <si>
    <r>
      <t xml:space="preserve">Bal. Pending Before this Lot
</t>
    </r>
    <r>
      <rPr>
        <b/>
        <sz val="8"/>
        <rFont val="細明體"/>
        <family val="3"/>
        <charset val="136"/>
      </rPr>
      <t>此單未出貨的餘額</t>
    </r>
  </si>
  <si>
    <r>
      <t xml:space="preserve">Date Recv. Lea.
</t>
    </r>
    <r>
      <rPr>
        <b/>
        <sz val="8"/>
        <rFont val="細明體"/>
        <family val="3"/>
        <charset val="136"/>
      </rPr>
      <t>開始檢驗的日期</t>
    </r>
  </si>
  <si>
    <r>
      <t xml:space="preserve">Pieces Inspected
</t>
    </r>
    <r>
      <rPr>
        <b/>
        <sz val="8"/>
        <rFont val="宋体"/>
        <charset val="134"/>
      </rPr>
      <t>檢驗件數</t>
    </r>
  </si>
  <si>
    <r>
      <t xml:space="preserve">Sq. Ft. Inspected
</t>
    </r>
    <r>
      <rPr>
        <b/>
        <sz val="8"/>
        <rFont val="宋体"/>
        <charset val="134"/>
      </rPr>
      <t>檢驗平方呎數</t>
    </r>
  </si>
  <si>
    <r>
      <t xml:space="preserve">Date Finish. Lea.
</t>
    </r>
    <r>
      <rPr>
        <b/>
        <sz val="8"/>
        <rFont val="細明體"/>
        <family val="3"/>
        <charset val="136"/>
      </rPr>
      <t>完成檢驗的日期</t>
    </r>
  </si>
  <si>
    <r>
      <t xml:space="preserve">Inspection Ref. No.
</t>
    </r>
    <r>
      <rPr>
        <b/>
        <sz val="8"/>
        <rFont val="細明體"/>
        <family val="3"/>
        <charset val="136"/>
      </rPr>
      <t>檢驗員参考號碼</t>
    </r>
  </si>
  <si>
    <r>
      <t xml:space="preserve">Tests   </t>
    </r>
    <r>
      <rPr>
        <b/>
        <sz val="8"/>
        <rFont val="細明體"/>
        <family val="3"/>
        <charset val="136"/>
      </rPr>
      <t>測試</t>
    </r>
  </si>
  <si>
    <r>
      <t xml:space="preserve">Passed   </t>
    </r>
    <r>
      <rPr>
        <b/>
        <sz val="8"/>
        <rFont val="細明體"/>
        <family val="3"/>
        <charset val="136"/>
      </rPr>
      <t>通過</t>
    </r>
  </si>
  <si>
    <r>
      <t xml:space="preserve">Failed   </t>
    </r>
    <r>
      <rPr>
        <b/>
        <sz val="8"/>
        <rFont val="細明體"/>
        <family val="3"/>
        <charset val="136"/>
      </rPr>
      <t>拒絕</t>
    </r>
  </si>
  <si>
    <r>
      <t xml:space="preserve">Comments   </t>
    </r>
    <r>
      <rPr>
        <b/>
        <sz val="8"/>
        <rFont val="細明體"/>
        <family val="3"/>
        <charset val="136"/>
      </rPr>
      <t>說明</t>
    </r>
  </si>
  <si>
    <t>Sq. Ft. Reworked Successfully
成功返工皮革的尺数</t>
  </si>
  <si>
    <t>Sq. Ft. with Problem
有题皮革的尺数</t>
  </si>
  <si>
    <r>
      <t xml:space="preserve">Tests </t>
    </r>
    <r>
      <rPr>
        <b/>
        <sz val="8"/>
        <rFont val="細明體"/>
        <family val="3"/>
        <charset val="136"/>
      </rPr>
      <t>測試</t>
    </r>
  </si>
  <si>
    <r>
      <t xml:space="preserve">Passed </t>
    </r>
    <r>
      <rPr>
        <b/>
        <sz val="8"/>
        <rFont val="細明體"/>
        <family val="3"/>
        <charset val="136"/>
      </rPr>
      <t>通過</t>
    </r>
  </si>
  <si>
    <r>
      <t xml:space="preserve">Failed </t>
    </r>
    <r>
      <rPr>
        <b/>
        <sz val="8"/>
        <rFont val="細明體"/>
        <family val="3"/>
        <charset val="136"/>
      </rPr>
      <t>拒絕</t>
    </r>
  </si>
  <si>
    <r>
      <t xml:space="preserve">Comments </t>
    </r>
    <r>
      <rPr>
        <b/>
        <sz val="8"/>
        <rFont val="細明體"/>
        <family val="3"/>
        <charset val="136"/>
      </rPr>
      <t>說明</t>
    </r>
  </si>
  <si>
    <r>
      <t xml:space="preserve">Part IV: 100% Inspection - Approved Leathers   </t>
    </r>
    <r>
      <rPr>
        <b/>
        <sz val="8"/>
        <rFont val="宋体"/>
      </rPr>
      <t>百分百檢驗</t>
    </r>
    <r>
      <rPr>
        <b/>
        <sz val="8"/>
        <rFont val="Arial"/>
        <family val="2"/>
      </rPr>
      <t xml:space="preserve">- </t>
    </r>
    <r>
      <rPr>
        <b/>
        <sz val="8"/>
        <rFont val="宋体"/>
      </rPr>
      <t>合格皮</t>
    </r>
  </si>
  <si>
    <t>Color/Brightness   顏色,亮度</t>
  </si>
  <si>
    <r>
      <t xml:space="preserve">Defect Type
</t>
    </r>
    <r>
      <rPr>
        <b/>
        <sz val="8"/>
        <rFont val="細明體"/>
        <family val="3"/>
        <charset val="136"/>
      </rPr>
      <t>分級</t>
    </r>
  </si>
  <si>
    <r>
      <t xml:space="preserve">Pieces Insp
Impactiva
</t>
    </r>
    <r>
      <rPr>
        <b/>
        <sz val="8"/>
        <rFont val="細明體"/>
        <family val="3"/>
        <charset val="136"/>
      </rPr>
      <t>檢驗件數</t>
    </r>
  </si>
  <si>
    <r>
      <t xml:space="preserve">Approved
Pieces Shipped   </t>
    </r>
    <r>
      <rPr>
        <b/>
        <sz val="8"/>
        <rFont val="宋体"/>
        <charset val="134"/>
      </rPr>
      <t xml:space="preserve">合格皮出貨件數
</t>
    </r>
  </si>
  <si>
    <r>
      <t xml:space="preserve">Approved
Sq. Ft. Shipped        </t>
    </r>
    <r>
      <rPr>
        <b/>
        <sz val="8"/>
        <rFont val="宋体"/>
        <charset val="134"/>
      </rPr>
      <t xml:space="preserve">合格皮出貨呎數
</t>
    </r>
  </si>
  <si>
    <r>
      <t xml:space="preserve">% of each
Grade Shipped </t>
    </r>
    <r>
      <rPr>
        <b/>
        <sz val="8"/>
        <rFont val="宋体"/>
        <charset val="134"/>
      </rPr>
      <t xml:space="preserve">出貨皮等級百分比
</t>
    </r>
  </si>
  <si>
    <r>
      <t xml:space="preserve">Part V: Square Feet to Compensate - Approved Leather </t>
    </r>
    <r>
      <rPr>
        <b/>
        <sz val="8"/>
        <rFont val="宋体"/>
        <charset val="134"/>
      </rPr>
      <t>合格皮補償之呎數</t>
    </r>
  </si>
  <si>
    <r>
      <t xml:space="preserve">Part V: Square Feet to Compensate - Approved Leather </t>
    </r>
    <r>
      <rPr>
        <b/>
        <sz val="8"/>
        <rFont val="宋体"/>
      </rPr>
      <t>合格皮補償之呎數</t>
    </r>
  </si>
  <si>
    <r>
      <t xml:space="preserve">Part VI: 100% Inspection - Not Approved Leathers </t>
    </r>
    <r>
      <rPr>
        <b/>
        <sz val="8"/>
        <rFont val="宋体"/>
      </rPr>
      <t>不合格皮明細</t>
    </r>
  </si>
  <si>
    <r>
      <t>% Clean Area Inspected Impactiva    Impactiva</t>
    </r>
    <r>
      <rPr>
        <sz val="8"/>
        <rFont val="宋体"/>
      </rPr>
      <t>檢驗可使用面積百分比</t>
    </r>
  </si>
  <si>
    <r>
      <t xml:space="preserve">% Clean Area Inspected Tannery  </t>
    </r>
    <r>
      <rPr>
        <sz val="8"/>
        <rFont val="細明體"/>
      </rPr>
      <t>皮廠檢驗可使用面積百分比</t>
    </r>
  </si>
  <si>
    <r>
      <t>% Sq. Ft. to Compensate - Approved Leather  合格皮</t>
    </r>
    <r>
      <rPr>
        <sz val="8"/>
        <rFont val="細明體"/>
        <family val="3"/>
        <charset val="136"/>
      </rPr>
      <t>補償呎數百分比</t>
    </r>
  </si>
  <si>
    <r>
      <t>% Sq. Ft. to Compensate - Approved Leather  合格皮</t>
    </r>
    <r>
      <rPr>
        <sz val="8"/>
        <rFont val="細明體"/>
      </rPr>
      <t>補償呎數百分比</t>
    </r>
  </si>
  <si>
    <r>
      <t xml:space="preserve">Not Approved
Pieces Shipped     </t>
    </r>
    <r>
      <rPr>
        <b/>
        <sz val="8"/>
        <rFont val="宋体"/>
        <charset val="134"/>
      </rPr>
      <t>不合格皮革出貨件數</t>
    </r>
  </si>
  <si>
    <r>
      <t xml:space="preserve">Not Approved
Sq. Ft. Shipped </t>
    </r>
    <r>
      <rPr>
        <b/>
        <sz val="8"/>
        <rFont val="宋体"/>
        <charset val="134"/>
      </rPr>
      <t>不合格皮出貨呎數</t>
    </r>
  </si>
  <si>
    <r>
      <t xml:space="preserve">% Clean Area Not Approved </t>
    </r>
    <r>
      <rPr>
        <b/>
        <sz val="8"/>
        <rFont val="宋体"/>
        <charset val="134"/>
      </rPr>
      <t>不合格皮可使用面積百分比</t>
    </r>
  </si>
  <si>
    <r>
      <t xml:space="preserve">Sq. Ft. Pending to Complete PO
</t>
    </r>
    <r>
      <rPr>
        <b/>
        <sz val="8"/>
        <rFont val="宋体"/>
        <charset val="134"/>
      </rPr>
      <t>末出货呎數</t>
    </r>
  </si>
  <si>
    <r>
      <t xml:space="preserve">Pieces Shipped 
</t>
    </r>
    <r>
      <rPr>
        <b/>
        <sz val="8"/>
        <rFont val="細明體"/>
        <family val="3"/>
        <charset val="136"/>
      </rPr>
      <t>出貨件數</t>
    </r>
  </si>
  <si>
    <r>
      <t xml:space="preserve">Sq. Ft. Shipped 
</t>
    </r>
    <r>
      <rPr>
        <b/>
        <sz val="8"/>
        <rFont val="細明體"/>
        <family val="3"/>
        <charset val="136"/>
      </rPr>
      <t>出貨呎數</t>
    </r>
  </si>
  <si>
    <r>
      <t xml:space="preserve">Shipping Date 
</t>
    </r>
    <r>
      <rPr>
        <b/>
        <sz val="8"/>
        <rFont val="細明體"/>
        <family val="3"/>
        <charset val="136"/>
      </rPr>
      <t>出貨日期</t>
    </r>
  </si>
  <si>
    <r>
      <t xml:space="preserve">Shipping Date 
</t>
    </r>
    <r>
      <rPr>
        <b/>
        <sz val="8"/>
        <rFont val="細明體"/>
      </rPr>
      <t>出貨日期</t>
    </r>
  </si>
  <si>
    <r>
      <t xml:space="preserve">Sq. Ft. Shipped 
</t>
    </r>
    <r>
      <rPr>
        <b/>
        <sz val="8"/>
        <rFont val="細明體"/>
      </rPr>
      <t>出貨呎數</t>
    </r>
  </si>
  <si>
    <r>
      <t xml:space="preserve">Part VII: Square Feet to Compensate - Not Approved Leather </t>
    </r>
    <r>
      <rPr>
        <b/>
        <sz val="8"/>
        <rFont val="宋体"/>
        <charset val="134"/>
      </rPr>
      <t>不合格皮補償之呎數</t>
    </r>
  </si>
  <si>
    <r>
      <t xml:space="preserve">Part VII: Square Feet to Compensate - Not Approved Leather </t>
    </r>
    <r>
      <rPr>
        <b/>
        <sz val="8"/>
        <rFont val="宋体"/>
      </rPr>
      <t>不合格皮補償之呎數</t>
    </r>
  </si>
  <si>
    <r>
      <t xml:space="preserve">Part VIII: Final Shipping Details </t>
    </r>
    <r>
      <rPr>
        <b/>
        <sz val="8"/>
        <rFont val="細明體"/>
        <family val="3"/>
        <charset val="136"/>
      </rPr>
      <t>出貨明細</t>
    </r>
  </si>
  <si>
    <r>
      <t xml:space="preserve">Part VIII: Final Shipping Details </t>
    </r>
    <r>
      <rPr>
        <b/>
        <sz val="8"/>
        <rFont val="細明體"/>
      </rPr>
      <t>出貨明細</t>
    </r>
  </si>
  <si>
    <t>Part IX: Detailed Comments  詳細意見</t>
  </si>
  <si>
    <t>Grade/Color</t>
  </si>
  <si>
    <t>Lot
with
Problems</t>
  </si>
  <si>
    <t>Sq. Ft
with
Problems</t>
  </si>
  <si>
    <r>
      <t>檢驗總呎数</t>
    </r>
    <r>
      <rPr>
        <b/>
        <sz val="8"/>
        <rFont val="Arial"/>
        <family val="2"/>
      </rPr>
      <t xml:space="preserve"> </t>
    </r>
  </si>
  <si>
    <r>
      <t>第</t>
    </r>
    <r>
      <rPr>
        <b/>
        <sz val="8"/>
        <rFont val="Arial"/>
        <family val="2"/>
      </rPr>
      <t xml:space="preserve"> 1 </t>
    </r>
    <r>
      <rPr>
        <b/>
        <sz val="8"/>
        <rFont val="宋体"/>
        <charset val="134"/>
      </rPr>
      <t>級</t>
    </r>
  </si>
  <si>
    <t>Type No.
(Monthly Calc.)</t>
  </si>
  <si>
    <r>
      <t xml:space="preserve">Measurement Verification </t>
    </r>
    <r>
      <rPr>
        <sz val="8"/>
        <rFont val="宋体"/>
        <charset val="134"/>
      </rPr>
      <t>儀器檢驗認證</t>
    </r>
  </si>
  <si>
    <r>
      <t xml:space="preserve">Total - Approved Leather </t>
    </r>
    <r>
      <rPr>
        <b/>
        <sz val="8"/>
        <rFont val="宋体"/>
        <charset val="134"/>
      </rPr>
      <t>總計</t>
    </r>
  </si>
  <si>
    <t>MLL230 Production Lot Final Shipment QC  產量檢驗報告</t>
  </si>
  <si>
    <t>MLL237 Color-Grade Bundle Packing List</t>
  </si>
  <si>
    <t>MLL240 Monthly Compensation 補皮月報表</t>
  </si>
  <si>
    <t>MLL240a Monthly Compensation by Shipment</t>
  </si>
  <si>
    <t>How to Fill MLL230</t>
  </si>
  <si>
    <t>Tech needs to fill exact PO number details by using correct MLL301</t>
  </si>
  <si>
    <t>MLL230 must be generated within 48 hours after shipment is made (with commercial packing list)</t>
  </si>
  <si>
    <t>Tech must use MLL050-051 to receive the standard tannery and factory names</t>
  </si>
  <si>
    <t>Only the  quantity which is re-worked  should be mentioned in "Lot had quality problems" column</t>
  </si>
  <si>
    <t>Color separation details should be entered in "MLL237 Color-Grade Bundle Packing List" section</t>
  </si>
  <si>
    <t>Correct leather article code and leather color code should be received from brand and need to be filled in General Order Data section</t>
  </si>
  <si>
    <t>Ensure to use correct version management</t>
  </si>
  <si>
    <t>a) All the manual tests must be performed as per given MLL012 and results must be reported in Part II Manual Test Sampling results of MLL230 form
b) Tech needs to add the test name and results of those tests performed as required by MLL012 which are not included by default in MLL230 form
c) Manual tests must be conducted as per the sampling instructions provided in RD120 Material Leather Production Manual</t>
  </si>
  <si>
    <r>
      <t xml:space="preserve">Other 4 </t>
    </r>
    <r>
      <rPr>
        <sz val="8"/>
        <rFont val="細明體"/>
        <family val="3"/>
        <charset val="136"/>
      </rPr>
      <t>其他</t>
    </r>
    <r>
      <rPr>
        <sz val="8"/>
        <rFont val="Arial"/>
        <family val="2"/>
      </rPr>
      <t xml:space="preserve"> 4</t>
    </r>
  </si>
  <si>
    <r>
      <t xml:space="preserve">Other 5 </t>
    </r>
    <r>
      <rPr>
        <sz val="8"/>
        <rFont val="細明體"/>
        <family val="3"/>
        <charset val="136"/>
      </rPr>
      <t>其他</t>
    </r>
    <r>
      <rPr>
        <sz val="8"/>
        <rFont val="Arial"/>
        <family val="2"/>
      </rPr>
      <t xml:space="preserve"> 5</t>
    </r>
  </si>
  <si>
    <r>
      <t xml:space="preserve">Other 6 </t>
    </r>
    <r>
      <rPr>
        <sz val="8"/>
        <rFont val="細明體"/>
        <family val="3"/>
        <charset val="136"/>
      </rPr>
      <t>其他</t>
    </r>
    <r>
      <rPr>
        <sz val="8"/>
        <rFont val="Arial"/>
        <family val="2"/>
      </rPr>
      <t xml:space="preserve"> 6</t>
    </r>
  </si>
  <si>
    <t>Dye Penetration 透染</t>
  </si>
  <si>
    <t>Difference Between Shipping Date &amp; Report Date (in days)</t>
  </si>
  <si>
    <t>Total
Sq. Ft.
To/From Stock</t>
  </si>
  <si>
    <r>
      <t xml:space="preserve">Square Feet to Compensate - Not Approved Leather  </t>
    </r>
    <r>
      <rPr>
        <b/>
        <sz val="8"/>
        <rFont val="宋体"/>
        <charset val="134"/>
      </rPr>
      <t>不合格皮補償之呎數</t>
    </r>
    <r>
      <rPr>
        <b/>
        <sz val="8"/>
        <rFont val="Arial"/>
        <family val="2"/>
      </rPr>
      <t xml:space="preserve"> </t>
    </r>
  </si>
  <si>
    <t>Total Lead-time 
出货期限</t>
  </si>
  <si>
    <t>出货日期与报告日期间隔时间（天）</t>
  </si>
  <si>
    <t>Report Date
报告日期</t>
  </si>
  <si>
    <r>
      <t>Impactiva</t>
    </r>
    <r>
      <rPr>
        <b/>
        <vertAlign val="superscript"/>
        <sz val="8"/>
        <rFont val="Arial"/>
        <family val="2"/>
      </rPr>
      <t>TM</t>
    </r>
    <r>
      <rPr>
        <b/>
        <sz val="8"/>
        <rFont val="Arial"/>
        <family val="2"/>
      </rPr>
      <t xml:space="preserve"> Copyright 2015 - Confidential</t>
    </r>
  </si>
  <si>
    <t>MLL230 Production Lot Final Shipment QC   產量檢驗報告</t>
  </si>
  <si>
    <r>
      <t xml:space="preserve">MLL233 Monthly Inspected Summary - see statistics at the bottom of page  </t>
    </r>
    <r>
      <rPr>
        <b/>
        <sz val="8"/>
        <rFont val="宋体"/>
        <charset val="134"/>
      </rPr>
      <t>檢驗月報表</t>
    </r>
  </si>
  <si>
    <r>
      <t xml:space="preserve">MLL234 Monthly Shipped Summary  -- see statistics at the bottom of page </t>
    </r>
    <r>
      <rPr>
        <b/>
        <sz val="8"/>
        <rFont val="宋体"/>
        <charset val="134"/>
      </rPr>
      <t>出貨月報表</t>
    </r>
  </si>
  <si>
    <t>LCS Date
標準色卡日期</t>
  </si>
  <si>
    <t>Style No.</t>
  </si>
  <si>
    <t>If error occurs in cell J7 (pink color), round off the decimal values in total inspected (cell C13) or shipped quantity (cell F13)</t>
  </si>
  <si>
    <t>Invoice Date</t>
  </si>
  <si>
    <t>MLL235 Book No.</t>
  </si>
  <si>
    <t>MLL235 Page No.</t>
  </si>
  <si>
    <r>
      <t xml:space="preserve">Brand
</t>
    </r>
    <r>
      <rPr>
        <sz val="8"/>
        <rFont val="細明體"/>
        <family val="3"/>
        <charset val="136"/>
      </rPr>
      <t>品牌</t>
    </r>
  </si>
  <si>
    <t>Invoice No.</t>
  </si>
  <si>
    <t>Date Validation</t>
  </si>
  <si>
    <t>Color Separation Performed for Article</t>
  </si>
  <si>
    <t>Note: If you select "Yes" in cell E34 (inspection report sheets), MLL237 section will be highlighted in red. You may enter "0" for colors/grades that are not applicable to remove the red highlights</t>
  </si>
  <si>
    <t>Shipment Date</t>
  </si>
  <si>
    <t>1st 
(Pcs)</t>
  </si>
  <si>
    <t>2nd 
(Pcs)</t>
  </si>
  <si>
    <t>3rd 
(Pcs)</t>
  </si>
  <si>
    <t>4th 
(Pcs)</t>
  </si>
  <si>
    <t>5th 
(Pcs)</t>
  </si>
  <si>
    <t>6-8th
(Pcs)</t>
  </si>
  <si>
    <t>6-8th 
(Pcs)</t>
  </si>
  <si>
    <t>Total
Approved
for Shipment (Pcs)</t>
  </si>
  <si>
    <t>1st 
(Sq. Ft.)</t>
  </si>
  <si>
    <t>2nd 
(Sq. Ft.)</t>
  </si>
  <si>
    <t>3rd 
(Sq. Ft.)</t>
  </si>
  <si>
    <t>4th 
(Sq. Ft.)</t>
  </si>
  <si>
    <t>5th 
(Sq. Ft.)</t>
  </si>
  <si>
    <t>6-8th
(Sq. Ft.)</t>
  </si>
  <si>
    <t>6-8th 
(Sq. Ft.)</t>
  </si>
  <si>
    <t>Total
Approved
for Shipment (Sq. Ft.)</t>
  </si>
  <si>
    <t>Split Suede</t>
  </si>
  <si>
    <t>Split Suede for Kids</t>
  </si>
  <si>
    <t>Ultra Suede</t>
  </si>
  <si>
    <t>E.H Suede</t>
  </si>
  <si>
    <t>Split Suede WP</t>
  </si>
  <si>
    <t>New Balance</t>
  </si>
  <si>
    <t>PWI2(ID)</t>
  </si>
  <si>
    <t>Tong HongVN)</t>
  </si>
  <si>
    <t>pwi-udp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</si>
</sst>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m/d/yy;@"/>
    <numFmt numFmtId="166" formatCode="mm/dd/yy;@"/>
    <numFmt numFmtId="167" formatCode="0.0%"/>
    <numFmt numFmtId="168" formatCode="[$-409]mmmm\ d\,\ yyyy;@"/>
    <numFmt numFmtId="169" formatCode="0.0"/>
    <numFmt numFmtId="170" formatCode="&quot;$&quot;#,##0.00"/>
    <numFmt numFmtId="171" formatCode="mmm\-dd\-yyyy"/>
    <numFmt numFmtId="172" formatCode="000"/>
    <numFmt numFmtId="173" formatCode="mmm\-yyyy"/>
  </numFmts>
  <fonts count="36">
    <font>
      <sz val="10"/>
      <name val="Arial"/>
      <family val="2"/>
    </font>
    <font>
      <sz val="10"/>
      <name val="Arial"/>
      <family val="2"/>
    </font>
    <font>
      <b/>
      <sz val="8"/>
      <name val="Arial"/>
      <family val="2"/>
    </font>
    <font>
      <sz val="8"/>
      <name val="Arial"/>
      <family val="2"/>
    </font>
    <font>
      <sz val="10"/>
      <name val="Arial"/>
      <family val="2"/>
    </font>
    <font>
      <sz val="8"/>
      <name val="細明體"/>
      <family val="3"/>
      <charset val="136"/>
    </font>
    <font>
      <sz val="8"/>
      <name val="Arial"/>
      <family val="2"/>
    </font>
    <font>
      <b/>
      <sz val="8"/>
      <color indexed="81"/>
      <name val="Tahoma"/>
      <family val="2"/>
    </font>
    <font>
      <sz val="8"/>
      <name val="宋体"/>
      <charset val="134"/>
    </font>
    <font>
      <sz val="10"/>
      <name val="Arial"/>
      <family val="2"/>
    </font>
    <font>
      <sz val="8"/>
      <name val="Arial"/>
      <family val="2"/>
    </font>
    <font>
      <b/>
      <sz val="10"/>
      <color indexed="81"/>
      <name val="Tahoma"/>
      <family val="2"/>
    </font>
    <font>
      <sz val="9"/>
      <color indexed="81"/>
      <name val="Tahoma"/>
      <family val="2"/>
    </font>
    <font>
      <b/>
      <sz val="9"/>
      <color indexed="81"/>
      <name val="Tahoma"/>
      <family val="2"/>
    </font>
    <font>
      <sz val="8"/>
      <color indexed="9"/>
      <name val="Arial"/>
      <family val="2"/>
    </font>
    <font>
      <b/>
      <sz val="8"/>
      <name val="宋体"/>
      <charset val="134"/>
    </font>
    <font>
      <sz val="8"/>
      <name val="細明體"/>
    </font>
    <font>
      <b/>
      <i/>
      <sz val="8"/>
      <name val="Arial"/>
      <family val="2"/>
    </font>
    <font>
      <b/>
      <sz val="8"/>
      <color indexed="10"/>
      <name val="Arial"/>
      <family val="2"/>
    </font>
    <font>
      <b/>
      <sz val="8"/>
      <name val="細明體"/>
      <family val="3"/>
      <charset val="136"/>
    </font>
    <font>
      <sz val="8"/>
      <color indexed="10"/>
      <name val="Arial"/>
      <family val="2"/>
    </font>
    <font>
      <b/>
      <vertAlign val="superscript"/>
      <sz val="8"/>
      <name val="Arial"/>
      <family val="2"/>
    </font>
    <font>
      <u/>
      <sz val="8"/>
      <name val="Arial"/>
      <family val="2"/>
    </font>
    <font>
      <b/>
      <sz val="8"/>
      <name val="宋体"/>
    </font>
    <font>
      <sz val="8"/>
      <name val="宋体"/>
    </font>
    <font>
      <b/>
      <sz val="8"/>
      <name val="細明體"/>
    </font>
    <font>
      <b/>
      <u/>
      <sz val="8"/>
      <name val="Arial"/>
      <family val="2"/>
    </font>
    <font>
      <b/>
      <sz val="8"/>
      <color indexed="9"/>
      <name val="Arial"/>
      <family val="2"/>
    </font>
    <font>
      <sz val="8"/>
      <color rgb="FFFF0000"/>
      <name val="Arial"/>
      <family val="2"/>
    </font>
    <font>
      <b/>
      <sz val="8"/>
      <color rgb="FFFF0000"/>
      <name val="Arial"/>
      <family val="2"/>
    </font>
    <font>
      <sz val="8"/>
      <color theme="1"/>
      <name val="Arial"/>
      <family val="2"/>
    </font>
    <font>
      <b/>
      <sz val="8"/>
      <color theme="1"/>
      <name val="Arial"/>
      <family val="2"/>
    </font>
    <font>
      <sz val="10"/>
      <name val="Arial"/>
      <family val="2"/>
      <charset val="134"/>
    </font>
    <font>
      <sz val="8"/>
      <name val="Arial"/>
      <family val="2"/>
      <charset val="134"/>
    </font>
    <font>
      <b/>
      <sz val="8"/>
      <name val="Arial"/>
      <family val="2"/>
      <charset val="134"/>
    </font>
    <font>
      <i/>
      <sz val="8"/>
      <name val="Arial"/>
      <family val="2"/>
    </font>
  </fonts>
  <fills count="18">
    <fill>
      <patternFill patternType="none"/>
    </fill>
    <fill>
      <patternFill patternType="gray125"/>
    </fill>
    <fill>
      <patternFill patternType="solid">
        <fgColor indexed="11"/>
        <bgColor indexed="64"/>
      </patternFill>
    </fill>
    <fill>
      <patternFill patternType="solid">
        <fgColor indexed="10"/>
        <bgColor indexed="64"/>
      </patternFill>
    </fill>
    <fill>
      <patternFill patternType="solid">
        <fgColor indexed="51"/>
        <bgColor indexed="64"/>
      </patternFill>
    </fill>
    <fill>
      <patternFill patternType="solid">
        <fgColor indexed="31"/>
        <bgColor indexed="64"/>
      </patternFill>
    </fill>
    <fill>
      <patternFill patternType="solid">
        <fgColor indexed="43"/>
        <bgColor indexed="64"/>
      </patternFill>
    </fill>
    <fill>
      <patternFill patternType="solid">
        <fgColor indexed="45"/>
        <bgColor indexed="64"/>
      </patternFill>
    </fill>
    <fill>
      <patternFill patternType="solid">
        <fgColor indexed="65"/>
        <bgColor indexed="64"/>
      </patternFill>
    </fill>
    <fill>
      <patternFill patternType="gray0625"/>
    </fill>
    <fill>
      <patternFill patternType="solid">
        <fgColor theme="0" tint="-0.14999847407452621"/>
        <bgColor indexed="64"/>
      </patternFill>
    </fill>
    <fill>
      <patternFill patternType="solid">
        <fgColor rgb="FFFFFF99"/>
        <bgColor indexed="64"/>
      </patternFill>
    </fill>
    <fill>
      <patternFill patternType="solid">
        <fgColor theme="0"/>
        <bgColor indexed="64"/>
      </patternFill>
    </fill>
    <fill>
      <patternFill patternType="solid">
        <fgColor rgb="FF92D050"/>
        <bgColor indexed="64"/>
      </patternFill>
    </fill>
    <fill>
      <patternFill patternType="solid">
        <fgColor rgb="FFCCFFFF"/>
        <bgColor indexed="64"/>
      </patternFill>
    </fill>
    <fill>
      <patternFill patternType="solid">
        <fgColor rgb="FF00FF00"/>
        <bgColor indexed="64"/>
      </patternFill>
    </fill>
    <fill>
      <patternFill patternType="solid">
        <fgColor rgb="FFCCCCFF"/>
        <bgColor indexed="64"/>
      </patternFill>
    </fill>
    <fill>
      <patternFill patternType="solid">
        <fgColor rgb="FFFFCC99"/>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6">
    <xf numFmtId="0" fontId="0" fillId="0" borderId="0"/>
    <xf numFmtId="0" fontId="4" fillId="0" borderId="0"/>
    <xf numFmtId="0" fontId="9" fillId="0" borderId="0"/>
    <xf numFmtId="9" fontId="1" fillId="0" borderId="0" applyFont="0" applyFill="0" applyBorder="0" applyAlignment="0" applyProtection="0"/>
    <xf numFmtId="0" fontId="32" fillId="0" borderId="0">
      <alignment vertical="center"/>
    </xf>
    <xf numFmtId="0" fontId="32" fillId="0" borderId="0">
      <alignment vertical="center"/>
    </xf>
  </cellStyleXfs>
  <cellXfs count="608">
    <xf numFmtId="0" fontId="0" fillId="0" borderId="0" xfId="0"/>
    <xf numFmtId="0" fontId="2" fillId="0" borderId="0" xfId="0" applyFont="1" applyBorder="1" applyAlignment="1">
      <alignment vertical="center" wrapText="1"/>
    </xf>
    <xf numFmtId="0" fontId="3" fillId="0" borderId="0" xfId="0" applyFont="1" applyBorder="1" applyAlignment="1">
      <alignment vertical="center" wrapText="1"/>
    </xf>
    <xf numFmtId="0" fontId="14" fillId="0" borderId="0" xfId="0" applyFont="1" applyAlignment="1">
      <alignment vertical="center" wrapText="1"/>
    </xf>
    <xf numFmtId="0" fontId="3" fillId="0" borderId="0" xfId="0" applyFont="1" applyAlignment="1">
      <alignment vertical="center" wrapText="1"/>
    </xf>
    <xf numFmtId="0" fontId="2" fillId="0" borderId="0" xfId="0" applyFont="1" applyAlignment="1">
      <alignment vertical="center" wrapText="1"/>
    </xf>
    <xf numFmtId="0" fontId="3" fillId="0" borderId="1" xfId="0" applyFont="1" applyBorder="1" applyAlignment="1">
      <alignment vertical="center" wrapText="1"/>
    </xf>
    <xf numFmtId="3" fontId="3" fillId="0" borderId="1" xfId="0" applyNumberFormat="1" applyFont="1" applyBorder="1" applyAlignment="1" applyProtection="1">
      <alignment horizontal="right" vertical="center" wrapText="1"/>
      <protection locked="0"/>
    </xf>
    <xf numFmtId="3" fontId="3" fillId="0" borderId="1" xfId="0" applyNumberFormat="1" applyFont="1" applyFill="1" applyBorder="1" applyAlignment="1" applyProtection="1">
      <alignment horizontal="right" vertical="center" wrapText="1"/>
      <protection locked="0"/>
    </xf>
    <xf numFmtId="0" fontId="3" fillId="0" borderId="1" xfId="0" applyNumberFormat="1" applyFont="1" applyBorder="1" applyAlignment="1" applyProtection="1">
      <alignment horizontal="left" vertical="center" wrapText="1"/>
      <protection locked="0"/>
    </xf>
    <xf numFmtId="3" fontId="2" fillId="0" borderId="0" xfId="0" applyNumberFormat="1" applyFont="1" applyBorder="1" applyAlignment="1">
      <alignment horizontal="center" vertical="center" wrapText="1"/>
    </xf>
    <xf numFmtId="9" fontId="3" fillId="0" borderId="0" xfId="0" applyNumberFormat="1" applyFont="1" applyAlignment="1">
      <alignment vertical="center" wrapText="1"/>
    </xf>
    <xf numFmtId="3" fontId="3" fillId="0" borderId="0" xfId="0" applyNumberFormat="1" applyFont="1" applyAlignment="1">
      <alignment vertical="center" wrapText="1"/>
    </xf>
    <xf numFmtId="3" fontId="3" fillId="0" borderId="0" xfId="0" applyNumberFormat="1" applyFont="1" applyBorder="1" applyAlignment="1">
      <alignment horizontal="center" vertical="center" wrapText="1"/>
    </xf>
    <xf numFmtId="164" fontId="3" fillId="0" borderId="0" xfId="0" applyNumberFormat="1" applyFont="1" applyAlignment="1">
      <alignment vertical="center" wrapText="1"/>
    </xf>
    <xf numFmtId="49" fontId="3" fillId="0" borderId="0" xfId="0" applyNumberFormat="1" applyFont="1" applyAlignment="1">
      <alignment vertical="center" wrapText="1"/>
    </xf>
    <xf numFmtId="0" fontId="17" fillId="0" borderId="0" xfId="0" applyFont="1" applyAlignment="1">
      <alignment vertical="center" wrapText="1"/>
    </xf>
    <xf numFmtId="3" fontId="17" fillId="0" borderId="0" xfId="0" applyNumberFormat="1" applyFont="1" applyAlignment="1">
      <alignment vertical="center" wrapText="1"/>
    </xf>
    <xf numFmtId="9" fontId="17" fillId="0" borderId="0" xfId="0" applyNumberFormat="1" applyFont="1" applyAlignment="1">
      <alignment vertical="center" wrapText="1"/>
    </xf>
    <xf numFmtId="49" fontId="17" fillId="0" borderId="0" xfId="0" applyNumberFormat="1" applyFont="1" applyAlignment="1">
      <alignment vertical="center" wrapText="1"/>
    </xf>
    <xf numFmtId="0" fontId="2" fillId="0" borderId="1" xfId="0" applyFont="1" applyBorder="1" applyAlignment="1">
      <alignment horizontal="center" vertical="center" wrapText="1"/>
    </xf>
    <xf numFmtId="10" fontId="3"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wrapText="1"/>
    </xf>
    <xf numFmtId="0" fontId="14" fillId="0" borderId="0" xfId="0" applyFont="1" applyAlignment="1">
      <alignment wrapText="1"/>
    </xf>
    <xf numFmtId="0" fontId="2" fillId="0" borderId="1" xfId="0" applyFont="1" applyBorder="1" applyAlignment="1">
      <alignment horizontal="center" wrapText="1"/>
    </xf>
    <xf numFmtId="169" fontId="3" fillId="0" borderId="1" xfId="0" applyNumberFormat="1" applyFont="1" applyBorder="1" applyAlignment="1">
      <alignment vertical="center" wrapText="1"/>
    </xf>
    <xf numFmtId="10" fontId="17" fillId="0" borderId="0" xfId="0" applyNumberFormat="1" applyFont="1" applyAlignment="1">
      <alignment vertical="center" wrapText="1"/>
    </xf>
    <xf numFmtId="164" fontId="17" fillId="0" borderId="0" xfId="0" applyNumberFormat="1" applyFont="1" applyAlignment="1">
      <alignment vertical="center" wrapText="1"/>
    </xf>
    <xf numFmtId="9" fontId="3" fillId="0" borderId="0" xfId="3" applyFont="1" applyBorder="1" applyAlignment="1">
      <alignment vertical="center" wrapText="1"/>
    </xf>
    <xf numFmtId="9" fontId="3" fillId="0" borderId="0" xfId="3" applyFont="1" applyAlignment="1">
      <alignment vertical="center" wrapText="1"/>
    </xf>
    <xf numFmtId="0" fontId="2" fillId="0" borderId="0" xfId="0" applyFont="1" applyBorder="1" applyAlignment="1">
      <alignment horizontal="center" wrapText="1"/>
    </xf>
    <xf numFmtId="169" fontId="3" fillId="0" borderId="0" xfId="0" applyNumberFormat="1" applyFont="1" applyBorder="1" applyAlignment="1">
      <alignment vertical="center" wrapText="1"/>
    </xf>
    <xf numFmtId="3" fontId="3" fillId="0" borderId="0" xfId="0" applyNumberFormat="1" applyFont="1" applyAlignment="1">
      <alignment wrapText="1"/>
    </xf>
    <xf numFmtId="3" fontId="2" fillId="0" borderId="0" xfId="0" applyNumberFormat="1" applyFont="1" applyAlignment="1">
      <alignment wrapText="1"/>
    </xf>
    <xf numFmtId="164" fontId="3" fillId="0" borderId="0" xfId="0" applyNumberFormat="1" applyFont="1" applyFill="1" applyAlignment="1">
      <alignment wrapText="1"/>
    </xf>
    <xf numFmtId="49" fontId="3" fillId="0" borderId="0" xfId="0" applyNumberFormat="1" applyFont="1" applyAlignment="1">
      <alignment wrapText="1"/>
    </xf>
    <xf numFmtId="0" fontId="3" fillId="0" borderId="0" xfId="0" applyFont="1" applyAlignment="1">
      <alignment horizontal="right" vertical="center" wrapText="1"/>
    </xf>
    <xf numFmtId="49" fontId="3" fillId="11" borderId="1" xfId="0" applyNumberFormat="1" applyFont="1" applyFill="1" applyBorder="1" applyAlignment="1" applyProtection="1">
      <alignment horizontal="center" vertical="center" wrapText="1"/>
      <protection locked="0"/>
    </xf>
    <xf numFmtId="166" fontId="3" fillId="11" borderId="1" xfId="0" applyNumberFormat="1" applyFont="1" applyFill="1" applyBorder="1" applyAlignment="1" applyProtection="1">
      <alignment horizontal="center" vertical="center" wrapText="1"/>
      <protection locked="0"/>
    </xf>
    <xf numFmtId="0" fontId="3" fillId="11" borderId="1" xfId="0" applyFont="1" applyFill="1" applyBorder="1" applyAlignment="1" applyProtection="1">
      <alignment horizontal="center" vertical="center" wrapText="1"/>
      <protection locked="0"/>
    </xf>
    <xf numFmtId="3" fontId="3" fillId="11" borderId="1" xfId="0" applyNumberFormat="1" applyFont="1" applyFill="1" applyBorder="1" applyAlignment="1" applyProtection="1">
      <alignment horizontal="center" vertical="center" wrapText="1"/>
      <protection locked="0"/>
    </xf>
    <xf numFmtId="3" fontId="3" fillId="11" borderId="1" xfId="3" applyNumberFormat="1" applyFont="1" applyFill="1" applyBorder="1" applyAlignment="1">
      <alignment horizontal="right" vertical="center" wrapText="1"/>
    </xf>
    <xf numFmtId="10" fontId="3" fillId="0" borderId="0" xfId="0" applyNumberFormat="1" applyFont="1" applyAlignment="1">
      <alignment wrapText="1"/>
    </xf>
    <xf numFmtId="3" fontId="3" fillId="0" borderId="0" xfId="0" applyNumberFormat="1" applyFont="1" applyFill="1" applyAlignment="1">
      <alignment wrapText="1"/>
    </xf>
    <xf numFmtId="0" fontId="3" fillId="0" borderId="1" xfId="0" applyFont="1" applyBorder="1" applyAlignment="1">
      <alignment horizontal="left" vertical="center" wrapText="1"/>
    </xf>
    <xf numFmtId="3" fontId="3" fillId="7" borderId="2" xfId="0" applyNumberFormat="1" applyFont="1" applyFill="1" applyBorder="1" applyAlignment="1" applyProtection="1">
      <alignment vertical="center" wrapText="1"/>
    </xf>
    <xf numFmtId="3" fontId="3" fillId="0" borderId="1" xfId="0" applyNumberFormat="1" applyFont="1" applyBorder="1" applyAlignment="1" applyProtection="1">
      <alignment vertical="center" wrapText="1"/>
      <protection locked="0"/>
    </xf>
    <xf numFmtId="164" fontId="3" fillId="0" borderId="1" xfId="0" applyNumberFormat="1" applyFont="1" applyBorder="1" applyAlignment="1" applyProtection="1">
      <alignment horizontal="right" vertical="center" wrapText="1"/>
      <protection locked="0"/>
    </xf>
    <xf numFmtId="9" fontId="3" fillId="0" borderId="1" xfId="3" applyFont="1" applyBorder="1" applyAlignment="1" applyProtection="1">
      <alignment horizontal="right" vertical="center" wrapText="1"/>
      <protection locked="0"/>
    </xf>
    <xf numFmtId="3" fontId="3" fillId="6" borderId="1" xfId="0" applyNumberFormat="1" applyFont="1" applyFill="1" applyBorder="1" applyAlignment="1" applyProtection="1">
      <alignment vertical="center"/>
    </xf>
    <xf numFmtId="164" fontId="3" fillId="6" borderId="1" xfId="0" applyNumberFormat="1" applyFont="1" applyFill="1" applyBorder="1" applyAlignment="1" applyProtection="1">
      <alignment vertical="center" wrapText="1"/>
    </xf>
    <xf numFmtId="0" fontId="3" fillId="0" borderId="0" xfId="0" applyFont="1" applyFill="1" applyBorder="1" applyAlignment="1" applyProtection="1">
      <alignment horizontal="left" vertical="top" wrapText="1"/>
      <protection locked="0"/>
    </xf>
    <xf numFmtId="0" fontId="3" fillId="0" borderId="0" xfId="0" applyFont="1" applyBorder="1" applyAlignment="1" applyProtection="1">
      <alignment horizontal="center" vertical="center" wrapText="1"/>
      <protection locked="0"/>
    </xf>
    <xf numFmtId="3" fontId="3" fillId="0" borderId="0" xfId="0" applyNumberFormat="1" applyFont="1" applyBorder="1" applyAlignment="1" applyProtection="1">
      <alignment horizontal="center" vertical="center" wrapText="1"/>
      <protection locked="0"/>
    </xf>
    <xf numFmtId="3" fontId="3" fillId="0" borderId="0" xfId="0" applyNumberFormat="1" applyFont="1" applyFill="1" applyBorder="1" applyAlignment="1" applyProtection="1">
      <alignment horizontal="center" vertical="center" wrapText="1"/>
      <protection locked="0"/>
    </xf>
    <xf numFmtId="9" fontId="3" fillId="0" borderId="19" xfId="3" applyFont="1" applyBorder="1" applyAlignment="1" applyProtection="1">
      <alignment horizontal="right" vertical="center" wrapText="1"/>
      <protection locked="0"/>
    </xf>
    <xf numFmtId="164" fontId="2" fillId="10" borderId="1" xfId="0" applyNumberFormat="1" applyFont="1" applyFill="1" applyBorder="1" applyAlignment="1" applyProtection="1">
      <alignment horizontal="left" vertical="center" wrapText="1"/>
      <protection locked="0"/>
    </xf>
    <xf numFmtId="164" fontId="2" fillId="10" borderId="9" xfId="0" applyNumberFormat="1" applyFont="1" applyFill="1" applyBorder="1" applyAlignment="1" applyProtection="1">
      <alignment horizontal="left" vertical="center" wrapText="1"/>
      <protection locked="0"/>
    </xf>
    <xf numFmtId="165" fontId="3" fillId="11" borderId="1" xfId="0" applyNumberFormat="1" applyFont="1" applyFill="1" applyBorder="1" applyAlignment="1" applyProtection="1">
      <alignment horizontal="center" vertical="center" wrapText="1"/>
      <protection locked="0"/>
    </xf>
    <xf numFmtId="10" fontId="3" fillId="11" borderId="1" xfId="0" applyNumberFormat="1" applyFont="1" applyFill="1" applyBorder="1" applyAlignment="1" applyProtection="1">
      <alignment horizontal="center" vertical="center" wrapText="1"/>
      <protection locked="0"/>
    </xf>
    <xf numFmtId="167" fontId="3" fillId="11" borderId="1" xfId="3" applyNumberFormat="1" applyFont="1" applyFill="1" applyBorder="1" applyAlignment="1" applyProtection="1">
      <alignment horizontal="center" vertical="center" wrapText="1"/>
      <protection locked="0"/>
    </xf>
    <xf numFmtId="164" fontId="3" fillId="11" borderId="1" xfId="0" applyNumberFormat="1" applyFont="1" applyFill="1" applyBorder="1" applyAlignment="1" applyProtection="1">
      <alignment horizontal="center" vertical="center" wrapText="1"/>
      <protection locked="0"/>
    </xf>
    <xf numFmtId="1" fontId="3" fillId="11" borderId="1" xfId="0" applyNumberFormat="1" applyFont="1" applyFill="1" applyBorder="1" applyAlignment="1" applyProtection="1">
      <alignment horizontal="center" vertical="center" wrapText="1"/>
      <protection locked="0"/>
    </xf>
    <xf numFmtId="10" fontId="3" fillId="11" borderId="1" xfId="3" applyNumberFormat="1" applyFont="1" applyFill="1" applyBorder="1" applyAlignment="1" applyProtection="1">
      <alignment horizontal="center" vertical="center" wrapText="1"/>
      <protection locked="0"/>
    </xf>
    <xf numFmtId="167" fontId="3" fillId="11" borderId="1" xfId="0" applyNumberFormat="1" applyFont="1" applyFill="1" applyBorder="1" applyAlignment="1" applyProtection="1">
      <alignment vertical="center" wrapText="1"/>
    </xf>
    <xf numFmtId="49" fontId="22" fillId="10" borderId="1" xfId="0" applyNumberFormat="1" applyFont="1" applyFill="1" applyBorder="1" applyAlignment="1" applyProtection="1">
      <alignment horizontal="center" vertical="center" wrapText="1"/>
      <protection locked="0"/>
    </xf>
    <xf numFmtId="0" fontId="22" fillId="10" borderId="1" xfId="0" applyFont="1" applyFill="1" applyBorder="1" applyAlignment="1" applyProtection="1">
      <alignment horizontal="center" vertical="center" wrapText="1"/>
      <protection locked="0"/>
    </xf>
    <xf numFmtId="0" fontId="2" fillId="10" borderId="1" xfId="0" applyFont="1" applyFill="1" applyBorder="1" applyAlignment="1">
      <alignment horizontal="center" wrapText="1"/>
    </xf>
    <xf numFmtId="0" fontId="2" fillId="0" borderId="0" xfId="0" applyFont="1" applyAlignment="1">
      <alignment horizontal="center" wrapText="1"/>
    </xf>
    <xf numFmtId="0" fontId="2" fillId="0" borderId="0" xfId="0" applyFont="1" applyFill="1" applyBorder="1" applyAlignment="1">
      <alignment wrapText="1"/>
    </xf>
    <xf numFmtId="9" fontId="3" fillId="0" borderId="0" xfId="3" applyFont="1" applyAlignment="1">
      <alignment horizontal="center" wrapText="1"/>
    </xf>
    <xf numFmtId="167" fontId="3" fillId="0" borderId="0" xfId="3" applyNumberFormat="1" applyFont="1" applyAlignment="1">
      <alignment horizontal="center" wrapText="1"/>
    </xf>
    <xf numFmtId="9" fontId="3" fillId="0" borderId="1" xfId="3" applyFont="1" applyBorder="1" applyAlignment="1">
      <alignment horizontal="right" vertical="center" wrapText="1"/>
    </xf>
    <xf numFmtId="0" fontId="3" fillId="0" borderId="1" xfId="0" applyFont="1" applyBorder="1" applyAlignment="1">
      <alignment horizontal="right" vertical="center" wrapText="1"/>
    </xf>
    <xf numFmtId="167" fontId="3" fillId="0" borderId="1" xfId="3" applyNumberFormat="1" applyFont="1" applyBorder="1" applyAlignment="1">
      <alignment horizontal="right" vertical="center" wrapText="1"/>
    </xf>
    <xf numFmtId="0" fontId="26" fillId="0" borderId="0" xfId="0" applyFont="1" applyAlignment="1">
      <alignment horizontal="center" wrapText="1"/>
    </xf>
    <xf numFmtId="0" fontId="3" fillId="0" borderId="20" xfId="0" applyFont="1" applyBorder="1" applyAlignment="1">
      <alignment wrapText="1"/>
    </xf>
    <xf numFmtId="0" fontId="3" fillId="0" borderId="18" xfId="0" applyFont="1" applyBorder="1" applyAlignment="1">
      <alignment wrapText="1"/>
    </xf>
    <xf numFmtId="0" fontId="3" fillId="0" borderId="0" xfId="0" applyFont="1" applyAlignment="1">
      <alignment horizontal="center" wrapText="1"/>
    </xf>
    <xf numFmtId="0" fontId="14" fillId="0" borderId="0" xfId="0" applyFont="1" applyAlignment="1">
      <alignment horizontal="center" wrapText="1"/>
    </xf>
    <xf numFmtId="164" fontId="2" fillId="10" borderId="1" xfId="0" applyNumberFormat="1" applyFont="1" applyFill="1" applyBorder="1" applyAlignment="1" applyProtection="1">
      <alignment horizontal="center" wrapText="1"/>
      <protection locked="0"/>
    </xf>
    <xf numFmtId="0" fontId="2" fillId="10" borderId="9" xfId="0" applyFont="1" applyFill="1" applyBorder="1" applyAlignment="1">
      <alignment horizontal="center" wrapText="1"/>
    </xf>
    <xf numFmtId="0" fontId="3" fillId="0" borderId="1" xfId="0" applyFont="1" applyBorder="1" applyAlignment="1">
      <alignment horizontal="center" vertical="center" wrapText="1"/>
    </xf>
    <xf numFmtId="168" fontId="2" fillId="14" borderId="9" xfId="0" applyNumberFormat="1" applyFont="1" applyFill="1" applyBorder="1" applyAlignment="1" applyProtection="1">
      <alignment horizontal="center" vertical="center" wrapText="1"/>
      <protection locked="0"/>
    </xf>
    <xf numFmtId="168" fontId="2" fillId="14" borderId="17" xfId="0" applyNumberFormat="1" applyFont="1" applyFill="1" applyBorder="1" applyAlignment="1" applyProtection="1">
      <alignment horizontal="center" vertical="center" wrapText="1"/>
      <protection locked="0"/>
    </xf>
    <xf numFmtId="0" fontId="2" fillId="10" borderId="1" xfId="0" applyFont="1" applyFill="1" applyBorder="1" applyAlignment="1">
      <alignment horizontal="center" wrapText="1"/>
    </xf>
    <xf numFmtId="49" fontId="3" fillId="0" borderId="1" xfId="0" applyNumberFormat="1" applyFont="1" applyFill="1" applyBorder="1" applyAlignment="1" applyProtection="1">
      <alignment horizontal="right" vertical="center" wrapText="1"/>
      <protection locked="0"/>
    </xf>
    <xf numFmtId="0" fontId="2" fillId="0" borderId="0" xfId="0" applyFont="1" applyBorder="1" applyAlignment="1">
      <alignment horizontal="right" vertical="center" wrapText="1"/>
    </xf>
    <xf numFmtId="0" fontId="2" fillId="0" borderId="0" xfId="0" applyFont="1" applyAlignment="1">
      <alignment horizontal="right" vertical="center" wrapText="1"/>
    </xf>
    <xf numFmtId="0" fontId="3" fillId="0" borderId="0" xfId="0" applyFont="1" applyAlignment="1">
      <alignment horizontal="left" vertical="center" wrapText="1"/>
    </xf>
    <xf numFmtId="49" fontId="3" fillId="0" borderId="1" xfId="0" applyNumberFormat="1" applyFont="1" applyFill="1" applyBorder="1" applyAlignment="1" applyProtection="1">
      <alignment horizontal="left" vertical="center" wrapText="1"/>
      <protection locked="0"/>
    </xf>
    <xf numFmtId="0" fontId="3" fillId="0" borderId="0" xfId="0" applyFont="1" applyAlignment="1">
      <alignment horizontal="left" wrapText="1"/>
    </xf>
    <xf numFmtId="0" fontId="17" fillId="0" borderId="0" xfId="0" applyFont="1" applyAlignment="1">
      <alignment horizontal="left" vertical="center" wrapText="1"/>
    </xf>
    <xf numFmtId="49" fontId="3" fillId="0" borderId="1" xfId="0" applyNumberFormat="1" applyFont="1" applyBorder="1" applyAlignment="1" applyProtection="1">
      <alignment horizontal="left" vertical="center" wrapText="1"/>
      <protection locked="0"/>
    </xf>
    <xf numFmtId="0" fontId="3" fillId="0" borderId="0" xfId="0" applyFont="1" applyFill="1" applyAlignment="1">
      <alignment horizontal="left" wrapText="1"/>
    </xf>
    <xf numFmtId="0" fontId="3" fillId="0" borderId="0" xfId="0" applyFont="1" applyFill="1" applyAlignment="1">
      <alignment horizontal="left" vertical="center" wrapText="1"/>
    </xf>
    <xf numFmtId="166" fontId="3" fillId="0" borderId="1" xfId="0" applyNumberFormat="1" applyFont="1" applyBorder="1" applyAlignment="1" applyProtection="1">
      <alignment horizontal="left" vertical="center" wrapText="1"/>
      <protection locked="0"/>
    </xf>
    <xf numFmtId="166" fontId="2" fillId="0" borderId="0" xfId="0" applyNumberFormat="1" applyFont="1" applyBorder="1" applyAlignment="1">
      <alignment horizontal="left" vertical="center" wrapText="1"/>
    </xf>
    <xf numFmtId="166" fontId="3" fillId="0" borderId="0" xfId="0" applyNumberFormat="1" applyFont="1" applyAlignment="1">
      <alignment horizontal="left" wrapText="1"/>
    </xf>
    <xf numFmtId="166" fontId="3" fillId="0" borderId="0" xfId="0" applyNumberFormat="1" applyFont="1" applyAlignment="1">
      <alignment horizontal="left" vertical="center" wrapText="1"/>
    </xf>
    <xf numFmtId="0" fontId="3" fillId="0" borderId="1" xfId="0" applyFont="1" applyBorder="1" applyAlignment="1" applyProtection="1">
      <alignment horizontal="right" vertical="center" wrapText="1"/>
      <protection locked="0"/>
    </xf>
    <xf numFmtId="0" fontId="3" fillId="0" borderId="0" xfId="0" applyFont="1" applyAlignment="1">
      <alignment horizontal="right" wrapText="1"/>
    </xf>
    <xf numFmtId="0" fontId="17" fillId="0" borderId="0" xfId="0" applyFont="1" applyAlignment="1">
      <alignment horizontal="right" vertical="center" wrapText="1"/>
    </xf>
    <xf numFmtId="0" fontId="3" fillId="0" borderId="0" xfId="0" applyFont="1" applyBorder="1" applyAlignment="1">
      <alignment horizontal="right" vertical="center" wrapText="1"/>
    </xf>
    <xf numFmtId="166" fontId="3" fillId="0" borderId="0" xfId="0" applyNumberFormat="1" applyFont="1" applyBorder="1" applyAlignment="1">
      <alignment horizontal="left" vertical="center" wrapText="1"/>
    </xf>
    <xf numFmtId="0" fontId="3" fillId="0" borderId="0" xfId="0" applyFont="1" applyFill="1" applyBorder="1" applyAlignment="1">
      <alignment horizontal="left" vertical="center" wrapText="1"/>
    </xf>
    <xf numFmtId="166" fontId="17" fillId="0" borderId="0" xfId="0" applyNumberFormat="1" applyFont="1" applyAlignment="1">
      <alignment horizontal="left" vertical="center" wrapText="1"/>
    </xf>
    <xf numFmtId="0" fontId="3" fillId="0" borderId="0" xfId="0" applyFont="1" applyBorder="1" applyAlignment="1">
      <alignment horizontal="left" vertical="center" wrapText="1"/>
    </xf>
    <xf numFmtId="3" fontId="3" fillId="0" borderId="0" xfId="0" applyNumberFormat="1" applyFont="1" applyAlignment="1">
      <alignment horizontal="right" vertical="center" wrapText="1"/>
    </xf>
    <xf numFmtId="3" fontId="17" fillId="0" borderId="0" xfId="0" applyNumberFormat="1" applyFont="1" applyAlignment="1">
      <alignment horizontal="right" vertical="center" wrapText="1"/>
    </xf>
    <xf numFmtId="0" fontId="27" fillId="0" borderId="0" xfId="0" applyFont="1" applyAlignment="1">
      <alignment horizontal="center" wrapText="1"/>
    </xf>
    <xf numFmtId="0" fontId="15" fillId="10" borderId="1" xfId="0" applyFont="1" applyFill="1" applyBorder="1" applyAlignment="1" applyProtection="1">
      <alignment horizontal="center" wrapText="1"/>
      <protection locked="0"/>
    </xf>
    <xf numFmtId="16" fontId="19" fillId="10" borderId="1" xfId="1" applyNumberFormat="1" applyFont="1" applyFill="1" applyBorder="1" applyAlignment="1" applyProtection="1">
      <alignment horizontal="center" wrapText="1"/>
      <protection locked="0"/>
    </xf>
    <xf numFmtId="166" fontId="19" fillId="10" borderId="1" xfId="1" applyNumberFormat="1" applyFont="1" applyFill="1" applyBorder="1" applyAlignment="1" applyProtection="1">
      <alignment horizontal="center" wrapText="1"/>
      <protection locked="0"/>
    </xf>
    <xf numFmtId="16" fontId="25" fillId="10" borderId="1" xfId="1" applyNumberFormat="1" applyFont="1" applyFill="1" applyBorder="1" applyAlignment="1" applyProtection="1">
      <alignment horizontal="center" wrapText="1"/>
      <protection locked="0"/>
    </xf>
    <xf numFmtId="3" fontId="3" fillId="0" borderId="0" xfId="0" applyNumberFormat="1" applyFont="1" applyAlignment="1">
      <alignment horizontal="left" vertical="center" wrapText="1"/>
    </xf>
    <xf numFmtId="0" fontId="2" fillId="10" borderId="1" xfId="0" applyFont="1" applyFill="1" applyBorder="1" applyAlignment="1" applyProtection="1">
      <alignment horizontal="center" wrapText="1"/>
      <protection locked="0"/>
    </xf>
    <xf numFmtId="169" fontId="3" fillId="11" borderId="1" xfId="0" applyNumberFormat="1" applyFont="1" applyFill="1" applyBorder="1" applyAlignment="1">
      <alignment vertical="center" wrapText="1"/>
    </xf>
    <xf numFmtId="0" fontId="3" fillId="11" borderId="1" xfId="0" applyFont="1" applyFill="1" applyBorder="1" applyAlignment="1">
      <alignment vertical="center" wrapText="1"/>
    </xf>
    <xf numFmtId="9" fontId="3" fillId="11" borderId="1" xfId="3" applyFont="1" applyFill="1" applyBorder="1" applyAlignment="1">
      <alignment vertical="center" wrapText="1"/>
    </xf>
    <xf numFmtId="0" fontId="30" fillId="0" borderId="13" xfId="0" applyFont="1" applyBorder="1" applyAlignment="1">
      <alignment wrapText="1"/>
    </xf>
    <xf numFmtId="9" fontId="30" fillId="0" borderId="0" xfId="3" applyFont="1" applyBorder="1" applyAlignment="1">
      <alignment horizontal="center" wrapText="1"/>
    </xf>
    <xf numFmtId="0" fontId="30" fillId="0" borderId="0" xfId="0" applyFont="1" applyBorder="1" applyAlignment="1">
      <alignment wrapText="1"/>
    </xf>
    <xf numFmtId="167" fontId="30" fillId="0" borderId="0" xfId="3" applyNumberFormat="1" applyFont="1" applyBorder="1" applyAlignment="1">
      <alignment horizontal="center" wrapText="1"/>
    </xf>
    <xf numFmtId="167" fontId="30" fillId="0" borderId="14" xfId="3" applyNumberFormat="1" applyFont="1" applyBorder="1" applyAlignment="1">
      <alignment horizontal="center" wrapText="1"/>
    </xf>
    <xf numFmtId="0" fontId="30" fillId="0" borderId="0" xfId="0" applyFont="1" applyAlignment="1">
      <alignment wrapText="1"/>
    </xf>
    <xf numFmtId="0" fontId="30" fillId="0" borderId="15" xfId="0" applyFont="1" applyBorder="1" applyAlignment="1">
      <alignment wrapText="1"/>
    </xf>
    <xf numFmtId="9" fontId="30" fillId="0" borderId="16" xfId="3" applyFont="1" applyBorder="1" applyAlignment="1">
      <alignment horizontal="center" wrapText="1"/>
    </xf>
    <xf numFmtId="167" fontId="30" fillId="0" borderId="16" xfId="3" applyNumberFormat="1" applyFont="1" applyBorder="1" applyAlignment="1">
      <alignment horizontal="center" wrapText="1"/>
    </xf>
    <xf numFmtId="167" fontId="30" fillId="0" borderId="17" xfId="3" applyNumberFormat="1" applyFont="1" applyBorder="1" applyAlignment="1">
      <alignment horizontal="center" wrapText="1"/>
    </xf>
    <xf numFmtId="9" fontId="30" fillId="0" borderId="0" xfId="3" applyFont="1" applyAlignment="1">
      <alignment horizontal="center" wrapText="1"/>
    </xf>
    <xf numFmtId="167" fontId="30" fillId="0" borderId="0" xfId="3" applyNumberFormat="1" applyFont="1" applyAlignment="1">
      <alignment horizontal="center" wrapText="1"/>
    </xf>
    <xf numFmtId="0" fontId="3" fillId="0" borderId="1" xfId="0" applyFont="1" applyBorder="1" applyAlignment="1">
      <alignment horizontal="left" vertical="center" wrapText="1"/>
    </xf>
    <xf numFmtId="0" fontId="3" fillId="0" borderId="1" xfId="0" applyFont="1" applyBorder="1" applyAlignment="1" applyProtection="1">
      <alignment horizontal="left" vertical="center" wrapText="1"/>
      <protection locked="0"/>
    </xf>
    <xf numFmtId="0" fontId="3" fillId="0" borderId="20" xfId="0" applyFont="1" applyBorder="1" applyAlignment="1">
      <alignment horizontal="left" vertical="center" wrapText="1"/>
    </xf>
    <xf numFmtId="0" fontId="2" fillId="0" borderId="0" xfId="0" applyFont="1" applyAlignment="1" applyProtection="1">
      <alignment vertical="center" wrapText="1"/>
      <protection locked="0"/>
    </xf>
    <xf numFmtId="0" fontId="3" fillId="0" borderId="0" xfId="0" applyFont="1" applyAlignment="1" applyProtection="1">
      <alignment horizontal="right" vertical="center" wrapText="1"/>
      <protection locked="0"/>
    </xf>
    <xf numFmtId="0" fontId="3" fillId="0" borderId="0" xfId="0" applyFont="1" applyAlignment="1" applyProtection="1">
      <alignment horizontal="left" vertical="center" wrapText="1"/>
      <protection locked="0"/>
    </xf>
    <xf numFmtId="166" fontId="3" fillId="0" borderId="0" xfId="0" applyNumberFormat="1" applyFont="1" applyAlignment="1" applyProtection="1">
      <alignment horizontal="left" vertical="center" wrapText="1"/>
      <protection locked="0"/>
    </xf>
    <xf numFmtId="3" fontId="3" fillId="0" borderId="0" xfId="0" applyNumberFormat="1" applyFont="1" applyAlignment="1" applyProtection="1">
      <alignment vertical="center" wrapText="1"/>
      <protection locked="0"/>
    </xf>
    <xf numFmtId="164" fontId="3" fillId="0" borderId="0" xfId="0" applyNumberFormat="1" applyFont="1" applyAlignment="1" applyProtection="1">
      <alignment vertical="center" wrapText="1"/>
      <protection locked="0"/>
    </xf>
    <xf numFmtId="10" fontId="3" fillId="0" borderId="0" xfId="0" applyNumberFormat="1" applyFont="1" applyAlignment="1" applyProtection="1">
      <alignment vertical="center" wrapText="1"/>
      <protection locked="0"/>
    </xf>
    <xf numFmtId="49" fontId="3" fillId="0" borderId="0" xfId="0" applyNumberFormat="1" applyFont="1" applyAlignment="1" applyProtection="1">
      <alignment vertical="center" wrapText="1"/>
      <protection locked="0"/>
    </xf>
    <xf numFmtId="0" fontId="2" fillId="0" borderId="0" xfId="0" applyFont="1" applyBorder="1" applyAlignment="1" applyProtection="1">
      <alignment vertical="center" wrapText="1"/>
      <protection locked="0"/>
    </xf>
    <xf numFmtId="0" fontId="3" fillId="0" borderId="0" xfId="0" applyFont="1" applyBorder="1" applyAlignment="1" applyProtection="1">
      <alignment horizontal="right" vertical="center" wrapText="1"/>
      <protection locked="0"/>
    </xf>
    <xf numFmtId="166" fontId="3" fillId="0" borderId="0" xfId="0" applyNumberFormat="1" applyFont="1" applyBorder="1" applyAlignment="1" applyProtection="1">
      <alignment horizontal="left" vertical="center" wrapText="1"/>
      <protection locked="0"/>
    </xf>
    <xf numFmtId="0" fontId="3" fillId="0" borderId="0" xfId="0" applyFont="1" applyBorder="1" applyAlignment="1" applyProtection="1">
      <alignment horizontal="left" vertical="center" wrapText="1"/>
      <protection locked="0"/>
    </xf>
    <xf numFmtId="0" fontId="3" fillId="0" borderId="0" xfId="0" applyFont="1" applyBorder="1" applyAlignment="1" applyProtection="1">
      <alignment vertical="center" wrapText="1"/>
      <protection locked="0"/>
    </xf>
    <xf numFmtId="164" fontId="3" fillId="0" borderId="0" xfId="0" applyNumberFormat="1" applyFont="1" applyBorder="1" applyAlignment="1" applyProtection="1">
      <alignment vertical="center" wrapText="1"/>
      <protection locked="0"/>
    </xf>
    <xf numFmtId="3" fontId="3" fillId="0" borderId="0" xfId="0" applyNumberFormat="1" applyFont="1" applyBorder="1" applyAlignment="1" applyProtection="1">
      <alignment vertical="center" wrapText="1"/>
      <protection locked="0"/>
    </xf>
    <xf numFmtId="49" fontId="3" fillId="0" borderId="0" xfId="0" applyNumberFormat="1" applyFont="1" applyBorder="1" applyAlignment="1" applyProtection="1">
      <alignment vertical="center" wrapText="1"/>
      <protection locked="0"/>
    </xf>
    <xf numFmtId="0" fontId="3" fillId="0" borderId="0" xfId="0" applyFont="1" applyAlignment="1" applyProtection="1">
      <alignment vertical="center" wrapText="1"/>
      <protection locked="0"/>
    </xf>
    <xf numFmtId="9" fontId="2" fillId="0" borderId="1" xfId="3" applyFont="1" applyBorder="1" applyAlignment="1" applyProtection="1">
      <alignment vertical="center" wrapText="1"/>
      <protection locked="0"/>
    </xf>
    <xf numFmtId="3" fontId="2" fillId="0" borderId="0" xfId="0" applyNumberFormat="1" applyFont="1" applyFill="1" applyBorder="1" applyAlignment="1" applyProtection="1">
      <alignment horizontal="center" vertical="center" wrapText="1"/>
      <protection locked="0"/>
    </xf>
    <xf numFmtId="0" fontId="2" fillId="0" borderId="0" xfId="0" applyFont="1" applyAlignment="1" applyProtection="1">
      <alignment horizontal="center" wrapText="1"/>
      <protection locked="0"/>
    </xf>
    <xf numFmtId="164" fontId="2" fillId="5" borderId="1" xfId="0" applyNumberFormat="1" applyFont="1" applyFill="1" applyBorder="1" applyAlignment="1" applyProtection="1">
      <alignment horizontal="center" wrapText="1"/>
      <protection locked="0"/>
    </xf>
    <xf numFmtId="164" fontId="2" fillId="13" borderId="1" xfId="0" applyNumberFormat="1" applyFont="1" applyFill="1" applyBorder="1" applyAlignment="1" applyProtection="1">
      <alignment horizontal="center" wrapText="1"/>
      <protection locked="0"/>
    </xf>
    <xf numFmtId="164" fontId="2" fillId="3" borderId="1" xfId="0" applyNumberFormat="1" applyFont="1" applyFill="1" applyBorder="1" applyAlignment="1" applyProtection="1">
      <alignment horizontal="center" wrapText="1"/>
      <protection locked="0"/>
    </xf>
    <xf numFmtId="3" fontId="2" fillId="10" borderId="1" xfId="0" applyNumberFormat="1" applyFont="1" applyFill="1" applyBorder="1" applyAlignment="1" applyProtection="1">
      <alignment horizontal="center" wrapText="1"/>
      <protection locked="0"/>
    </xf>
    <xf numFmtId="3" fontId="15" fillId="10" borderId="1" xfId="0" applyNumberFormat="1" applyFont="1" applyFill="1" applyBorder="1" applyAlignment="1" applyProtection="1">
      <alignment horizontal="center" wrapText="1"/>
      <protection locked="0"/>
    </xf>
    <xf numFmtId="10" fontId="19" fillId="10" borderId="1" xfId="0" applyNumberFormat="1" applyFont="1" applyFill="1" applyBorder="1" applyAlignment="1" applyProtection="1">
      <alignment horizontal="center" wrapText="1"/>
      <protection locked="0"/>
    </xf>
    <xf numFmtId="164" fontId="15" fillId="5" borderId="1" xfId="0" applyNumberFormat="1" applyFont="1" applyFill="1" applyBorder="1" applyAlignment="1" applyProtection="1">
      <alignment horizontal="center" wrapText="1"/>
      <protection locked="0"/>
    </xf>
    <xf numFmtId="164" fontId="15" fillId="10" borderId="1" xfId="0" applyNumberFormat="1" applyFont="1" applyFill="1" applyBorder="1" applyAlignment="1" applyProtection="1">
      <alignment horizontal="center" wrapText="1"/>
      <protection locked="0"/>
    </xf>
    <xf numFmtId="49" fontId="2" fillId="10" borderId="1" xfId="0" applyNumberFormat="1" applyFont="1" applyFill="1" applyBorder="1" applyAlignment="1" applyProtection="1">
      <alignment horizontal="center" wrapText="1"/>
      <protection locked="0"/>
    </xf>
    <xf numFmtId="10" fontId="3" fillId="0" borderId="1" xfId="0" applyNumberFormat="1" applyFont="1" applyFill="1" applyBorder="1" applyAlignment="1" applyProtection="1">
      <alignment horizontal="right" vertical="center" wrapText="1"/>
      <protection locked="0"/>
    </xf>
    <xf numFmtId="0" fontId="2" fillId="0" borderId="0" xfId="0" applyFont="1" applyBorder="1" applyAlignment="1" applyProtection="1">
      <alignment horizontal="right" vertical="center" wrapText="1"/>
      <protection locked="0"/>
    </xf>
    <xf numFmtId="0" fontId="2" fillId="0" borderId="0" xfId="0" applyFont="1" applyFill="1" applyBorder="1" applyAlignment="1" applyProtection="1">
      <alignment horizontal="left" vertical="center" wrapText="1"/>
      <protection locked="0"/>
    </xf>
    <xf numFmtId="0" fontId="2" fillId="0" borderId="0" xfId="0" applyFont="1" applyBorder="1" applyAlignment="1" applyProtection="1">
      <alignment horizontal="left" vertical="center" wrapText="1"/>
      <protection locked="0"/>
    </xf>
    <xf numFmtId="166" fontId="2" fillId="0" borderId="0" xfId="0" applyNumberFormat="1" applyFont="1" applyBorder="1" applyAlignment="1" applyProtection="1">
      <alignment horizontal="left" vertical="center" wrapText="1"/>
      <protection locked="0"/>
    </xf>
    <xf numFmtId="10" fontId="3" fillId="0" borderId="0" xfId="0" applyNumberFormat="1" applyFont="1" applyAlignment="1" applyProtection="1">
      <alignment wrapText="1"/>
      <protection locked="0"/>
    </xf>
    <xf numFmtId="10" fontId="3" fillId="0" borderId="0" xfId="0" applyNumberFormat="1" applyFont="1" applyBorder="1" applyAlignment="1" applyProtection="1">
      <alignment wrapText="1"/>
      <protection locked="0"/>
    </xf>
    <xf numFmtId="0" fontId="17" fillId="0" borderId="0" xfId="0" applyFont="1" applyAlignment="1" applyProtection="1">
      <alignment horizontal="right" vertical="center" wrapText="1"/>
      <protection locked="0"/>
    </xf>
    <xf numFmtId="0" fontId="17" fillId="0" borderId="0" xfId="0" applyFont="1" applyAlignment="1" applyProtection="1">
      <alignment horizontal="left" vertical="center" wrapText="1"/>
      <protection locked="0"/>
    </xf>
    <xf numFmtId="166" fontId="17" fillId="0" borderId="0" xfId="0" applyNumberFormat="1" applyFont="1" applyAlignment="1" applyProtection="1">
      <alignment horizontal="left" vertical="center" wrapText="1"/>
      <protection locked="0"/>
    </xf>
    <xf numFmtId="49" fontId="17" fillId="0" borderId="0" xfId="0" applyNumberFormat="1" applyFont="1" applyAlignment="1" applyProtection="1">
      <alignment vertical="center" wrapText="1"/>
      <protection locked="0"/>
    </xf>
    <xf numFmtId="0" fontId="3" fillId="0" borderId="0" xfId="0" applyFont="1" applyAlignment="1" applyProtection="1">
      <alignment horizontal="right" vertical="center" wrapText="1"/>
    </xf>
    <xf numFmtId="49" fontId="3" fillId="11" borderId="1" xfId="0" applyNumberFormat="1" applyFont="1" applyFill="1" applyBorder="1" applyAlignment="1" applyProtection="1">
      <alignment horizontal="right" vertical="center" wrapText="1"/>
    </xf>
    <xf numFmtId="49" fontId="3" fillId="11" borderId="1" xfId="0" applyNumberFormat="1" applyFont="1" applyFill="1" applyBorder="1" applyAlignment="1" applyProtection="1">
      <alignment horizontal="left" vertical="center" wrapText="1"/>
    </xf>
    <xf numFmtId="0" fontId="3" fillId="11" borderId="1" xfId="0" applyFont="1" applyFill="1" applyBorder="1" applyAlignment="1" applyProtection="1">
      <alignment horizontal="right" vertical="center" wrapText="1"/>
    </xf>
    <xf numFmtId="3" fontId="3" fillId="11" borderId="1" xfId="0" applyNumberFormat="1" applyFont="1" applyFill="1" applyBorder="1" applyAlignment="1" applyProtection="1">
      <alignment horizontal="right" vertical="center" wrapText="1"/>
    </xf>
    <xf numFmtId="0" fontId="3" fillId="11" borderId="1" xfId="0" applyFont="1" applyFill="1" applyBorder="1" applyAlignment="1" applyProtection="1">
      <alignment horizontal="left" vertical="center" wrapText="1"/>
    </xf>
    <xf numFmtId="164" fontId="3" fillId="11" borderId="1" xfId="0" applyNumberFormat="1" applyFont="1" applyFill="1" applyBorder="1" applyAlignment="1" applyProtection="1">
      <alignment horizontal="right" vertical="center" wrapText="1"/>
    </xf>
    <xf numFmtId="10" fontId="3" fillId="11" borderId="1" xfId="0" applyNumberFormat="1" applyFont="1" applyFill="1" applyBorder="1" applyAlignment="1" applyProtection="1">
      <alignment horizontal="right" vertical="center" wrapText="1"/>
    </xf>
    <xf numFmtId="164" fontId="3" fillId="11" borderId="1" xfId="3" applyNumberFormat="1" applyFont="1" applyFill="1" applyBorder="1" applyAlignment="1" applyProtection="1">
      <alignment horizontal="right" vertical="center" wrapText="1"/>
    </xf>
    <xf numFmtId="10" fontId="3" fillId="11" borderId="1" xfId="3" applyNumberFormat="1" applyFont="1" applyFill="1" applyBorder="1" applyAlignment="1" applyProtection="1">
      <alignment horizontal="right" vertical="center" wrapText="1"/>
    </xf>
    <xf numFmtId="164" fontId="3" fillId="11" borderId="1" xfId="0" quotePrefix="1" applyNumberFormat="1" applyFont="1" applyFill="1" applyBorder="1" applyAlignment="1" applyProtection="1">
      <alignment horizontal="right" vertical="center" wrapText="1"/>
    </xf>
    <xf numFmtId="3" fontId="3" fillId="11" borderId="1" xfId="3" applyNumberFormat="1" applyFont="1" applyFill="1" applyBorder="1" applyAlignment="1" applyProtection="1">
      <alignment horizontal="right" vertical="center" wrapText="1"/>
    </xf>
    <xf numFmtId="0" fontId="3" fillId="11" borderId="1" xfId="0" applyNumberFormat="1" applyFont="1" applyFill="1" applyBorder="1" applyAlignment="1" applyProtection="1">
      <alignment horizontal="left" vertical="center" wrapText="1"/>
    </xf>
    <xf numFmtId="0" fontId="2" fillId="0" borderId="0" xfId="0" applyFont="1" applyAlignment="1" applyProtection="1">
      <alignment horizontal="right" vertical="center" wrapText="1"/>
      <protection locked="0"/>
    </xf>
    <xf numFmtId="3" fontId="3" fillId="0" borderId="0" xfId="0" applyNumberFormat="1" applyFont="1" applyAlignment="1" applyProtection="1">
      <alignment horizontal="right" vertical="center" wrapText="1"/>
      <protection locked="0"/>
    </xf>
    <xf numFmtId="9" fontId="3" fillId="0" borderId="0" xfId="0" applyNumberFormat="1" applyFont="1" applyAlignment="1" applyProtection="1">
      <alignment vertical="center" wrapText="1"/>
      <protection locked="0"/>
    </xf>
    <xf numFmtId="3" fontId="3" fillId="0" borderId="0" xfId="0" applyNumberFormat="1" applyFont="1" applyBorder="1" applyAlignment="1" applyProtection="1">
      <alignment horizontal="right" vertical="center" wrapText="1"/>
      <protection locked="0"/>
    </xf>
    <xf numFmtId="9" fontId="19" fillId="10" borderId="1" xfId="0" applyNumberFormat="1" applyFont="1" applyFill="1" applyBorder="1" applyAlignment="1" applyProtection="1">
      <alignment horizontal="center" wrapText="1"/>
      <protection locked="0"/>
    </xf>
    <xf numFmtId="164" fontId="15" fillId="10" borderId="2" xfId="0" applyNumberFormat="1" applyFont="1" applyFill="1" applyBorder="1" applyAlignment="1" applyProtection="1">
      <alignment horizontal="center" wrapText="1"/>
      <protection locked="0"/>
    </xf>
    <xf numFmtId="164" fontId="15" fillId="10" borderId="9" xfId="0" applyNumberFormat="1" applyFont="1" applyFill="1" applyBorder="1" applyAlignment="1" applyProtection="1">
      <alignment horizontal="center" wrapText="1"/>
      <protection locked="0"/>
    </xf>
    <xf numFmtId="167" fontId="3" fillId="0" borderId="1" xfId="0" applyNumberFormat="1" applyFont="1" applyFill="1" applyBorder="1" applyAlignment="1" applyProtection="1">
      <alignment horizontal="right" vertical="center" wrapText="1"/>
      <protection locked="0"/>
    </xf>
    <xf numFmtId="0" fontId="3" fillId="0" borderId="1" xfId="0" applyFont="1" applyBorder="1" applyAlignment="1" applyProtection="1">
      <alignment vertical="center" wrapText="1"/>
      <protection locked="0"/>
    </xf>
    <xf numFmtId="0" fontId="3" fillId="12" borderId="1" xfId="0" applyFont="1" applyFill="1" applyBorder="1" applyAlignment="1" applyProtection="1">
      <alignment vertical="center" wrapText="1"/>
      <protection locked="0"/>
    </xf>
    <xf numFmtId="0" fontId="2" fillId="10" borderId="1" xfId="0" applyFont="1" applyFill="1" applyBorder="1" applyAlignment="1" applyProtection="1">
      <alignment horizontal="left" vertical="center" wrapText="1"/>
      <protection locked="0"/>
    </xf>
    <xf numFmtId="3" fontId="2" fillId="0" borderId="0" xfId="0" applyNumberFormat="1" applyFont="1" applyBorder="1" applyAlignment="1" applyProtection="1">
      <alignment horizontal="right" vertical="center" wrapText="1"/>
      <protection locked="0"/>
    </xf>
    <xf numFmtId="3" fontId="2" fillId="0" borderId="0" xfId="0" applyNumberFormat="1" applyFont="1" applyBorder="1" applyAlignment="1" applyProtection="1">
      <alignment horizontal="center" vertical="center" wrapText="1"/>
      <protection locked="0"/>
    </xf>
    <xf numFmtId="9" fontId="2" fillId="0" borderId="0" xfId="0" applyNumberFormat="1" applyFont="1" applyBorder="1" applyAlignment="1" applyProtection="1">
      <alignment horizontal="center" vertical="center" wrapText="1"/>
      <protection locked="0"/>
    </xf>
    <xf numFmtId="164" fontId="2" fillId="0" borderId="0" xfId="0" applyNumberFormat="1" applyFont="1" applyBorder="1" applyAlignment="1" applyProtection="1">
      <alignment horizontal="center" vertical="center" wrapText="1"/>
      <protection locked="0"/>
    </xf>
    <xf numFmtId="3" fontId="3" fillId="0" borderId="0" xfId="0" applyNumberFormat="1" applyFont="1" applyAlignment="1" applyProtection="1">
      <alignment wrapText="1"/>
      <protection locked="0"/>
    </xf>
    <xf numFmtId="164" fontId="3" fillId="0" borderId="0" xfId="0" applyNumberFormat="1" applyFont="1" applyAlignment="1" applyProtection="1">
      <alignment wrapText="1"/>
      <protection locked="0"/>
    </xf>
    <xf numFmtId="0" fontId="2" fillId="0" borderId="0" xfId="0" applyFont="1" applyAlignment="1" applyProtection="1">
      <alignment wrapText="1"/>
      <protection locked="0"/>
    </xf>
    <xf numFmtId="0" fontId="2" fillId="0" borderId="0" xfId="0" applyFont="1" applyAlignment="1" applyProtection="1">
      <alignment horizontal="right" wrapText="1"/>
      <protection locked="0"/>
    </xf>
    <xf numFmtId="0" fontId="3" fillId="0" borderId="0" xfId="0" applyFont="1" applyAlignment="1" applyProtection="1">
      <alignment horizontal="left" wrapText="1"/>
      <protection locked="0"/>
    </xf>
    <xf numFmtId="0" fontId="3" fillId="0" borderId="0" xfId="0" applyFont="1" applyFill="1" applyAlignment="1" applyProtection="1">
      <alignment horizontal="left" wrapText="1"/>
      <protection locked="0"/>
    </xf>
    <xf numFmtId="166" fontId="3" fillId="0" borderId="0" xfId="0" applyNumberFormat="1" applyFont="1" applyAlignment="1" applyProtection="1">
      <alignment horizontal="left" wrapText="1"/>
      <protection locked="0"/>
    </xf>
    <xf numFmtId="0" fontId="3" fillId="0" borderId="0" xfId="0" applyFont="1" applyAlignment="1" applyProtection="1">
      <alignment horizontal="right" wrapText="1"/>
      <protection locked="0"/>
    </xf>
    <xf numFmtId="3" fontId="3" fillId="0" borderId="0" xfId="0" applyNumberFormat="1" applyFont="1" applyAlignment="1" applyProtection="1">
      <alignment horizontal="right" wrapText="1"/>
      <protection locked="0"/>
    </xf>
    <xf numFmtId="3" fontId="2" fillId="0" borderId="0" xfId="0" applyNumberFormat="1" applyFont="1" applyAlignment="1" applyProtection="1">
      <alignment wrapText="1"/>
      <protection locked="0"/>
    </xf>
    <xf numFmtId="9" fontId="3" fillId="0" borderId="0" xfId="0" applyNumberFormat="1" applyFont="1" applyAlignment="1" applyProtection="1">
      <alignment wrapText="1"/>
      <protection locked="0"/>
    </xf>
    <xf numFmtId="164" fontId="3" fillId="0" borderId="0" xfId="0" applyNumberFormat="1" applyFont="1" applyFill="1" applyAlignment="1" applyProtection="1">
      <alignment wrapText="1"/>
      <protection locked="0"/>
    </xf>
    <xf numFmtId="49" fontId="3" fillId="0" borderId="0" xfId="0" applyNumberFormat="1" applyFont="1" applyAlignment="1" applyProtection="1">
      <alignment wrapText="1"/>
      <protection locked="0"/>
    </xf>
    <xf numFmtId="0" fontId="3" fillId="0" borderId="0" xfId="0" applyFont="1" applyAlignment="1" applyProtection="1">
      <alignment wrapText="1"/>
      <protection locked="0"/>
    </xf>
    <xf numFmtId="0" fontId="3" fillId="0" borderId="0" xfId="0" applyFont="1" applyAlignment="1" applyProtection="1">
      <alignment vertical="center" wrapText="1"/>
    </xf>
    <xf numFmtId="167" fontId="3" fillId="11" borderId="1" xfId="0" applyNumberFormat="1" applyFont="1" applyFill="1" applyBorder="1" applyAlignment="1" applyProtection="1">
      <alignment horizontal="right" vertical="center" wrapText="1"/>
    </xf>
    <xf numFmtId="164" fontId="3" fillId="11" borderId="1" xfId="0" applyNumberFormat="1" applyFont="1" applyFill="1" applyBorder="1" applyAlignment="1" applyProtection="1">
      <alignment vertical="center" wrapText="1"/>
    </xf>
    <xf numFmtId="164" fontId="2" fillId="10" borderId="18" xfId="0" applyNumberFormat="1" applyFont="1" applyFill="1" applyBorder="1" applyAlignment="1" applyProtection="1">
      <alignment horizontal="center" wrapText="1"/>
      <protection locked="0"/>
    </xf>
    <xf numFmtId="0" fontId="2" fillId="10" borderId="1" xfId="0" applyFont="1" applyFill="1" applyBorder="1" applyAlignment="1" applyProtection="1">
      <alignment horizontal="left" vertical="center" wrapText="1"/>
      <protection locked="0"/>
    </xf>
    <xf numFmtId="164" fontId="2" fillId="10" borderId="1" xfId="0" applyNumberFormat="1" applyFont="1" applyFill="1" applyBorder="1" applyAlignment="1" applyProtection="1">
      <alignment horizontal="center" wrapText="1"/>
      <protection locked="0"/>
    </xf>
    <xf numFmtId="0" fontId="3" fillId="0" borderId="0" xfId="0" applyFont="1" applyAlignment="1" applyProtection="1">
      <alignment vertical="center"/>
      <protection locked="0"/>
    </xf>
    <xf numFmtId="0" fontId="18" fillId="0" borderId="0" xfId="0"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3" fillId="0" borderId="0" xfId="0" applyFont="1" applyAlignment="1" applyProtection="1">
      <alignment horizontal="center"/>
      <protection locked="0"/>
    </xf>
    <xf numFmtId="0" fontId="2" fillId="10" borderId="10" xfId="0" applyFont="1" applyFill="1" applyBorder="1" applyAlignment="1" applyProtection="1">
      <alignment horizontal="left" vertical="center" wrapText="1"/>
      <protection locked="0"/>
    </xf>
    <xf numFmtId="0" fontId="2" fillId="10" borderId="1" xfId="0" applyFont="1" applyFill="1" applyBorder="1" applyAlignment="1" applyProtection="1">
      <alignment vertical="center" wrapText="1"/>
      <protection locked="0"/>
    </xf>
    <xf numFmtId="0" fontId="2" fillId="10" borderId="2" xfId="0" applyFont="1" applyFill="1" applyBorder="1" applyAlignment="1" applyProtection="1">
      <alignment vertical="center" wrapText="1"/>
      <protection locked="0"/>
    </xf>
    <xf numFmtId="0" fontId="3" fillId="0" borderId="0" xfId="0" applyFont="1" applyAlignment="1" applyProtection="1">
      <alignment horizontal="center" wrapText="1"/>
      <protection locked="0"/>
    </xf>
    <xf numFmtId="0" fontId="3" fillId="0" borderId="1" xfId="0" applyFont="1" applyBorder="1" applyAlignment="1" applyProtection="1">
      <alignment vertical="center"/>
      <protection locked="0"/>
    </xf>
    <xf numFmtId="0" fontId="29" fillId="14" borderId="1" xfId="0" applyFont="1" applyFill="1" applyBorder="1" applyAlignment="1" applyProtection="1">
      <alignment horizontal="center" vertical="center"/>
      <protection locked="0"/>
    </xf>
    <xf numFmtId="164" fontId="29" fillId="14" borderId="1" xfId="0" applyNumberFormat="1" applyFont="1" applyFill="1" applyBorder="1" applyAlignment="1" applyProtection="1">
      <alignment horizontal="center" vertical="center"/>
      <protection locked="0"/>
    </xf>
    <xf numFmtId="0" fontId="2" fillId="10" borderId="1" xfId="0" applyFont="1" applyFill="1" applyBorder="1" applyAlignment="1" applyProtection="1">
      <alignment vertical="center"/>
      <protection locked="0"/>
    </xf>
    <xf numFmtId="0" fontId="3" fillId="0" borderId="1" xfId="0" applyFont="1" applyFill="1" applyBorder="1" applyAlignment="1" applyProtection="1">
      <alignment horizontal="center" vertical="center" wrapText="1"/>
      <protection locked="0"/>
    </xf>
    <xf numFmtId="0" fontId="3" fillId="0" borderId="1" xfId="0" applyFont="1" applyFill="1" applyBorder="1" applyAlignment="1" applyProtection="1">
      <alignment vertical="center" wrapText="1"/>
      <protection locked="0"/>
    </xf>
    <xf numFmtId="0" fontId="3" fillId="0" borderId="0" xfId="0" applyFont="1" applyBorder="1" applyAlignment="1" applyProtection="1">
      <alignment vertical="center"/>
      <protection locked="0"/>
    </xf>
    <xf numFmtId="0" fontId="3" fillId="8" borderId="0" xfId="0" applyFont="1" applyFill="1" applyProtection="1">
      <protection locked="0"/>
    </xf>
    <xf numFmtId="0" fontId="18" fillId="8" borderId="0" xfId="0" applyFont="1" applyFill="1" applyBorder="1" applyAlignment="1" applyProtection="1">
      <alignment horizontal="left" vertical="center"/>
      <protection locked="0"/>
    </xf>
    <xf numFmtId="0" fontId="2" fillId="8" borderId="0" xfId="0" applyFont="1" applyFill="1" applyBorder="1" applyAlignment="1" applyProtection="1">
      <alignment horizontal="left" vertical="center"/>
      <protection locked="0"/>
    </xf>
    <xf numFmtId="0" fontId="2" fillId="10" borderId="1" xfId="0" applyFont="1" applyFill="1" applyBorder="1" applyAlignment="1" applyProtection="1">
      <alignment horizontal="center"/>
      <protection locked="0"/>
    </xf>
    <xf numFmtId="0" fontId="3" fillId="0" borderId="0" xfId="0" applyFont="1" applyBorder="1" applyAlignment="1" applyProtection="1">
      <alignment horizontal="center"/>
      <protection locked="0"/>
    </xf>
    <xf numFmtId="0" fontId="2" fillId="0" borderId="1" xfId="0" applyFont="1" applyFill="1" applyBorder="1" applyAlignment="1" applyProtection="1">
      <alignment horizontal="center" vertical="center"/>
      <protection locked="0"/>
    </xf>
    <xf numFmtId="0" fontId="2" fillId="10" borderId="1" xfId="0" applyFont="1" applyFill="1" applyBorder="1" applyAlignment="1" applyProtection="1">
      <alignment horizontal="left" vertical="center"/>
      <protection locked="0"/>
    </xf>
    <xf numFmtId="0" fontId="2" fillId="10" borderId="1" xfId="0" applyFont="1" applyFill="1" applyBorder="1" applyAlignment="1" applyProtection="1">
      <alignment horizontal="center" vertical="center"/>
      <protection locked="0"/>
    </xf>
    <xf numFmtId="16" fontId="2" fillId="10" borderId="1" xfId="0" applyNumberFormat="1" applyFont="1" applyFill="1" applyBorder="1" applyAlignment="1" applyProtection="1">
      <alignment horizontal="center" vertical="center" wrapText="1"/>
      <protection locked="0"/>
    </xf>
    <xf numFmtId="165" fontId="2" fillId="10" borderId="1" xfId="0" applyNumberFormat="1" applyFont="1" applyFill="1" applyBorder="1" applyAlignment="1" applyProtection="1">
      <alignment horizontal="center" vertical="center" wrapText="1"/>
      <protection locked="0"/>
    </xf>
    <xf numFmtId="2" fontId="2" fillId="10" borderId="1" xfId="0" applyNumberFormat="1" applyFont="1" applyFill="1" applyBorder="1" applyAlignment="1" applyProtection="1">
      <alignment horizontal="center" vertical="center" wrapText="1"/>
      <protection locked="0"/>
    </xf>
    <xf numFmtId="16" fontId="2" fillId="10" borderId="2" xfId="0" applyNumberFormat="1" applyFont="1" applyFill="1" applyBorder="1" applyAlignment="1" applyProtection="1">
      <alignment horizontal="center" vertical="center" wrapText="1"/>
      <protection locked="0"/>
    </xf>
    <xf numFmtId="0" fontId="2" fillId="2" borderId="1" xfId="0" applyFont="1" applyFill="1" applyBorder="1" applyAlignment="1" applyProtection="1">
      <alignment horizontal="center" vertical="center" wrapText="1"/>
      <protection locked="0"/>
    </xf>
    <xf numFmtId="0" fontId="2" fillId="3" borderId="1" xfId="0" applyFont="1" applyFill="1" applyBorder="1" applyAlignment="1" applyProtection="1">
      <alignment horizontal="center" vertical="center" wrapText="1"/>
      <protection locked="0"/>
    </xf>
    <xf numFmtId="0" fontId="2" fillId="10" borderId="1" xfId="0" applyFont="1" applyFill="1" applyBorder="1" applyAlignment="1" applyProtection="1">
      <alignment horizontal="center" vertical="center" wrapText="1"/>
      <protection locked="0"/>
    </xf>
    <xf numFmtId="16" fontId="5" fillId="10" borderId="1" xfId="1" applyNumberFormat="1" applyFont="1" applyFill="1" applyBorder="1" applyAlignment="1" applyProtection="1">
      <alignment horizontal="center" vertical="center" wrapText="1"/>
      <protection locked="0"/>
    </xf>
    <xf numFmtId="165" fontId="5" fillId="10" borderId="1" xfId="1" applyNumberFormat="1" applyFont="1" applyFill="1" applyBorder="1" applyAlignment="1" applyProtection="1">
      <alignment horizontal="center" vertical="center" wrapText="1"/>
      <protection locked="0"/>
    </xf>
    <xf numFmtId="2" fontId="5" fillId="10" borderId="1" xfId="1" applyNumberFormat="1" applyFont="1" applyFill="1" applyBorder="1" applyAlignment="1" applyProtection="1">
      <alignment horizontal="center" vertical="center" wrapText="1"/>
      <protection locked="0"/>
    </xf>
    <xf numFmtId="16" fontId="5" fillId="10" borderId="2" xfId="1" applyNumberFormat="1" applyFont="1" applyFill="1" applyBorder="1" applyAlignment="1" applyProtection="1">
      <alignment horizontal="center" vertical="center" wrapText="1"/>
      <protection locked="0"/>
    </xf>
    <xf numFmtId="0" fontId="2" fillId="2" borderId="3" xfId="0" applyFont="1" applyFill="1" applyBorder="1" applyAlignment="1" applyProtection="1">
      <alignment horizontal="center" vertical="center" wrapText="1"/>
      <protection locked="0"/>
    </xf>
    <xf numFmtId="164" fontId="3" fillId="11" borderId="1" xfId="0" applyNumberFormat="1" applyFont="1" applyFill="1" applyBorder="1" applyAlignment="1" applyProtection="1">
      <alignment horizontal="center" vertical="center"/>
      <protection locked="0"/>
    </xf>
    <xf numFmtId="167" fontId="3" fillId="11" borderId="1" xfId="0" applyNumberFormat="1" applyFont="1" applyFill="1" applyBorder="1" applyAlignment="1" applyProtection="1">
      <alignment vertical="center" wrapText="1"/>
      <protection locked="0"/>
    </xf>
    <xf numFmtId="0" fontId="3" fillId="11" borderId="1" xfId="0" applyNumberFormat="1" applyFont="1" applyFill="1" applyBorder="1" applyAlignment="1" applyProtection="1">
      <alignment horizontal="center" vertical="center" wrapText="1"/>
      <protection locked="0"/>
    </xf>
    <xf numFmtId="167" fontId="3" fillId="0" borderId="0" xfId="0" applyNumberFormat="1" applyFont="1" applyBorder="1" applyAlignment="1" applyProtection="1">
      <alignment vertical="center" wrapText="1"/>
      <protection locked="0"/>
    </xf>
    <xf numFmtId="0" fontId="2" fillId="4" borderId="1" xfId="0" applyFont="1" applyFill="1" applyBorder="1" applyAlignment="1" applyProtection="1">
      <alignment horizontal="center" vertical="center" wrapText="1"/>
      <protection locked="0"/>
    </xf>
    <xf numFmtId="0" fontId="2" fillId="10" borderId="18" xfId="0" applyFont="1" applyFill="1" applyBorder="1" applyAlignment="1" applyProtection="1">
      <alignment horizontal="left" vertical="center" wrapText="1"/>
      <protection locked="0"/>
    </xf>
    <xf numFmtId="0" fontId="2" fillId="10" borderId="13" xfId="0" applyFont="1" applyFill="1" applyBorder="1" applyAlignment="1" applyProtection="1">
      <alignment horizontal="left" vertical="center" wrapText="1"/>
      <protection locked="0"/>
    </xf>
    <xf numFmtId="0" fontId="2" fillId="10" borderId="18" xfId="0" applyFont="1" applyFill="1" applyBorder="1" applyAlignment="1" applyProtection="1">
      <alignment horizontal="center" wrapText="1"/>
      <protection locked="0"/>
    </xf>
    <xf numFmtId="0" fontId="2" fillId="10" borderId="15" xfId="0" applyFont="1" applyFill="1" applyBorder="1" applyAlignment="1" applyProtection="1">
      <alignment horizontal="center" wrapText="1"/>
      <protection locked="0"/>
    </xf>
    <xf numFmtId="0" fontId="2" fillId="10" borderId="20" xfId="0" applyFont="1" applyFill="1" applyBorder="1" applyAlignment="1" applyProtection="1">
      <alignment horizontal="center" wrapText="1"/>
      <protection locked="0"/>
    </xf>
    <xf numFmtId="0" fontId="2" fillId="10" borderId="19" xfId="0" applyFont="1" applyFill="1" applyBorder="1" applyAlignment="1" applyProtection="1">
      <alignment horizontal="center" wrapText="1"/>
      <protection locked="0"/>
    </xf>
    <xf numFmtId="0" fontId="3" fillId="0" borderId="9" xfId="0" applyFont="1" applyFill="1" applyBorder="1" applyAlignment="1" applyProtection="1">
      <alignment horizontal="center" vertical="center" wrapText="1"/>
      <protection locked="0"/>
    </xf>
    <xf numFmtId="164" fontId="3" fillId="7" borderId="9" xfId="0" applyNumberFormat="1" applyFont="1" applyFill="1" applyBorder="1" applyAlignment="1" applyProtection="1">
      <alignment vertical="center" wrapText="1"/>
    </xf>
    <xf numFmtId="164" fontId="3" fillId="6" borderId="1" xfId="3" applyNumberFormat="1" applyFont="1" applyFill="1" applyBorder="1" applyAlignment="1" applyProtection="1">
      <alignment horizontal="right" vertical="center"/>
    </xf>
    <xf numFmtId="9" fontId="3" fillId="6" borderId="1" xfId="3" applyFont="1" applyFill="1" applyBorder="1" applyAlignment="1" applyProtection="1">
      <alignment horizontal="right" vertical="center"/>
    </xf>
    <xf numFmtId="9" fontId="3" fillId="6" borderId="1" xfId="0" applyNumberFormat="1" applyFont="1" applyFill="1" applyBorder="1" applyAlignment="1" applyProtection="1">
      <alignment vertical="center" wrapText="1"/>
    </xf>
    <xf numFmtId="9" fontId="3" fillId="6" borderId="18" xfId="0" applyNumberFormat="1" applyFont="1" applyFill="1" applyBorder="1" applyAlignment="1" applyProtection="1">
      <alignment vertical="center" wrapText="1"/>
    </xf>
    <xf numFmtId="3" fontId="3" fillId="6" borderId="1" xfId="0" applyNumberFormat="1" applyFont="1" applyFill="1" applyBorder="1" applyAlignment="1" applyProtection="1">
      <alignment vertical="center" wrapText="1"/>
    </xf>
    <xf numFmtId="164" fontId="3" fillId="6" borderId="1" xfId="0" applyNumberFormat="1" applyFont="1" applyFill="1" applyBorder="1" applyAlignment="1" applyProtection="1">
      <alignment horizontal="right" vertical="center" wrapText="1"/>
    </xf>
    <xf numFmtId="38" fontId="3" fillId="6" borderId="1" xfId="0" applyNumberFormat="1" applyFont="1" applyFill="1" applyBorder="1" applyAlignment="1" applyProtection="1">
      <alignment horizontal="right" vertical="center" wrapText="1"/>
    </xf>
    <xf numFmtId="3" fontId="3" fillId="11" borderId="1" xfId="0" applyNumberFormat="1" applyFont="1" applyFill="1" applyBorder="1" applyAlignment="1" applyProtection="1">
      <alignment vertical="center"/>
    </xf>
    <xf numFmtId="0" fontId="32" fillId="0" borderId="0" xfId="4" applyFont="1" applyAlignment="1"/>
    <xf numFmtId="0" fontId="33" fillId="8" borderId="0" xfId="5" applyFont="1" applyFill="1" applyBorder="1" applyAlignment="1">
      <alignment vertical="center"/>
    </xf>
    <xf numFmtId="0" fontId="33" fillId="8" borderId="0" xfId="5" applyFont="1" applyFill="1" applyAlignment="1">
      <alignment vertical="center"/>
    </xf>
    <xf numFmtId="0" fontId="0" fillId="8" borderId="0" xfId="5" applyFont="1" applyFill="1" applyAlignment="1"/>
    <xf numFmtId="0" fontId="33" fillId="0" borderId="0" xfId="5" applyFont="1" applyFill="1" applyBorder="1" applyAlignment="1">
      <alignment vertical="center" wrapText="1"/>
    </xf>
    <xf numFmtId="0" fontId="33" fillId="0" borderId="0" xfId="5" applyFont="1" applyFill="1" applyAlignment="1">
      <alignment vertical="center" wrapText="1"/>
    </xf>
    <xf numFmtId="0" fontId="0" fillId="0" borderId="0" xfId="5" applyFont="1" applyFill="1" applyAlignment="1">
      <alignment vertical="center" wrapText="1"/>
    </xf>
    <xf numFmtId="0" fontId="33" fillId="0" borderId="0" xfId="5" applyFont="1" applyFill="1" applyBorder="1" applyAlignment="1">
      <alignment vertical="center"/>
    </xf>
    <xf numFmtId="0" fontId="33" fillId="0" borderId="0" xfId="5" applyFont="1" applyFill="1" applyAlignment="1">
      <alignment vertical="center"/>
    </xf>
    <xf numFmtId="0" fontId="0" fillId="0" borderId="0" xfId="5" applyFont="1" applyFill="1" applyAlignment="1"/>
    <xf numFmtId="0" fontId="3" fillId="0" borderId="1" xfId="0" applyFont="1" applyFill="1" applyBorder="1" applyAlignment="1" applyProtection="1">
      <alignment horizontal="center" vertical="center"/>
      <protection locked="0"/>
    </xf>
    <xf numFmtId="0" fontId="3" fillId="12" borderId="1" xfId="0" applyFont="1" applyFill="1" applyBorder="1" applyAlignment="1" applyProtection="1">
      <alignment horizontal="right" vertical="center" wrapText="1"/>
      <protection locked="0"/>
    </xf>
    <xf numFmtId="0" fontId="2" fillId="0" borderId="0" xfId="0" applyFont="1" applyFill="1" applyBorder="1" applyAlignment="1" applyProtection="1">
      <alignment horizontal="center" vertical="center" wrapText="1"/>
      <protection locked="0"/>
    </xf>
    <xf numFmtId="164" fontId="2" fillId="10" borderId="1" xfId="0" applyNumberFormat="1" applyFont="1" applyFill="1" applyBorder="1" applyAlignment="1" applyProtection="1">
      <alignment horizontal="center" wrapText="1"/>
      <protection locked="0"/>
    </xf>
    <xf numFmtId="0" fontId="3" fillId="0" borderId="0" xfId="2" applyFont="1" applyAlignment="1" applyProtection="1">
      <alignment wrapText="1"/>
      <protection locked="0"/>
    </xf>
    <xf numFmtId="9" fontId="3" fillId="0" borderId="0" xfId="3" applyFont="1" applyAlignment="1" applyProtection="1">
      <alignment wrapText="1"/>
      <protection locked="0"/>
    </xf>
    <xf numFmtId="0" fontId="2" fillId="10" borderId="1" xfId="2" applyFont="1" applyFill="1" applyBorder="1" applyAlignment="1" applyProtection="1">
      <alignment horizontal="left" vertical="center" wrapText="1"/>
      <protection locked="0"/>
    </xf>
    <xf numFmtId="0" fontId="2" fillId="0" borderId="0" xfId="2" applyFont="1" applyAlignment="1" applyProtection="1">
      <alignment horizontal="center" wrapText="1"/>
      <protection locked="0"/>
    </xf>
    <xf numFmtId="0" fontId="2" fillId="10" borderId="1" xfId="2" applyFont="1" applyFill="1" applyBorder="1" applyAlignment="1" applyProtection="1">
      <alignment horizontal="center" wrapText="1"/>
      <protection locked="0"/>
    </xf>
    <xf numFmtId="164" fontId="2" fillId="10" borderId="1" xfId="2" applyNumberFormat="1" applyFont="1" applyFill="1" applyBorder="1" applyAlignment="1" applyProtection="1">
      <alignment horizontal="center" wrapText="1"/>
      <protection locked="0"/>
    </xf>
    <xf numFmtId="164" fontId="3" fillId="0" borderId="0" xfId="2" applyNumberFormat="1" applyFont="1" applyAlignment="1" applyProtection="1">
      <alignment wrapText="1"/>
      <protection locked="0"/>
    </xf>
    <xf numFmtId="170" fontId="3" fillId="11" borderId="1" xfId="2" applyNumberFormat="1" applyFont="1" applyFill="1" applyBorder="1" applyAlignment="1" applyProtection="1">
      <alignment horizontal="right" wrapText="1"/>
      <protection locked="0"/>
    </xf>
    <xf numFmtId="0" fontId="2" fillId="0" borderId="0" xfId="2" applyFont="1" applyAlignment="1" applyProtection="1">
      <alignment wrapText="1"/>
      <protection locked="0"/>
    </xf>
    <xf numFmtId="170" fontId="3" fillId="0" borderId="0" xfId="2" applyNumberFormat="1" applyFont="1" applyAlignment="1" applyProtection="1">
      <alignment horizontal="right" wrapText="1"/>
      <protection locked="0"/>
    </xf>
    <xf numFmtId="0" fontId="2" fillId="0" borderId="0" xfId="2" applyFont="1" applyBorder="1" applyAlignment="1" applyProtection="1">
      <alignment wrapText="1"/>
      <protection locked="0"/>
    </xf>
    <xf numFmtId="164" fontId="2" fillId="0" borderId="0" xfId="2" applyNumberFormat="1" applyFont="1" applyAlignment="1" applyProtection="1">
      <alignment wrapText="1"/>
      <protection locked="0"/>
    </xf>
    <xf numFmtId="0" fontId="3" fillId="11" borderId="1" xfId="2" applyFont="1" applyFill="1" applyBorder="1" applyAlignment="1" applyProtection="1">
      <alignment horizontal="left" wrapText="1"/>
    </xf>
    <xf numFmtId="10" fontId="28" fillId="11" borderId="1" xfId="2" applyNumberFormat="1" applyFont="1" applyFill="1" applyBorder="1" applyAlignment="1" applyProtection="1">
      <alignment wrapText="1"/>
    </xf>
    <xf numFmtId="170" fontId="3" fillId="11" borderId="1" xfId="2" applyNumberFormat="1" applyFont="1" applyFill="1" applyBorder="1" applyAlignment="1" applyProtection="1">
      <alignment horizontal="right" wrapText="1"/>
    </xf>
    <xf numFmtId="0" fontId="3" fillId="0" borderId="0" xfId="2" applyFont="1" applyProtection="1">
      <protection locked="0"/>
    </xf>
    <xf numFmtId="9" fontId="3" fillId="0" borderId="0" xfId="3" applyFont="1" applyProtection="1">
      <protection locked="0"/>
    </xf>
    <xf numFmtId="164" fontId="2" fillId="10" borderId="1" xfId="0" applyNumberFormat="1" applyFont="1" applyFill="1" applyBorder="1" applyAlignment="1" applyProtection="1">
      <alignment horizontal="center" vertical="center" wrapText="1"/>
      <protection locked="0"/>
    </xf>
    <xf numFmtId="164" fontId="3" fillId="0" borderId="0" xfId="2" applyNumberFormat="1" applyFont="1" applyProtection="1">
      <protection locked="0"/>
    </xf>
    <xf numFmtId="170" fontId="3" fillId="0" borderId="1" xfId="2" applyNumberFormat="1" applyFont="1" applyFill="1" applyBorder="1" applyAlignment="1" applyProtection="1">
      <alignment horizontal="right"/>
      <protection locked="0"/>
    </xf>
    <xf numFmtId="170" fontId="3" fillId="0" borderId="0" xfId="2" applyNumberFormat="1" applyFont="1" applyAlignment="1" applyProtection="1">
      <alignment horizontal="right"/>
      <protection locked="0"/>
    </xf>
    <xf numFmtId="0" fontId="2" fillId="10" borderId="1" xfId="2" applyFont="1" applyFill="1" applyBorder="1" applyAlignment="1" applyProtection="1">
      <protection locked="0"/>
    </xf>
    <xf numFmtId="0" fontId="2" fillId="0" borderId="0" xfId="2" applyFont="1" applyAlignment="1" applyProtection="1">
      <protection locked="0"/>
    </xf>
    <xf numFmtId="164" fontId="2" fillId="0" borderId="0" xfId="2" applyNumberFormat="1" applyFont="1" applyProtection="1">
      <protection locked="0"/>
    </xf>
    <xf numFmtId="0" fontId="2" fillId="10" borderId="1" xfId="2" applyFont="1" applyFill="1" applyBorder="1" applyProtection="1">
      <protection locked="0"/>
    </xf>
    <xf numFmtId="0" fontId="2" fillId="0" borderId="0" xfId="2" applyFont="1" applyProtection="1">
      <protection locked="0"/>
    </xf>
    <xf numFmtId="3" fontId="3" fillId="0" borderId="0" xfId="3" applyNumberFormat="1" applyFont="1" applyProtection="1">
      <protection locked="0"/>
    </xf>
    <xf numFmtId="0" fontId="3" fillId="11" borderId="1" xfId="2" applyFont="1" applyFill="1" applyBorder="1" applyAlignment="1" applyProtection="1">
      <alignment horizontal="left"/>
    </xf>
    <xf numFmtId="169" fontId="3" fillId="11" borderId="1" xfId="2" applyNumberFormat="1" applyFont="1" applyFill="1" applyBorder="1" applyProtection="1"/>
    <xf numFmtId="170" fontId="3" fillId="11" borderId="1" xfId="2" applyNumberFormat="1" applyFont="1" applyFill="1" applyBorder="1" applyAlignment="1" applyProtection="1">
      <alignment horizontal="right"/>
    </xf>
    <xf numFmtId="164" fontId="3" fillId="11" borderId="1" xfId="2" applyNumberFormat="1" applyFont="1" applyFill="1" applyBorder="1" applyProtection="1"/>
    <xf numFmtId="167" fontId="3" fillId="11" borderId="1" xfId="3" applyNumberFormat="1" applyFont="1" applyFill="1" applyBorder="1" applyProtection="1"/>
    <xf numFmtId="3" fontId="3" fillId="11" borderId="1" xfId="3" applyNumberFormat="1" applyFont="1" applyFill="1" applyBorder="1" applyProtection="1"/>
    <xf numFmtId="1" fontId="3" fillId="11" borderId="1" xfId="0" applyNumberFormat="1" applyFont="1" applyFill="1" applyBorder="1" applyAlignment="1" applyProtection="1">
      <alignment horizontal="right" vertical="center" wrapText="1"/>
    </xf>
    <xf numFmtId="1" fontId="3" fillId="11" borderId="1" xfId="0" applyNumberFormat="1" applyFont="1" applyFill="1" applyBorder="1" applyAlignment="1" applyProtection="1">
      <alignment horizontal="right" vertical="center" wrapText="1"/>
      <protection locked="0"/>
    </xf>
    <xf numFmtId="1" fontId="3" fillId="11" borderId="1" xfId="0" applyNumberFormat="1" applyFont="1" applyFill="1" applyBorder="1" applyAlignment="1" applyProtection="1">
      <alignment vertical="center" wrapText="1"/>
      <protection locked="0"/>
    </xf>
    <xf numFmtId="1" fontId="3" fillId="11" borderId="1" xfId="0" applyNumberFormat="1" applyFont="1" applyFill="1" applyBorder="1" applyProtection="1">
      <protection locked="0"/>
    </xf>
    <xf numFmtId="0" fontId="2" fillId="10" borderId="1" xfId="0" applyFont="1" applyFill="1" applyBorder="1" applyAlignment="1" applyProtection="1">
      <alignment horizontal="center" wrapText="1"/>
      <protection locked="0"/>
    </xf>
    <xf numFmtId="0" fontId="2" fillId="10" borderId="1" xfId="0" applyFont="1" applyFill="1" applyBorder="1" applyAlignment="1" applyProtection="1">
      <alignment horizontal="left" vertical="center" wrapText="1"/>
      <protection locked="0"/>
    </xf>
    <xf numFmtId="10" fontId="3" fillId="11" borderId="1" xfId="0" applyNumberFormat="1" applyFont="1" applyFill="1" applyBorder="1" applyAlignment="1" applyProtection="1">
      <alignment horizontal="right" vertical="center" wrapText="1"/>
    </xf>
    <xf numFmtId="10" fontId="3" fillId="11" borderId="1" xfId="3" applyNumberFormat="1" applyFont="1" applyFill="1" applyBorder="1" applyAlignment="1" applyProtection="1">
      <alignment horizontal="right" vertical="center" wrapText="1"/>
    </xf>
    <xf numFmtId="0" fontId="14" fillId="12" borderId="0" xfId="0" applyFont="1" applyFill="1" applyBorder="1" applyAlignment="1">
      <alignment vertical="center" wrapText="1"/>
    </xf>
    <xf numFmtId="167" fontId="3" fillId="16" borderId="1" xfId="0" applyNumberFormat="1" applyFont="1" applyFill="1" applyBorder="1" applyAlignment="1" applyProtection="1">
      <alignment horizontal="right" vertical="center" wrapText="1"/>
    </xf>
    <xf numFmtId="3" fontId="3" fillId="16" borderId="1" xfId="0" applyNumberFormat="1" applyFont="1" applyFill="1" applyBorder="1" applyAlignment="1" applyProtection="1">
      <alignment horizontal="right" vertical="center" wrapText="1"/>
    </xf>
    <xf numFmtId="164" fontId="3" fillId="16" borderId="1" xfId="0" applyNumberFormat="1" applyFont="1" applyFill="1" applyBorder="1" applyAlignment="1" applyProtection="1">
      <alignment horizontal="right" vertical="center" wrapText="1"/>
    </xf>
    <xf numFmtId="164" fontId="3" fillId="17" borderId="1" xfId="0" applyNumberFormat="1" applyFont="1" applyFill="1" applyBorder="1" applyAlignment="1" applyProtection="1">
      <alignment horizontal="right" vertical="center" wrapText="1"/>
    </xf>
    <xf numFmtId="164" fontId="3" fillId="5" borderId="4" xfId="0" applyNumberFormat="1" applyFont="1" applyFill="1" applyBorder="1" applyAlignment="1" applyProtection="1">
      <alignment horizontal="right" vertical="center" wrapText="1"/>
      <protection locked="0"/>
    </xf>
    <xf numFmtId="164" fontId="3" fillId="5" borderId="5" xfId="0" applyNumberFormat="1" applyFont="1" applyFill="1" applyBorder="1" applyAlignment="1" applyProtection="1">
      <alignment horizontal="right" vertical="center" wrapText="1"/>
      <protection locked="0"/>
    </xf>
    <xf numFmtId="164" fontId="3" fillId="5" borderId="6" xfId="0" applyNumberFormat="1" applyFont="1" applyFill="1" applyBorder="1" applyAlignment="1" applyProtection="1">
      <alignment horizontal="right" vertical="center" wrapText="1"/>
      <protection locked="0"/>
    </xf>
    <xf numFmtId="3" fontId="35" fillId="0" borderId="0" xfId="0" applyNumberFormat="1" applyFont="1" applyAlignment="1" applyProtection="1">
      <alignment vertical="center" wrapText="1"/>
      <protection locked="0"/>
    </xf>
    <xf numFmtId="0" fontId="35" fillId="0" borderId="0" xfId="0" applyFont="1" applyAlignment="1" applyProtection="1">
      <alignment vertical="center" wrapText="1"/>
      <protection locked="0"/>
    </xf>
    <xf numFmtId="10" fontId="35" fillId="0" borderId="0" xfId="0" applyNumberFormat="1" applyFont="1" applyAlignment="1" applyProtection="1">
      <alignment vertical="center" wrapText="1"/>
      <protection locked="0"/>
    </xf>
    <xf numFmtId="10" fontId="3" fillId="5" borderId="7" xfId="0" applyNumberFormat="1" applyFont="1" applyFill="1" applyBorder="1" applyAlignment="1" applyProtection="1">
      <alignment horizontal="right" vertical="center" wrapText="1"/>
      <protection locked="0"/>
    </xf>
    <xf numFmtId="10" fontId="3" fillId="5" borderId="8" xfId="0" applyNumberFormat="1" applyFont="1" applyFill="1" applyBorder="1" applyAlignment="1" applyProtection="1">
      <alignment horizontal="right" vertical="center" wrapText="1"/>
      <protection locked="0"/>
    </xf>
    <xf numFmtId="164" fontId="35" fillId="0" borderId="0" xfId="0" applyNumberFormat="1" applyFont="1" applyAlignment="1" applyProtection="1">
      <alignment vertical="center" wrapText="1"/>
      <protection locked="0"/>
    </xf>
    <xf numFmtId="170" fontId="3" fillId="11" borderId="1" xfId="2" applyNumberFormat="1" applyFont="1" applyFill="1" applyBorder="1" applyAlignment="1" applyProtection="1">
      <alignment horizontal="right" vertical="center" wrapText="1"/>
    </xf>
    <xf numFmtId="164" fontId="3" fillId="11" borderId="1" xfId="2" applyNumberFormat="1" applyFont="1" applyFill="1" applyBorder="1" applyAlignment="1" applyProtection="1">
      <alignment horizontal="right" vertical="center" wrapText="1"/>
    </xf>
    <xf numFmtId="0" fontId="3" fillId="0" borderId="0" xfId="2" applyFont="1" applyAlignment="1" applyProtection="1">
      <alignment horizontal="right" vertical="center" wrapText="1"/>
      <protection locked="0"/>
    </xf>
    <xf numFmtId="167" fontId="3" fillId="11" borderId="1" xfId="3" applyNumberFormat="1" applyFont="1" applyFill="1" applyBorder="1" applyAlignment="1" applyProtection="1">
      <alignment horizontal="right" vertical="center" wrapText="1"/>
    </xf>
    <xf numFmtId="9" fontId="3" fillId="0" borderId="0" xfId="3" applyFont="1" applyAlignment="1" applyProtection="1">
      <alignment horizontal="right" vertical="center" wrapText="1"/>
      <protection locked="0"/>
    </xf>
    <xf numFmtId="4" fontId="3" fillId="11" borderId="1" xfId="2" applyNumberFormat="1" applyFont="1" applyFill="1" applyBorder="1" applyAlignment="1" applyProtection="1">
      <alignment wrapText="1"/>
    </xf>
    <xf numFmtId="4" fontId="3" fillId="0" borderId="0" xfId="2" applyNumberFormat="1" applyFont="1" applyAlignment="1" applyProtection="1">
      <alignment wrapText="1"/>
      <protection locked="0"/>
    </xf>
    <xf numFmtId="3" fontId="3" fillId="6" borderId="1" xfId="0" applyNumberFormat="1" applyFont="1" applyFill="1" applyBorder="1" applyAlignment="1" applyProtection="1">
      <alignment horizontal="right" vertical="center" wrapText="1"/>
    </xf>
    <xf numFmtId="3" fontId="3" fillId="0" borderId="2" xfId="0" applyNumberFormat="1" applyFont="1" applyBorder="1" applyAlignment="1" applyProtection="1">
      <alignment horizontal="right" vertical="center" wrapText="1"/>
      <protection locked="0"/>
    </xf>
    <xf numFmtId="3" fontId="3" fillId="6" borderId="2" xfId="0" applyNumberFormat="1" applyFont="1" applyFill="1" applyBorder="1" applyAlignment="1" applyProtection="1">
      <alignment horizontal="right" vertical="center" wrapText="1"/>
    </xf>
    <xf numFmtId="0" fontId="2" fillId="10" borderId="1" xfId="0" applyFont="1" applyFill="1" applyBorder="1" applyAlignment="1" applyProtection="1">
      <alignment horizontal="left" vertical="center" wrapText="1"/>
      <protection locked="0"/>
    </xf>
    <xf numFmtId="166" fontId="3" fillId="0" borderId="0" xfId="0" applyNumberFormat="1" applyFont="1" applyBorder="1" applyAlignment="1" applyProtection="1">
      <alignment vertical="center" wrapText="1"/>
      <protection locked="0"/>
    </xf>
    <xf numFmtId="0" fontId="2" fillId="10" borderId="1" xfId="2" applyNumberFormat="1" applyFont="1" applyFill="1" applyBorder="1" applyAlignment="1" applyProtection="1">
      <alignment vertical="center"/>
      <protection locked="0"/>
    </xf>
    <xf numFmtId="0" fontId="2" fillId="10" borderId="1" xfId="2" applyFont="1" applyFill="1" applyBorder="1" applyAlignment="1" applyProtection="1">
      <alignment horizontal="left" vertical="center"/>
      <protection locked="0"/>
    </xf>
    <xf numFmtId="0" fontId="3" fillId="11" borderId="10" xfId="0" applyFont="1" applyFill="1" applyBorder="1" applyAlignment="1" applyProtection="1">
      <alignment vertical="center"/>
      <protection locked="0"/>
    </xf>
    <xf numFmtId="0" fontId="3" fillId="11" borderId="11" xfId="0" applyFont="1" applyFill="1" applyBorder="1" applyAlignment="1" applyProtection="1">
      <alignment vertical="center"/>
      <protection locked="0"/>
    </xf>
    <xf numFmtId="0" fontId="3" fillId="11" borderId="12" xfId="0" applyFont="1" applyFill="1" applyBorder="1" applyAlignment="1" applyProtection="1">
      <alignment vertical="center"/>
      <protection locked="0"/>
    </xf>
    <xf numFmtId="0" fontId="3" fillId="11" borderId="13" xfId="0" applyFont="1" applyFill="1" applyBorder="1" applyAlignment="1" applyProtection="1">
      <alignment vertical="center"/>
      <protection locked="0"/>
    </xf>
    <xf numFmtId="0" fontId="3" fillId="11" borderId="0" xfId="0" applyFont="1" applyFill="1" applyBorder="1" applyAlignment="1" applyProtection="1">
      <alignment vertical="center"/>
      <protection locked="0"/>
    </xf>
    <xf numFmtId="0" fontId="3" fillId="11" borderId="14" xfId="0" applyFont="1" applyFill="1" applyBorder="1" applyAlignment="1" applyProtection="1">
      <alignment vertical="center"/>
      <protection locked="0"/>
    </xf>
    <xf numFmtId="0" fontId="3" fillId="11" borderId="15" xfId="0" applyFont="1" applyFill="1" applyBorder="1" applyAlignment="1" applyProtection="1">
      <alignment vertical="center"/>
      <protection locked="0"/>
    </xf>
    <xf numFmtId="0" fontId="3" fillId="11" borderId="16" xfId="0" applyFont="1" applyFill="1" applyBorder="1" applyAlignment="1" applyProtection="1">
      <alignment vertical="center"/>
      <protection locked="0"/>
    </xf>
    <xf numFmtId="0" fontId="3" fillId="11" borderId="17" xfId="0" applyFont="1" applyFill="1" applyBorder="1" applyAlignment="1" applyProtection="1">
      <alignment vertical="center"/>
      <protection locked="0"/>
    </xf>
    <xf numFmtId="171" fontId="3" fillId="11" borderId="1" xfId="0" applyNumberFormat="1" applyFont="1" applyFill="1" applyBorder="1" applyAlignment="1" applyProtection="1">
      <alignment horizontal="left" vertical="center" wrapText="1"/>
    </xf>
    <xf numFmtId="164" fontId="2" fillId="10" borderId="1" xfId="0" applyNumberFormat="1" applyFont="1" applyFill="1" applyBorder="1" applyAlignment="1" applyProtection="1">
      <alignment horizontal="center" wrapText="1"/>
      <protection locked="0"/>
    </xf>
    <xf numFmtId="0" fontId="2" fillId="10" borderId="19" xfId="0" applyFont="1" applyFill="1" applyBorder="1" applyAlignment="1" applyProtection="1">
      <alignment horizontal="left" vertical="center" wrapText="1"/>
      <protection locked="0"/>
    </xf>
    <xf numFmtId="0" fontId="2" fillId="10" borderId="1" xfId="0" applyFont="1" applyFill="1" applyBorder="1" applyAlignment="1" applyProtection="1">
      <alignment horizontal="left" vertical="center" wrapText="1"/>
      <protection locked="0"/>
    </xf>
    <xf numFmtId="0" fontId="3" fillId="9" borderId="1" xfId="0" applyFont="1" applyFill="1" applyBorder="1" applyAlignment="1" applyProtection="1">
      <alignment horizontal="left" vertical="center" wrapText="1"/>
      <protection locked="0"/>
    </xf>
    <xf numFmtId="49" fontId="2" fillId="10" borderId="1" xfId="0" applyNumberFormat="1" applyFont="1" applyFill="1" applyBorder="1" applyAlignment="1" applyProtection="1">
      <alignment horizontal="center" wrapText="1"/>
      <protection locked="0"/>
    </xf>
    <xf numFmtId="171" fontId="2" fillId="0" borderId="2" xfId="0" applyNumberFormat="1" applyFont="1" applyBorder="1" applyAlignment="1" applyProtection="1">
      <alignment horizontal="center" vertical="center"/>
      <protection locked="0"/>
    </xf>
    <xf numFmtId="0" fontId="2" fillId="0" borderId="2" xfId="0" applyNumberFormat="1" applyFont="1" applyBorder="1" applyAlignment="1" applyProtection="1">
      <alignment horizontal="center" vertical="center"/>
      <protection locked="0"/>
    </xf>
    <xf numFmtId="0" fontId="2" fillId="0" borderId="9" xfId="0" applyNumberFormat="1" applyFont="1" applyBorder="1" applyAlignment="1" applyProtection="1">
      <alignment horizontal="center" vertical="center"/>
      <protection locked="0"/>
    </xf>
    <xf numFmtId="0" fontId="3" fillId="11" borderId="1" xfId="0" applyNumberFormat="1" applyFont="1" applyFill="1" applyBorder="1" applyAlignment="1" applyProtection="1">
      <alignment horizontal="center" vertical="center" wrapText="1"/>
    </xf>
    <xf numFmtId="173" fontId="2" fillId="11" borderId="1" xfId="2" applyNumberFormat="1" applyFont="1" applyFill="1" applyBorder="1" applyAlignment="1" applyProtection="1">
      <alignment horizontal="center" vertical="center" wrapText="1"/>
      <protection locked="0"/>
    </xf>
    <xf numFmtId="2" fontId="3" fillId="11" borderId="1" xfId="3" applyNumberFormat="1" applyFont="1" applyFill="1" applyBorder="1" applyAlignment="1" applyProtection="1">
      <alignment horizontal="right" vertical="center" wrapText="1"/>
    </xf>
    <xf numFmtId="2" fontId="3" fillId="0" borderId="0" xfId="3" applyNumberFormat="1" applyFont="1" applyAlignment="1" applyProtection="1">
      <alignment horizontal="right" vertical="center" wrapText="1"/>
      <protection locked="0"/>
    </xf>
    <xf numFmtId="2" fontId="3" fillId="11" borderId="1" xfId="2" applyNumberFormat="1" applyFont="1" applyFill="1" applyBorder="1" applyAlignment="1" applyProtection="1">
      <alignment horizontal="right" vertical="center"/>
    </xf>
    <xf numFmtId="10" fontId="3" fillId="11" borderId="1" xfId="3" applyNumberFormat="1" applyFont="1" applyFill="1" applyBorder="1" applyAlignment="1" applyProtection="1">
      <alignment horizontal="right" vertical="center"/>
    </xf>
    <xf numFmtId="0" fontId="2" fillId="10" borderId="1" xfId="0" applyFont="1" applyFill="1" applyBorder="1" applyAlignment="1" applyProtection="1">
      <alignment horizontal="center"/>
      <protection locked="0"/>
    </xf>
    <xf numFmtId="14" fontId="3" fillId="11" borderId="1" xfId="0" applyNumberFormat="1" applyFont="1" applyFill="1" applyBorder="1" applyAlignment="1" applyProtection="1">
      <alignment horizontal="left" vertical="center"/>
      <protection locked="0"/>
    </xf>
    <xf numFmtId="0" fontId="3" fillId="14" borderId="1" xfId="0" applyFont="1" applyFill="1" applyBorder="1" applyAlignment="1" applyProtection="1">
      <alignment horizontal="center" vertical="center"/>
      <protection locked="0"/>
    </xf>
    <xf numFmtId="3" fontId="2" fillId="10" borderId="11" xfId="0" applyNumberFormat="1" applyFont="1" applyFill="1" applyBorder="1" applyAlignment="1" applyProtection="1">
      <alignment horizontal="center" wrapText="1"/>
      <protection locked="0"/>
    </xf>
    <xf numFmtId="3" fontId="2" fillId="10" borderId="1" xfId="0" applyNumberFormat="1" applyFont="1" applyFill="1" applyBorder="1" applyAlignment="1" applyProtection="1">
      <alignment horizontal="center" wrapText="1"/>
      <protection locked="0"/>
    </xf>
    <xf numFmtId="0" fontId="2" fillId="10" borderId="9" xfId="0" applyFont="1" applyFill="1" applyBorder="1" applyAlignment="1" applyProtection="1">
      <alignment horizontal="left" vertical="center" wrapText="1"/>
      <protection locked="0"/>
    </xf>
    <xf numFmtId="3" fontId="2" fillId="10" borderId="19" xfId="0" applyNumberFormat="1" applyFont="1" applyFill="1" applyBorder="1" applyAlignment="1" applyProtection="1">
      <alignment horizontal="center" wrapText="1"/>
      <protection locked="0"/>
    </xf>
    <xf numFmtId="3" fontId="2" fillId="10" borderId="1" xfId="0" applyNumberFormat="1" applyFont="1" applyFill="1" applyBorder="1" applyAlignment="1" applyProtection="1">
      <alignment horizontal="center" wrapText="1"/>
      <protection locked="0"/>
    </xf>
    <xf numFmtId="49" fontId="2" fillId="10" borderId="1" xfId="0" applyNumberFormat="1" applyFont="1" applyFill="1" applyBorder="1" applyAlignment="1" applyProtection="1">
      <alignment horizontal="center" wrapText="1"/>
      <protection locked="0"/>
    </xf>
    <xf numFmtId="0" fontId="33" fillId="0" borderId="1" xfId="5" applyFont="1" applyFill="1" applyBorder="1" applyAlignment="1">
      <alignment horizontal="left" vertical="center" wrapText="1"/>
    </xf>
    <xf numFmtId="0" fontId="34" fillId="15" borderId="1" xfId="5" applyFont="1" applyFill="1" applyBorder="1" applyAlignment="1">
      <alignment horizontal="left" vertical="center"/>
    </xf>
    <xf numFmtId="0" fontId="3" fillId="0" borderId="1" xfId="5" applyFont="1" applyFill="1" applyBorder="1" applyAlignment="1">
      <alignment horizontal="left" vertical="center" wrapText="1"/>
    </xf>
    <xf numFmtId="164" fontId="2" fillId="10" borderId="3" xfId="0" applyNumberFormat="1" applyFont="1" applyFill="1" applyBorder="1" applyAlignment="1" applyProtection="1">
      <alignment horizontal="center" wrapText="1"/>
      <protection locked="0"/>
    </xf>
    <xf numFmtId="164" fontId="2" fillId="10" borderId="18" xfId="0" applyNumberFormat="1" applyFont="1" applyFill="1" applyBorder="1" applyAlignment="1" applyProtection="1">
      <alignment horizontal="center" wrapText="1"/>
      <protection locked="0"/>
    </xf>
    <xf numFmtId="0" fontId="2" fillId="10" borderId="2" xfId="0" applyFont="1" applyFill="1" applyBorder="1" applyAlignment="1" applyProtection="1">
      <alignment horizontal="left" vertical="center" wrapText="1"/>
      <protection locked="0"/>
    </xf>
    <xf numFmtId="0" fontId="2" fillId="10" borderId="19" xfId="0" applyFont="1" applyFill="1" applyBorder="1" applyAlignment="1" applyProtection="1">
      <alignment horizontal="left" vertical="center" wrapText="1"/>
      <protection locked="0"/>
    </xf>
    <xf numFmtId="0" fontId="2" fillId="10" borderId="9" xfId="0" applyFont="1" applyFill="1" applyBorder="1" applyAlignment="1" applyProtection="1">
      <alignment horizontal="left" vertical="center" wrapText="1"/>
      <protection locked="0"/>
    </xf>
    <xf numFmtId="0" fontId="2" fillId="15" borderId="1" xfId="0" applyFont="1" applyFill="1" applyBorder="1" applyAlignment="1" applyProtection="1">
      <alignment horizontal="left" vertical="center"/>
      <protection locked="0"/>
    </xf>
    <xf numFmtId="0" fontId="2" fillId="10" borderId="1" xfId="0" applyFont="1" applyFill="1" applyBorder="1" applyAlignment="1" applyProtection="1">
      <alignment horizontal="left" vertical="center"/>
      <protection locked="0"/>
    </xf>
    <xf numFmtId="3" fontId="2" fillId="10" borderId="2" xfId="0" applyNumberFormat="1" applyFont="1" applyFill="1" applyBorder="1" applyAlignment="1" applyProtection="1">
      <alignment horizontal="center" wrapText="1"/>
      <protection locked="0"/>
    </xf>
    <xf numFmtId="3" fontId="2" fillId="10" borderId="19" xfId="0" applyNumberFormat="1" applyFont="1" applyFill="1" applyBorder="1" applyAlignment="1" applyProtection="1">
      <alignment horizontal="center" wrapText="1"/>
      <protection locked="0"/>
    </xf>
    <xf numFmtId="3" fontId="2" fillId="10" borderId="9" xfId="0" applyNumberFormat="1" applyFont="1" applyFill="1" applyBorder="1" applyAlignment="1" applyProtection="1">
      <alignment horizontal="center" wrapText="1"/>
      <protection locked="0"/>
    </xf>
    <xf numFmtId="16" fontId="2" fillId="10" borderId="1" xfId="0" applyNumberFormat="1" applyFont="1" applyFill="1" applyBorder="1" applyAlignment="1" applyProtection="1">
      <alignment horizontal="center" wrapText="1"/>
      <protection locked="0"/>
    </xf>
    <xf numFmtId="0" fontId="2" fillId="10" borderId="2" xfId="0" applyFont="1" applyFill="1" applyBorder="1" applyAlignment="1" applyProtection="1">
      <alignment horizontal="center" wrapText="1"/>
      <protection locked="0"/>
    </xf>
    <xf numFmtId="0" fontId="2" fillId="10" borderId="19" xfId="0" applyFont="1" applyFill="1" applyBorder="1" applyAlignment="1" applyProtection="1">
      <alignment horizontal="center" wrapText="1"/>
      <protection locked="0"/>
    </xf>
    <xf numFmtId="0" fontId="2" fillId="10" borderId="9" xfId="0" applyFont="1" applyFill="1" applyBorder="1" applyAlignment="1" applyProtection="1">
      <alignment horizontal="center" wrapText="1"/>
      <protection locked="0"/>
    </xf>
    <xf numFmtId="9" fontId="2" fillId="10" borderId="3" xfId="0" applyNumberFormat="1" applyFont="1" applyFill="1" applyBorder="1" applyAlignment="1" applyProtection="1">
      <alignment horizontal="center" wrapText="1"/>
      <protection locked="0"/>
    </xf>
    <xf numFmtId="9" fontId="2" fillId="10" borderId="18" xfId="0" applyNumberFormat="1" applyFont="1" applyFill="1" applyBorder="1" applyAlignment="1" applyProtection="1">
      <alignment horizontal="center" wrapText="1"/>
      <protection locked="0"/>
    </xf>
    <xf numFmtId="3" fontId="2" fillId="10" borderId="3" xfId="0" applyNumberFormat="1" applyFont="1" applyFill="1" applyBorder="1" applyAlignment="1" applyProtection="1">
      <alignment horizontal="center" wrapText="1"/>
      <protection locked="0"/>
    </xf>
    <xf numFmtId="3" fontId="2" fillId="10" borderId="18" xfId="0" applyNumberFormat="1" applyFont="1" applyFill="1" applyBorder="1" applyAlignment="1" applyProtection="1">
      <alignment horizontal="center" wrapText="1"/>
      <protection locked="0"/>
    </xf>
    <xf numFmtId="49" fontId="2" fillId="10" borderId="1" xfId="0" applyNumberFormat="1" applyFont="1" applyFill="1" applyBorder="1" applyAlignment="1" applyProtection="1">
      <alignment horizontal="center" wrapText="1"/>
      <protection locked="0"/>
    </xf>
    <xf numFmtId="0" fontId="2" fillId="10" borderId="3" xfId="0" applyFont="1" applyFill="1" applyBorder="1" applyAlignment="1" applyProtection="1">
      <alignment horizontal="center" wrapText="1"/>
      <protection locked="0"/>
    </xf>
    <xf numFmtId="0" fontId="2" fillId="10" borderId="20" xfId="0" applyFont="1" applyFill="1" applyBorder="1" applyAlignment="1" applyProtection="1">
      <alignment horizontal="center" wrapText="1"/>
      <protection locked="0"/>
    </xf>
    <xf numFmtId="0" fontId="2" fillId="10" borderId="18" xfId="0" applyFont="1" applyFill="1" applyBorder="1" applyAlignment="1" applyProtection="1">
      <alignment horizontal="center" wrapText="1"/>
      <protection locked="0"/>
    </xf>
    <xf numFmtId="0" fontId="2" fillId="10" borderId="1" xfId="0" applyFont="1" applyFill="1" applyBorder="1" applyAlignment="1" applyProtection="1">
      <alignment horizontal="center" wrapText="1"/>
      <protection locked="0"/>
    </xf>
    <xf numFmtId="166" fontId="2" fillId="10" borderId="1" xfId="0" applyNumberFormat="1" applyFont="1" applyFill="1" applyBorder="1" applyAlignment="1" applyProtection="1">
      <alignment horizontal="center" wrapText="1"/>
      <protection locked="0"/>
    </xf>
    <xf numFmtId="2" fontId="2" fillId="10" borderId="1" xfId="0" applyNumberFormat="1" applyFont="1" applyFill="1" applyBorder="1" applyAlignment="1" applyProtection="1">
      <alignment horizontal="center" wrapText="1"/>
      <protection locked="0"/>
    </xf>
    <xf numFmtId="16" fontId="2" fillId="10" borderId="10" xfId="0" applyNumberFormat="1" applyFont="1" applyFill="1" applyBorder="1" applyAlignment="1" applyProtection="1">
      <alignment horizontal="center" wrapText="1"/>
      <protection locked="0"/>
    </xf>
    <xf numFmtId="16" fontId="2" fillId="10" borderId="11" xfId="0" applyNumberFormat="1" applyFont="1" applyFill="1" applyBorder="1" applyAlignment="1" applyProtection="1">
      <alignment horizontal="center" wrapText="1"/>
      <protection locked="0"/>
    </xf>
    <xf numFmtId="16" fontId="2" fillId="10" borderId="12" xfId="0" applyNumberFormat="1" applyFont="1" applyFill="1" applyBorder="1" applyAlignment="1" applyProtection="1">
      <alignment horizontal="center" wrapText="1"/>
      <protection locked="0"/>
    </xf>
    <xf numFmtId="0" fontId="2" fillId="10" borderId="1" xfId="0" applyFont="1" applyFill="1" applyBorder="1" applyAlignment="1">
      <alignment horizontal="left" vertical="center" wrapText="1"/>
    </xf>
    <xf numFmtId="0" fontId="2" fillId="10" borderId="1" xfId="0" applyFont="1" applyFill="1" applyBorder="1" applyAlignment="1" applyProtection="1">
      <alignment horizontal="left" vertical="center" wrapText="1"/>
      <protection locked="0"/>
    </xf>
    <xf numFmtId="10" fontId="2" fillId="10" borderId="1" xfId="0" applyNumberFormat="1" applyFont="1" applyFill="1" applyBorder="1" applyAlignment="1" applyProtection="1">
      <alignment horizontal="center" wrapText="1"/>
      <protection locked="0"/>
    </xf>
    <xf numFmtId="164" fontId="2" fillId="10" borderId="2" xfId="0" applyNumberFormat="1" applyFont="1" applyFill="1" applyBorder="1" applyAlignment="1" applyProtection="1">
      <alignment horizontal="center" vertical="center" wrapText="1"/>
      <protection locked="0"/>
    </xf>
    <xf numFmtId="164" fontId="2" fillId="10" borderId="19" xfId="0" applyNumberFormat="1" applyFont="1" applyFill="1" applyBorder="1" applyAlignment="1" applyProtection="1">
      <alignment horizontal="center" vertical="center" wrapText="1"/>
      <protection locked="0"/>
    </xf>
    <xf numFmtId="164" fontId="2" fillId="10" borderId="9" xfId="0" applyNumberFormat="1" applyFont="1" applyFill="1" applyBorder="1" applyAlignment="1" applyProtection="1">
      <alignment horizontal="center" vertical="center" wrapText="1"/>
      <protection locked="0"/>
    </xf>
    <xf numFmtId="164" fontId="2" fillId="5" borderId="1" xfId="0" applyNumberFormat="1" applyFont="1" applyFill="1" applyBorder="1" applyAlignment="1" applyProtection="1">
      <alignment horizontal="center" vertical="center" wrapText="1"/>
      <protection locked="0"/>
    </xf>
    <xf numFmtId="164" fontId="2" fillId="5" borderId="1" xfId="0" applyNumberFormat="1" applyFont="1" applyFill="1" applyBorder="1" applyAlignment="1" applyProtection="1">
      <alignment horizontal="center" wrapText="1"/>
      <protection locked="0"/>
    </xf>
    <xf numFmtId="3" fontId="2" fillId="10" borderId="1" xfId="0" applyNumberFormat="1" applyFont="1" applyFill="1" applyBorder="1" applyAlignment="1" applyProtection="1">
      <alignment horizontal="center" wrapText="1"/>
      <protection locked="0"/>
    </xf>
    <xf numFmtId="164" fontId="2" fillId="10" borderId="1" xfId="0" applyNumberFormat="1" applyFont="1" applyFill="1" applyBorder="1" applyAlignment="1" applyProtection="1">
      <alignment horizontal="center" wrapText="1"/>
      <protection locked="0"/>
    </xf>
    <xf numFmtId="0" fontId="2" fillId="10" borderId="2" xfId="0" applyFont="1" applyFill="1" applyBorder="1" applyAlignment="1">
      <alignment horizontal="center" wrapText="1"/>
    </xf>
    <xf numFmtId="0" fontId="2" fillId="10" borderId="9" xfId="0" applyFont="1" applyFill="1" applyBorder="1" applyAlignment="1">
      <alignment horizontal="center" wrapText="1"/>
    </xf>
    <xf numFmtId="0" fontId="2" fillId="10" borderId="2" xfId="0" applyFont="1" applyFill="1" applyBorder="1" applyAlignment="1">
      <alignment horizontal="center" vertical="center" wrapText="1"/>
    </xf>
    <xf numFmtId="0" fontId="2" fillId="10" borderId="9" xfId="0" applyFont="1" applyFill="1" applyBorder="1" applyAlignment="1">
      <alignment horizontal="center" vertical="center" wrapText="1"/>
    </xf>
    <xf numFmtId="3" fontId="2" fillId="10" borderId="10" xfId="0" applyNumberFormat="1" applyFont="1" applyFill="1" applyBorder="1" applyAlignment="1" applyProtection="1">
      <alignment horizontal="center" wrapText="1"/>
      <protection locked="0"/>
    </xf>
    <xf numFmtId="3" fontId="2" fillId="10" borderId="11" xfId="0" applyNumberFormat="1" applyFont="1" applyFill="1" applyBorder="1" applyAlignment="1" applyProtection="1">
      <alignment horizontal="center" wrapText="1"/>
      <protection locked="0"/>
    </xf>
    <xf numFmtId="3" fontId="2" fillId="10" borderId="12" xfId="0" applyNumberFormat="1" applyFont="1" applyFill="1" applyBorder="1" applyAlignment="1" applyProtection="1">
      <alignment horizontal="center" wrapText="1"/>
      <protection locked="0"/>
    </xf>
    <xf numFmtId="0" fontId="2" fillId="11" borderId="1" xfId="2" applyFont="1" applyFill="1" applyBorder="1" applyAlignment="1" applyProtection="1">
      <alignment horizontal="center" vertical="center" wrapText="1"/>
      <protection locked="0"/>
    </xf>
    <xf numFmtId="9" fontId="2" fillId="10" borderId="2" xfId="3" applyFont="1" applyFill="1" applyBorder="1" applyAlignment="1" applyProtection="1">
      <alignment horizontal="left" vertical="center" wrapText="1"/>
      <protection locked="0"/>
    </xf>
    <xf numFmtId="9" fontId="2" fillId="10" borderId="9" xfId="3" applyFont="1" applyFill="1" applyBorder="1" applyAlignment="1" applyProtection="1">
      <alignment horizontal="left" vertical="center" wrapText="1"/>
      <protection locked="0"/>
    </xf>
    <xf numFmtId="3" fontId="3" fillId="11" borderId="1" xfId="0" applyNumberFormat="1" applyFont="1" applyFill="1" applyBorder="1" applyAlignment="1" applyProtection="1">
      <alignment horizontal="right" vertical="center"/>
    </xf>
    <xf numFmtId="3" fontId="3" fillId="8" borderId="1" xfId="0" applyNumberFormat="1" applyFont="1" applyFill="1" applyBorder="1" applyAlignment="1" applyProtection="1">
      <alignment horizontal="right" vertical="center"/>
      <protection locked="0"/>
    </xf>
    <xf numFmtId="3" fontId="2" fillId="6" borderId="2" xfId="0" applyNumberFormat="1" applyFont="1" applyFill="1" applyBorder="1" applyAlignment="1" applyProtection="1">
      <alignment horizontal="center" vertical="center"/>
    </xf>
    <xf numFmtId="3" fontId="2" fillId="6" borderId="9" xfId="0" applyNumberFormat="1" applyFont="1" applyFill="1" applyBorder="1" applyAlignment="1" applyProtection="1">
      <alignment horizontal="center" vertical="center"/>
    </xf>
    <xf numFmtId="4" fontId="2" fillId="6" borderId="2" xfId="0" applyNumberFormat="1" applyFont="1" applyFill="1" applyBorder="1" applyAlignment="1" applyProtection="1">
      <alignment horizontal="center" vertical="center"/>
    </xf>
    <xf numFmtId="4" fontId="2" fillId="6" borderId="9" xfId="0" applyNumberFormat="1" applyFont="1" applyFill="1" applyBorder="1" applyAlignment="1" applyProtection="1">
      <alignment horizontal="center" vertical="center"/>
    </xf>
    <xf numFmtId="2" fontId="2" fillId="0" borderId="2" xfId="0" applyNumberFormat="1" applyFont="1" applyBorder="1" applyAlignment="1" applyProtection="1">
      <alignment horizontal="center" vertical="center"/>
      <protection locked="0"/>
    </xf>
    <xf numFmtId="2" fontId="2" fillId="0" borderId="9" xfId="0" applyNumberFormat="1" applyFont="1" applyBorder="1" applyAlignment="1" applyProtection="1">
      <alignment horizontal="center" vertical="center"/>
      <protection locked="0"/>
    </xf>
    <xf numFmtId="164" fontId="2" fillId="6" borderId="2" xfId="0" applyNumberFormat="1" applyFont="1" applyFill="1" applyBorder="1" applyAlignment="1" applyProtection="1">
      <alignment horizontal="center" vertical="center"/>
    </xf>
    <xf numFmtId="0" fontId="2" fillId="6" borderId="9" xfId="0" applyFont="1" applyFill="1" applyBorder="1" applyAlignment="1" applyProtection="1">
      <alignment horizontal="center" vertical="center"/>
    </xf>
    <xf numFmtId="0" fontId="2" fillId="10" borderId="2" xfId="0" applyFont="1" applyFill="1" applyBorder="1" applyAlignment="1" applyProtection="1">
      <alignment horizontal="center"/>
      <protection locked="0"/>
    </xf>
    <xf numFmtId="0" fontId="2" fillId="10" borderId="19" xfId="0" applyFont="1" applyFill="1" applyBorder="1" applyAlignment="1" applyProtection="1">
      <alignment horizontal="center"/>
      <protection locked="0"/>
    </xf>
    <xf numFmtId="0" fontId="2" fillId="10" borderId="9" xfId="0" applyFont="1" applyFill="1" applyBorder="1" applyAlignment="1" applyProtection="1">
      <alignment horizontal="center"/>
      <protection locked="0"/>
    </xf>
    <xf numFmtId="164" fontId="20" fillId="6" borderId="1" xfId="3" applyNumberFormat="1" applyFont="1" applyFill="1" applyBorder="1" applyAlignment="1" applyProtection="1">
      <alignment horizontal="right" vertical="center" wrapText="1"/>
    </xf>
    <xf numFmtId="3" fontId="2" fillId="8" borderId="1" xfId="0" applyNumberFormat="1" applyFont="1" applyFill="1" applyBorder="1" applyAlignment="1" applyProtection="1">
      <alignment horizontal="right" vertical="center"/>
      <protection locked="0"/>
    </xf>
    <xf numFmtId="0" fontId="2" fillId="10" borderId="1" xfId="0" applyFont="1" applyFill="1" applyBorder="1" applyAlignment="1" applyProtection="1">
      <alignment horizontal="center"/>
      <protection locked="0"/>
    </xf>
    <xf numFmtId="0" fontId="31" fillId="10" borderId="1" xfId="0" applyFont="1" applyFill="1" applyBorder="1" applyAlignment="1" applyProtection="1">
      <alignment horizontal="left" vertical="center"/>
      <protection locked="0"/>
    </xf>
    <xf numFmtId="3" fontId="3" fillId="8" borderId="2" xfId="0" applyNumberFormat="1" applyFont="1" applyFill="1" applyBorder="1" applyAlignment="1" applyProtection="1">
      <alignment horizontal="right" vertical="center"/>
      <protection locked="0"/>
    </xf>
    <xf numFmtId="3" fontId="3" fillId="8" borderId="9" xfId="0" applyNumberFormat="1" applyFont="1" applyFill="1" applyBorder="1" applyAlignment="1" applyProtection="1">
      <alignment horizontal="right" vertical="center"/>
      <protection locked="0"/>
    </xf>
    <xf numFmtId="9" fontId="3" fillId="0" borderId="1" xfId="3" applyFont="1" applyBorder="1" applyAlignment="1" applyProtection="1">
      <alignment horizontal="left" vertical="center"/>
      <protection locked="0"/>
    </xf>
    <xf numFmtId="0" fontId="3" fillId="0" borderId="1" xfId="0" applyFont="1" applyBorder="1" applyAlignment="1" applyProtection="1">
      <alignment horizontal="left" vertical="center" wrapText="1"/>
      <protection locked="0"/>
    </xf>
    <xf numFmtId="0" fontId="3" fillId="10" borderId="1" xfId="0" applyFont="1" applyFill="1" applyBorder="1" applyAlignment="1" applyProtection="1">
      <alignment horizontal="left" vertical="center"/>
      <protection locked="0"/>
    </xf>
    <xf numFmtId="3" fontId="3" fillId="0" borderId="1" xfId="0" applyNumberFormat="1" applyFont="1" applyBorder="1" applyAlignment="1" applyProtection="1">
      <alignment horizontal="left" vertical="center" wrapText="1"/>
      <protection locked="0"/>
    </xf>
    <xf numFmtId="3" fontId="3" fillId="0" borderId="1" xfId="0" applyNumberFormat="1" applyFont="1" applyBorder="1" applyAlignment="1" applyProtection="1">
      <alignment horizontal="left" vertical="center"/>
      <protection locked="0"/>
    </xf>
    <xf numFmtId="0" fontId="3" fillId="0" borderId="1" xfId="0" applyFont="1" applyFill="1" applyBorder="1" applyAlignment="1" applyProtection="1">
      <alignment horizontal="left" vertical="center" wrapText="1"/>
      <protection locked="0"/>
    </xf>
    <xf numFmtId="0" fontId="3" fillId="11" borderId="1" xfId="0" applyFont="1" applyFill="1" applyBorder="1" applyAlignment="1" applyProtection="1">
      <alignment horizontal="left" vertical="center" wrapText="1"/>
    </xf>
    <xf numFmtId="169" fontId="20" fillId="6" borderId="2" xfId="0" applyNumberFormat="1" applyFont="1" applyFill="1" applyBorder="1" applyAlignment="1" applyProtection="1">
      <alignment horizontal="right" vertical="center"/>
    </xf>
    <xf numFmtId="169" fontId="20" fillId="6" borderId="19" xfId="0" applyNumberFormat="1" applyFont="1" applyFill="1" applyBorder="1" applyAlignment="1" applyProtection="1">
      <alignment horizontal="right" vertical="center"/>
    </xf>
    <xf numFmtId="169" fontId="20" fillId="6" borderId="9" xfId="0" applyNumberFormat="1" applyFont="1" applyFill="1" applyBorder="1" applyAlignment="1" applyProtection="1">
      <alignment horizontal="right" vertical="center"/>
    </xf>
    <xf numFmtId="0" fontId="3" fillId="8" borderId="1" xfId="0" applyFont="1" applyFill="1" applyBorder="1" applyAlignment="1" applyProtection="1">
      <alignment horizontal="left" vertical="center" wrapText="1"/>
      <protection locked="0"/>
    </xf>
    <xf numFmtId="0" fontId="3" fillId="8" borderId="1" xfId="0" applyFont="1" applyFill="1" applyBorder="1" applyAlignment="1" applyProtection="1">
      <alignment horizontal="left" vertical="center"/>
      <protection locked="0"/>
    </xf>
    <xf numFmtId="3" fontId="2" fillId="10" borderId="1" xfId="0" applyNumberFormat="1" applyFont="1" applyFill="1" applyBorder="1" applyAlignment="1" applyProtection="1">
      <alignment horizontal="left" vertical="center" wrapText="1"/>
      <protection locked="0"/>
    </xf>
    <xf numFmtId="10" fontId="20" fillId="6" borderId="1" xfId="3" applyNumberFormat="1" applyFont="1" applyFill="1" applyBorder="1" applyAlignment="1" applyProtection="1">
      <alignment horizontal="right" vertical="center" wrapText="1"/>
    </xf>
    <xf numFmtId="0" fontId="20" fillId="6" borderId="1" xfId="0" applyFont="1" applyFill="1" applyBorder="1" applyAlignment="1" applyProtection="1">
      <alignment horizontal="right"/>
    </xf>
    <xf numFmtId="164" fontId="2" fillId="0" borderId="2" xfId="3" applyNumberFormat="1" applyFont="1" applyFill="1" applyBorder="1" applyAlignment="1" applyProtection="1">
      <alignment horizontal="right" vertical="center" wrapText="1"/>
      <protection locked="0"/>
    </xf>
    <xf numFmtId="164" fontId="2" fillId="0" borderId="9" xfId="3" applyNumberFormat="1" applyFont="1" applyFill="1" applyBorder="1" applyAlignment="1" applyProtection="1">
      <alignment horizontal="right" vertical="center" wrapText="1"/>
      <protection locked="0"/>
    </xf>
    <xf numFmtId="0" fontId="3" fillId="9" borderId="1" xfId="0" applyFont="1" applyFill="1" applyBorder="1" applyAlignment="1" applyProtection="1">
      <alignment horizontal="center" vertical="center" wrapText="1"/>
      <protection locked="0"/>
    </xf>
    <xf numFmtId="10" fontId="3" fillId="11" borderId="1" xfId="3" applyNumberFormat="1" applyFont="1" applyFill="1" applyBorder="1" applyAlignment="1" applyProtection="1">
      <alignment horizontal="right" vertical="center" wrapText="1"/>
    </xf>
    <xf numFmtId="0" fontId="2" fillId="10" borderId="15" xfId="0" applyFont="1" applyFill="1" applyBorder="1" applyAlignment="1" applyProtection="1">
      <alignment horizontal="center"/>
      <protection locked="0"/>
    </xf>
    <xf numFmtId="0" fontId="2" fillId="10" borderId="17" xfId="0" applyFont="1" applyFill="1" applyBorder="1" applyAlignment="1" applyProtection="1">
      <alignment horizontal="center"/>
      <protection locked="0"/>
    </xf>
    <xf numFmtId="3" fontId="3" fillId="7" borderId="19" xfId="0" applyNumberFormat="1" applyFont="1" applyFill="1" applyBorder="1" applyAlignment="1" applyProtection="1">
      <alignment horizontal="center" vertical="center" wrapText="1"/>
    </xf>
    <xf numFmtId="0" fontId="3" fillId="0" borderId="1" xfId="0" applyFont="1" applyBorder="1" applyAlignment="1" applyProtection="1">
      <alignment horizontal="center" vertical="center" wrapText="1"/>
      <protection locked="0"/>
    </xf>
    <xf numFmtId="3" fontId="2" fillId="0" borderId="2" xfId="0" applyNumberFormat="1" applyFont="1" applyBorder="1" applyAlignment="1" applyProtection="1">
      <alignment horizontal="center" vertical="center" wrapText="1"/>
      <protection locked="0"/>
    </xf>
    <xf numFmtId="0" fontId="2" fillId="0" borderId="19" xfId="0" applyFont="1" applyBorder="1" applyAlignment="1" applyProtection="1">
      <alignment vertical="center" wrapText="1"/>
      <protection locked="0"/>
    </xf>
    <xf numFmtId="0" fontId="2" fillId="0" borderId="9" xfId="0" applyFont="1" applyBorder="1" applyAlignment="1" applyProtection="1">
      <alignment vertical="center" wrapText="1"/>
      <protection locked="0"/>
    </xf>
    <xf numFmtId="171" fontId="2" fillId="0" borderId="2" xfId="0" applyNumberFormat="1" applyFont="1" applyBorder="1" applyAlignment="1" applyProtection="1">
      <alignment horizontal="center" vertical="center" wrapText="1"/>
      <protection locked="0"/>
    </xf>
    <xf numFmtId="171" fontId="2" fillId="0" borderId="9" xfId="0" applyNumberFormat="1" applyFont="1" applyBorder="1" applyAlignment="1" applyProtection="1">
      <alignment horizontal="center" vertical="center" wrapText="1"/>
      <protection locked="0"/>
    </xf>
    <xf numFmtId="0" fontId="2" fillId="10" borderId="2" xfId="0" applyFont="1" applyFill="1" applyBorder="1" applyAlignment="1" applyProtection="1">
      <alignment horizontal="left" vertical="center"/>
      <protection locked="0"/>
    </xf>
    <xf numFmtId="0" fontId="2" fillId="10" borderId="19" xfId="0" applyFont="1" applyFill="1" applyBorder="1" applyAlignment="1" applyProtection="1">
      <alignment horizontal="left" vertical="center"/>
      <protection locked="0"/>
    </xf>
    <xf numFmtId="0" fontId="2" fillId="10" borderId="9" xfId="0" applyFont="1" applyFill="1" applyBorder="1" applyAlignment="1" applyProtection="1">
      <alignment horizontal="left" vertical="center"/>
      <protection locked="0"/>
    </xf>
    <xf numFmtId="0" fontId="3" fillId="10" borderId="19" xfId="0" applyFont="1" applyFill="1" applyBorder="1" applyAlignment="1" applyProtection="1">
      <alignment horizontal="left" vertical="center"/>
      <protection locked="0"/>
    </xf>
    <xf numFmtId="0" fontId="3" fillId="10" borderId="9" xfId="0" applyFont="1" applyFill="1" applyBorder="1" applyAlignment="1" applyProtection="1">
      <alignment horizontal="left" vertical="center"/>
      <protection locked="0"/>
    </xf>
    <xf numFmtId="0" fontId="3" fillId="0" borderId="2" xfId="0" applyFont="1" applyFill="1" applyBorder="1" applyAlignment="1" applyProtection="1">
      <alignment horizontal="left" vertical="center"/>
      <protection locked="0"/>
    </xf>
    <xf numFmtId="0" fontId="3" fillId="0" borderId="19" xfId="0" applyFont="1" applyFill="1" applyBorder="1" applyAlignment="1" applyProtection="1">
      <alignment horizontal="left" vertical="center"/>
      <protection locked="0"/>
    </xf>
    <xf numFmtId="0" fontId="3" fillId="0" borderId="9" xfId="0" applyFont="1" applyFill="1" applyBorder="1" applyAlignment="1" applyProtection="1">
      <alignment horizontal="left" vertical="center"/>
      <protection locked="0"/>
    </xf>
    <xf numFmtId="0" fontId="3" fillId="0" borderId="10" xfId="0" applyFont="1" applyBorder="1" applyAlignment="1" applyProtection="1">
      <alignment horizontal="center" vertical="center" wrapText="1"/>
      <protection locked="0"/>
    </xf>
    <xf numFmtId="0" fontId="3" fillId="0" borderId="12" xfId="0" applyFont="1" applyBorder="1" applyAlignment="1" applyProtection="1">
      <alignment horizontal="center" vertical="center" wrapText="1"/>
      <protection locked="0"/>
    </xf>
    <xf numFmtId="0" fontId="3" fillId="0" borderId="2" xfId="0" applyFont="1" applyBorder="1" applyAlignment="1" applyProtection="1">
      <alignment horizontal="left" vertical="center" wrapText="1"/>
      <protection locked="0"/>
    </xf>
    <xf numFmtId="0" fontId="3" fillId="0" borderId="19" xfId="0" applyFont="1" applyBorder="1" applyAlignment="1" applyProtection="1">
      <alignment horizontal="left" vertical="center" wrapText="1"/>
      <protection locked="0"/>
    </xf>
    <xf numFmtId="0" fontId="3" fillId="0" borderId="9" xfId="0" applyFont="1" applyBorder="1" applyAlignment="1" applyProtection="1">
      <alignment horizontal="left" vertical="center" wrapText="1"/>
      <protection locked="0"/>
    </xf>
    <xf numFmtId="0" fontId="2" fillId="10" borderId="15" xfId="0" applyFont="1" applyFill="1" applyBorder="1" applyAlignment="1" applyProtection="1">
      <alignment horizontal="center" wrapText="1"/>
      <protection locked="0"/>
    </xf>
    <xf numFmtId="0" fontId="2" fillId="10" borderId="17" xfId="0" applyFont="1" applyFill="1" applyBorder="1" applyAlignment="1" applyProtection="1">
      <alignment horizontal="center" wrapText="1"/>
      <protection locked="0"/>
    </xf>
    <xf numFmtId="0" fontId="3" fillId="0" borderId="1" xfId="0"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2" fillId="11" borderId="2" xfId="0" applyFont="1" applyFill="1" applyBorder="1" applyAlignment="1" applyProtection="1">
      <alignment horizontal="center" vertical="center"/>
    </xf>
    <xf numFmtId="0" fontId="2" fillId="11" borderId="19" xfId="0" applyFont="1" applyFill="1" applyBorder="1" applyAlignment="1" applyProtection="1">
      <alignment horizontal="center" vertical="center"/>
    </xf>
    <xf numFmtId="0" fontId="2" fillId="11" borderId="9" xfId="0" applyFont="1" applyFill="1" applyBorder="1" applyAlignment="1" applyProtection="1">
      <alignment horizontal="center" vertical="center"/>
    </xf>
    <xf numFmtId="0" fontId="2" fillId="14" borderId="2" xfId="0" applyFont="1" applyFill="1" applyBorder="1" applyAlignment="1" applyProtection="1">
      <alignment horizontal="center" vertical="center"/>
      <protection locked="0"/>
    </xf>
    <xf numFmtId="0" fontId="2" fillId="14" borderId="19" xfId="0" applyFont="1" applyFill="1" applyBorder="1" applyAlignment="1" applyProtection="1">
      <alignment horizontal="center" vertical="center"/>
      <protection locked="0"/>
    </xf>
    <xf numFmtId="0" fontId="2" fillId="14" borderId="9" xfId="0" applyFont="1" applyFill="1" applyBorder="1" applyAlignment="1" applyProtection="1">
      <alignment horizontal="center" vertical="center"/>
      <protection locked="0"/>
    </xf>
    <xf numFmtId="0" fontId="2" fillId="0" borderId="2" xfId="0" applyFont="1" applyBorder="1" applyAlignment="1" applyProtection="1">
      <alignment horizontal="center" vertical="center" wrapText="1"/>
      <protection locked="0"/>
    </xf>
    <xf numFmtId="0" fontId="2" fillId="0" borderId="19" xfId="0" applyFont="1" applyBorder="1" applyAlignment="1" applyProtection="1">
      <alignment horizontal="center" vertical="center" wrapText="1"/>
      <protection locked="0"/>
    </xf>
    <xf numFmtId="0" fontId="2" fillId="0" borderId="9" xfId="0" applyFont="1" applyBorder="1" applyAlignment="1" applyProtection="1">
      <alignment horizontal="center" vertical="center" wrapText="1"/>
      <protection locked="0"/>
    </xf>
    <xf numFmtId="171" fontId="2" fillId="0" borderId="19" xfId="0" applyNumberFormat="1" applyFont="1" applyBorder="1" applyAlignment="1" applyProtection="1">
      <alignment horizontal="center" vertical="center" wrapText="1"/>
      <protection locked="0"/>
    </xf>
    <xf numFmtId="3" fontId="2" fillId="14" borderId="2" xfId="0" applyNumberFormat="1" applyFont="1" applyFill="1" applyBorder="1" applyAlignment="1" applyProtection="1">
      <alignment horizontal="center" vertical="center"/>
      <protection locked="0"/>
    </xf>
    <xf numFmtId="3" fontId="2" fillId="14" borderId="19" xfId="0" applyNumberFormat="1" applyFont="1" applyFill="1" applyBorder="1" applyAlignment="1" applyProtection="1">
      <alignment horizontal="center" vertical="center"/>
      <protection locked="0"/>
    </xf>
    <xf numFmtId="3" fontId="2" fillId="14" borderId="9" xfId="0" applyNumberFormat="1" applyFont="1" applyFill="1" applyBorder="1" applyAlignment="1" applyProtection="1">
      <alignment horizontal="center" vertical="center"/>
      <protection locked="0"/>
    </xf>
    <xf numFmtId="172" fontId="2" fillId="0" borderId="2" xfId="0" applyNumberFormat="1" applyFont="1" applyBorder="1" applyAlignment="1" applyProtection="1">
      <alignment horizontal="center" vertical="center" wrapText="1"/>
      <protection locked="0"/>
    </xf>
    <xf numFmtId="172" fontId="2" fillId="0" borderId="19" xfId="0" applyNumberFormat="1" applyFont="1" applyBorder="1" applyAlignment="1" applyProtection="1">
      <alignment horizontal="center" vertical="center" wrapText="1"/>
      <protection locked="0"/>
    </xf>
    <xf numFmtId="172" fontId="2" fillId="0" borderId="9" xfId="0" applyNumberFormat="1" applyFont="1" applyBorder="1" applyAlignment="1" applyProtection="1">
      <alignment horizontal="center" vertical="center" wrapText="1"/>
      <protection locked="0"/>
    </xf>
    <xf numFmtId="0" fontId="2" fillId="0" borderId="2" xfId="0" applyNumberFormat="1" applyFont="1" applyBorder="1" applyAlignment="1" applyProtection="1">
      <alignment horizontal="center" vertical="center"/>
      <protection locked="0"/>
    </xf>
    <xf numFmtId="0" fontId="2" fillId="0" borderId="9" xfId="0" applyNumberFormat="1" applyFont="1" applyBorder="1" applyAlignment="1" applyProtection="1">
      <alignment horizontal="center" vertical="center"/>
      <protection locked="0"/>
    </xf>
    <xf numFmtId="3" fontId="2" fillId="11" borderId="19" xfId="0" applyNumberFormat="1" applyFont="1" applyFill="1" applyBorder="1" applyAlignment="1" applyProtection="1">
      <alignment horizontal="center" vertical="center"/>
    </xf>
    <xf numFmtId="3" fontId="2" fillId="11" borderId="9" xfId="0" applyNumberFormat="1" applyFont="1" applyFill="1" applyBorder="1" applyAlignment="1" applyProtection="1">
      <alignment horizontal="center" vertical="center"/>
    </xf>
    <xf numFmtId="3" fontId="2" fillId="0" borderId="2" xfId="0" applyNumberFormat="1" applyFont="1" applyBorder="1" applyAlignment="1" applyProtection="1">
      <alignment horizontal="center" vertical="center"/>
      <protection locked="0"/>
    </xf>
    <xf numFmtId="3" fontId="2" fillId="0" borderId="19" xfId="0" applyNumberFormat="1" applyFont="1" applyBorder="1" applyAlignment="1" applyProtection="1">
      <alignment horizontal="center" vertical="center"/>
      <protection locked="0"/>
    </xf>
    <xf numFmtId="3" fontId="2" fillId="0" borderId="9" xfId="0" applyNumberFormat="1" applyFont="1" applyBorder="1" applyAlignment="1" applyProtection="1">
      <alignment horizontal="center" vertical="center"/>
      <protection locked="0"/>
    </xf>
    <xf numFmtId="171" fontId="2" fillId="0" borderId="2" xfId="0" applyNumberFormat="1" applyFont="1" applyBorder="1" applyAlignment="1" applyProtection="1">
      <alignment horizontal="center" vertical="center"/>
      <protection locked="0"/>
    </xf>
    <xf numFmtId="171" fontId="2" fillId="0" borderId="9" xfId="0" applyNumberFormat="1" applyFont="1" applyBorder="1" applyAlignment="1" applyProtection="1">
      <alignment horizontal="center" vertical="center"/>
      <protection locked="0"/>
    </xf>
    <xf numFmtId="10" fontId="3" fillId="11" borderId="1" xfId="0" applyNumberFormat="1" applyFont="1" applyFill="1" applyBorder="1" applyAlignment="1" applyProtection="1">
      <alignment horizontal="right" vertical="center" wrapText="1"/>
    </xf>
    <xf numFmtId="169" fontId="20" fillId="6" borderId="1" xfId="0" applyNumberFormat="1" applyFont="1" applyFill="1" applyBorder="1" applyAlignment="1" applyProtection="1">
      <alignment horizontal="right" vertical="center"/>
    </xf>
    <xf numFmtId="10" fontId="3" fillId="6" borderId="16" xfId="3" applyNumberFormat="1" applyFont="1" applyFill="1" applyBorder="1" applyAlignment="1" applyProtection="1">
      <alignment horizontal="right" vertical="center" wrapText="1"/>
    </xf>
    <xf numFmtId="10" fontId="3" fillId="6" borderId="17" xfId="3" applyNumberFormat="1" applyFont="1" applyFill="1" applyBorder="1" applyAlignment="1" applyProtection="1">
      <alignment horizontal="right" vertical="center" wrapText="1"/>
    </xf>
    <xf numFmtId="0" fontId="2" fillId="4" borderId="1" xfId="0" applyFont="1" applyFill="1" applyBorder="1" applyAlignment="1" applyProtection="1">
      <alignment horizontal="center" vertical="center" wrapText="1"/>
      <protection locked="0"/>
    </xf>
    <xf numFmtId="0" fontId="2" fillId="2" borderId="1" xfId="0" applyFont="1" applyFill="1" applyBorder="1" applyAlignment="1" applyProtection="1">
      <alignment horizontal="center" vertical="center" wrapText="1"/>
      <protection locked="0"/>
    </xf>
    <xf numFmtId="0" fontId="2" fillId="3" borderId="1" xfId="0" applyFont="1" applyFill="1" applyBorder="1" applyAlignment="1" applyProtection="1">
      <alignment horizontal="center" vertical="center" wrapText="1"/>
      <protection locked="0"/>
    </xf>
    <xf numFmtId="0" fontId="3" fillId="0" borderId="1" xfId="0" applyFont="1" applyFill="1" applyBorder="1" applyAlignment="1" applyProtection="1">
      <alignment horizontal="center" vertical="center" wrapText="1"/>
      <protection locked="0"/>
    </xf>
    <xf numFmtId="0" fontId="3" fillId="0" borderId="2" xfId="0" applyFont="1" applyFill="1" applyBorder="1" applyAlignment="1" applyProtection="1">
      <alignment horizontal="left" vertical="center" wrapText="1"/>
      <protection locked="0"/>
    </xf>
    <xf numFmtId="0" fontId="3" fillId="0" borderId="19" xfId="0" applyFont="1" applyFill="1" applyBorder="1" applyAlignment="1" applyProtection="1">
      <alignment horizontal="left" vertical="center" wrapText="1"/>
      <protection locked="0"/>
    </xf>
    <xf numFmtId="0" fontId="3" fillId="0" borderId="9" xfId="0" applyFont="1" applyFill="1" applyBorder="1" applyAlignment="1" applyProtection="1">
      <alignment horizontal="left" vertical="center" wrapText="1"/>
      <protection locked="0"/>
    </xf>
    <xf numFmtId="0" fontId="3" fillId="9" borderId="1" xfId="0" applyFont="1" applyFill="1" applyBorder="1" applyAlignment="1" applyProtection="1">
      <alignment horizontal="center" vertical="center"/>
      <protection locked="0"/>
    </xf>
    <xf numFmtId="0" fontId="3" fillId="0" borderId="2" xfId="0" applyFont="1" applyBorder="1" applyAlignment="1" applyProtection="1">
      <alignment horizontal="left" vertical="center"/>
      <protection locked="0"/>
    </xf>
    <xf numFmtId="0" fontId="3" fillId="0" borderId="19"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center" vertical="center" wrapText="1"/>
      <protection locked="0"/>
    </xf>
    <xf numFmtId="0" fontId="3" fillId="0" borderId="9" xfId="0" applyFont="1" applyBorder="1" applyAlignment="1" applyProtection="1">
      <alignment horizontal="center" vertical="center" wrapText="1"/>
      <protection locked="0"/>
    </xf>
    <xf numFmtId="171" fontId="2" fillId="0" borderId="19" xfId="0" applyNumberFormat="1" applyFont="1" applyBorder="1" applyAlignment="1" applyProtection="1">
      <alignment horizontal="center" vertical="center"/>
      <protection locked="0"/>
    </xf>
    <xf numFmtId="0" fontId="3" fillId="0" borderId="2" xfId="0" applyFont="1" applyFill="1" applyBorder="1" applyAlignment="1" applyProtection="1">
      <alignment horizontal="center" vertical="center" wrapText="1"/>
      <protection locked="0"/>
    </xf>
    <xf numFmtId="0" fontId="3" fillId="0" borderId="9" xfId="0" applyFont="1" applyFill="1" applyBorder="1" applyAlignment="1" applyProtection="1">
      <alignment horizontal="center" vertical="center" wrapText="1"/>
      <protection locked="0"/>
    </xf>
    <xf numFmtId="0" fontId="3" fillId="0" borderId="10" xfId="0" applyFont="1" applyBorder="1" applyAlignment="1" applyProtection="1">
      <alignment horizontal="left" vertical="center" wrapText="1"/>
      <protection locked="0"/>
    </xf>
    <xf numFmtId="0" fontId="3" fillId="0" borderId="11" xfId="0" applyFont="1" applyBorder="1" applyAlignment="1" applyProtection="1">
      <alignment horizontal="left" vertical="center" wrapText="1"/>
      <protection locked="0"/>
    </xf>
    <xf numFmtId="0" fontId="3" fillId="0" borderId="12" xfId="0" applyFont="1" applyBorder="1" applyAlignment="1" applyProtection="1">
      <alignment horizontal="left" vertical="center" wrapText="1"/>
      <protection locked="0"/>
    </xf>
    <xf numFmtId="0" fontId="2" fillId="10" borderId="16" xfId="0" applyFont="1" applyFill="1" applyBorder="1" applyAlignment="1" applyProtection="1">
      <alignment horizontal="center"/>
      <protection locked="0"/>
    </xf>
    <xf numFmtId="0" fontId="3" fillId="11" borderId="18" xfId="0" applyFont="1" applyFill="1" applyBorder="1" applyAlignment="1" applyProtection="1">
      <alignment horizontal="left" vertical="center" wrapText="1"/>
    </xf>
    <xf numFmtId="0" fontId="3" fillId="0" borderId="10" xfId="0" applyFont="1" applyFill="1" applyBorder="1" applyAlignment="1" applyProtection="1">
      <alignment horizontal="left" vertical="center"/>
      <protection locked="0"/>
    </xf>
    <xf numFmtId="0" fontId="3" fillId="0" borderId="11" xfId="0" applyFont="1" applyFill="1" applyBorder="1" applyAlignment="1" applyProtection="1">
      <alignment horizontal="left" vertical="center"/>
      <protection locked="0"/>
    </xf>
    <xf numFmtId="0" fontId="3" fillId="0" borderId="12" xfId="0" applyFont="1" applyFill="1" applyBorder="1" applyAlignment="1" applyProtection="1">
      <alignment horizontal="left" vertical="center"/>
      <protection locked="0"/>
    </xf>
    <xf numFmtId="0" fontId="2" fillId="10" borderId="15" xfId="0" applyFont="1" applyFill="1" applyBorder="1" applyAlignment="1" applyProtection="1">
      <alignment horizontal="left" vertical="center"/>
      <protection locked="0"/>
    </xf>
    <xf numFmtId="0" fontId="2" fillId="10" borderId="16" xfId="0" applyFont="1" applyFill="1" applyBorder="1" applyAlignment="1" applyProtection="1">
      <alignment horizontal="left" vertical="center"/>
      <protection locked="0"/>
    </xf>
    <xf numFmtId="0" fontId="2" fillId="10" borderId="17" xfId="0" applyFont="1" applyFill="1" applyBorder="1" applyAlignment="1" applyProtection="1">
      <alignment horizontal="left" vertical="center"/>
      <protection locked="0"/>
    </xf>
    <xf numFmtId="3" fontId="3" fillId="0" borderId="15" xfId="0" applyNumberFormat="1" applyFont="1" applyBorder="1" applyAlignment="1" applyProtection="1">
      <alignment horizontal="left" vertical="center" wrapText="1"/>
      <protection locked="0"/>
    </xf>
    <xf numFmtId="3" fontId="3" fillId="0" borderId="16" xfId="0" applyNumberFormat="1" applyFont="1" applyBorder="1" applyAlignment="1" applyProtection="1">
      <alignment horizontal="left" vertical="center" wrapText="1"/>
      <protection locked="0"/>
    </xf>
    <xf numFmtId="3" fontId="3" fillId="0" borderId="17" xfId="0" applyNumberFormat="1" applyFont="1" applyBorder="1" applyAlignment="1" applyProtection="1">
      <alignment horizontal="left" vertical="center" wrapText="1"/>
      <protection locked="0"/>
    </xf>
    <xf numFmtId="0" fontId="3" fillId="8" borderId="2" xfId="0" applyFont="1" applyFill="1" applyBorder="1" applyAlignment="1" applyProtection="1">
      <alignment horizontal="left" vertical="center" wrapText="1"/>
      <protection locked="0"/>
    </xf>
    <xf numFmtId="0" fontId="3" fillId="8" borderId="19" xfId="0" applyFont="1" applyFill="1" applyBorder="1" applyAlignment="1" applyProtection="1">
      <alignment horizontal="left" vertical="center"/>
      <protection locked="0"/>
    </xf>
    <xf numFmtId="0" fontId="3" fillId="8" borderId="9" xfId="0" applyFont="1" applyFill="1" applyBorder="1" applyAlignment="1" applyProtection="1">
      <alignment horizontal="left" vertical="center"/>
      <protection locked="0"/>
    </xf>
    <xf numFmtId="3" fontId="3" fillId="0" borderId="16" xfId="0" applyNumberFormat="1" applyFont="1" applyBorder="1" applyAlignment="1" applyProtection="1">
      <alignment horizontal="left" vertical="center"/>
      <protection locked="0"/>
    </xf>
    <xf numFmtId="3" fontId="3" fillId="0" borderId="17" xfId="0" applyNumberFormat="1" applyFont="1" applyBorder="1" applyAlignment="1" applyProtection="1">
      <alignment horizontal="left" vertical="center"/>
      <protection locked="0"/>
    </xf>
    <xf numFmtId="10" fontId="3" fillId="6" borderId="19" xfId="0" applyNumberFormat="1" applyFont="1" applyFill="1" applyBorder="1" applyAlignment="1" applyProtection="1">
      <alignment horizontal="right" vertical="center" wrapText="1"/>
    </xf>
    <xf numFmtId="10" fontId="3" fillId="6" borderId="9" xfId="0" applyNumberFormat="1" applyFont="1" applyFill="1" applyBorder="1" applyAlignment="1" applyProtection="1">
      <alignment horizontal="right" vertical="center" wrapText="1"/>
    </xf>
    <xf numFmtId="0" fontId="3" fillId="9" borderId="15" xfId="0" applyFont="1" applyFill="1" applyBorder="1" applyAlignment="1" applyProtection="1">
      <alignment horizontal="center" vertical="center" wrapText="1"/>
      <protection locked="0"/>
    </xf>
    <xf numFmtId="0" fontId="3" fillId="9" borderId="16" xfId="0" applyFont="1" applyFill="1" applyBorder="1" applyAlignment="1" applyProtection="1">
      <alignment horizontal="center" vertical="center" wrapText="1"/>
      <protection locked="0"/>
    </xf>
    <xf numFmtId="0" fontId="3" fillId="9" borderId="17" xfId="0" applyFont="1" applyFill="1" applyBorder="1" applyAlignment="1" applyProtection="1">
      <alignment horizontal="center" vertical="center" wrapText="1"/>
      <protection locked="0"/>
    </xf>
    <xf numFmtId="0" fontId="2" fillId="10" borderId="16" xfId="0" applyFont="1" applyFill="1" applyBorder="1" applyAlignment="1" applyProtection="1">
      <alignment horizontal="center" wrapText="1"/>
      <protection locked="0"/>
    </xf>
    <xf numFmtId="3" fontId="2" fillId="10" borderId="2" xfId="0" applyNumberFormat="1" applyFont="1" applyFill="1" applyBorder="1" applyAlignment="1" applyProtection="1">
      <alignment horizontal="left" vertical="center" wrapText="1"/>
      <protection locked="0"/>
    </xf>
    <xf numFmtId="3" fontId="2" fillId="10" borderId="19" xfId="0" applyNumberFormat="1" applyFont="1" applyFill="1" applyBorder="1" applyAlignment="1" applyProtection="1">
      <alignment horizontal="left" vertical="center" wrapText="1"/>
      <protection locked="0"/>
    </xf>
    <xf numFmtId="3" fontId="2" fillId="10" borderId="9" xfId="0" applyNumberFormat="1" applyFont="1" applyFill="1" applyBorder="1" applyAlignment="1" applyProtection="1">
      <alignment horizontal="left" vertical="center" wrapText="1"/>
      <protection locked="0"/>
    </xf>
    <xf numFmtId="0" fontId="3" fillId="9" borderId="2" xfId="0" applyFont="1" applyFill="1" applyBorder="1" applyAlignment="1" applyProtection="1">
      <alignment horizontal="center" vertical="center" wrapText="1"/>
      <protection locked="0"/>
    </xf>
    <xf numFmtId="0" fontId="3" fillId="9" borderId="19" xfId="0" applyFont="1" applyFill="1" applyBorder="1" applyAlignment="1" applyProtection="1">
      <alignment horizontal="center" vertical="center" wrapText="1"/>
      <protection locked="0"/>
    </xf>
    <xf numFmtId="0" fontId="3" fillId="9" borderId="9" xfId="0" applyFont="1" applyFill="1" applyBorder="1" applyAlignment="1" applyProtection="1">
      <alignment horizontal="center" vertical="center" wrapText="1"/>
      <protection locked="0"/>
    </xf>
    <xf numFmtId="3" fontId="3" fillId="0" borderId="2" xfId="0" applyNumberFormat="1" applyFont="1" applyBorder="1" applyAlignment="1" applyProtection="1">
      <alignment horizontal="left" vertical="center" wrapText="1"/>
      <protection locked="0"/>
    </xf>
    <xf numFmtId="3" fontId="3" fillId="0" borderId="19" xfId="0" applyNumberFormat="1" applyFont="1" applyBorder="1" applyAlignment="1" applyProtection="1">
      <alignment horizontal="left" vertical="center" wrapText="1"/>
      <protection locked="0"/>
    </xf>
    <xf numFmtId="3" fontId="3" fillId="0" borderId="9" xfId="0" applyNumberFormat="1" applyFont="1" applyBorder="1" applyAlignment="1" applyProtection="1">
      <alignment horizontal="left" vertical="center" wrapText="1"/>
      <protection locked="0"/>
    </xf>
    <xf numFmtId="10" fontId="3" fillId="6" borderId="2" xfId="3" applyNumberFormat="1" applyFont="1" applyFill="1" applyBorder="1" applyAlignment="1" applyProtection="1">
      <alignment horizontal="right" vertical="center" wrapText="1"/>
    </xf>
    <xf numFmtId="10" fontId="3" fillId="6" borderId="19" xfId="3" applyNumberFormat="1" applyFont="1" applyFill="1" applyBorder="1" applyAlignment="1" applyProtection="1">
      <alignment horizontal="right" vertical="center" wrapText="1"/>
    </xf>
    <xf numFmtId="10" fontId="3" fillId="6" borderId="9" xfId="3" applyNumberFormat="1" applyFont="1" applyFill="1" applyBorder="1" applyAlignment="1" applyProtection="1">
      <alignment horizontal="right" vertical="center" wrapText="1"/>
    </xf>
    <xf numFmtId="3" fontId="2" fillId="14" borderId="10" xfId="0" applyNumberFormat="1" applyFont="1" applyFill="1" applyBorder="1" applyAlignment="1" applyProtection="1">
      <alignment horizontal="center" vertical="center"/>
      <protection locked="0"/>
    </xf>
    <xf numFmtId="3" fontId="2" fillId="14" borderId="11" xfId="0" applyNumberFormat="1" applyFont="1" applyFill="1" applyBorder="1" applyAlignment="1" applyProtection="1">
      <alignment horizontal="center" vertical="center"/>
      <protection locked="0"/>
    </xf>
    <xf numFmtId="3" fontId="2" fillId="14" borderId="12" xfId="0" applyNumberFormat="1" applyFont="1" applyFill="1" applyBorder="1" applyAlignment="1" applyProtection="1">
      <alignment horizontal="center" vertical="center"/>
      <protection locked="0"/>
    </xf>
    <xf numFmtId="0" fontId="3" fillId="0" borderId="19" xfId="0" applyFont="1" applyBorder="1" applyAlignment="1" applyProtection="1">
      <alignment horizontal="center" vertical="center"/>
      <protection locked="0"/>
    </xf>
    <xf numFmtId="0" fontId="3" fillId="0" borderId="9" xfId="0" applyFont="1" applyBorder="1" applyAlignment="1" applyProtection="1">
      <alignment horizontal="center" vertical="center"/>
      <protection locked="0"/>
    </xf>
    <xf numFmtId="9" fontId="3" fillId="0" borderId="2" xfId="3" applyFont="1" applyBorder="1" applyAlignment="1" applyProtection="1">
      <alignment horizontal="left" vertical="center"/>
      <protection locked="0"/>
    </xf>
    <xf numFmtId="9" fontId="3" fillId="0" borderId="19" xfId="3" applyFont="1" applyBorder="1" applyAlignment="1" applyProtection="1">
      <alignment horizontal="left" vertical="center"/>
      <protection locked="0"/>
    </xf>
    <xf numFmtId="9" fontId="3" fillId="0" borderId="9" xfId="3" applyFont="1" applyBorder="1" applyAlignment="1" applyProtection="1">
      <alignment horizontal="left" vertical="center"/>
      <protection locked="0"/>
    </xf>
    <xf numFmtId="169" fontId="20" fillId="6" borderId="16" xfId="0" applyNumberFormat="1" applyFont="1" applyFill="1" applyBorder="1" applyAlignment="1" applyProtection="1">
      <alignment horizontal="right" vertical="center"/>
    </xf>
    <xf numFmtId="169" fontId="20" fillId="6" borderId="17" xfId="0" applyNumberFormat="1" applyFont="1" applyFill="1" applyBorder="1" applyAlignment="1" applyProtection="1">
      <alignment horizontal="right" vertical="center"/>
    </xf>
    <xf numFmtId="0" fontId="3" fillId="0" borderId="16" xfId="0" applyFont="1" applyBorder="1" applyAlignment="1" applyProtection="1">
      <alignment horizontal="left" vertical="center" wrapText="1"/>
      <protection locked="0"/>
    </xf>
    <xf numFmtId="0" fontId="3" fillId="0" borderId="17" xfId="0" applyFont="1" applyBorder="1" applyAlignment="1" applyProtection="1">
      <alignment horizontal="left" vertical="center" wrapText="1"/>
      <protection locked="0"/>
    </xf>
    <xf numFmtId="0" fontId="2" fillId="10" borderId="19" xfId="0" applyFont="1" applyFill="1" applyBorder="1" applyAlignment="1">
      <alignment horizontal="center" wrapText="1"/>
    </xf>
    <xf numFmtId="0" fontId="2" fillId="10" borderId="1" xfId="0" applyFont="1" applyFill="1" applyBorder="1" applyAlignment="1">
      <alignment horizontal="center" wrapText="1"/>
    </xf>
    <xf numFmtId="0" fontId="2" fillId="15" borderId="1" xfId="0" applyFont="1" applyFill="1" applyBorder="1" applyAlignment="1" applyProtection="1">
      <alignment horizontal="left" vertical="center" wrapText="1"/>
      <protection locked="0"/>
    </xf>
  </cellXfs>
  <cellStyles count="6">
    <cellStyle name="Normal" xfId="0" builtinId="0"/>
    <cellStyle name="Normal 2" xfId="4" xr:uid="{00000000-0005-0000-0000-000001000000}"/>
    <cellStyle name="Normal_IS05" xfId="1" xr:uid="{00000000-0005-0000-0000-000002000000}"/>
    <cellStyle name="Normal_IS10 Template - Monthly Compensation Report Single-Tannery V02 2005-05-30" xfId="2" xr:uid="{00000000-0005-0000-0000-000003000000}"/>
    <cellStyle name="Normal_Template IA06 Customer - Factory Order Status V00 2009-08-18" xfId="5" xr:uid="{00000000-0005-0000-0000-000004000000}"/>
    <cellStyle name="Percent" xfId="3" builtinId="5"/>
  </cellStyles>
  <dxfs count="279">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s>
  <tableStyles count="0" defaultTableStyle="TableStyleMedium9" defaultPivotStyle="PivotStyleLight16"/>
  <colors>
    <mruColors>
      <color rgb="FFCCFFFF"/>
      <color rgb="FFCCFFCC"/>
      <color rgb="FFFFFF99"/>
      <color rgb="FFFFCC99"/>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 Target="worksheets/sheet4.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 Target="worksheets/sheet5.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 Target="worksheets/sheet6.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 Target="worksheets/sheet7.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theme/theme1.xml" Type="http://schemas.openxmlformats.org/officeDocument/2006/relationships/theme"/><Relationship Id="rId79" Target="styles.xml" Type="http://schemas.openxmlformats.org/officeDocument/2006/relationships/styles"/><Relationship Id="rId8" Target="worksheets/sheet8.xml" Type="http://schemas.openxmlformats.org/officeDocument/2006/relationships/worksheet"/><Relationship Id="rId80" Target="sharedStrings.xml" Type="http://schemas.openxmlformats.org/officeDocument/2006/relationships/sharedStrings"/><Relationship Id="rId81" Target="calcChain.xml" Type="http://schemas.openxmlformats.org/officeDocument/2006/relationships/calcChain"/><Relationship Id="rId9" Target="worksheets/sheet9.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jpeg" Type="http://schemas.openxmlformats.org/officeDocument/2006/relationships/image"/></Relationships>
</file>

<file path=xl/drawings/_rels/drawing2.xml.rels><?xml version="1.0" encoding="UTF-8" standalone="no"?><Relationships xmlns="http://schemas.openxmlformats.org/package/2006/relationships"><Relationship Id="rId1" Target="../media/image2.jpeg" Type="http://schemas.openxmlformats.org/officeDocument/2006/relationships/image"/></Relationships>
</file>

<file path=xl/drawings/_rels/drawing3.xml.rels><?xml version="1.0" encoding="UTF-8" standalone="no"?><Relationships xmlns="http://schemas.openxmlformats.org/package/2006/relationships"><Relationship Id="rId1" Target="../media/image2.jpeg" Type="http://schemas.openxmlformats.org/officeDocument/2006/relationships/image"/></Relationships>
</file>

<file path=xl/drawings/_rels/drawing4.xml.rels><?xml version="1.0" encoding="UTF-8" standalone="no"?><Relationships xmlns="http://schemas.openxmlformats.org/package/2006/relationships"><Relationship Id="rId1" Target="../media/image2.jpeg" Type="http://schemas.openxmlformats.org/officeDocument/2006/relationships/image"/></Relationships>
</file>

<file path=xl/drawings/_rels/drawing5.xml.rels><?xml version="1.0" encoding="UTF-8" standalone="no"?><Relationships xmlns="http://schemas.openxmlformats.org/package/2006/relationships"><Relationship Id="rId1" Target="../media/image2.jpeg" Type="http://schemas.openxmlformats.org/officeDocument/2006/relationships/image"/></Relationships>
</file>

<file path=xl/drawings/_rels/drawing6.xml.rels><?xml version="1.0" encoding="UTF-8" standalone="no"?><Relationships xmlns="http://schemas.openxmlformats.org/package/2006/relationships"><Relationship Id="rId1" Target="../media/image2.jpeg" Type="http://schemas.openxmlformats.org/officeDocument/2006/relationships/image"/></Relationships>
</file>

<file path=xl/drawings/_rels/drawing7.xml.rels><?xml version="1.0" encoding="UTF-8" standalone="no"?><Relationships xmlns="http://schemas.openxmlformats.org/package/2006/relationships"><Relationship Id="rId1" Target="../media/image2.jpeg" Type="http://schemas.openxmlformats.org/officeDocument/2006/relationships/image"/></Relationships>
</file>

<file path=xl/drawings/_rels/drawing8.xml.rels><?xml version="1.0" encoding="UTF-8" standalone="no"?><Relationships xmlns="http://schemas.openxmlformats.org/package/2006/relationships"><Relationship Id="rId1" Target="../media/image2.jpeg" Type="http://schemas.openxmlformats.org/officeDocument/2006/relationships/image"/></Relationships>
</file>

<file path=xl/drawings/_rels/drawing9.xml.rels><?xml version="1.0" encoding="UTF-8" standalone="no"?><Relationships xmlns="http://schemas.openxmlformats.org/package/2006/relationships"><Relationship Id="rId1" Target="../media/image2.jpeg" Type="http://schemas.openxmlformats.org/officeDocument/2006/relationships/image"/></Relationships>
</file>

<file path=xl/drawings/_rels/drawing10.xml.rels><?xml version="1.0" encoding="UTF-8" standalone="no"?><Relationships xmlns="http://schemas.openxmlformats.org/package/2006/relationships"><Relationship Id="rId1" Target="../media/image2.jpeg" Type="http://schemas.openxmlformats.org/officeDocument/2006/relationships/image"/></Relationships>
</file>

<file path=xl/drawings/_rels/drawing11.xml.rels><?xml version="1.0" encoding="UTF-8" standalone="no"?><Relationships xmlns="http://schemas.openxmlformats.org/package/2006/relationships"><Relationship Id="rId1" Target="../media/image2.jpeg" Type="http://schemas.openxmlformats.org/officeDocument/2006/relationships/image"/></Relationships>
</file>

<file path=xl/drawings/_rels/drawing12.xml.rels><?xml version="1.0" encoding="UTF-8" standalone="no"?><Relationships xmlns="http://schemas.openxmlformats.org/package/2006/relationships"><Relationship Id="rId1" Target="../media/image2.jpeg" Type="http://schemas.openxmlformats.org/officeDocument/2006/relationships/image"/></Relationships>
</file>

<file path=xl/drawings/_rels/drawing13.xml.rels><?xml version="1.0" encoding="UTF-8" standalone="no"?><Relationships xmlns="http://schemas.openxmlformats.org/package/2006/relationships"><Relationship Id="rId1" Target="../media/image2.jpeg" Type="http://schemas.openxmlformats.org/officeDocument/2006/relationships/image"/></Relationships>
</file>

<file path=xl/drawings/_rels/drawing14.xml.rels><?xml version="1.0" encoding="UTF-8" standalone="no"?><Relationships xmlns="http://schemas.openxmlformats.org/package/2006/relationships"><Relationship Id="rId1" Target="../media/image2.jpeg" Type="http://schemas.openxmlformats.org/officeDocument/2006/relationships/image"/></Relationships>
</file>

<file path=xl/drawings/_rels/drawing15.xml.rels><?xml version="1.0" encoding="UTF-8" standalone="no"?><Relationships xmlns="http://schemas.openxmlformats.org/package/2006/relationships"><Relationship Id="rId1" Target="../media/image2.jpeg" Type="http://schemas.openxmlformats.org/officeDocument/2006/relationships/image"/></Relationships>
</file>

<file path=xl/drawings/_rels/drawing16.xml.rels><?xml version="1.0" encoding="UTF-8" standalone="no"?><Relationships xmlns="http://schemas.openxmlformats.org/package/2006/relationships"><Relationship Id="rId1" Target="../media/image2.jpeg" Type="http://schemas.openxmlformats.org/officeDocument/2006/relationships/image"/></Relationships>
</file>

<file path=xl/drawings/_rels/drawing17.xml.rels><?xml version="1.0" encoding="UTF-8" standalone="no"?><Relationships xmlns="http://schemas.openxmlformats.org/package/2006/relationships"><Relationship Id="rId1" Target="../media/image2.jpeg" Type="http://schemas.openxmlformats.org/officeDocument/2006/relationships/image"/></Relationships>
</file>

<file path=xl/drawings/_rels/drawing18.xml.rels><?xml version="1.0" encoding="UTF-8" standalone="no"?><Relationships xmlns="http://schemas.openxmlformats.org/package/2006/relationships"><Relationship Id="rId1" Target="../media/image2.jpeg" Type="http://schemas.openxmlformats.org/officeDocument/2006/relationships/image"/></Relationships>
</file>

<file path=xl/drawings/_rels/drawing19.xml.rels><?xml version="1.0" encoding="UTF-8" standalone="no"?><Relationships xmlns="http://schemas.openxmlformats.org/package/2006/relationships"><Relationship Id="rId1" Target="../media/image2.jpeg" Type="http://schemas.openxmlformats.org/officeDocument/2006/relationships/image"/></Relationships>
</file>

<file path=xl/drawings/_rels/drawing20.xml.rels><?xml version="1.0" encoding="UTF-8" standalone="no"?><Relationships xmlns="http://schemas.openxmlformats.org/package/2006/relationships"><Relationship Id="rId1" Target="../media/image2.jpeg" Type="http://schemas.openxmlformats.org/officeDocument/2006/relationships/image"/></Relationships>
</file>

<file path=xl/drawings/_rels/drawing21.xml.rels><?xml version="1.0" encoding="UTF-8" standalone="no"?><Relationships xmlns="http://schemas.openxmlformats.org/package/2006/relationships"><Relationship Id="rId1" Target="../media/image2.jpeg" Type="http://schemas.openxmlformats.org/officeDocument/2006/relationships/image"/></Relationships>
</file>

<file path=xl/drawings/_rels/drawing22.xml.rels><?xml version="1.0" encoding="UTF-8" standalone="no"?><Relationships xmlns="http://schemas.openxmlformats.org/package/2006/relationships"><Relationship Id="rId1" Target="../media/image2.jpeg" Type="http://schemas.openxmlformats.org/officeDocument/2006/relationships/image"/></Relationships>
</file>

<file path=xl/drawings/_rels/drawing23.xml.rels><?xml version="1.0" encoding="UTF-8" standalone="no"?><Relationships xmlns="http://schemas.openxmlformats.org/package/2006/relationships"><Relationship Id="rId1" Target="../media/image2.jpeg" Type="http://schemas.openxmlformats.org/officeDocument/2006/relationships/image"/></Relationships>
</file>

<file path=xl/drawings/_rels/drawing24.xml.rels><?xml version="1.0" encoding="UTF-8" standalone="no"?><Relationships xmlns="http://schemas.openxmlformats.org/package/2006/relationships"><Relationship Id="rId1" Target="../media/image2.jpeg" Type="http://schemas.openxmlformats.org/officeDocument/2006/relationships/image"/></Relationships>
</file>

<file path=xl/drawings/_rels/drawing25.xml.rels><?xml version="1.0" encoding="UTF-8" standalone="no"?><Relationships xmlns="http://schemas.openxmlformats.org/package/2006/relationships"><Relationship Id="rId1" Target="../media/image2.jpeg" Type="http://schemas.openxmlformats.org/officeDocument/2006/relationships/image"/></Relationships>
</file>

<file path=xl/drawings/_rels/drawing26.xml.rels><?xml version="1.0" encoding="UTF-8" standalone="no"?><Relationships xmlns="http://schemas.openxmlformats.org/package/2006/relationships"><Relationship Id="rId1" Target="../media/image2.jpeg" Type="http://schemas.openxmlformats.org/officeDocument/2006/relationships/image"/></Relationships>
</file>

<file path=xl/drawings/_rels/drawing27.xml.rels><?xml version="1.0" encoding="UTF-8" standalone="no"?><Relationships xmlns="http://schemas.openxmlformats.org/package/2006/relationships"><Relationship Id="rId1" Target="../media/image2.jpeg" Type="http://schemas.openxmlformats.org/officeDocument/2006/relationships/image"/></Relationships>
</file>

<file path=xl/drawings/_rels/drawing28.xml.rels><?xml version="1.0" encoding="UTF-8" standalone="no"?><Relationships xmlns="http://schemas.openxmlformats.org/package/2006/relationships"><Relationship Id="rId1" Target="../media/image2.jpeg" Type="http://schemas.openxmlformats.org/officeDocument/2006/relationships/image"/></Relationships>
</file>

<file path=xl/drawings/_rels/drawing29.xml.rels><?xml version="1.0" encoding="UTF-8" standalone="no"?><Relationships xmlns="http://schemas.openxmlformats.org/package/2006/relationships"><Relationship Id="rId1" Target="../media/image2.jpeg" Type="http://schemas.openxmlformats.org/officeDocument/2006/relationships/image"/></Relationships>
</file>

<file path=xl/drawings/_rels/drawing30.xml.rels><?xml version="1.0" encoding="UTF-8" standalone="no"?><Relationships xmlns="http://schemas.openxmlformats.org/package/2006/relationships"><Relationship Id="rId1" Target="../media/image3.jpeg" Type="http://schemas.openxmlformats.org/officeDocument/2006/relationships/image"/></Relationships>
</file>

<file path=xl/drawings/_rels/drawing31.xml.rels><?xml version="1.0" encoding="UTF-8" standalone="no"?><Relationships xmlns="http://schemas.openxmlformats.org/package/2006/relationships"><Relationship Id="rId1" Target="../media/image2.jpeg" Type="http://schemas.openxmlformats.org/officeDocument/2006/relationships/image"/></Relationships>
</file>

<file path=xl/drawings/_rels/drawing32.xml.rels><?xml version="1.0" encoding="UTF-8" standalone="no"?><Relationships xmlns="http://schemas.openxmlformats.org/package/2006/relationships"><Relationship Id="rId1" Target="../media/image3.jpeg" Type="http://schemas.openxmlformats.org/officeDocument/2006/relationships/image"/></Relationships>
</file>

<file path=xl/drawings/_rels/drawing33.xml.rels><?xml version="1.0" encoding="UTF-8" standalone="no"?><Relationships xmlns="http://schemas.openxmlformats.org/package/2006/relationships"><Relationship Id="rId1" Target="../media/image2.jpeg" Type="http://schemas.openxmlformats.org/officeDocument/2006/relationships/image"/></Relationships>
</file>

<file path=xl/drawings/_rels/drawing34.xml.rels><?xml version="1.0" encoding="UTF-8" standalone="no"?><Relationships xmlns="http://schemas.openxmlformats.org/package/2006/relationships"><Relationship Id="rId1" Target="../media/image2.jpeg" Type="http://schemas.openxmlformats.org/officeDocument/2006/relationships/image"/></Relationships>
</file>

<file path=xl/drawings/_rels/drawing35.xml.rels><?xml version="1.0" encoding="UTF-8" standalone="no"?><Relationships xmlns="http://schemas.openxmlformats.org/package/2006/relationships"><Relationship Id="rId1" Target="../media/image2.jpeg" Type="http://schemas.openxmlformats.org/officeDocument/2006/relationships/image"/></Relationships>
</file>

<file path=xl/drawings/_rels/drawing36.xml.rels><?xml version="1.0" encoding="UTF-8" standalone="no"?><Relationships xmlns="http://schemas.openxmlformats.org/package/2006/relationships"><Relationship Id="rId1" Target="../media/image2.jpeg" Type="http://schemas.openxmlformats.org/officeDocument/2006/relationships/image"/></Relationships>
</file>

<file path=xl/drawings/_rels/drawing37.xml.rels><?xml version="1.0" encoding="UTF-8" standalone="no"?><Relationships xmlns="http://schemas.openxmlformats.org/package/2006/relationships"><Relationship Id="rId1" Target="../media/image2.jpeg" Type="http://schemas.openxmlformats.org/officeDocument/2006/relationships/image"/></Relationships>
</file>

<file path=xl/drawings/_rels/drawing38.xml.rels><?xml version="1.0" encoding="UTF-8" standalone="no"?><Relationships xmlns="http://schemas.openxmlformats.org/package/2006/relationships"><Relationship Id="rId1" Target="../media/image2.jpeg" Type="http://schemas.openxmlformats.org/officeDocument/2006/relationships/image"/></Relationships>
</file>

<file path=xl/drawings/_rels/drawing39.xml.rels><?xml version="1.0" encoding="UTF-8" standalone="no"?><Relationships xmlns="http://schemas.openxmlformats.org/package/2006/relationships"><Relationship Id="rId1" Target="../media/image2.jpeg" Type="http://schemas.openxmlformats.org/officeDocument/2006/relationships/image"/></Relationships>
</file>

<file path=xl/drawings/_rels/drawing40.xml.rels><?xml version="1.0" encoding="UTF-8" standalone="no"?><Relationships xmlns="http://schemas.openxmlformats.org/package/2006/relationships"><Relationship Id="rId1" Target="../media/image2.jpeg" Type="http://schemas.openxmlformats.org/officeDocument/2006/relationships/image"/></Relationships>
</file>

<file path=xl/drawings/_rels/drawing41.xml.rels><?xml version="1.0" encoding="UTF-8" standalone="no"?><Relationships xmlns="http://schemas.openxmlformats.org/package/2006/relationships"><Relationship Id="rId1" Target="../media/image2.jpeg" Type="http://schemas.openxmlformats.org/officeDocument/2006/relationships/image"/></Relationships>
</file>

<file path=xl/drawings/_rels/drawing42.xml.rels><?xml version="1.0" encoding="UTF-8" standalone="no"?><Relationships xmlns="http://schemas.openxmlformats.org/package/2006/relationships"><Relationship Id="rId1" Target="../media/image2.jpeg" Type="http://schemas.openxmlformats.org/officeDocument/2006/relationships/image"/></Relationships>
</file>

<file path=xl/drawings/_rels/drawing43.xml.rels><?xml version="1.0" encoding="UTF-8" standalone="no"?><Relationships xmlns="http://schemas.openxmlformats.org/package/2006/relationships"><Relationship Id="rId1" Target="../media/image2.jpeg" Type="http://schemas.openxmlformats.org/officeDocument/2006/relationships/image"/></Relationships>
</file>

<file path=xl/drawings/_rels/drawing44.xml.rels><?xml version="1.0" encoding="UTF-8" standalone="no"?><Relationships xmlns="http://schemas.openxmlformats.org/package/2006/relationships"><Relationship Id="rId1" Target="../media/image2.jpeg" Type="http://schemas.openxmlformats.org/officeDocument/2006/relationships/image"/></Relationships>
</file>

<file path=xl/drawings/_rels/drawing45.xml.rels><?xml version="1.0" encoding="UTF-8" standalone="no"?><Relationships xmlns="http://schemas.openxmlformats.org/package/2006/relationships"><Relationship Id="rId1" Target="../media/image2.jpeg" Type="http://schemas.openxmlformats.org/officeDocument/2006/relationships/image"/></Relationships>
</file>

<file path=xl/drawings/_rels/drawing46.xml.rels><?xml version="1.0" encoding="UTF-8" standalone="no"?><Relationships xmlns="http://schemas.openxmlformats.org/package/2006/relationships"><Relationship Id="rId1" Target="../media/image2.jpeg" Type="http://schemas.openxmlformats.org/officeDocument/2006/relationships/image"/></Relationships>
</file>

<file path=xl/drawings/_rels/drawing47.xml.rels><?xml version="1.0" encoding="UTF-8" standalone="no"?><Relationships xmlns="http://schemas.openxmlformats.org/package/2006/relationships"><Relationship Id="rId1" Target="../media/image2.jpeg" Type="http://schemas.openxmlformats.org/officeDocument/2006/relationships/image"/></Relationships>
</file>

<file path=xl/drawings/_rels/drawing48.xml.rels><?xml version="1.0" encoding="UTF-8" standalone="no"?><Relationships xmlns="http://schemas.openxmlformats.org/package/2006/relationships"><Relationship Id="rId1" Target="../media/image2.jpeg" Type="http://schemas.openxmlformats.org/officeDocument/2006/relationships/image"/></Relationships>
</file>

<file path=xl/drawings/_rels/drawing49.xml.rels><?xml version="1.0" encoding="UTF-8" standalone="no"?><Relationships xmlns="http://schemas.openxmlformats.org/package/2006/relationships"><Relationship Id="rId1" Target="../media/image2.jpeg" Type="http://schemas.openxmlformats.org/officeDocument/2006/relationships/image"/></Relationships>
</file>

<file path=xl/drawings/_rels/drawing50.xml.rels><?xml version="1.0" encoding="UTF-8" standalone="no"?><Relationships xmlns="http://schemas.openxmlformats.org/package/2006/relationships"><Relationship Id="rId1" Target="../media/image2.jpeg" Type="http://schemas.openxmlformats.org/officeDocument/2006/relationships/image"/></Relationships>
</file>

<file path=xl/drawings/_rels/drawing51.xml.rels><?xml version="1.0" encoding="UTF-8" standalone="no"?><Relationships xmlns="http://schemas.openxmlformats.org/package/2006/relationships"><Relationship Id="rId1" Target="../media/image3.jpeg" Type="http://schemas.openxmlformats.org/officeDocument/2006/relationships/image"/></Relationships>
</file>

<file path=xl/drawings/_rels/drawing52.xml.rels><?xml version="1.0" encoding="UTF-8" standalone="no"?><Relationships xmlns="http://schemas.openxmlformats.org/package/2006/relationships"><Relationship Id="rId1" Target="../media/image2.jpeg" Type="http://schemas.openxmlformats.org/officeDocument/2006/relationships/image"/></Relationships>
</file>

<file path=xl/drawings/_rels/drawing53.xml.rels><?xml version="1.0" encoding="UTF-8" standalone="no"?><Relationships xmlns="http://schemas.openxmlformats.org/package/2006/relationships"><Relationship Id="rId1" Target="../media/image2.jpeg" Type="http://schemas.openxmlformats.org/officeDocument/2006/relationships/image"/></Relationships>
</file>

<file path=xl/drawings/_rels/drawing54.xml.rels><?xml version="1.0" encoding="UTF-8" standalone="no"?><Relationships xmlns="http://schemas.openxmlformats.org/package/2006/relationships"><Relationship Id="rId1" Target="../media/image2.jpeg" Type="http://schemas.openxmlformats.org/officeDocument/2006/relationships/image"/></Relationships>
</file>

<file path=xl/drawings/_rels/drawing55.xml.rels><?xml version="1.0" encoding="UTF-8" standalone="no"?><Relationships xmlns="http://schemas.openxmlformats.org/package/2006/relationships"><Relationship Id="rId1" Target="../media/image2.jpeg" Type="http://schemas.openxmlformats.org/officeDocument/2006/relationships/image"/></Relationships>
</file>

<file path=xl/drawings/_rels/drawing56.xml.rels><?xml version="1.0" encoding="UTF-8" standalone="no"?><Relationships xmlns="http://schemas.openxmlformats.org/package/2006/relationships"><Relationship Id="rId1" Target="../media/image2.jpeg" Type="http://schemas.openxmlformats.org/officeDocument/2006/relationships/image"/></Relationships>
</file>

<file path=xl/drawings/_rels/drawing57.xml.rels><?xml version="1.0" encoding="UTF-8" standalone="no"?><Relationships xmlns="http://schemas.openxmlformats.org/package/2006/relationships"><Relationship Id="rId1" Target="../media/image2.jpeg" Type="http://schemas.openxmlformats.org/officeDocument/2006/relationships/image"/></Relationships>
</file>

<file path=xl/drawings/_rels/drawing58.xml.rels><?xml version="1.0" encoding="UTF-8" standalone="no"?><Relationships xmlns="http://schemas.openxmlformats.org/package/2006/relationships"><Relationship Id="rId1" Target="../media/image2.jpeg" Type="http://schemas.openxmlformats.org/officeDocument/2006/relationships/image"/></Relationships>
</file>

<file path=xl/drawings/_rels/drawing59.xml.rels><?xml version="1.0" encoding="UTF-8" standalone="no"?><Relationships xmlns="http://schemas.openxmlformats.org/package/2006/relationships"><Relationship Id="rId1" Target="../media/image2.jpeg" Type="http://schemas.openxmlformats.org/officeDocument/2006/relationships/image"/></Relationships>
</file>

<file path=xl/drawings/_rels/drawing60.xml.rels><?xml version="1.0" encoding="UTF-8" standalone="no"?><Relationships xmlns="http://schemas.openxmlformats.org/package/2006/relationships"><Relationship Id="rId1" Target="../media/image2.jpeg" Type="http://schemas.openxmlformats.org/officeDocument/2006/relationships/image"/></Relationships>
</file>

<file path=xl/drawings/_rels/drawing61.xml.rels><?xml version="1.0" encoding="UTF-8" standalone="no"?><Relationships xmlns="http://schemas.openxmlformats.org/package/2006/relationships"><Relationship Id="rId1" Target="../media/image2.jpeg" Type="http://schemas.openxmlformats.org/officeDocument/2006/relationships/image"/></Relationships>
</file>

<file path=xl/drawings/_rels/drawing62.xml.rels><?xml version="1.0" encoding="UTF-8" standalone="no"?><Relationships xmlns="http://schemas.openxmlformats.org/package/2006/relationships"><Relationship Id="rId1" Target="../media/image2.jpeg" Type="http://schemas.openxmlformats.org/officeDocument/2006/relationships/image"/></Relationships>
</file>

<file path=xl/drawings/_rels/drawing63.xml.rels><?xml version="1.0" encoding="UTF-8" standalone="no"?><Relationships xmlns="http://schemas.openxmlformats.org/package/2006/relationships"><Relationship Id="rId1" Target="../media/image2.jpeg" Type="http://schemas.openxmlformats.org/officeDocument/2006/relationships/image"/></Relationships>
</file>

<file path=xl/drawings/_rels/drawing64.xml.rels><?xml version="1.0" encoding="UTF-8" standalone="no"?><Relationships xmlns="http://schemas.openxmlformats.org/package/2006/relationships"><Relationship Id="rId1" Target="../media/image2.jpeg" Type="http://schemas.openxmlformats.org/officeDocument/2006/relationships/image"/></Relationships>
</file>

<file path=xl/drawings/_rels/drawing65.xml.rels><?xml version="1.0" encoding="UTF-8" standalone="no"?><Relationships xmlns="http://schemas.openxmlformats.org/package/2006/relationships"><Relationship Id="rId1" Target="../media/image2.jpeg" Type="http://schemas.openxmlformats.org/officeDocument/2006/relationships/image"/></Relationships>
</file>

<file path=xl/drawings/_rels/drawing66.xml.rels><?xml version="1.0" encoding="UTF-8" standalone="no"?><Relationships xmlns="http://schemas.openxmlformats.org/package/2006/relationships"><Relationship Id="rId1" Target="../media/image2.jpeg" Type="http://schemas.openxmlformats.org/officeDocument/2006/relationships/image"/></Relationships>
</file>

<file path=xl/drawings/_rels/drawing67.xml.rels><?xml version="1.0" encoding="UTF-8" standalone="no"?><Relationships xmlns="http://schemas.openxmlformats.org/package/2006/relationships"><Relationship Id="rId1" Target="../media/image2.jpeg" Type="http://schemas.openxmlformats.org/officeDocument/2006/relationships/image"/></Relationships>
</file>

<file path=xl/drawings/_rels/drawing68.xml.rels><?xml version="1.0" encoding="UTF-8" standalone="no"?><Relationships xmlns="http://schemas.openxmlformats.org/package/2006/relationships"><Relationship Id="rId1" Target="../media/image2.jpeg" Type="http://schemas.openxmlformats.org/officeDocument/2006/relationships/image"/></Relationships>
</file>

<file path=xl/drawings/_rels/drawing69.xml.rels><?xml version="1.0" encoding="UTF-8" standalone="no"?><Relationships xmlns="http://schemas.openxmlformats.org/package/2006/relationships"><Relationship Id="rId1" Target="../media/image2.jpeg" Type="http://schemas.openxmlformats.org/officeDocument/2006/relationships/image"/></Relationships>
</file>

<file path=xl/drawings/_rels/drawing70.xml.rels><?xml version="1.0" encoding="UTF-8" standalone="no"?><Relationships xmlns="http://schemas.openxmlformats.org/package/2006/relationships"><Relationship Id="rId1" Target="../media/image2.jpeg" Type="http://schemas.openxmlformats.org/officeDocument/2006/relationships/image"/></Relationships>
</file>

<file path=xl/drawings/_rels/drawing71.xml.rels><?xml version="1.0" encoding="UTF-8" standalone="no"?><Relationships xmlns="http://schemas.openxmlformats.org/package/2006/relationships"><Relationship Id="rId1" Target="../media/image2.jpeg" Type="http://schemas.openxmlformats.org/officeDocument/2006/relationships/image"/></Relationships>
</file>

<file path=xl/drawings/_rels/drawing72.xml.rels><?xml version="1.0" encoding="UTF-8" standalone="no"?><Relationships xmlns="http://schemas.openxmlformats.org/package/2006/relationships"><Relationship Id="rId1" Target="../media/image2.jpeg" Type="http://schemas.openxmlformats.org/officeDocument/2006/relationships/image"/></Relationships>
</file>

<file path=xl/drawings/_rels/drawing73.xml.rels><?xml version="1.0" encoding="UTF-8" standalone="no"?><Relationships xmlns="http://schemas.openxmlformats.org/package/2006/relationships"><Relationship Id="rId1" Target="../media/image2.jpeg" Type="http://schemas.openxmlformats.org/officeDocument/2006/relationships/image"/></Relationships>
</file>

<file path=xl/drawings/_rels/drawing74.xml.rels><?xml version="1.0" encoding="UTF-8" standalone="no"?><Relationships xmlns="http://schemas.openxmlformats.org/package/2006/relationships"><Relationship Id="rId1" Target="../media/image2.jpe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editAs="oneCell">
    <xdr:from>
      <xdr:col>49</xdr:col>
      <xdr:colOff>2162175</xdr:colOff>
      <xdr:row>1</xdr:row>
      <xdr:rowOff>0</xdr:rowOff>
    </xdr:from>
    <xdr:to>
      <xdr:col>50</xdr:col>
      <xdr:colOff>0</xdr:colOff>
      <xdr:row>3</xdr:row>
      <xdr:rowOff>123825</xdr:rowOff>
    </xdr:to>
    <xdr:pic>
      <xdr:nvPicPr>
        <xdr:cNvPr id="13560" name="Picture 1">
          <a:extLst>
            <a:ext uri="{FF2B5EF4-FFF2-40B4-BE49-F238E27FC236}">
              <a16:creationId xmlns:a16="http://schemas.microsoft.com/office/drawing/2014/main" id="{00000000-0008-0000-0100-0000F8340000}"/>
            </a:ext>
          </a:extLst>
        </xdr:cNvPr>
        <xdr:cNvPicPr>
          <a:picLocks noChangeAspect="1"/>
        </xdr:cNvPicPr>
      </xdr:nvPicPr>
      <xdr:blipFill>
        <a:blip xmlns:r="http://schemas.openxmlformats.org/officeDocument/2006/relationships" r:embed="rId1" cstate="print"/>
        <a:srcRect/>
        <a:stretch>
          <a:fillRect/>
        </a:stretch>
      </xdr:blipFill>
      <xdr:spPr bwMode="auto">
        <a:xfrm>
          <a:off x="27974925" y="142875"/>
          <a:ext cx="1352550" cy="44767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2152650</xdr:colOff>
      <xdr:row>1</xdr:row>
      <xdr:rowOff>0</xdr:rowOff>
    </xdr:from>
    <xdr:to>
      <xdr:col>51</xdr:col>
      <xdr:colOff>0</xdr:colOff>
      <xdr:row>3</xdr:row>
      <xdr:rowOff>123825</xdr:rowOff>
    </xdr:to>
    <xdr:pic>
      <xdr:nvPicPr>
        <xdr:cNvPr id="1272" name="Picture 1">
          <a:extLst>
            <a:ext uri="{FF2B5EF4-FFF2-40B4-BE49-F238E27FC236}">
              <a16:creationId xmlns:a16="http://schemas.microsoft.com/office/drawing/2014/main" id="{00000000-0008-0000-0200-0000F8040000}"/>
            </a:ext>
          </a:extLst>
        </xdr:cNvPr>
        <xdr:cNvPicPr>
          <a:picLocks noChangeAspect="1"/>
        </xdr:cNvPicPr>
      </xdr:nvPicPr>
      <xdr:blipFill>
        <a:blip xmlns:r="http://schemas.openxmlformats.org/officeDocument/2006/relationships" r:embed="rId1" cstate="print"/>
        <a:srcRect/>
        <a:stretch>
          <a:fillRect/>
        </a:stretch>
      </xdr:blipFill>
      <xdr:spPr bwMode="auto">
        <a:xfrm>
          <a:off x="28584525" y="161925"/>
          <a:ext cx="1352550" cy="44767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15587" name="Picture 5">
          <a:extLst>
            <a:ext uri="{FF2B5EF4-FFF2-40B4-BE49-F238E27FC236}">
              <a16:creationId xmlns:a16="http://schemas.microsoft.com/office/drawing/2014/main" id="{00000000-0008-0000-0500-0000E33C0000}"/>
            </a:ext>
          </a:extLst>
        </xdr:cNvPr>
        <xdr:cNvPicPr>
          <a:picLocks noChangeAspect="1"/>
        </xdr:cNvPicPr>
      </xdr:nvPicPr>
      <xdr:blipFill>
        <a:blip xmlns:r="http://schemas.openxmlformats.org/officeDocument/2006/relationships" r:embed="rId1" cstate="print"/>
        <a:srcRect/>
        <a:stretch>
          <a:fillRect/>
        </a:stretch>
      </xdr:blipFill>
      <xdr:spPr bwMode="auto">
        <a:xfrm>
          <a:off x="11325225" y="161925"/>
          <a:ext cx="1352550" cy="4667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16575" name="Picture 1">
          <a:extLst>
            <a:ext uri="{FF2B5EF4-FFF2-40B4-BE49-F238E27FC236}">
              <a16:creationId xmlns:a16="http://schemas.microsoft.com/office/drawing/2014/main" id="{00000000-0008-0000-0600-0000BF400000}"/>
            </a:ext>
          </a:extLst>
        </xdr:cNvPr>
        <xdr:cNvPicPr>
          <a:picLocks noChangeAspect="1"/>
        </xdr:cNvPicPr>
      </xdr:nvPicPr>
      <xdr:blipFill>
        <a:blip xmlns:r="http://schemas.openxmlformats.org/officeDocument/2006/relationships" r:embed="rId1" cstate="print"/>
        <a:srcRect/>
        <a:stretch>
          <a:fillRect/>
        </a:stretch>
      </xdr:blipFill>
      <xdr:spPr bwMode="auto">
        <a:xfrm>
          <a:off x="11325225" y="161925"/>
          <a:ext cx="1352550" cy="466725"/>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17594" name="Picture 1">
          <a:extLst>
            <a:ext uri="{FF2B5EF4-FFF2-40B4-BE49-F238E27FC236}">
              <a16:creationId xmlns:a16="http://schemas.microsoft.com/office/drawing/2014/main" id="{00000000-0008-0000-0700-0000BA44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18612" name="Picture 1">
          <a:extLst>
            <a:ext uri="{FF2B5EF4-FFF2-40B4-BE49-F238E27FC236}">
              <a16:creationId xmlns:a16="http://schemas.microsoft.com/office/drawing/2014/main" id="{00000000-0008-0000-0800-0000B4480000}"/>
            </a:ext>
          </a:extLst>
        </xdr:cNvPr>
        <xdr:cNvPicPr>
          <a:picLocks noChangeAspect="1"/>
        </xdr:cNvPicPr>
      </xdr:nvPicPr>
      <xdr:blipFill>
        <a:blip xmlns:r="http://schemas.openxmlformats.org/officeDocument/2006/relationships" r:embed="rId1" cstate="print"/>
        <a:srcRect/>
        <a:stretch>
          <a:fillRect/>
        </a:stretch>
      </xdr:blipFill>
      <xdr:spPr bwMode="auto">
        <a:xfrm>
          <a:off x="11382375" y="161925"/>
          <a:ext cx="1352550" cy="4667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19637" name="Picture 1">
          <a:extLst>
            <a:ext uri="{FF2B5EF4-FFF2-40B4-BE49-F238E27FC236}">
              <a16:creationId xmlns:a16="http://schemas.microsoft.com/office/drawing/2014/main" id="{00000000-0008-0000-0900-0000B54C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20658" name="Picture 1">
          <a:extLst>
            <a:ext uri="{FF2B5EF4-FFF2-40B4-BE49-F238E27FC236}">
              <a16:creationId xmlns:a16="http://schemas.microsoft.com/office/drawing/2014/main" id="{00000000-0008-0000-0A00-0000B250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21683" name="Picture 1">
          <a:extLst>
            <a:ext uri="{FF2B5EF4-FFF2-40B4-BE49-F238E27FC236}">
              <a16:creationId xmlns:a16="http://schemas.microsoft.com/office/drawing/2014/main" id="{00000000-0008-0000-0B00-0000B354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22706" name="Picture 2">
          <a:extLst>
            <a:ext uri="{FF2B5EF4-FFF2-40B4-BE49-F238E27FC236}">
              <a16:creationId xmlns:a16="http://schemas.microsoft.com/office/drawing/2014/main" id="{00000000-0008-0000-0C00-0000B258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23731" name="Picture 1">
          <a:extLst>
            <a:ext uri="{FF2B5EF4-FFF2-40B4-BE49-F238E27FC236}">
              <a16:creationId xmlns:a16="http://schemas.microsoft.com/office/drawing/2014/main" id="{00000000-0008-0000-0D00-0000B35C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24754" name="Picture 1">
          <a:extLst>
            <a:ext uri="{FF2B5EF4-FFF2-40B4-BE49-F238E27FC236}">
              <a16:creationId xmlns:a16="http://schemas.microsoft.com/office/drawing/2014/main" id="{00000000-0008-0000-0E00-0000B260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25778" name="Picture 1">
          <a:extLst>
            <a:ext uri="{FF2B5EF4-FFF2-40B4-BE49-F238E27FC236}">
              <a16:creationId xmlns:a16="http://schemas.microsoft.com/office/drawing/2014/main" id="{00000000-0008-0000-0F00-0000B264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26802" name="Picture 1">
          <a:extLst>
            <a:ext uri="{FF2B5EF4-FFF2-40B4-BE49-F238E27FC236}">
              <a16:creationId xmlns:a16="http://schemas.microsoft.com/office/drawing/2014/main" id="{00000000-0008-0000-1000-0000B268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27826" name="Picture 1">
          <a:extLst>
            <a:ext uri="{FF2B5EF4-FFF2-40B4-BE49-F238E27FC236}">
              <a16:creationId xmlns:a16="http://schemas.microsoft.com/office/drawing/2014/main" id="{00000000-0008-0000-1100-0000B26C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28850" name="Picture 1">
          <a:extLst>
            <a:ext uri="{FF2B5EF4-FFF2-40B4-BE49-F238E27FC236}">
              <a16:creationId xmlns:a16="http://schemas.microsoft.com/office/drawing/2014/main" id="{00000000-0008-0000-1200-0000B270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29875" name="Picture 1">
          <a:extLst>
            <a:ext uri="{FF2B5EF4-FFF2-40B4-BE49-F238E27FC236}">
              <a16:creationId xmlns:a16="http://schemas.microsoft.com/office/drawing/2014/main" id="{00000000-0008-0000-1300-0000B374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30899" name="Picture 1">
          <a:extLst>
            <a:ext uri="{FF2B5EF4-FFF2-40B4-BE49-F238E27FC236}">
              <a16:creationId xmlns:a16="http://schemas.microsoft.com/office/drawing/2014/main" id="{00000000-0008-0000-1400-0000B378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31923" name="Picture 1">
          <a:extLst>
            <a:ext uri="{FF2B5EF4-FFF2-40B4-BE49-F238E27FC236}">
              <a16:creationId xmlns:a16="http://schemas.microsoft.com/office/drawing/2014/main" id="{00000000-0008-0000-1500-0000B37C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32947" name="Picture 1">
          <a:extLst>
            <a:ext uri="{FF2B5EF4-FFF2-40B4-BE49-F238E27FC236}">
              <a16:creationId xmlns:a16="http://schemas.microsoft.com/office/drawing/2014/main" id="{00000000-0008-0000-1600-0000B380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33971" name="Picture 1">
          <a:extLst>
            <a:ext uri="{FF2B5EF4-FFF2-40B4-BE49-F238E27FC236}">
              <a16:creationId xmlns:a16="http://schemas.microsoft.com/office/drawing/2014/main" id="{00000000-0008-0000-1700-0000B384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34995" name="Picture 1">
          <a:extLst>
            <a:ext uri="{FF2B5EF4-FFF2-40B4-BE49-F238E27FC236}">
              <a16:creationId xmlns:a16="http://schemas.microsoft.com/office/drawing/2014/main" id="{00000000-0008-0000-1800-0000B388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36019" name="Picture 1">
          <a:extLst>
            <a:ext uri="{FF2B5EF4-FFF2-40B4-BE49-F238E27FC236}">
              <a16:creationId xmlns:a16="http://schemas.microsoft.com/office/drawing/2014/main" id="{00000000-0008-0000-1900-0000B38C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37044" name="Picture 1">
          <a:extLst>
            <a:ext uri="{FF2B5EF4-FFF2-40B4-BE49-F238E27FC236}">
              <a16:creationId xmlns:a16="http://schemas.microsoft.com/office/drawing/2014/main" id="{00000000-0008-0000-1A00-0000B490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38067" name="Picture 1">
          <a:extLst>
            <a:ext uri="{FF2B5EF4-FFF2-40B4-BE49-F238E27FC236}">
              <a16:creationId xmlns:a16="http://schemas.microsoft.com/office/drawing/2014/main" id="{00000000-0008-0000-1B00-0000B394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39091" name="Picture 1">
          <a:extLst>
            <a:ext uri="{FF2B5EF4-FFF2-40B4-BE49-F238E27FC236}">
              <a16:creationId xmlns:a16="http://schemas.microsoft.com/office/drawing/2014/main" id="{00000000-0008-0000-1C00-0000B398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40115" name="Picture 1">
          <a:extLst>
            <a:ext uri="{FF2B5EF4-FFF2-40B4-BE49-F238E27FC236}">
              <a16:creationId xmlns:a16="http://schemas.microsoft.com/office/drawing/2014/main" id="{00000000-0008-0000-1D00-0000B39C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41139" name="Picture 1">
          <a:extLst>
            <a:ext uri="{FF2B5EF4-FFF2-40B4-BE49-F238E27FC236}">
              <a16:creationId xmlns:a16="http://schemas.microsoft.com/office/drawing/2014/main" id="{00000000-0008-0000-1E00-0000B3A0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42163" name="Picture 1">
          <a:extLst>
            <a:ext uri="{FF2B5EF4-FFF2-40B4-BE49-F238E27FC236}">
              <a16:creationId xmlns:a16="http://schemas.microsoft.com/office/drawing/2014/main" id="{00000000-0008-0000-1F00-0000B3A4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11</xdr:col>
      <xdr:colOff>581025</xdr:colOff>
      <xdr:row>1</xdr:row>
      <xdr:rowOff>0</xdr:rowOff>
    </xdr:from>
    <xdr:to>
      <xdr:col>13</xdr:col>
      <xdr:colOff>0</xdr:colOff>
      <xdr:row>3</xdr:row>
      <xdr:rowOff>142875</xdr:rowOff>
    </xdr:to>
    <xdr:pic>
      <xdr:nvPicPr>
        <xdr:cNvPr id="43187" name="Picture 1">
          <a:extLst>
            <a:ext uri="{FF2B5EF4-FFF2-40B4-BE49-F238E27FC236}">
              <a16:creationId xmlns:a16="http://schemas.microsoft.com/office/drawing/2014/main" id="{00000000-0008-0000-2000-0000B3A80000}"/>
            </a:ext>
          </a:extLst>
        </xdr:cNvPr>
        <xdr:cNvPicPr>
          <a:picLocks noChangeAspect="1"/>
        </xdr:cNvPicPr>
      </xdr:nvPicPr>
      <xdr:blipFill>
        <a:blip xmlns:r="http://schemas.openxmlformats.org/officeDocument/2006/relationships" r:embed="rId1" cstate="print"/>
        <a:srcRect/>
        <a:stretch>
          <a:fillRect/>
        </a:stretch>
      </xdr:blipFill>
      <xdr:spPr bwMode="auto">
        <a:xfrm>
          <a:off x="12001500" y="161925"/>
          <a:ext cx="1381125" cy="466725"/>
        </a:xfrm>
        <a:prstGeom prst="rect">
          <a:avLst/>
        </a:prstGeom>
        <a:noFill/>
        <a:ln w="9525">
          <a:noFill/>
          <a:miter lim="800000"/>
          <a:headEnd/>
          <a:tailEnd/>
        </a:ln>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44211" name="Picture 1">
          <a:extLst>
            <a:ext uri="{FF2B5EF4-FFF2-40B4-BE49-F238E27FC236}">
              <a16:creationId xmlns:a16="http://schemas.microsoft.com/office/drawing/2014/main" id="{00000000-0008-0000-2100-0000B3AC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11</xdr:col>
      <xdr:colOff>581025</xdr:colOff>
      <xdr:row>1</xdr:row>
      <xdr:rowOff>0</xdr:rowOff>
    </xdr:from>
    <xdr:to>
      <xdr:col>13</xdr:col>
      <xdr:colOff>0</xdr:colOff>
      <xdr:row>3</xdr:row>
      <xdr:rowOff>142875</xdr:rowOff>
    </xdr:to>
    <xdr:pic>
      <xdr:nvPicPr>
        <xdr:cNvPr id="45235" name="Picture 1">
          <a:extLst>
            <a:ext uri="{FF2B5EF4-FFF2-40B4-BE49-F238E27FC236}">
              <a16:creationId xmlns:a16="http://schemas.microsoft.com/office/drawing/2014/main" id="{00000000-0008-0000-2200-0000B3B00000}"/>
            </a:ext>
          </a:extLst>
        </xdr:cNvPr>
        <xdr:cNvPicPr>
          <a:picLocks noChangeAspect="1"/>
        </xdr:cNvPicPr>
      </xdr:nvPicPr>
      <xdr:blipFill>
        <a:blip xmlns:r="http://schemas.openxmlformats.org/officeDocument/2006/relationships" r:embed="rId1" cstate="print"/>
        <a:srcRect/>
        <a:stretch>
          <a:fillRect/>
        </a:stretch>
      </xdr:blipFill>
      <xdr:spPr bwMode="auto">
        <a:xfrm>
          <a:off x="12001500" y="161925"/>
          <a:ext cx="1381125" cy="466725"/>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46259" name="Picture 1">
          <a:extLst>
            <a:ext uri="{FF2B5EF4-FFF2-40B4-BE49-F238E27FC236}">
              <a16:creationId xmlns:a16="http://schemas.microsoft.com/office/drawing/2014/main" id="{00000000-0008-0000-2300-0000B3B4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47283" name="Picture 1">
          <a:extLst>
            <a:ext uri="{FF2B5EF4-FFF2-40B4-BE49-F238E27FC236}">
              <a16:creationId xmlns:a16="http://schemas.microsoft.com/office/drawing/2014/main" id="{00000000-0008-0000-2400-0000B3B8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48307" name="Picture 1">
          <a:extLst>
            <a:ext uri="{FF2B5EF4-FFF2-40B4-BE49-F238E27FC236}">
              <a16:creationId xmlns:a16="http://schemas.microsoft.com/office/drawing/2014/main" id="{00000000-0008-0000-2500-0000B3BC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49332" name="Picture 1">
          <a:extLst>
            <a:ext uri="{FF2B5EF4-FFF2-40B4-BE49-F238E27FC236}">
              <a16:creationId xmlns:a16="http://schemas.microsoft.com/office/drawing/2014/main" id="{00000000-0008-0000-2600-0000B4C0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50355" name="Picture 1">
          <a:extLst>
            <a:ext uri="{FF2B5EF4-FFF2-40B4-BE49-F238E27FC236}">
              <a16:creationId xmlns:a16="http://schemas.microsoft.com/office/drawing/2014/main" id="{00000000-0008-0000-2700-0000B3C4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51379" name="Picture 1">
          <a:extLst>
            <a:ext uri="{FF2B5EF4-FFF2-40B4-BE49-F238E27FC236}">
              <a16:creationId xmlns:a16="http://schemas.microsoft.com/office/drawing/2014/main" id="{00000000-0008-0000-2800-0000B3C8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52403" name="Picture 1">
          <a:extLst>
            <a:ext uri="{FF2B5EF4-FFF2-40B4-BE49-F238E27FC236}">
              <a16:creationId xmlns:a16="http://schemas.microsoft.com/office/drawing/2014/main" id="{00000000-0008-0000-2900-0000B3CC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53427" name="Picture 1">
          <a:extLst>
            <a:ext uri="{FF2B5EF4-FFF2-40B4-BE49-F238E27FC236}">
              <a16:creationId xmlns:a16="http://schemas.microsoft.com/office/drawing/2014/main" id="{00000000-0008-0000-2A00-0000B3D0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54451" name="Picture 1">
          <a:extLst>
            <a:ext uri="{FF2B5EF4-FFF2-40B4-BE49-F238E27FC236}">
              <a16:creationId xmlns:a16="http://schemas.microsoft.com/office/drawing/2014/main" id="{00000000-0008-0000-2B00-0000B3D4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55475" name="Picture 1">
          <a:extLst>
            <a:ext uri="{FF2B5EF4-FFF2-40B4-BE49-F238E27FC236}">
              <a16:creationId xmlns:a16="http://schemas.microsoft.com/office/drawing/2014/main" id="{00000000-0008-0000-2C00-0000B3D8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11</xdr:col>
      <xdr:colOff>609600</xdr:colOff>
      <xdr:row>1</xdr:row>
      <xdr:rowOff>9525</xdr:rowOff>
    </xdr:from>
    <xdr:to>
      <xdr:col>13</xdr:col>
      <xdr:colOff>0</xdr:colOff>
      <xdr:row>3</xdr:row>
      <xdr:rowOff>152400</xdr:rowOff>
    </xdr:to>
    <xdr:pic>
      <xdr:nvPicPr>
        <xdr:cNvPr id="56499" name="Picture 1">
          <a:extLst>
            <a:ext uri="{FF2B5EF4-FFF2-40B4-BE49-F238E27FC236}">
              <a16:creationId xmlns:a16="http://schemas.microsoft.com/office/drawing/2014/main" id="{00000000-0008-0000-2D00-0000B3DC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71450"/>
          <a:ext cx="1352550" cy="466725"/>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57523" name="Picture 1">
          <a:extLst>
            <a:ext uri="{FF2B5EF4-FFF2-40B4-BE49-F238E27FC236}">
              <a16:creationId xmlns:a16="http://schemas.microsoft.com/office/drawing/2014/main" id="{00000000-0008-0000-2E00-0000B3E0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11</xdr:col>
      <xdr:colOff>609600</xdr:colOff>
      <xdr:row>1</xdr:row>
      <xdr:rowOff>9525</xdr:rowOff>
    </xdr:from>
    <xdr:to>
      <xdr:col>13</xdr:col>
      <xdr:colOff>0</xdr:colOff>
      <xdr:row>3</xdr:row>
      <xdr:rowOff>152400</xdr:rowOff>
    </xdr:to>
    <xdr:pic>
      <xdr:nvPicPr>
        <xdr:cNvPr id="58547" name="Picture 1">
          <a:extLst>
            <a:ext uri="{FF2B5EF4-FFF2-40B4-BE49-F238E27FC236}">
              <a16:creationId xmlns:a16="http://schemas.microsoft.com/office/drawing/2014/main" id="{00000000-0008-0000-2F00-0000B3E4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71450"/>
          <a:ext cx="1352550" cy="466725"/>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59571" name="Picture 1">
          <a:extLst>
            <a:ext uri="{FF2B5EF4-FFF2-40B4-BE49-F238E27FC236}">
              <a16:creationId xmlns:a16="http://schemas.microsoft.com/office/drawing/2014/main" id="{00000000-0008-0000-3000-0000B3E8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60595" name="Picture 1">
          <a:extLst>
            <a:ext uri="{FF2B5EF4-FFF2-40B4-BE49-F238E27FC236}">
              <a16:creationId xmlns:a16="http://schemas.microsoft.com/office/drawing/2014/main" id="{00000000-0008-0000-3100-0000B3EC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61619" name="Picture 1">
          <a:extLst>
            <a:ext uri="{FF2B5EF4-FFF2-40B4-BE49-F238E27FC236}">
              <a16:creationId xmlns:a16="http://schemas.microsoft.com/office/drawing/2014/main" id="{00000000-0008-0000-3200-0000B3F0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62643" name="Picture 1">
          <a:extLst>
            <a:ext uri="{FF2B5EF4-FFF2-40B4-BE49-F238E27FC236}">
              <a16:creationId xmlns:a16="http://schemas.microsoft.com/office/drawing/2014/main" id="{00000000-0008-0000-3300-0000B3F4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63667" name="Picture 1">
          <a:extLst>
            <a:ext uri="{FF2B5EF4-FFF2-40B4-BE49-F238E27FC236}">
              <a16:creationId xmlns:a16="http://schemas.microsoft.com/office/drawing/2014/main" id="{00000000-0008-0000-3400-0000B3F8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11</xdr:col>
      <xdr:colOff>581025</xdr:colOff>
      <xdr:row>1</xdr:row>
      <xdr:rowOff>0</xdr:rowOff>
    </xdr:from>
    <xdr:to>
      <xdr:col>13</xdr:col>
      <xdr:colOff>0</xdr:colOff>
      <xdr:row>3</xdr:row>
      <xdr:rowOff>142875</xdr:rowOff>
    </xdr:to>
    <xdr:pic>
      <xdr:nvPicPr>
        <xdr:cNvPr id="64693" name="Picture 1">
          <a:extLst>
            <a:ext uri="{FF2B5EF4-FFF2-40B4-BE49-F238E27FC236}">
              <a16:creationId xmlns:a16="http://schemas.microsoft.com/office/drawing/2014/main" id="{00000000-0008-0000-3500-0000B5FC0000}"/>
            </a:ext>
          </a:extLst>
        </xdr:cNvPr>
        <xdr:cNvPicPr>
          <a:picLocks noChangeAspect="1"/>
        </xdr:cNvPicPr>
      </xdr:nvPicPr>
      <xdr:blipFill>
        <a:blip xmlns:r="http://schemas.openxmlformats.org/officeDocument/2006/relationships" r:embed="rId1" cstate="print"/>
        <a:srcRect/>
        <a:stretch>
          <a:fillRect/>
        </a:stretch>
      </xdr:blipFill>
      <xdr:spPr bwMode="auto">
        <a:xfrm>
          <a:off x="12001500" y="161925"/>
          <a:ext cx="1381125" cy="466725"/>
        </a:xfrm>
        <a:prstGeom prst="rect">
          <a:avLst/>
        </a:prstGeom>
        <a:noFill/>
        <a:ln w="9525">
          <a:noFill/>
          <a:miter lim="800000"/>
          <a:headEnd/>
          <a:tailEnd/>
        </a:ln>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65715" name="Picture 1">
          <a:extLst>
            <a:ext uri="{FF2B5EF4-FFF2-40B4-BE49-F238E27FC236}">
              <a16:creationId xmlns:a16="http://schemas.microsoft.com/office/drawing/2014/main" id="{00000000-0008-0000-3600-0000B300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66739" name="Picture 1">
          <a:extLst>
            <a:ext uri="{FF2B5EF4-FFF2-40B4-BE49-F238E27FC236}">
              <a16:creationId xmlns:a16="http://schemas.microsoft.com/office/drawing/2014/main" id="{00000000-0008-0000-3700-0000B304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67763" name="Picture 1">
          <a:extLst>
            <a:ext uri="{FF2B5EF4-FFF2-40B4-BE49-F238E27FC236}">
              <a16:creationId xmlns:a16="http://schemas.microsoft.com/office/drawing/2014/main" id="{00000000-0008-0000-3800-0000B308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68787" name="Picture 1">
          <a:extLst>
            <a:ext uri="{FF2B5EF4-FFF2-40B4-BE49-F238E27FC236}">
              <a16:creationId xmlns:a16="http://schemas.microsoft.com/office/drawing/2014/main" id="{00000000-0008-0000-3900-0000B30C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69811" name="Picture 1">
          <a:extLst>
            <a:ext uri="{FF2B5EF4-FFF2-40B4-BE49-F238E27FC236}">
              <a16:creationId xmlns:a16="http://schemas.microsoft.com/office/drawing/2014/main" id="{00000000-0008-0000-3A00-0000B310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70835" name="Picture 1">
          <a:extLst>
            <a:ext uri="{FF2B5EF4-FFF2-40B4-BE49-F238E27FC236}">
              <a16:creationId xmlns:a16="http://schemas.microsoft.com/office/drawing/2014/main" id="{00000000-0008-0000-3B00-0000B314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71859" name="Picture 1">
          <a:extLst>
            <a:ext uri="{FF2B5EF4-FFF2-40B4-BE49-F238E27FC236}">
              <a16:creationId xmlns:a16="http://schemas.microsoft.com/office/drawing/2014/main" id="{00000000-0008-0000-3C00-0000B318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72883" name="Picture 1">
          <a:extLst>
            <a:ext uri="{FF2B5EF4-FFF2-40B4-BE49-F238E27FC236}">
              <a16:creationId xmlns:a16="http://schemas.microsoft.com/office/drawing/2014/main" id="{00000000-0008-0000-3D00-0000B31C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73907" name="Picture 1">
          <a:extLst>
            <a:ext uri="{FF2B5EF4-FFF2-40B4-BE49-F238E27FC236}">
              <a16:creationId xmlns:a16="http://schemas.microsoft.com/office/drawing/2014/main" id="{00000000-0008-0000-3E00-0000B320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74931" name="Picture 1">
          <a:extLst>
            <a:ext uri="{FF2B5EF4-FFF2-40B4-BE49-F238E27FC236}">
              <a16:creationId xmlns:a16="http://schemas.microsoft.com/office/drawing/2014/main" id="{00000000-0008-0000-3F00-0000B324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75955" name="Picture 1">
          <a:extLst>
            <a:ext uri="{FF2B5EF4-FFF2-40B4-BE49-F238E27FC236}">
              <a16:creationId xmlns:a16="http://schemas.microsoft.com/office/drawing/2014/main" id="{00000000-0008-0000-4000-0000B328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76979" name="Picture 1">
          <a:extLst>
            <a:ext uri="{FF2B5EF4-FFF2-40B4-BE49-F238E27FC236}">
              <a16:creationId xmlns:a16="http://schemas.microsoft.com/office/drawing/2014/main" id="{00000000-0008-0000-4100-0000B32C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78003" name="Picture 1">
          <a:extLst>
            <a:ext uri="{FF2B5EF4-FFF2-40B4-BE49-F238E27FC236}">
              <a16:creationId xmlns:a16="http://schemas.microsoft.com/office/drawing/2014/main" id="{00000000-0008-0000-4200-0000B330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79027" name="Picture 1">
          <a:extLst>
            <a:ext uri="{FF2B5EF4-FFF2-40B4-BE49-F238E27FC236}">
              <a16:creationId xmlns:a16="http://schemas.microsoft.com/office/drawing/2014/main" id="{00000000-0008-0000-4300-0000B334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80051" name="Picture 1">
          <a:extLst>
            <a:ext uri="{FF2B5EF4-FFF2-40B4-BE49-F238E27FC236}">
              <a16:creationId xmlns:a16="http://schemas.microsoft.com/office/drawing/2014/main" id="{00000000-0008-0000-4400-0000B338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81075" name="Picture 1">
          <a:extLst>
            <a:ext uri="{FF2B5EF4-FFF2-40B4-BE49-F238E27FC236}">
              <a16:creationId xmlns:a16="http://schemas.microsoft.com/office/drawing/2014/main" id="{00000000-0008-0000-4500-0000B33C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82099" name="Picture 1">
          <a:extLst>
            <a:ext uri="{FF2B5EF4-FFF2-40B4-BE49-F238E27FC236}">
              <a16:creationId xmlns:a16="http://schemas.microsoft.com/office/drawing/2014/main" id="{00000000-0008-0000-4600-0000B340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83123" name="Picture 1">
          <a:extLst>
            <a:ext uri="{FF2B5EF4-FFF2-40B4-BE49-F238E27FC236}">
              <a16:creationId xmlns:a16="http://schemas.microsoft.com/office/drawing/2014/main" id="{00000000-0008-0000-4700-0000B344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84148" name="Picture 1">
          <a:extLst>
            <a:ext uri="{FF2B5EF4-FFF2-40B4-BE49-F238E27FC236}">
              <a16:creationId xmlns:a16="http://schemas.microsoft.com/office/drawing/2014/main" id="{00000000-0008-0000-4800-0000B448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85173" name="Picture 1">
          <a:extLst>
            <a:ext uri="{FF2B5EF4-FFF2-40B4-BE49-F238E27FC236}">
              <a16:creationId xmlns:a16="http://schemas.microsoft.com/office/drawing/2014/main" id="{00000000-0008-0000-4900-0000B54C01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11</xdr:col>
      <xdr:colOff>609600</xdr:colOff>
      <xdr:row>1</xdr:row>
      <xdr:rowOff>0</xdr:rowOff>
    </xdr:from>
    <xdr:to>
      <xdr:col>13</xdr:col>
      <xdr:colOff>0</xdr:colOff>
      <xdr:row>3</xdr:row>
      <xdr:rowOff>142875</xdr:rowOff>
    </xdr:to>
    <xdr:pic>
      <xdr:nvPicPr>
        <xdr:cNvPr id="14543" name="Picture 4">
          <a:extLst>
            <a:ext uri="{FF2B5EF4-FFF2-40B4-BE49-F238E27FC236}">
              <a16:creationId xmlns:a16="http://schemas.microsoft.com/office/drawing/2014/main" id="{00000000-0008-0000-4A00-0000CF380000}"/>
            </a:ext>
          </a:extLst>
        </xdr:cNvPr>
        <xdr:cNvPicPr>
          <a:picLocks noChangeAspect="1"/>
        </xdr:cNvPicPr>
      </xdr:nvPicPr>
      <xdr:blipFill>
        <a:blip xmlns:r="http://schemas.openxmlformats.org/officeDocument/2006/relationships" r:embed="rId1" cstate="print"/>
        <a:srcRect/>
        <a:stretch>
          <a:fillRect/>
        </a:stretch>
      </xdr:blipFill>
      <xdr:spPr bwMode="auto">
        <a:xfrm>
          <a:off x="12030075" y="161925"/>
          <a:ext cx="1352550" cy="466725"/>
        </a:xfrm>
        <a:prstGeom prst="rect">
          <a:avLst/>
        </a:prstGeom>
        <a:noFill/>
        <a:ln w="9525">
          <a:noFill/>
          <a:miter lim="800000"/>
          <a:headEnd/>
          <a:tailEnd/>
        </a:ln>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9</xdr:col>
      <xdr:colOff>590550</xdr:colOff>
      <xdr:row>1</xdr:row>
      <xdr:rowOff>0</xdr:rowOff>
    </xdr:from>
    <xdr:to>
      <xdr:col>12</xdr:col>
      <xdr:colOff>0</xdr:colOff>
      <xdr:row>3</xdr:row>
      <xdr:rowOff>142875</xdr:rowOff>
    </xdr:to>
    <xdr:pic>
      <xdr:nvPicPr>
        <xdr:cNvPr id="88230" name="Picture 1">
          <a:extLst>
            <a:ext uri="{FF2B5EF4-FFF2-40B4-BE49-F238E27FC236}">
              <a16:creationId xmlns:a16="http://schemas.microsoft.com/office/drawing/2014/main" id="{00000000-0008-0000-4B00-0000A6580100}"/>
            </a:ext>
          </a:extLst>
        </xdr:cNvPr>
        <xdr:cNvPicPr>
          <a:picLocks noChangeAspect="1"/>
        </xdr:cNvPicPr>
      </xdr:nvPicPr>
      <xdr:blipFill>
        <a:blip xmlns:r="http://schemas.openxmlformats.org/officeDocument/2006/relationships" r:embed="rId1" cstate="print"/>
        <a:srcRect/>
        <a:stretch>
          <a:fillRect/>
        </a:stretch>
      </xdr:blipFill>
      <xdr:spPr bwMode="auto">
        <a:xfrm>
          <a:off x="7820025" y="142875"/>
          <a:ext cx="1352550" cy="466725"/>
        </a:xfrm>
        <a:prstGeom prst="rect">
          <a:avLst/>
        </a:prstGeom>
        <a:noFill/>
        <a:ln w="9525">
          <a:noFill/>
          <a:miter lim="800000"/>
          <a:headEnd/>
          <a:tailEnd/>
        </a:ln>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5</xdr:col>
      <xdr:colOff>1028700</xdr:colOff>
      <xdr:row>1</xdr:row>
      <xdr:rowOff>0</xdr:rowOff>
    </xdr:from>
    <xdr:to>
      <xdr:col>6</xdr:col>
      <xdr:colOff>0</xdr:colOff>
      <xdr:row>3</xdr:row>
      <xdr:rowOff>142875</xdr:rowOff>
    </xdr:to>
    <xdr:pic>
      <xdr:nvPicPr>
        <xdr:cNvPr id="87199" name="Picture 1">
          <a:extLst>
            <a:ext uri="{FF2B5EF4-FFF2-40B4-BE49-F238E27FC236}">
              <a16:creationId xmlns:a16="http://schemas.microsoft.com/office/drawing/2014/main" id="{00000000-0008-0000-4C00-00009F540100}"/>
            </a:ext>
          </a:extLst>
        </xdr:cNvPr>
        <xdr:cNvPicPr>
          <a:picLocks noChangeAspect="1"/>
        </xdr:cNvPicPr>
      </xdr:nvPicPr>
      <xdr:blipFill>
        <a:blip xmlns:r="http://schemas.openxmlformats.org/officeDocument/2006/relationships" r:embed="rId1" cstate="print"/>
        <a:srcRect/>
        <a:stretch>
          <a:fillRect/>
        </a:stretch>
      </xdr:blipFill>
      <xdr:spPr bwMode="auto">
        <a:xfrm>
          <a:off x="6334125" y="161925"/>
          <a:ext cx="1352550" cy="4667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 Id="rId2" Target="../drawings/drawing1.xml" Type="http://schemas.openxmlformats.org/officeDocument/2006/relationships/drawing"/></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 Id="rId2" Target="../drawings/drawing2.xml" Type="http://schemas.openxmlformats.org/officeDocument/2006/relationships/drawing"/></Relationships>
</file>

<file path=xl/worksheets/_rels/sheet4.xml.rels><?xml version="1.0" encoding="UTF-8" standalone="no"?><Relationships xmlns="http://schemas.openxmlformats.org/package/2006/relationships"><Relationship Id="rId1" Target="../printerSettings/printerSettings4.bin" Type="http://schemas.openxmlformats.org/officeDocument/2006/relationships/printerSettings"/></Relationships>
</file>

<file path=xl/worksheets/_rels/sheet5.xml.rels><?xml version="1.0" encoding="UTF-8" standalone="no"?><Relationships xmlns="http://schemas.openxmlformats.org/package/2006/relationships"><Relationship Id="rId1" Target="../printerSettings/printerSettings5.bin" Type="http://schemas.openxmlformats.org/officeDocument/2006/relationships/printerSettings"/></Relationships>
</file>

<file path=xl/worksheets/_rels/sheet6.xml.rels><?xml version="1.0" encoding="UTF-8" standalone="no"?><Relationships xmlns="http://schemas.openxmlformats.org/package/2006/relationships"><Relationship Id="rId1" Target="../printerSettings/printerSettings6.bin" Type="http://schemas.openxmlformats.org/officeDocument/2006/relationships/printerSettings"/><Relationship Id="rId2" Target="../drawings/drawing3.xml" Type="http://schemas.openxmlformats.org/officeDocument/2006/relationships/drawing"/><Relationship Id="rId3" Target="../drawings/vmlDrawing1.vml" Type="http://schemas.openxmlformats.org/officeDocument/2006/relationships/vmlDrawing"/><Relationship Id="rId4" Target="../comments1.xml" Type="http://schemas.openxmlformats.org/officeDocument/2006/relationships/comments"/></Relationships>
</file>

<file path=xl/worksheets/_rels/sheet7.xml.rels><?xml version="1.0" encoding="UTF-8" standalone="no"?><Relationships xmlns="http://schemas.openxmlformats.org/package/2006/relationships"><Relationship Id="rId1" Target="../printerSettings/printerSettings7.bin" Type="http://schemas.openxmlformats.org/officeDocument/2006/relationships/printerSettings"/><Relationship Id="rId2" Target="../drawings/drawing4.xml" Type="http://schemas.openxmlformats.org/officeDocument/2006/relationships/drawing"/><Relationship Id="rId3" Target="../drawings/vmlDrawing2.vml" Type="http://schemas.openxmlformats.org/officeDocument/2006/relationships/vmlDrawing"/><Relationship Id="rId4" Target="../comments2.xml" Type="http://schemas.openxmlformats.org/officeDocument/2006/relationships/comments"/></Relationships>
</file>

<file path=xl/worksheets/_rels/sheet8.xml.rels><?xml version="1.0" encoding="UTF-8" standalone="no"?><Relationships xmlns="http://schemas.openxmlformats.org/package/2006/relationships"><Relationship Id="rId1" Target="../printerSettings/printerSettings8.bin" Type="http://schemas.openxmlformats.org/officeDocument/2006/relationships/printerSettings"/><Relationship Id="rId2" Target="../drawings/drawing5.xml" Type="http://schemas.openxmlformats.org/officeDocument/2006/relationships/drawing"/><Relationship Id="rId3" Target="../drawings/vmlDrawing3.vml" Type="http://schemas.openxmlformats.org/officeDocument/2006/relationships/vmlDrawing"/><Relationship Id="rId4" Target="../comments3.xml" Type="http://schemas.openxmlformats.org/officeDocument/2006/relationships/comments"/></Relationships>
</file>

<file path=xl/worksheets/_rels/sheet9.xml.rels><?xml version="1.0" encoding="UTF-8" standalone="no"?><Relationships xmlns="http://schemas.openxmlformats.org/package/2006/relationships"><Relationship Id="rId1" Target="../printerSettings/printerSettings9.bin" Type="http://schemas.openxmlformats.org/officeDocument/2006/relationships/printerSettings"/><Relationship Id="rId2" Target="../drawings/drawing6.xml" Type="http://schemas.openxmlformats.org/officeDocument/2006/relationships/drawing"/><Relationship Id="rId3" Target="../drawings/vmlDrawing4.vml" Type="http://schemas.openxmlformats.org/officeDocument/2006/relationships/vmlDrawing"/><Relationship Id="rId4" Target="../comments4.xml" Type="http://schemas.openxmlformats.org/officeDocument/2006/relationships/comments"/></Relationships>
</file>

<file path=xl/worksheets/_rels/sheet10.xml.rels><?xml version="1.0" encoding="UTF-8" standalone="no"?><Relationships xmlns="http://schemas.openxmlformats.org/package/2006/relationships"><Relationship Id="rId1" Target="../printerSettings/printerSettings10.bin" Type="http://schemas.openxmlformats.org/officeDocument/2006/relationships/printerSettings"/><Relationship Id="rId2" Target="../drawings/drawing7.xml" Type="http://schemas.openxmlformats.org/officeDocument/2006/relationships/drawing"/><Relationship Id="rId3" Target="../drawings/vmlDrawing5.vml" Type="http://schemas.openxmlformats.org/officeDocument/2006/relationships/vmlDrawing"/><Relationship Id="rId4" Target="../comments5.xml" Type="http://schemas.openxmlformats.org/officeDocument/2006/relationships/comments"/></Relationships>
</file>

<file path=xl/worksheets/_rels/sheet11.xml.rels><?xml version="1.0" encoding="UTF-8" standalone="no"?><Relationships xmlns="http://schemas.openxmlformats.org/package/2006/relationships"><Relationship Id="rId1" Target="../printerSettings/printerSettings11.bin" Type="http://schemas.openxmlformats.org/officeDocument/2006/relationships/printerSettings"/><Relationship Id="rId2" Target="../drawings/drawing8.xml" Type="http://schemas.openxmlformats.org/officeDocument/2006/relationships/drawing"/><Relationship Id="rId3" Target="../drawings/vmlDrawing6.vml" Type="http://schemas.openxmlformats.org/officeDocument/2006/relationships/vmlDrawing"/><Relationship Id="rId4" Target="../comments6.xml" Type="http://schemas.openxmlformats.org/officeDocument/2006/relationships/comments"/></Relationships>
</file>

<file path=xl/worksheets/_rels/sheet12.xml.rels><?xml version="1.0" encoding="UTF-8" standalone="no"?><Relationships xmlns="http://schemas.openxmlformats.org/package/2006/relationships"><Relationship Id="rId1" Target="../printerSettings/printerSettings12.bin" Type="http://schemas.openxmlformats.org/officeDocument/2006/relationships/printerSettings"/><Relationship Id="rId2" Target="../drawings/drawing9.xml" Type="http://schemas.openxmlformats.org/officeDocument/2006/relationships/drawing"/><Relationship Id="rId3" Target="../drawings/vmlDrawing7.vml" Type="http://schemas.openxmlformats.org/officeDocument/2006/relationships/vmlDrawing"/><Relationship Id="rId4" Target="../comments7.xml" Type="http://schemas.openxmlformats.org/officeDocument/2006/relationships/comments"/></Relationships>
</file>

<file path=xl/worksheets/_rels/sheet13.xml.rels><?xml version="1.0" encoding="UTF-8" standalone="no"?><Relationships xmlns="http://schemas.openxmlformats.org/package/2006/relationships"><Relationship Id="rId1" Target="../printerSettings/printerSettings13.bin" Type="http://schemas.openxmlformats.org/officeDocument/2006/relationships/printerSettings"/><Relationship Id="rId2" Target="../drawings/drawing10.xml" Type="http://schemas.openxmlformats.org/officeDocument/2006/relationships/drawing"/><Relationship Id="rId3" Target="../drawings/vmlDrawing8.vml" Type="http://schemas.openxmlformats.org/officeDocument/2006/relationships/vmlDrawing"/><Relationship Id="rId4" Target="../comments8.xml" Type="http://schemas.openxmlformats.org/officeDocument/2006/relationships/comments"/></Relationships>
</file>

<file path=xl/worksheets/_rels/sheet14.xml.rels><?xml version="1.0" encoding="UTF-8" standalone="no"?><Relationships xmlns="http://schemas.openxmlformats.org/package/2006/relationships"><Relationship Id="rId1" Target="../printerSettings/printerSettings14.bin" Type="http://schemas.openxmlformats.org/officeDocument/2006/relationships/printerSettings"/><Relationship Id="rId2" Target="../drawings/drawing11.xml" Type="http://schemas.openxmlformats.org/officeDocument/2006/relationships/drawing"/><Relationship Id="rId3" Target="../drawings/vmlDrawing9.vml" Type="http://schemas.openxmlformats.org/officeDocument/2006/relationships/vmlDrawing"/><Relationship Id="rId4" Target="../comments9.xml" Type="http://schemas.openxmlformats.org/officeDocument/2006/relationships/comments"/></Relationships>
</file>

<file path=xl/worksheets/_rels/sheet15.xml.rels><?xml version="1.0" encoding="UTF-8" standalone="no"?><Relationships xmlns="http://schemas.openxmlformats.org/package/2006/relationships"><Relationship Id="rId1" Target="../printerSettings/printerSettings15.bin" Type="http://schemas.openxmlformats.org/officeDocument/2006/relationships/printerSettings"/><Relationship Id="rId2" Target="../drawings/drawing12.xml" Type="http://schemas.openxmlformats.org/officeDocument/2006/relationships/drawing"/><Relationship Id="rId3" Target="../drawings/vmlDrawing10.vml" Type="http://schemas.openxmlformats.org/officeDocument/2006/relationships/vmlDrawing"/><Relationship Id="rId4" Target="../comments10.xml" Type="http://schemas.openxmlformats.org/officeDocument/2006/relationships/comments"/></Relationships>
</file>

<file path=xl/worksheets/_rels/sheet16.xml.rels><?xml version="1.0" encoding="UTF-8" standalone="no"?><Relationships xmlns="http://schemas.openxmlformats.org/package/2006/relationships"><Relationship Id="rId1" Target="../printerSettings/printerSettings16.bin" Type="http://schemas.openxmlformats.org/officeDocument/2006/relationships/printerSettings"/><Relationship Id="rId2" Target="../drawings/drawing13.xml" Type="http://schemas.openxmlformats.org/officeDocument/2006/relationships/drawing"/><Relationship Id="rId3" Target="../drawings/vmlDrawing11.vml" Type="http://schemas.openxmlformats.org/officeDocument/2006/relationships/vmlDrawing"/><Relationship Id="rId4" Target="../comments11.xml" Type="http://schemas.openxmlformats.org/officeDocument/2006/relationships/comments"/></Relationships>
</file>

<file path=xl/worksheets/_rels/sheet17.xml.rels><?xml version="1.0" encoding="UTF-8" standalone="no"?><Relationships xmlns="http://schemas.openxmlformats.org/package/2006/relationships"><Relationship Id="rId1" Target="../printerSettings/printerSettings17.bin" Type="http://schemas.openxmlformats.org/officeDocument/2006/relationships/printerSettings"/><Relationship Id="rId2" Target="../drawings/drawing14.xml" Type="http://schemas.openxmlformats.org/officeDocument/2006/relationships/drawing"/><Relationship Id="rId3" Target="../drawings/vmlDrawing12.vml" Type="http://schemas.openxmlformats.org/officeDocument/2006/relationships/vmlDrawing"/><Relationship Id="rId4" Target="../comments12.xml" Type="http://schemas.openxmlformats.org/officeDocument/2006/relationships/comments"/></Relationships>
</file>

<file path=xl/worksheets/_rels/sheet18.xml.rels><?xml version="1.0" encoding="UTF-8" standalone="no"?><Relationships xmlns="http://schemas.openxmlformats.org/package/2006/relationships"><Relationship Id="rId1" Target="../printerSettings/printerSettings18.bin" Type="http://schemas.openxmlformats.org/officeDocument/2006/relationships/printerSettings"/><Relationship Id="rId2" Target="../drawings/drawing15.xml" Type="http://schemas.openxmlformats.org/officeDocument/2006/relationships/drawing"/><Relationship Id="rId3" Target="../drawings/vmlDrawing13.vml" Type="http://schemas.openxmlformats.org/officeDocument/2006/relationships/vmlDrawing"/><Relationship Id="rId4" Target="../comments13.xml" Type="http://schemas.openxmlformats.org/officeDocument/2006/relationships/comments"/></Relationships>
</file>

<file path=xl/worksheets/_rels/sheet19.xml.rels><?xml version="1.0" encoding="UTF-8" standalone="no"?><Relationships xmlns="http://schemas.openxmlformats.org/package/2006/relationships"><Relationship Id="rId1" Target="../printerSettings/printerSettings19.bin" Type="http://schemas.openxmlformats.org/officeDocument/2006/relationships/printerSettings"/><Relationship Id="rId2" Target="../drawings/drawing16.xml" Type="http://schemas.openxmlformats.org/officeDocument/2006/relationships/drawing"/><Relationship Id="rId3" Target="../drawings/vmlDrawing14.vml" Type="http://schemas.openxmlformats.org/officeDocument/2006/relationships/vmlDrawing"/><Relationship Id="rId4" Target="../comments14.xml" Type="http://schemas.openxmlformats.org/officeDocument/2006/relationships/comments"/></Relationships>
</file>

<file path=xl/worksheets/_rels/sheet20.xml.rels><?xml version="1.0" encoding="UTF-8" standalone="no"?><Relationships xmlns="http://schemas.openxmlformats.org/package/2006/relationships"><Relationship Id="rId1" Target="../printerSettings/printerSettings20.bin" Type="http://schemas.openxmlformats.org/officeDocument/2006/relationships/printerSettings"/><Relationship Id="rId2" Target="../drawings/drawing17.xml" Type="http://schemas.openxmlformats.org/officeDocument/2006/relationships/drawing"/><Relationship Id="rId3" Target="../drawings/vmlDrawing15.vml" Type="http://schemas.openxmlformats.org/officeDocument/2006/relationships/vmlDrawing"/><Relationship Id="rId4" Target="../comments15.xml" Type="http://schemas.openxmlformats.org/officeDocument/2006/relationships/comments"/></Relationships>
</file>

<file path=xl/worksheets/_rels/sheet21.xml.rels><?xml version="1.0" encoding="UTF-8" standalone="no"?><Relationships xmlns="http://schemas.openxmlformats.org/package/2006/relationships"><Relationship Id="rId1" Target="../printerSettings/printerSettings21.bin" Type="http://schemas.openxmlformats.org/officeDocument/2006/relationships/printerSettings"/><Relationship Id="rId2" Target="../drawings/drawing18.xml" Type="http://schemas.openxmlformats.org/officeDocument/2006/relationships/drawing"/><Relationship Id="rId3" Target="../drawings/vmlDrawing16.vml" Type="http://schemas.openxmlformats.org/officeDocument/2006/relationships/vmlDrawing"/><Relationship Id="rId4" Target="../comments16.xml" Type="http://schemas.openxmlformats.org/officeDocument/2006/relationships/comments"/></Relationships>
</file>

<file path=xl/worksheets/_rels/sheet22.xml.rels><?xml version="1.0" encoding="UTF-8" standalone="no"?><Relationships xmlns="http://schemas.openxmlformats.org/package/2006/relationships"><Relationship Id="rId1" Target="../printerSettings/printerSettings22.bin" Type="http://schemas.openxmlformats.org/officeDocument/2006/relationships/printerSettings"/><Relationship Id="rId2" Target="../drawings/drawing19.xml" Type="http://schemas.openxmlformats.org/officeDocument/2006/relationships/drawing"/><Relationship Id="rId3" Target="../drawings/vmlDrawing17.vml" Type="http://schemas.openxmlformats.org/officeDocument/2006/relationships/vmlDrawing"/><Relationship Id="rId4" Target="../comments17.xml" Type="http://schemas.openxmlformats.org/officeDocument/2006/relationships/comments"/></Relationships>
</file>

<file path=xl/worksheets/_rels/sheet23.xml.rels><?xml version="1.0" encoding="UTF-8" standalone="no"?><Relationships xmlns="http://schemas.openxmlformats.org/package/2006/relationships"><Relationship Id="rId1" Target="../printerSettings/printerSettings23.bin" Type="http://schemas.openxmlformats.org/officeDocument/2006/relationships/printerSettings"/><Relationship Id="rId2" Target="../drawings/drawing20.xml" Type="http://schemas.openxmlformats.org/officeDocument/2006/relationships/drawing"/><Relationship Id="rId3" Target="../drawings/vmlDrawing18.vml" Type="http://schemas.openxmlformats.org/officeDocument/2006/relationships/vmlDrawing"/><Relationship Id="rId4" Target="../comments18.xml" Type="http://schemas.openxmlformats.org/officeDocument/2006/relationships/comments"/></Relationships>
</file>

<file path=xl/worksheets/_rels/sheet24.xml.rels><?xml version="1.0" encoding="UTF-8" standalone="no"?><Relationships xmlns="http://schemas.openxmlformats.org/package/2006/relationships"><Relationship Id="rId1" Target="../printerSettings/printerSettings24.bin" Type="http://schemas.openxmlformats.org/officeDocument/2006/relationships/printerSettings"/><Relationship Id="rId2" Target="../drawings/drawing21.xml" Type="http://schemas.openxmlformats.org/officeDocument/2006/relationships/drawing"/><Relationship Id="rId3" Target="../drawings/vmlDrawing19.vml" Type="http://schemas.openxmlformats.org/officeDocument/2006/relationships/vmlDrawing"/><Relationship Id="rId4" Target="../comments19.xml" Type="http://schemas.openxmlformats.org/officeDocument/2006/relationships/comments"/></Relationships>
</file>

<file path=xl/worksheets/_rels/sheet25.xml.rels><?xml version="1.0" encoding="UTF-8" standalone="no"?><Relationships xmlns="http://schemas.openxmlformats.org/package/2006/relationships"><Relationship Id="rId1" Target="../printerSettings/printerSettings25.bin" Type="http://schemas.openxmlformats.org/officeDocument/2006/relationships/printerSettings"/><Relationship Id="rId2" Target="../drawings/drawing22.xml" Type="http://schemas.openxmlformats.org/officeDocument/2006/relationships/drawing"/><Relationship Id="rId3" Target="../drawings/vmlDrawing20.vml" Type="http://schemas.openxmlformats.org/officeDocument/2006/relationships/vmlDrawing"/><Relationship Id="rId4" Target="../comments20.xml" Type="http://schemas.openxmlformats.org/officeDocument/2006/relationships/comments"/></Relationships>
</file>

<file path=xl/worksheets/_rels/sheet26.xml.rels><?xml version="1.0" encoding="UTF-8" standalone="no"?><Relationships xmlns="http://schemas.openxmlformats.org/package/2006/relationships"><Relationship Id="rId1" Target="../printerSettings/printerSettings26.bin" Type="http://schemas.openxmlformats.org/officeDocument/2006/relationships/printerSettings"/><Relationship Id="rId2" Target="../drawings/drawing23.xml" Type="http://schemas.openxmlformats.org/officeDocument/2006/relationships/drawing"/><Relationship Id="rId3" Target="../drawings/vmlDrawing21.vml" Type="http://schemas.openxmlformats.org/officeDocument/2006/relationships/vmlDrawing"/><Relationship Id="rId4" Target="../comments21.xml" Type="http://schemas.openxmlformats.org/officeDocument/2006/relationships/comments"/></Relationships>
</file>

<file path=xl/worksheets/_rels/sheet27.xml.rels><?xml version="1.0" encoding="UTF-8" standalone="no"?><Relationships xmlns="http://schemas.openxmlformats.org/package/2006/relationships"><Relationship Id="rId1" Target="../printerSettings/printerSettings27.bin" Type="http://schemas.openxmlformats.org/officeDocument/2006/relationships/printerSettings"/><Relationship Id="rId2" Target="../drawings/drawing24.xml" Type="http://schemas.openxmlformats.org/officeDocument/2006/relationships/drawing"/><Relationship Id="rId3" Target="../drawings/vmlDrawing22.vml" Type="http://schemas.openxmlformats.org/officeDocument/2006/relationships/vmlDrawing"/><Relationship Id="rId4" Target="../comments22.xml" Type="http://schemas.openxmlformats.org/officeDocument/2006/relationships/comments"/></Relationships>
</file>

<file path=xl/worksheets/_rels/sheet28.xml.rels><?xml version="1.0" encoding="UTF-8" standalone="no"?><Relationships xmlns="http://schemas.openxmlformats.org/package/2006/relationships"><Relationship Id="rId1" Target="../printerSettings/printerSettings28.bin" Type="http://schemas.openxmlformats.org/officeDocument/2006/relationships/printerSettings"/><Relationship Id="rId2" Target="../drawings/drawing25.xml" Type="http://schemas.openxmlformats.org/officeDocument/2006/relationships/drawing"/><Relationship Id="rId3" Target="../drawings/vmlDrawing23.vml" Type="http://schemas.openxmlformats.org/officeDocument/2006/relationships/vmlDrawing"/><Relationship Id="rId4" Target="../comments23.xml" Type="http://schemas.openxmlformats.org/officeDocument/2006/relationships/comments"/></Relationships>
</file>

<file path=xl/worksheets/_rels/sheet29.xml.rels><?xml version="1.0" encoding="UTF-8" standalone="no"?><Relationships xmlns="http://schemas.openxmlformats.org/package/2006/relationships"><Relationship Id="rId1" Target="../printerSettings/printerSettings29.bin" Type="http://schemas.openxmlformats.org/officeDocument/2006/relationships/printerSettings"/><Relationship Id="rId2" Target="../drawings/drawing26.xml" Type="http://schemas.openxmlformats.org/officeDocument/2006/relationships/drawing"/><Relationship Id="rId3" Target="../drawings/vmlDrawing24.vml" Type="http://schemas.openxmlformats.org/officeDocument/2006/relationships/vmlDrawing"/><Relationship Id="rId4" Target="../comments24.xml" Type="http://schemas.openxmlformats.org/officeDocument/2006/relationships/comments"/></Relationships>
</file>

<file path=xl/worksheets/_rels/sheet30.xml.rels><?xml version="1.0" encoding="UTF-8" standalone="no"?><Relationships xmlns="http://schemas.openxmlformats.org/package/2006/relationships"><Relationship Id="rId1" Target="../printerSettings/printerSettings30.bin" Type="http://schemas.openxmlformats.org/officeDocument/2006/relationships/printerSettings"/><Relationship Id="rId2" Target="../drawings/drawing27.xml" Type="http://schemas.openxmlformats.org/officeDocument/2006/relationships/drawing"/><Relationship Id="rId3" Target="../drawings/vmlDrawing25.vml" Type="http://schemas.openxmlformats.org/officeDocument/2006/relationships/vmlDrawing"/><Relationship Id="rId4" Target="../comments25.xml" Type="http://schemas.openxmlformats.org/officeDocument/2006/relationships/comments"/></Relationships>
</file>

<file path=xl/worksheets/_rels/sheet31.xml.rels><?xml version="1.0" encoding="UTF-8" standalone="no"?><Relationships xmlns="http://schemas.openxmlformats.org/package/2006/relationships"><Relationship Id="rId1" Target="../printerSettings/printerSettings31.bin" Type="http://schemas.openxmlformats.org/officeDocument/2006/relationships/printerSettings"/><Relationship Id="rId2" Target="../drawings/drawing28.xml" Type="http://schemas.openxmlformats.org/officeDocument/2006/relationships/drawing"/><Relationship Id="rId3" Target="../drawings/vmlDrawing26.vml" Type="http://schemas.openxmlformats.org/officeDocument/2006/relationships/vmlDrawing"/><Relationship Id="rId4" Target="../comments26.xml" Type="http://schemas.openxmlformats.org/officeDocument/2006/relationships/comments"/></Relationships>
</file>

<file path=xl/worksheets/_rels/sheet32.xml.rels><?xml version="1.0" encoding="UTF-8" standalone="no"?><Relationships xmlns="http://schemas.openxmlformats.org/package/2006/relationships"><Relationship Id="rId1" Target="../printerSettings/printerSettings32.bin" Type="http://schemas.openxmlformats.org/officeDocument/2006/relationships/printerSettings"/><Relationship Id="rId2" Target="../drawings/drawing29.xml" Type="http://schemas.openxmlformats.org/officeDocument/2006/relationships/drawing"/><Relationship Id="rId3" Target="../drawings/vmlDrawing27.vml" Type="http://schemas.openxmlformats.org/officeDocument/2006/relationships/vmlDrawing"/><Relationship Id="rId4" Target="../comments27.xml" Type="http://schemas.openxmlformats.org/officeDocument/2006/relationships/comments"/></Relationships>
</file>

<file path=xl/worksheets/_rels/sheet33.xml.rels><?xml version="1.0" encoding="UTF-8" standalone="no"?><Relationships xmlns="http://schemas.openxmlformats.org/package/2006/relationships"><Relationship Id="rId1" Target="../printerSettings/printerSettings33.bin" Type="http://schemas.openxmlformats.org/officeDocument/2006/relationships/printerSettings"/><Relationship Id="rId2" Target="../drawings/drawing30.xml" Type="http://schemas.openxmlformats.org/officeDocument/2006/relationships/drawing"/><Relationship Id="rId3" Target="../drawings/vmlDrawing28.vml" Type="http://schemas.openxmlformats.org/officeDocument/2006/relationships/vmlDrawing"/><Relationship Id="rId4" Target="../comments28.xml" Type="http://schemas.openxmlformats.org/officeDocument/2006/relationships/comments"/></Relationships>
</file>

<file path=xl/worksheets/_rels/sheet34.xml.rels><?xml version="1.0" encoding="UTF-8" standalone="no"?><Relationships xmlns="http://schemas.openxmlformats.org/package/2006/relationships"><Relationship Id="rId1" Target="../printerSettings/printerSettings34.bin" Type="http://schemas.openxmlformats.org/officeDocument/2006/relationships/printerSettings"/><Relationship Id="rId2" Target="../drawings/drawing31.xml" Type="http://schemas.openxmlformats.org/officeDocument/2006/relationships/drawing"/><Relationship Id="rId3" Target="../drawings/vmlDrawing29.vml" Type="http://schemas.openxmlformats.org/officeDocument/2006/relationships/vmlDrawing"/><Relationship Id="rId4" Target="../comments29.xml" Type="http://schemas.openxmlformats.org/officeDocument/2006/relationships/comments"/></Relationships>
</file>

<file path=xl/worksheets/_rels/sheet35.xml.rels><?xml version="1.0" encoding="UTF-8" standalone="no"?><Relationships xmlns="http://schemas.openxmlformats.org/package/2006/relationships"><Relationship Id="rId1" Target="../printerSettings/printerSettings35.bin" Type="http://schemas.openxmlformats.org/officeDocument/2006/relationships/printerSettings"/><Relationship Id="rId2" Target="../drawings/drawing32.xml" Type="http://schemas.openxmlformats.org/officeDocument/2006/relationships/drawing"/><Relationship Id="rId3" Target="../drawings/vmlDrawing30.vml" Type="http://schemas.openxmlformats.org/officeDocument/2006/relationships/vmlDrawing"/><Relationship Id="rId4" Target="../comments30.xml" Type="http://schemas.openxmlformats.org/officeDocument/2006/relationships/comments"/></Relationships>
</file>

<file path=xl/worksheets/_rels/sheet36.xml.rels><?xml version="1.0" encoding="UTF-8" standalone="no"?><Relationships xmlns="http://schemas.openxmlformats.org/package/2006/relationships"><Relationship Id="rId1" Target="../printerSettings/printerSettings36.bin" Type="http://schemas.openxmlformats.org/officeDocument/2006/relationships/printerSettings"/><Relationship Id="rId2" Target="../drawings/drawing33.xml" Type="http://schemas.openxmlformats.org/officeDocument/2006/relationships/drawing"/><Relationship Id="rId3" Target="../drawings/vmlDrawing31.vml" Type="http://schemas.openxmlformats.org/officeDocument/2006/relationships/vmlDrawing"/><Relationship Id="rId4" Target="../comments31.xml" Type="http://schemas.openxmlformats.org/officeDocument/2006/relationships/comments"/></Relationships>
</file>

<file path=xl/worksheets/_rels/sheet37.xml.rels><?xml version="1.0" encoding="UTF-8" standalone="no"?><Relationships xmlns="http://schemas.openxmlformats.org/package/2006/relationships"><Relationship Id="rId1" Target="../printerSettings/printerSettings37.bin" Type="http://schemas.openxmlformats.org/officeDocument/2006/relationships/printerSettings"/><Relationship Id="rId2" Target="../drawings/drawing34.xml" Type="http://schemas.openxmlformats.org/officeDocument/2006/relationships/drawing"/><Relationship Id="rId3" Target="../drawings/vmlDrawing32.vml" Type="http://schemas.openxmlformats.org/officeDocument/2006/relationships/vmlDrawing"/><Relationship Id="rId4" Target="../comments32.xml" Type="http://schemas.openxmlformats.org/officeDocument/2006/relationships/comments"/></Relationships>
</file>

<file path=xl/worksheets/_rels/sheet38.xml.rels><?xml version="1.0" encoding="UTF-8" standalone="no"?><Relationships xmlns="http://schemas.openxmlformats.org/package/2006/relationships"><Relationship Id="rId1" Target="../printerSettings/printerSettings38.bin" Type="http://schemas.openxmlformats.org/officeDocument/2006/relationships/printerSettings"/><Relationship Id="rId2" Target="../drawings/drawing35.xml" Type="http://schemas.openxmlformats.org/officeDocument/2006/relationships/drawing"/><Relationship Id="rId3" Target="../drawings/vmlDrawing33.vml" Type="http://schemas.openxmlformats.org/officeDocument/2006/relationships/vmlDrawing"/><Relationship Id="rId4" Target="../comments33.xml" Type="http://schemas.openxmlformats.org/officeDocument/2006/relationships/comments"/></Relationships>
</file>

<file path=xl/worksheets/_rels/sheet39.xml.rels><?xml version="1.0" encoding="UTF-8" standalone="no"?><Relationships xmlns="http://schemas.openxmlformats.org/package/2006/relationships"><Relationship Id="rId1" Target="../printerSettings/printerSettings39.bin" Type="http://schemas.openxmlformats.org/officeDocument/2006/relationships/printerSettings"/><Relationship Id="rId2" Target="../drawings/drawing36.xml" Type="http://schemas.openxmlformats.org/officeDocument/2006/relationships/drawing"/><Relationship Id="rId3" Target="../drawings/vmlDrawing34.vml" Type="http://schemas.openxmlformats.org/officeDocument/2006/relationships/vmlDrawing"/><Relationship Id="rId4" Target="../comments34.xml" Type="http://schemas.openxmlformats.org/officeDocument/2006/relationships/comments"/></Relationships>
</file>

<file path=xl/worksheets/_rels/sheet40.xml.rels><?xml version="1.0" encoding="UTF-8" standalone="no"?><Relationships xmlns="http://schemas.openxmlformats.org/package/2006/relationships"><Relationship Id="rId1" Target="../printerSettings/printerSettings40.bin" Type="http://schemas.openxmlformats.org/officeDocument/2006/relationships/printerSettings"/><Relationship Id="rId2" Target="../drawings/drawing37.xml" Type="http://schemas.openxmlformats.org/officeDocument/2006/relationships/drawing"/><Relationship Id="rId3" Target="../drawings/vmlDrawing35.vml" Type="http://schemas.openxmlformats.org/officeDocument/2006/relationships/vmlDrawing"/><Relationship Id="rId4" Target="../comments35.xml" Type="http://schemas.openxmlformats.org/officeDocument/2006/relationships/comments"/></Relationships>
</file>

<file path=xl/worksheets/_rels/sheet41.xml.rels><?xml version="1.0" encoding="UTF-8" standalone="no"?><Relationships xmlns="http://schemas.openxmlformats.org/package/2006/relationships"><Relationship Id="rId1" Target="../printerSettings/printerSettings41.bin" Type="http://schemas.openxmlformats.org/officeDocument/2006/relationships/printerSettings"/><Relationship Id="rId2" Target="../drawings/drawing38.xml" Type="http://schemas.openxmlformats.org/officeDocument/2006/relationships/drawing"/><Relationship Id="rId3" Target="../drawings/vmlDrawing36.vml" Type="http://schemas.openxmlformats.org/officeDocument/2006/relationships/vmlDrawing"/><Relationship Id="rId4" Target="../comments36.xml" Type="http://schemas.openxmlformats.org/officeDocument/2006/relationships/comments"/></Relationships>
</file>

<file path=xl/worksheets/_rels/sheet42.xml.rels><?xml version="1.0" encoding="UTF-8" standalone="no"?><Relationships xmlns="http://schemas.openxmlformats.org/package/2006/relationships"><Relationship Id="rId1" Target="../printerSettings/printerSettings42.bin" Type="http://schemas.openxmlformats.org/officeDocument/2006/relationships/printerSettings"/><Relationship Id="rId2" Target="../drawings/drawing39.xml" Type="http://schemas.openxmlformats.org/officeDocument/2006/relationships/drawing"/><Relationship Id="rId3" Target="../drawings/vmlDrawing37.vml" Type="http://schemas.openxmlformats.org/officeDocument/2006/relationships/vmlDrawing"/><Relationship Id="rId4" Target="../comments37.xml" Type="http://schemas.openxmlformats.org/officeDocument/2006/relationships/comments"/></Relationships>
</file>

<file path=xl/worksheets/_rels/sheet43.xml.rels><?xml version="1.0" encoding="UTF-8" standalone="no"?><Relationships xmlns="http://schemas.openxmlformats.org/package/2006/relationships"><Relationship Id="rId1" Target="../printerSettings/printerSettings43.bin" Type="http://schemas.openxmlformats.org/officeDocument/2006/relationships/printerSettings"/><Relationship Id="rId2" Target="../drawings/drawing40.xml" Type="http://schemas.openxmlformats.org/officeDocument/2006/relationships/drawing"/><Relationship Id="rId3" Target="../drawings/vmlDrawing38.vml" Type="http://schemas.openxmlformats.org/officeDocument/2006/relationships/vmlDrawing"/><Relationship Id="rId4" Target="../comments38.xml" Type="http://schemas.openxmlformats.org/officeDocument/2006/relationships/comments"/></Relationships>
</file>

<file path=xl/worksheets/_rels/sheet44.xml.rels><?xml version="1.0" encoding="UTF-8" standalone="no"?><Relationships xmlns="http://schemas.openxmlformats.org/package/2006/relationships"><Relationship Id="rId1" Target="../printerSettings/printerSettings44.bin" Type="http://schemas.openxmlformats.org/officeDocument/2006/relationships/printerSettings"/><Relationship Id="rId2" Target="../drawings/drawing41.xml" Type="http://schemas.openxmlformats.org/officeDocument/2006/relationships/drawing"/><Relationship Id="rId3" Target="../drawings/vmlDrawing39.vml" Type="http://schemas.openxmlformats.org/officeDocument/2006/relationships/vmlDrawing"/><Relationship Id="rId4" Target="../comments39.xml" Type="http://schemas.openxmlformats.org/officeDocument/2006/relationships/comments"/></Relationships>
</file>

<file path=xl/worksheets/_rels/sheet45.xml.rels><?xml version="1.0" encoding="UTF-8" standalone="no"?><Relationships xmlns="http://schemas.openxmlformats.org/package/2006/relationships"><Relationship Id="rId1" Target="../printerSettings/printerSettings45.bin" Type="http://schemas.openxmlformats.org/officeDocument/2006/relationships/printerSettings"/><Relationship Id="rId2" Target="../drawings/drawing42.xml" Type="http://schemas.openxmlformats.org/officeDocument/2006/relationships/drawing"/><Relationship Id="rId3" Target="../drawings/vmlDrawing40.vml" Type="http://schemas.openxmlformats.org/officeDocument/2006/relationships/vmlDrawing"/><Relationship Id="rId4" Target="../comments40.xml" Type="http://schemas.openxmlformats.org/officeDocument/2006/relationships/comments"/></Relationships>
</file>

<file path=xl/worksheets/_rels/sheet46.xml.rels><?xml version="1.0" encoding="UTF-8" standalone="no"?><Relationships xmlns="http://schemas.openxmlformats.org/package/2006/relationships"><Relationship Id="rId1" Target="../printerSettings/printerSettings46.bin" Type="http://schemas.openxmlformats.org/officeDocument/2006/relationships/printerSettings"/><Relationship Id="rId2" Target="../drawings/drawing43.xml" Type="http://schemas.openxmlformats.org/officeDocument/2006/relationships/drawing"/><Relationship Id="rId3" Target="../drawings/vmlDrawing41.vml" Type="http://schemas.openxmlformats.org/officeDocument/2006/relationships/vmlDrawing"/><Relationship Id="rId4" Target="../comments41.xml" Type="http://schemas.openxmlformats.org/officeDocument/2006/relationships/comments"/></Relationships>
</file>

<file path=xl/worksheets/_rels/sheet47.xml.rels><?xml version="1.0" encoding="UTF-8" standalone="no"?><Relationships xmlns="http://schemas.openxmlformats.org/package/2006/relationships"><Relationship Id="rId1" Target="../printerSettings/printerSettings47.bin" Type="http://schemas.openxmlformats.org/officeDocument/2006/relationships/printerSettings"/><Relationship Id="rId2" Target="../drawings/drawing44.xml" Type="http://schemas.openxmlformats.org/officeDocument/2006/relationships/drawing"/><Relationship Id="rId3" Target="../drawings/vmlDrawing42.vml" Type="http://schemas.openxmlformats.org/officeDocument/2006/relationships/vmlDrawing"/><Relationship Id="rId4" Target="../comments42.xml" Type="http://schemas.openxmlformats.org/officeDocument/2006/relationships/comments"/></Relationships>
</file>

<file path=xl/worksheets/_rels/sheet48.xml.rels><?xml version="1.0" encoding="UTF-8" standalone="no"?><Relationships xmlns="http://schemas.openxmlformats.org/package/2006/relationships"><Relationship Id="rId1" Target="../printerSettings/printerSettings48.bin" Type="http://schemas.openxmlformats.org/officeDocument/2006/relationships/printerSettings"/><Relationship Id="rId2" Target="../drawings/drawing45.xml" Type="http://schemas.openxmlformats.org/officeDocument/2006/relationships/drawing"/><Relationship Id="rId3" Target="../drawings/vmlDrawing43.vml" Type="http://schemas.openxmlformats.org/officeDocument/2006/relationships/vmlDrawing"/><Relationship Id="rId4" Target="../comments43.xml" Type="http://schemas.openxmlformats.org/officeDocument/2006/relationships/comments"/></Relationships>
</file>

<file path=xl/worksheets/_rels/sheet49.xml.rels><?xml version="1.0" encoding="UTF-8" standalone="no"?><Relationships xmlns="http://schemas.openxmlformats.org/package/2006/relationships"><Relationship Id="rId1" Target="../printerSettings/printerSettings49.bin" Type="http://schemas.openxmlformats.org/officeDocument/2006/relationships/printerSettings"/><Relationship Id="rId2" Target="../drawings/drawing46.xml" Type="http://schemas.openxmlformats.org/officeDocument/2006/relationships/drawing"/><Relationship Id="rId3" Target="../drawings/vmlDrawing44.vml" Type="http://schemas.openxmlformats.org/officeDocument/2006/relationships/vmlDrawing"/><Relationship Id="rId4" Target="../comments44.xml" Type="http://schemas.openxmlformats.org/officeDocument/2006/relationships/comments"/></Relationships>
</file>

<file path=xl/worksheets/_rels/sheet50.xml.rels><?xml version="1.0" encoding="UTF-8" standalone="no"?><Relationships xmlns="http://schemas.openxmlformats.org/package/2006/relationships"><Relationship Id="rId1" Target="../printerSettings/printerSettings50.bin" Type="http://schemas.openxmlformats.org/officeDocument/2006/relationships/printerSettings"/><Relationship Id="rId2" Target="../drawings/drawing47.xml" Type="http://schemas.openxmlformats.org/officeDocument/2006/relationships/drawing"/><Relationship Id="rId3" Target="../drawings/vmlDrawing45.vml" Type="http://schemas.openxmlformats.org/officeDocument/2006/relationships/vmlDrawing"/><Relationship Id="rId4" Target="../comments45.xml" Type="http://schemas.openxmlformats.org/officeDocument/2006/relationships/comments"/></Relationships>
</file>

<file path=xl/worksheets/_rels/sheet51.xml.rels><?xml version="1.0" encoding="UTF-8" standalone="no"?><Relationships xmlns="http://schemas.openxmlformats.org/package/2006/relationships"><Relationship Id="rId1" Target="../printerSettings/printerSettings51.bin" Type="http://schemas.openxmlformats.org/officeDocument/2006/relationships/printerSettings"/><Relationship Id="rId2" Target="../drawings/drawing48.xml" Type="http://schemas.openxmlformats.org/officeDocument/2006/relationships/drawing"/><Relationship Id="rId3" Target="../drawings/vmlDrawing46.vml" Type="http://schemas.openxmlformats.org/officeDocument/2006/relationships/vmlDrawing"/><Relationship Id="rId4" Target="../comments46.xml" Type="http://schemas.openxmlformats.org/officeDocument/2006/relationships/comments"/></Relationships>
</file>

<file path=xl/worksheets/_rels/sheet52.xml.rels><?xml version="1.0" encoding="UTF-8" standalone="no"?><Relationships xmlns="http://schemas.openxmlformats.org/package/2006/relationships"><Relationship Id="rId1" Target="../printerSettings/printerSettings52.bin" Type="http://schemas.openxmlformats.org/officeDocument/2006/relationships/printerSettings"/><Relationship Id="rId2" Target="../drawings/drawing49.xml" Type="http://schemas.openxmlformats.org/officeDocument/2006/relationships/drawing"/><Relationship Id="rId3" Target="../drawings/vmlDrawing47.vml" Type="http://schemas.openxmlformats.org/officeDocument/2006/relationships/vmlDrawing"/><Relationship Id="rId4" Target="../comments47.xml" Type="http://schemas.openxmlformats.org/officeDocument/2006/relationships/comments"/></Relationships>
</file>

<file path=xl/worksheets/_rels/sheet53.xml.rels><?xml version="1.0" encoding="UTF-8" standalone="no"?><Relationships xmlns="http://schemas.openxmlformats.org/package/2006/relationships"><Relationship Id="rId1" Target="../printerSettings/printerSettings53.bin" Type="http://schemas.openxmlformats.org/officeDocument/2006/relationships/printerSettings"/><Relationship Id="rId2" Target="../drawings/drawing50.xml" Type="http://schemas.openxmlformats.org/officeDocument/2006/relationships/drawing"/><Relationship Id="rId3" Target="../drawings/vmlDrawing48.vml" Type="http://schemas.openxmlformats.org/officeDocument/2006/relationships/vmlDrawing"/><Relationship Id="rId4" Target="../comments48.xml" Type="http://schemas.openxmlformats.org/officeDocument/2006/relationships/comments"/></Relationships>
</file>

<file path=xl/worksheets/_rels/sheet54.xml.rels><?xml version="1.0" encoding="UTF-8" standalone="no"?><Relationships xmlns="http://schemas.openxmlformats.org/package/2006/relationships"><Relationship Id="rId1" Target="../printerSettings/printerSettings54.bin" Type="http://schemas.openxmlformats.org/officeDocument/2006/relationships/printerSettings"/><Relationship Id="rId2" Target="../drawings/drawing51.xml" Type="http://schemas.openxmlformats.org/officeDocument/2006/relationships/drawing"/><Relationship Id="rId3" Target="../drawings/vmlDrawing49.vml" Type="http://schemas.openxmlformats.org/officeDocument/2006/relationships/vmlDrawing"/><Relationship Id="rId4" Target="../comments49.xml" Type="http://schemas.openxmlformats.org/officeDocument/2006/relationships/comments"/></Relationships>
</file>

<file path=xl/worksheets/_rels/sheet55.xml.rels><?xml version="1.0" encoding="UTF-8" standalone="no"?><Relationships xmlns="http://schemas.openxmlformats.org/package/2006/relationships"><Relationship Id="rId1" Target="../printerSettings/printerSettings55.bin" Type="http://schemas.openxmlformats.org/officeDocument/2006/relationships/printerSettings"/><Relationship Id="rId2" Target="../drawings/drawing52.xml" Type="http://schemas.openxmlformats.org/officeDocument/2006/relationships/drawing"/><Relationship Id="rId3" Target="../drawings/vmlDrawing50.vml" Type="http://schemas.openxmlformats.org/officeDocument/2006/relationships/vmlDrawing"/><Relationship Id="rId4" Target="../comments50.xml" Type="http://schemas.openxmlformats.org/officeDocument/2006/relationships/comments"/></Relationships>
</file>

<file path=xl/worksheets/_rels/sheet56.xml.rels><?xml version="1.0" encoding="UTF-8" standalone="no"?><Relationships xmlns="http://schemas.openxmlformats.org/package/2006/relationships"><Relationship Id="rId1" Target="../printerSettings/printerSettings56.bin" Type="http://schemas.openxmlformats.org/officeDocument/2006/relationships/printerSettings"/><Relationship Id="rId2" Target="../drawings/drawing53.xml" Type="http://schemas.openxmlformats.org/officeDocument/2006/relationships/drawing"/><Relationship Id="rId3" Target="../drawings/vmlDrawing51.vml" Type="http://schemas.openxmlformats.org/officeDocument/2006/relationships/vmlDrawing"/><Relationship Id="rId4" Target="../comments51.xml" Type="http://schemas.openxmlformats.org/officeDocument/2006/relationships/comments"/></Relationships>
</file>

<file path=xl/worksheets/_rels/sheet57.xml.rels><?xml version="1.0" encoding="UTF-8" standalone="no"?><Relationships xmlns="http://schemas.openxmlformats.org/package/2006/relationships"><Relationship Id="rId1" Target="../printerSettings/printerSettings57.bin" Type="http://schemas.openxmlformats.org/officeDocument/2006/relationships/printerSettings"/><Relationship Id="rId2" Target="../drawings/drawing54.xml" Type="http://schemas.openxmlformats.org/officeDocument/2006/relationships/drawing"/><Relationship Id="rId3" Target="../drawings/vmlDrawing52.vml" Type="http://schemas.openxmlformats.org/officeDocument/2006/relationships/vmlDrawing"/><Relationship Id="rId4" Target="../comments52.xml" Type="http://schemas.openxmlformats.org/officeDocument/2006/relationships/comments"/></Relationships>
</file>

<file path=xl/worksheets/_rels/sheet58.xml.rels><?xml version="1.0" encoding="UTF-8" standalone="no"?><Relationships xmlns="http://schemas.openxmlformats.org/package/2006/relationships"><Relationship Id="rId1" Target="../printerSettings/printerSettings58.bin" Type="http://schemas.openxmlformats.org/officeDocument/2006/relationships/printerSettings"/><Relationship Id="rId2" Target="../drawings/drawing55.xml" Type="http://schemas.openxmlformats.org/officeDocument/2006/relationships/drawing"/><Relationship Id="rId3" Target="../drawings/vmlDrawing53.vml" Type="http://schemas.openxmlformats.org/officeDocument/2006/relationships/vmlDrawing"/><Relationship Id="rId4" Target="../comments53.xml" Type="http://schemas.openxmlformats.org/officeDocument/2006/relationships/comments"/></Relationships>
</file>

<file path=xl/worksheets/_rels/sheet59.xml.rels><?xml version="1.0" encoding="UTF-8" standalone="no"?><Relationships xmlns="http://schemas.openxmlformats.org/package/2006/relationships"><Relationship Id="rId1" Target="../printerSettings/printerSettings59.bin" Type="http://schemas.openxmlformats.org/officeDocument/2006/relationships/printerSettings"/><Relationship Id="rId2" Target="../drawings/drawing56.xml" Type="http://schemas.openxmlformats.org/officeDocument/2006/relationships/drawing"/><Relationship Id="rId3" Target="../drawings/vmlDrawing54.vml" Type="http://schemas.openxmlformats.org/officeDocument/2006/relationships/vmlDrawing"/><Relationship Id="rId4" Target="../comments54.xml" Type="http://schemas.openxmlformats.org/officeDocument/2006/relationships/comments"/></Relationships>
</file>

<file path=xl/worksheets/_rels/sheet60.xml.rels><?xml version="1.0" encoding="UTF-8" standalone="no"?><Relationships xmlns="http://schemas.openxmlformats.org/package/2006/relationships"><Relationship Id="rId1" Target="../printerSettings/printerSettings60.bin" Type="http://schemas.openxmlformats.org/officeDocument/2006/relationships/printerSettings"/><Relationship Id="rId2" Target="../drawings/drawing57.xml" Type="http://schemas.openxmlformats.org/officeDocument/2006/relationships/drawing"/><Relationship Id="rId3" Target="../drawings/vmlDrawing55.vml" Type="http://schemas.openxmlformats.org/officeDocument/2006/relationships/vmlDrawing"/><Relationship Id="rId4" Target="../comments55.xml" Type="http://schemas.openxmlformats.org/officeDocument/2006/relationships/comments"/></Relationships>
</file>

<file path=xl/worksheets/_rels/sheet61.xml.rels><?xml version="1.0" encoding="UTF-8" standalone="no"?><Relationships xmlns="http://schemas.openxmlformats.org/package/2006/relationships"><Relationship Id="rId1" Target="../printerSettings/printerSettings61.bin" Type="http://schemas.openxmlformats.org/officeDocument/2006/relationships/printerSettings"/><Relationship Id="rId2" Target="../drawings/drawing58.xml" Type="http://schemas.openxmlformats.org/officeDocument/2006/relationships/drawing"/><Relationship Id="rId3" Target="../drawings/vmlDrawing56.vml" Type="http://schemas.openxmlformats.org/officeDocument/2006/relationships/vmlDrawing"/><Relationship Id="rId4" Target="../comments56.xml" Type="http://schemas.openxmlformats.org/officeDocument/2006/relationships/comments"/></Relationships>
</file>

<file path=xl/worksheets/_rels/sheet62.xml.rels><?xml version="1.0" encoding="UTF-8" standalone="no"?><Relationships xmlns="http://schemas.openxmlformats.org/package/2006/relationships"><Relationship Id="rId1" Target="../printerSettings/printerSettings62.bin" Type="http://schemas.openxmlformats.org/officeDocument/2006/relationships/printerSettings"/><Relationship Id="rId2" Target="../drawings/drawing59.xml" Type="http://schemas.openxmlformats.org/officeDocument/2006/relationships/drawing"/><Relationship Id="rId3" Target="../drawings/vmlDrawing57.vml" Type="http://schemas.openxmlformats.org/officeDocument/2006/relationships/vmlDrawing"/><Relationship Id="rId4" Target="../comments57.xml" Type="http://schemas.openxmlformats.org/officeDocument/2006/relationships/comments"/></Relationships>
</file>

<file path=xl/worksheets/_rels/sheet63.xml.rels><?xml version="1.0" encoding="UTF-8" standalone="no"?><Relationships xmlns="http://schemas.openxmlformats.org/package/2006/relationships"><Relationship Id="rId1" Target="../printerSettings/printerSettings63.bin" Type="http://schemas.openxmlformats.org/officeDocument/2006/relationships/printerSettings"/><Relationship Id="rId2" Target="../drawings/drawing60.xml" Type="http://schemas.openxmlformats.org/officeDocument/2006/relationships/drawing"/><Relationship Id="rId3" Target="../drawings/vmlDrawing58.vml" Type="http://schemas.openxmlformats.org/officeDocument/2006/relationships/vmlDrawing"/><Relationship Id="rId4" Target="../comments58.xml" Type="http://schemas.openxmlformats.org/officeDocument/2006/relationships/comments"/></Relationships>
</file>

<file path=xl/worksheets/_rels/sheet64.xml.rels><?xml version="1.0" encoding="UTF-8" standalone="no"?><Relationships xmlns="http://schemas.openxmlformats.org/package/2006/relationships"><Relationship Id="rId1" Target="../printerSettings/printerSettings64.bin" Type="http://schemas.openxmlformats.org/officeDocument/2006/relationships/printerSettings"/><Relationship Id="rId2" Target="../drawings/drawing61.xml" Type="http://schemas.openxmlformats.org/officeDocument/2006/relationships/drawing"/><Relationship Id="rId3" Target="../drawings/vmlDrawing59.vml" Type="http://schemas.openxmlformats.org/officeDocument/2006/relationships/vmlDrawing"/><Relationship Id="rId4" Target="../comments59.xml" Type="http://schemas.openxmlformats.org/officeDocument/2006/relationships/comments"/></Relationships>
</file>

<file path=xl/worksheets/_rels/sheet65.xml.rels><?xml version="1.0" encoding="UTF-8" standalone="no"?><Relationships xmlns="http://schemas.openxmlformats.org/package/2006/relationships"><Relationship Id="rId1" Target="../printerSettings/printerSettings65.bin" Type="http://schemas.openxmlformats.org/officeDocument/2006/relationships/printerSettings"/><Relationship Id="rId2" Target="../drawings/drawing62.xml" Type="http://schemas.openxmlformats.org/officeDocument/2006/relationships/drawing"/><Relationship Id="rId3" Target="../drawings/vmlDrawing60.vml" Type="http://schemas.openxmlformats.org/officeDocument/2006/relationships/vmlDrawing"/><Relationship Id="rId4" Target="../comments60.xml" Type="http://schemas.openxmlformats.org/officeDocument/2006/relationships/comments"/></Relationships>
</file>

<file path=xl/worksheets/_rels/sheet66.xml.rels><?xml version="1.0" encoding="UTF-8" standalone="no"?><Relationships xmlns="http://schemas.openxmlformats.org/package/2006/relationships"><Relationship Id="rId1" Target="../printerSettings/printerSettings66.bin" Type="http://schemas.openxmlformats.org/officeDocument/2006/relationships/printerSettings"/><Relationship Id="rId2" Target="../drawings/drawing63.xml" Type="http://schemas.openxmlformats.org/officeDocument/2006/relationships/drawing"/><Relationship Id="rId3" Target="../drawings/vmlDrawing61.vml" Type="http://schemas.openxmlformats.org/officeDocument/2006/relationships/vmlDrawing"/><Relationship Id="rId4" Target="../comments61.xml" Type="http://schemas.openxmlformats.org/officeDocument/2006/relationships/comments"/></Relationships>
</file>

<file path=xl/worksheets/_rels/sheet67.xml.rels><?xml version="1.0" encoding="UTF-8" standalone="no"?><Relationships xmlns="http://schemas.openxmlformats.org/package/2006/relationships"><Relationship Id="rId1" Target="../printerSettings/printerSettings67.bin" Type="http://schemas.openxmlformats.org/officeDocument/2006/relationships/printerSettings"/><Relationship Id="rId2" Target="../drawings/drawing64.xml" Type="http://schemas.openxmlformats.org/officeDocument/2006/relationships/drawing"/><Relationship Id="rId3" Target="../drawings/vmlDrawing62.vml" Type="http://schemas.openxmlformats.org/officeDocument/2006/relationships/vmlDrawing"/><Relationship Id="rId4" Target="../comments62.xml" Type="http://schemas.openxmlformats.org/officeDocument/2006/relationships/comments"/></Relationships>
</file>

<file path=xl/worksheets/_rels/sheet68.xml.rels><?xml version="1.0" encoding="UTF-8" standalone="no"?><Relationships xmlns="http://schemas.openxmlformats.org/package/2006/relationships"><Relationship Id="rId1" Target="../printerSettings/printerSettings68.bin" Type="http://schemas.openxmlformats.org/officeDocument/2006/relationships/printerSettings"/><Relationship Id="rId2" Target="../drawings/drawing65.xml" Type="http://schemas.openxmlformats.org/officeDocument/2006/relationships/drawing"/><Relationship Id="rId3" Target="../drawings/vmlDrawing63.vml" Type="http://schemas.openxmlformats.org/officeDocument/2006/relationships/vmlDrawing"/><Relationship Id="rId4" Target="../comments63.xml" Type="http://schemas.openxmlformats.org/officeDocument/2006/relationships/comments"/></Relationships>
</file>

<file path=xl/worksheets/_rels/sheet69.xml.rels><?xml version="1.0" encoding="UTF-8" standalone="no"?><Relationships xmlns="http://schemas.openxmlformats.org/package/2006/relationships"><Relationship Id="rId1" Target="../printerSettings/printerSettings69.bin" Type="http://schemas.openxmlformats.org/officeDocument/2006/relationships/printerSettings"/><Relationship Id="rId2" Target="../drawings/drawing66.xml" Type="http://schemas.openxmlformats.org/officeDocument/2006/relationships/drawing"/><Relationship Id="rId3" Target="../drawings/vmlDrawing64.vml" Type="http://schemas.openxmlformats.org/officeDocument/2006/relationships/vmlDrawing"/><Relationship Id="rId4" Target="../comments64.xml" Type="http://schemas.openxmlformats.org/officeDocument/2006/relationships/comments"/></Relationships>
</file>

<file path=xl/worksheets/_rels/sheet70.xml.rels><?xml version="1.0" encoding="UTF-8" standalone="no"?><Relationships xmlns="http://schemas.openxmlformats.org/package/2006/relationships"><Relationship Id="rId1" Target="../printerSettings/printerSettings70.bin" Type="http://schemas.openxmlformats.org/officeDocument/2006/relationships/printerSettings"/><Relationship Id="rId2" Target="../drawings/drawing67.xml" Type="http://schemas.openxmlformats.org/officeDocument/2006/relationships/drawing"/><Relationship Id="rId3" Target="../drawings/vmlDrawing65.vml" Type="http://schemas.openxmlformats.org/officeDocument/2006/relationships/vmlDrawing"/><Relationship Id="rId4" Target="../comments65.xml" Type="http://schemas.openxmlformats.org/officeDocument/2006/relationships/comments"/></Relationships>
</file>

<file path=xl/worksheets/_rels/sheet71.xml.rels><?xml version="1.0" encoding="UTF-8" standalone="no"?><Relationships xmlns="http://schemas.openxmlformats.org/package/2006/relationships"><Relationship Id="rId1" Target="../printerSettings/printerSettings71.bin" Type="http://schemas.openxmlformats.org/officeDocument/2006/relationships/printerSettings"/><Relationship Id="rId2" Target="../drawings/drawing68.xml" Type="http://schemas.openxmlformats.org/officeDocument/2006/relationships/drawing"/><Relationship Id="rId3" Target="../drawings/vmlDrawing66.vml" Type="http://schemas.openxmlformats.org/officeDocument/2006/relationships/vmlDrawing"/><Relationship Id="rId4" Target="../comments66.xml" Type="http://schemas.openxmlformats.org/officeDocument/2006/relationships/comments"/></Relationships>
</file>

<file path=xl/worksheets/_rels/sheet72.xml.rels><?xml version="1.0" encoding="UTF-8" standalone="no"?><Relationships xmlns="http://schemas.openxmlformats.org/package/2006/relationships"><Relationship Id="rId1" Target="../printerSettings/printerSettings72.bin" Type="http://schemas.openxmlformats.org/officeDocument/2006/relationships/printerSettings"/><Relationship Id="rId2" Target="../drawings/drawing69.xml" Type="http://schemas.openxmlformats.org/officeDocument/2006/relationships/drawing"/><Relationship Id="rId3" Target="../drawings/vmlDrawing67.vml" Type="http://schemas.openxmlformats.org/officeDocument/2006/relationships/vmlDrawing"/><Relationship Id="rId4" Target="../comments67.xml" Type="http://schemas.openxmlformats.org/officeDocument/2006/relationships/comments"/></Relationships>
</file>

<file path=xl/worksheets/_rels/sheet73.xml.rels><?xml version="1.0" encoding="UTF-8" standalone="no"?><Relationships xmlns="http://schemas.openxmlformats.org/package/2006/relationships"><Relationship Id="rId1" Target="../printerSettings/printerSettings73.bin" Type="http://schemas.openxmlformats.org/officeDocument/2006/relationships/printerSettings"/><Relationship Id="rId2" Target="../drawings/drawing70.xml" Type="http://schemas.openxmlformats.org/officeDocument/2006/relationships/drawing"/><Relationship Id="rId3" Target="../drawings/vmlDrawing68.vml" Type="http://schemas.openxmlformats.org/officeDocument/2006/relationships/vmlDrawing"/><Relationship Id="rId4" Target="../comments68.xml" Type="http://schemas.openxmlformats.org/officeDocument/2006/relationships/comments"/></Relationships>
</file>

<file path=xl/worksheets/_rels/sheet74.xml.rels><?xml version="1.0" encoding="UTF-8" standalone="no"?><Relationships xmlns="http://schemas.openxmlformats.org/package/2006/relationships"><Relationship Id="rId1" Target="../printerSettings/printerSettings74.bin" Type="http://schemas.openxmlformats.org/officeDocument/2006/relationships/printerSettings"/><Relationship Id="rId2" Target="../drawings/drawing71.xml" Type="http://schemas.openxmlformats.org/officeDocument/2006/relationships/drawing"/><Relationship Id="rId3" Target="../drawings/vmlDrawing69.vml" Type="http://schemas.openxmlformats.org/officeDocument/2006/relationships/vmlDrawing"/><Relationship Id="rId4" Target="../comments69.xml" Type="http://schemas.openxmlformats.org/officeDocument/2006/relationships/comments"/></Relationships>
</file>

<file path=xl/worksheets/_rels/sheet75.xml.rels><?xml version="1.0" encoding="UTF-8" standalone="no"?><Relationships xmlns="http://schemas.openxmlformats.org/package/2006/relationships"><Relationship Id="rId1" Target="../printerSettings/printerSettings75.bin" Type="http://schemas.openxmlformats.org/officeDocument/2006/relationships/printerSettings"/><Relationship Id="rId2" Target="../drawings/drawing72.xml" Type="http://schemas.openxmlformats.org/officeDocument/2006/relationships/drawing"/><Relationship Id="rId3" Target="../drawings/vmlDrawing70.vml" Type="http://schemas.openxmlformats.org/officeDocument/2006/relationships/vmlDrawing"/><Relationship Id="rId4" Target="../comments70.xml" Type="http://schemas.openxmlformats.org/officeDocument/2006/relationships/comments"/></Relationships>
</file>

<file path=xl/worksheets/_rels/sheet76.xml.rels><?xml version="1.0" encoding="UTF-8" standalone="no"?><Relationships xmlns="http://schemas.openxmlformats.org/package/2006/relationships"><Relationship Id="rId1" Target="../printerSettings/printerSettings76.bin" Type="http://schemas.openxmlformats.org/officeDocument/2006/relationships/printerSettings"/><Relationship Id="rId2" Target="../drawings/drawing73.xml" Type="http://schemas.openxmlformats.org/officeDocument/2006/relationships/drawing"/></Relationships>
</file>

<file path=xl/worksheets/_rels/sheet77.xml.rels><?xml version="1.0" encoding="UTF-8" standalone="no"?><Relationships xmlns="http://schemas.openxmlformats.org/package/2006/relationships"><Relationship Id="rId1" Target="../printerSettings/printerSettings77.bin" Type="http://schemas.openxmlformats.org/officeDocument/2006/relationships/printerSettings"/><Relationship Id="rId2" Target="../drawings/drawing74.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7">
    <tabColor rgb="FF00FF00"/>
    <pageSetUpPr fitToPage="1"/>
  </sheetPr>
  <dimension ref="A1:U15"/>
  <sheetViews>
    <sheetView showGridLines="0" workbookViewId="0"/>
  </sheetViews>
  <sheetFormatPr defaultColWidth="8.85546875" defaultRowHeight="12.75"/>
  <cols>
    <col min="1" max="1" customWidth="true" style="280" width="2.7109375" collapsed="true"/>
    <col min="2" max="11" customWidth="true" style="280" width="8.85546875" collapsed="true"/>
    <col min="12" max="12" customWidth="true" style="280" width="13.85546875" collapsed="true"/>
    <col min="13" max="16384" style="280" width="8.85546875" collapsed="true"/>
  </cols>
  <sheetData>
    <row r="1" spans="1:21" ht="12.75" customHeight="1"/>
    <row r="2" spans="1:21" s="283" customFormat="1" ht="12.75" customHeight="1">
      <c r="A2" s="281"/>
      <c r="B2" s="397" t="s">
        <v>319</v>
      </c>
      <c r="C2" s="397"/>
      <c r="D2" s="281"/>
      <c r="E2" s="282"/>
      <c r="F2" s="282"/>
      <c r="G2" s="282"/>
      <c r="H2" s="281"/>
      <c r="I2" s="281"/>
      <c r="J2" s="281"/>
      <c r="K2" s="281"/>
      <c r="L2" s="281"/>
      <c r="M2" s="281"/>
      <c r="N2" s="281"/>
      <c r="O2" s="281"/>
      <c r="P2" s="281"/>
      <c r="Q2" s="282"/>
      <c r="R2" s="282"/>
      <c r="S2" s="282"/>
      <c r="T2" s="282"/>
      <c r="U2" s="282"/>
    </row>
    <row r="3" spans="1:21" s="283" customFormat="1" ht="12.75" customHeight="1">
      <c r="A3" s="281"/>
      <c r="B3" s="281"/>
      <c r="C3" s="281"/>
      <c r="D3" s="281"/>
      <c r="E3" s="281"/>
      <c r="F3" s="281"/>
      <c r="G3" s="281"/>
      <c r="H3" s="281"/>
      <c r="I3" s="281"/>
      <c r="J3" s="281"/>
      <c r="K3" s="281"/>
      <c r="L3" s="281"/>
      <c r="M3" s="281"/>
      <c r="N3" s="281"/>
      <c r="O3" s="281"/>
      <c r="P3" s="281"/>
      <c r="Q3" s="282"/>
      <c r="R3" s="282"/>
      <c r="S3" s="282"/>
      <c r="T3" s="282"/>
      <c r="U3" s="282"/>
    </row>
    <row r="4" spans="1:21" s="283" customFormat="1" ht="12.75" customHeight="1">
      <c r="A4" s="281"/>
      <c r="B4" s="281"/>
      <c r="C4" s="281"/>
      <c r="D4" s="281"/>
      <c r="E4" s="281"/>
      <c r="F4" s="281"/>
      <c r="G4" s="281"/>
      <c r="H4" s="281"/>
      <c r="I4" s="281"/>
      <c r="J4" s="281"/>
      <c r="K4" s="281"/>
      <c r="L4" s="281"/>
      <c r="M4" s="281"/>
      <c r="N4" s="281"/>
      <c r="O4" s="281"/>
      <c r="P4" s="281"/>
      <c r="Q4" s="282"/>
      <c r="R4" s="282"/>
      <c r="S4" s="282"/>
      <c r="T4" s="282"/>
      <c r="U4" s="282"/>
    </row>
    <row r="5" spans="1:21" s="286" customFormat="1" ht="12.75" customHeight="1">
      <c r="A5" s="284">
        <v>1</v>
      </c>
      <c r="B5" s="396" t="s">
        <v>320</v>
      </c>
      <c r="C5" s="396"/>
      <c r="D5" s="396"/>
      <c r="E5" s="396"/>
      <c r="F5" s="396"/>
      <c r="G5" s="396"/>
      <c r="H5" s="396"/>
      <c r="I5" s="396"/>
      <c r="J5" s="396"/>
      <c r="K5" s="396"/>
      <c r="L5" s="396"/>
      <c r="M5" s="284"/>
      <c r="N5" s="284"/>
      <c r="O5" s="284"/>
      <c r="P5" s="284"/>
      <c r="Q5" s="285"/>
      <c r="R5" s="285"/>
      <c r="S5" s="285"/>
      <c r="T5" s="285"/>
      <c r="U5" s="285"/>
    </row>
    <row r="6" spans="1:21" s="286" customFormat="1" ht="12.75" customHeight="1">
      <c r="A6" s="284">
        <f t="shared" ref="A6:A14" si="0">A5+1</f>
        <v>2</v>
      </c>
      <c r="B6" s="398" t="s">
        <v>321</v>
      </c>
      <c r="C6" s="398"/>
      <c r="D6" s="398"/>
      <c r="E6" s="398"/>
      <c r="F6" s="398"/>
      <c r="G6" s="398"/>
      <c r="H6" s="398"/>
      <c r="I6" s="398"/>
      <c r="J6" s="398"/>
      <c r="K6" s="398"/>
      <c r="L6" s="398"/>
      <c r="M6" s="284"/>
      <c r="N6" s="284"/>
      <c r="O6" s="284"/>
      <c r="P6" s="284"/>
      <c r="Q6" s="285"/>
      <c r="R6" s="285"/>
      <c r="S6" s="285"/>
      <c r="T6" s="285"/>
      <c r="U6" s="285"/>
    </row>
    <row r="7" spans="1:21" s="286" customFormat="1" ht="12.75" customHeight="1">
      <c r="A7" s="284">
        <f t="shared" si="0"/>
        <v>3</v>
      </c>
      <c r="B7" s="396" t="s">
        <v>322</v>
      </c>
      <c r="C7" s="396"/>
      <c r="D7" s="396"/>
      <c r="E7" s="396"/>
      <c r="F7" s="396"/>
      <c r="G7" s="396"/>
      <c r="H7" s="396"/>
      <c r="I7" s="396"/>
      <c r="J7" s="396"/>
      <c r="K7" s="396"/>
      <c r="L7" s="396"/>
      <c r="M7" s="284"/>
      <c r="N7" s="284"/>
      <c r="O7" s="284"/>
      <c r="P7" s="284"/>
      <c r="Q7" s="285"/>
      <c r="R7" s="285"/>
      <c r="S7" s="285"/>
      <c r="T7" s="285"/>
      <c r="U7" s="285"/>
    </row>
    <row r="8" spans="1:21" s="289" customFormat="1" ht="12.75" customHeight="1">
      <c r="A8" s="284">
        <f t="shared" si="0"/>
        <v>4</v>
      </c>
      <c r="B8" s="396" t="s">
        <v>323</v>
      </c>
      <c r="C8" s="396"/>
      <c r="D8" s="396"/>
      <c r="E8" s="396"/>
      <c r="F8" s="396"/>
      <c r="G8" s="396"/>
      <c r="H8" s="396"/>
      <c r="I8" s="396"/>
      <c r="J8" s="396"/>
      <c r="K8" s="396"/>
      <c r="L8" s="396"/>
      <c r="M8" s="287"/>
      <c r="N8" s="287"/>
      <c r="O8" s="287"/>
      <c r="P8" s="287"/>
      <c r="Q8" s="288"/>
      <c r="R8" s="288"/>
      <c r="S8" s="288"/>
      <c r="T8" s="288"/>
      <c r="U8" s="288"/>
    </row>
    <row r="9" spans="1:21" s="289" customFormat="1" ht="12.75" customHeight="1">
      <c r="A9" s="284">
        <f t="shared" si="0"/>
        <v>5</v>
      </c>
      <c r="B9" s="396" t="s">
        <v>324</v>
      </c>
      <c r="C9" s="396"/>
      <c r="D9" s="396"/>
      <c r="E9" s="396"/>
      <c r="F9" s="396"/>
      <c r="G9" s="396"/>
      <c r="H9" s="396"/>
      <c r="I9" s="396"/>
      <c r="J9" s="396"/>
      <c r="K9" s="396"/>
      <c r="L9" s="396"/>
      <c r="M9" s="287"/>
      <c r="N9" s="287"/>
      <c r="O9" s="287"/>
      <c r="P9" s="287"/>
      <c r="Q9" s="288"/>
      <c r="R9" s="288"/>
      <c r="S9" s="288"/>
      <c r="T9" s="288"/>
      <c r="U9" s="288"/>
    </row>
    <row r="10" spans="1:21" s="289" customFormat="1" ht="12.75" customHeight="1">
      <c r="A10" s="284">
        <f t="shared" si="0"/>
        <v>6</v>
      </c>
      <c r="B10" s="396" t="s">
        <v>344</v>
      </c>
      <c r="C10" s="396"/>
      <c r="D10" s="396"/>
      <c r="E10" s="396"/>
      <c r="F10" s="396"/>
      <c r="G10" s="396"/>
      <c r="H10" s="396"/>
      <c r="I10" s="396"/>
      <c r="J10" s="396"/>
      <c r="K10" s="396"/>
      <c r="L10" s="396"/>
      <c r="M10" s="287"/>
      <c r="N10" s="287"/>
      <c r="O10" s="287"/>
      <c r="P10" s="287"/>
      <c r="Q10" s="288"/>
      <c r="R10" s="288"/>
      <c r="S10" s="288"/>
      <c r="T10" s="288"/>
      <c r="U10" s="288"/>
    </row>
    <row r="11" spans="1:21" s="289" customFormat="1" ht="40.5" customHeight="1">
      <c r="A11" s="284">
        <f t="shared" si="0"/>
        <v>7</v>
      </c>
      <c r="B11" s="396" t="s">
        <v>327</v>
      </c>
      <c r="C11" s="396"/>
      <c r="D11" s="396"/>
      <c r="E11" s="396"/>
      <c r="F11" s="396"/>
      <c r="G11" s="396"/>
      <c r="H11" s="396"/>
      <c r="I11" s="396"/>
      <c r="J11" s="396"/>
      <c r="K11" s="396"/>
      <c r="L11" s="396"/>
      <c r="M11" s="287"/>
      <c r="N11" s="287"/>
      <c r="O11" s="287"/>
      <c r="P11" s="287"/>
      <c r="Q11" s="288"/>
      <c r="R11" s="288"/>
      <c r="S11" s="288"/>
      <c r="T11" s="288"/>
      <c r="U11" s="288"/>
    </row>
    <row r="12" spans="1:21" s="289" customFormat="1">
      <c r="A12" s="284">
        <f t="shared" si="0"/>
        <v>8</v>
      </c>
      <c r="B12" s="396" t="s">
        <v>325</v>
      </c>
      <c r="C12" s="396"/>
      <c r="D12" s="396"/>
      <c r="E12" s="396"/>
      <c r="F12" s="396"/>
      <c r="G12" s="396"/>
      <c r="H12" s="396"/>
      <c r="I12" s="396"/>
      <c r="J12" s="396"/>
      <c r="K12" s="396"/>
      <c r="L12" s="396"/>
      <c r="M12" s="287"/>
      <c r="N12" s="287"/>
      <c r="O12" s="287"/>
      <c r="P12" s="287"/>
      <c r="Q12" s="288"/>
      <c r="R12" s="288"/>
      <c r="S12" s="288"/>
      <c r="T12" s="288"/>
      <c r="U12" s="288"/>
    </row>
    <row r="13" spans="1:21" s="289" customFormat="1" ht="12.75" customHeight="1">
      <c r="A13" s="284">
        <f t="shared" si="0"/>
        <v>9</v>
      </c>
      <c r="B13" s="396" t="s">
        <v>326</v>
      </c>
      <c r="C13" s="396"/>
      <c r="D13" s="396"/>
      <c r="E13" s="396"/>
      <c r="F13" s="396"/>
      <c r="G13" s="396"/>
      <c r="H13" s="396"/>
      <c r="I13" s="396"/>
      <c r="J13" s="396"/>
      <c r="K13" s="396"/>
      <c r="L13" s="396"/>
      <c r="M13" s="287"/>
      <c r="N13" s="287"/>
      <c r="O13" s="287"/>
      <c r="P13" s="287"/>
      <c r="Q13" s="288"/>
      <c r="R13" s="288"/>
      <c r="S13" s="288"/>
      <c r="T13" s="288"/>
      <c r="U13" s="288"/>
    </row>
    <row r="14" spans="1:21" s="289" customFormat="1" ht="24.75" customHeight="1">
      <c r="A14" s="284">
        <f t="shared" si="0"/>
        <v>10</v>
      </c>
      <c r="B14" s="396" t="s">
        <v>352</v>
      </c>
      <c r="C14" s="396"/>
      <c r="D14" s="396"/>
      <c r="E14" s="396"/>
      <c r="F14" s="396"/>
      <c r="G14" s="396"/>
      <c r="H14" s="396"/>
      <c r="I14" s="396"/>
      <c r="J14" s="396"/>
      <c r="K14" s="396"/>
      <c r="L14" s="396"/>
      <c r="M14" s="287"/>
      <c r="N14" s="287"/>
      <c r="O14" s="287"/>
      <c r="P14" s="287"/>
      <c r="Q14" s="288"/>
      <c r="R14" s="288"/>
      <c r="S14" s="288"/>
      <c r="T14" s="288"/>
      <c r="U14" s="288"/>
    </row>
    <row r="15" spans="1:21" ht="12.75" customHeight="1"/>
  </sheetData>
  <sheetProtection sheet="1" objects="1" scenarios="1"/>
  <mergeCells count="11">
    <mergeCell ref="B9:L9"/>
    <mergeCell ref="B2:C2"/>
    <mergeCell ref="B5:L5"/>
    <mergeCell ref="B6:L6"/>
    <mergeCell ref="B7:L7"/>
    <mergeCell ref="B8:L8"/>
    <mergeCell ref="B14:L14"/>
    <mergeCell ref="B10:L10"/>
    <mergeCell ref="B11:L11"/>
    <mergeCell ref="B12:L12"/>
    <mergeCell ref="B13:L13"/>
  </mergeCells>
  <pageMargins left="0.5" right="0.5" top="1" bottom="1" header="0.5" footer="0.5"/>
  <pageSetup paperSize="9" scale="90" orientation="portrait" verticalDpi="300" r:id="rId1"/>
  <headerFooter>
    <oddFooter>&amp;LImpactiva&amp;XTM &amp;XCopyright 2015 - Confidential
V51 2015-07-01</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3">
    <tabColor rgb="FF00FF00"/>
    <pageSetUpPr fitToPage="1"/>
  </sheetPr>
  <dimension ref="A1:BB89"/>
  <sheetViews>
    <sheetView showGridLines="0" workbookViewId="0">
      <pane ySplit="9" topLeftCell="A10" activePane="bottomLeft" state="frozen"/>
      <selection pane="bottomLeft"/>
    </sheetView>
  </sheetViews>
  <sheetFormatPr defaultColWidth="11.42578125" defaultRowHeight="11.25"/>
  <cols>
    <col min="1" max="1" customWidth="true" style="5" width="2.7109375" collapsed="true"/>
    <col min="2" max="2" customWidth="true" style="89" width="9.7109375" collapsed="true"/>
    <col min="3" max="5" customWidth="true" style="90" width="13.7109375" collapsed="true"/>
    <col min="6" max="6" customWidth="true" style="100" width="13.28515625" collapsed="true"/>
    <col min="7" max="8" customWidth="true" style="37" width="12.5703125" collapsed="true"/>
    <col min="9" max="9" customWidth="true" style="100" width="13.42578125" collapsed="true"/>
    <col min="10" max="10" customWidth="true" style="37" width="8.7109375" collapsed="true"/>
    <col min="11" max="12" customWidth="true" style="37" width="9.7109375" collapsed="true"/>
    <col min="13" max="13" customWidth="true" style="90" width="13.7109375" collapsed="true"/>
    <col min="14" max="14" customWidth="true" style="90" width="12.5703125" collapsed="true"/>
    <col min="15" max="15" customWidth="true" style="37" width="9.7109375" collapsed="true"/>
    <col min="16" max="18" customWidth="true" style="109" width="8.7109375" collapsed="true"/>
    <col min="19" max="19" customWidth="true" style="109" width="10.7109375" collapsed="true"/>
    <col min="20" max="31" customWidth="true" style="12" width="7.7109375" collapsed="true"/>
    <col min="32" max="33" customWidth="true" style="12" width="8.7109375" collapsed="true"/>
    <col min="34" max="34" customWidth="true" style="12" width="8.42578125" collapsed="true"/>
    <col min="35" max="38" customWidth="true" style="12" width="7.7109375" collapsed="true"/>
    <col min="39" max="39" customWidth="true" style="12" width="8.7109375" collapsed="true"/>
    <col min="40" max="41" customWidth="true" style="11" width="9.7109375" collapsed="true"/>
    <col min="42" max="42" customWidth="true" style="12" width="10.7109375" collapsed="true"/>
    <col min="43" max="43" customWidth="true" style="12" width="11.7109375" collapsed="true"/>
    <col min="44" max="47" customWidth="true" style="12" width="10.28515625" collapsed="true"/>
    <col min="48" max="48" customWidth="true" style="14" width="7.7109375" collapsed="true"/>
    <col min="49" max="49" customWidth="true" hidden="true" style="141" width="11.7109375" collapsed="true"/>
    <col min="50" max="50" customWidth="true" style="15" width="52.5703125" collapsed="true"/>
    <col min="51" max="51" customWidth="true" hidden="true" style="4" width="11.42578125" collapsed="true"/>
    <col min="52" max="54" customWidth="true" hidden="true" style="3" width="11.42578125" collapsed="true"/>
    <col min="55" max="55" customWidth="true" hidden="true" style="4" width="0.0" collapsed="true"/>
    <col min="56" max="16384" style="4" width="11.42578125" collapsed="true"/>
  </cols>
  <sheetData>
    <row r="1" spans="1:54" ht="12.75" customHeight="1">
      <c r="A1" s="136"/>
      <c r="B1" s="189"/>
      <c r="C1" s="138"/>
      <c r="D1" s="138"/>
      <c r="E1" s="138"/>
      <c r="F1" s="139"/>
      <c r="G1" s="137"/>
      <c r="H1" s="137"/>
      <c r="I1" s="139"/>
      <c r="J1" s="137"/>
      <c r="K1" s="137"/>
      <c r="L1" s="137"/>
      <c r="M1" s="138"/>
      <c r="N1" s="138"/>
      <c r="O1" s="137"/>
      <c r="P1" s="190"/>
      <c r="Q1" s="190"/>
      <c r="R1" s="190"/>
      <c r="S1" s="190"/>
      <c r="T1" s="140"/>
      <c r="U1" s="140"/>
      <c r="V1" s="140"/>
      <c r="W1" s="140"/>
      <c r="X1" s="140"/>
      <c r="Y1" s="140"/>
      <c r="Z1" s="140"/>
      <c r="AA1" s="140"/>
      <c r="AB1" s="140"/>
      <c r="AC1" s="140"/>
      <c r="AD1" s="140"/>
      <c r="AE1" s="140"/>
      <c r="AF1" s="140"/>
      <c r="AG1" s="140"/>
      <c r="AH1" s="140"/>
      <c r="AI1" s="140"/>
      <c r="AJ1" s="140"/>
      <c r="AK1" s="140"/>
      <c r="AL1" s="140"/>
      <c r="AM1" s="140"/>
      <c r="AN1" s="191"/>
      <c r="AO1" s="191"/>
      <c r="AP1" s="140"/>
      <c r="AQ1" s="140"/>
      <c r="AR1" s="140"/>
      <c r="AS1" s="140"/>
      <c r="AT1" s="140"/>
      <c r="AU1" s="140"/>
      <c r="AV1" s="141"/>
      <c r="AW1" s="151"/>
      <c r="AX1" s="143"/>
    </row>
    <row r="2" spans="1:54" ht="12.75" customHeight="1">
      <c r="A2" s="144"/>
      <c r="B2" s="404" t="s">
        <v>339</v>
      </c>
      <c r="C2" s="404"/>
      <c r="D2" s="404"/>
      <c r="E2" s="404"/>
      <c r="F2" s="360"/>
      <c r="G2" s="224"/>
      <c r="H2" s="224"/>
      <c r="I2" s="224"/>
      <c r="J2" s="145"/>
      <c r="K2" s="145"/>
      <c r="L2" s="145"/>
      <c r="M2" s="147"/>
      <c r="N2" s="147"/>
      <c r="O2" s="145"/>
      <c r="P2" s="192"/>
      <c r="Q2" s="192"/>
      <c r="R2" s="192"/>
      <c r="S2" s="192"/>
      <c r="T2" s="148"/>
      <c r="U2" s="148"/>
      <c r="V2" s="148"/>
      <c r="W2" s="148"/>
      <c r="X2" s="148"/>
      <c r="Y2" s="148"/>
      <c r="Z2" s="148"/>
      <c r="AA2" s="148"/>
      <c r="AB2" s="148"/>
      <c r="AC2" s="148"/>
      <c r="AD2" s="148"/>
      <c r="AE2" s="148"/>
      <c r="AF2" s="148"/>
      <c r="AG2" s="148"/>
      <c r="AH2" s="148"/>
      <c r="AI2" s="148"/>
      <c r="AJ2" s="148"/>
      <c r="AK2" s="148"/>
      <c r="AL2" s="148"/>
      <c r="AM2" s="148"/>
      <c r="AN2" s="151"/>
      <c r="AO2" s="151"/>
      <c r="AP2" s="151"/>
      <c r="AQ2" s="151"/>
      <c r="AR2" s="151"/>
      <c r="AS2" s="151"/>
      <c r="AT2" s="151"/>
      <c r="AU2" s="151"/>
      <c r="AV2" s="151"/>
      <c r="AW2" s="292"/>
      <c r="AX2" s="151"/>
      <c r="AY2" s="2"/>
    </row>
    <row r="3" spans="1:54" ht="12.75" customHeight="1">
      <c r="A3" s="136"/>
      <c r="B3" s="189"/>
      <c r="C3" s="138"/>
      <c r="D3" s="138"/>
      <c r="E3" s="138"/>
      <c r="F3" s="139"/>
      <c r="G3" s="137"/>
      <c r="H3" s="137"/>
      <c r="I3" s="139"/>
      <c r="J3" s="137"/>
      <c r="K3" s="137"/>
      <c r="L3" s="137"/>
      <c r="M3" s="138"/>
      <c r="N3" s="138"/>
      <c r="O3" s="137"/>
      <c r="P3" s="190"/>
      <c r="Q3" s="190"/>
      <c r="R3" s="190"/>
      <c r="S3" s="190"/>
      <c r="T3" s="140"/>
      <c r="U3" s="140"/>
      <c r="V3" s="140"/>
      <c r="W3" s="140"/>
      <c r="X3" s="140"/>
      <c r="Y3" s="140"/>
      <c r="Z3" s="140"/>
      <c r="AA3" s="140"/>
      <c r="AB3" s="140"/>
      <c r="AC3" s="140"/>
      <c r="AD3" s="140"/>
      <c r="AE3" s="140"/>
      <c r="AF3" s="140"/>
      <c r="AG3" s="140"/>
      <c r="AH3" s="140"/>
      <c r="AI3" s="140"/>
      <c r="AJ3" s="140"/>
      <c r="AK3" s="140"/>
      <c r="AL3" s="140"/>
      <c r="AM3" s="140"/>
      <c r="AN3" s="191"/>
      <c r="AO3" s="191"/>
      <c r="AP3" s="140"/>
      <c r="AQ3" s="140"/>
      <c r="AR3" s="140"/>
      <c r="AS3" s="140"/>
      <c r="AT3" s="140"/>
      <c r="AU3" s="140"/>
      <c r="AV3" s="141"/>
      <c r="AW3" s="151"/>
      <c r="AX3" s="143"/>
    </row>
    <row r="4" spans="1:54" ht="12.75" customHeight="1">
      <c r="A4" s="136"/>
      <c r="B4" s="189"/>
      <c r="C4" s="138"/>
      <c r="D4" s="138"/>
      <c r="E4" s="138"/>
      <c r="F4" s="139"/>
      <c r="G4" s="137"/>
      <c r="H4" s="137"/>
      <c r="I4" s="139"/>
      <c r="J4" s="137"/>
      <c r="K4" s="137"/>
      <c r="L4" s="137"/>
      <c r="M4" s="138"/>
      <c r="N4" s="138"/>
      <c r="O4" s="137"/>
      <c r="P4" s="190"/>
      <c r="Q4" s="190"/>
      <c r="R4" s="190"/>
      <c r="S4" s="190"/>
      <c r="T4" s="140"/>
      <c r="U4" s="140"/>
      <c r="V4" s="140"/>
      <c r="W4" s="140"/>
      <c r="X4" s="140"/>
      <c r="Y4" s="140"/>
      <c r="Z4" s="140"/>
      <c r="AA4" s="140"/>
      <c r="AB4" s="140"/>
      <c r="AC4" s="140"/>
      <c r="AD4" s="140"/>
      <c r="AE4" s="140"/>
      <c r="AF4" s="140"/>
      <c r="AG4" s="140"/>
      <c r="AH4" s="140"/>
      <c r="AI4" s="140"/>
      <c r="AJ4" s="140"/>
      <c r="AK4" s="140"/>
      <c r="AL4" s="140"/>
      <c r="AM4" s="140"/>
      <c r="AN4" s="191"/>
      <c r="AO4" s="191"/>
      <c r="AP4" s="140"/>
      <c r="AQ4" s="140"/>
      <c r="AR4" s="140"/>
      <c r="AS4" s="140"/>
      <c r="AT4" s="140"/>
      <c r="AU4" s="140"/>
      <c r="AV4" s="141"/>
      <c r="AW4" s="151"/>
      <c r="AX4" s="143"/>
    </row>
    <row r="5" spans="1:54" ht="12.75" customHeight="1">
      <c r="A5" s="136"/>
      <c r="B5" s="405" t="s">
        <v>340</v>
      </c>
      <c r="C5" s="405"/>
      <c r="D5" s="405"/>
      <c r="E5" s="405"/>
      <c r="F5" s="405"/>
      <c r="G5" s="405"/>
      <c r="H5" s="137"/>
      <c r="I5" s="139"/>
      <c r="J5" s="137"/>
      <c r="K5" s="137"/>
      <c r="L5" s="137"/>
      <c r="M5" s="138"/>
      <c r="N5" s="138"/>
      <c r="O5" s="137"/>
      <c r="P5" s="190"/>
      <c r="Q5" s="190"/>
      <c r="R5" s="190"/>
      <c r="S5" s="190"/>
      <c r="T5" s="140"/>
      <c r="U5" s="140"/>
      <c r="V5" s="140"/>
      <c r="W5" s="140"/>
      <c r="X5" s="140"/>
      <c r="Y5" s="140"/>
      <c r="Z5" s="140"/>
      <c r="AA5" s="140"/>
      <c r="AB5" s="140"/>
      <c r="AC5" s="140"/>
      <c r="AD5" s="140"/>
      <c r="AE5" s="140"/>
      <c r="AF5" s="140"/>
      <c r="AG5" s="140"/>
      <c r="AH5" s="140"/>
      <c r="AI5" s="140"/>
      <c r="AJ5" s="140"/>
      <c r="AK5" s="140"/>
      <c r="AL5" s="140"/>
      <c r="AM5" s="140"/>
      <c r="AN5" s="191"/>
      <c r="AO5" s="191"/>
      <c r="AP5" s="140"/>
      <c r="AQ5" s="140"/>
      <c r="AR5" s="140"/>
      <c r="AS5" s="140"/>
      <c r="AT5" s="140"/>
      <c r="AU5" s="140"/>
      <c r="AV5" s="141"/>
      <c r="AW5" s="151"/>
      <c r="AX5" s="143"/>
    </row>
    <row r="6" spans="1:54" ht="12.75" customHeight="1">
      <c r="A6" s="144"/>
      <c r="B6" s="421" t="s">
        <v>226</v>
      </c>
      <c r="C6" s="421" t="s">
        <v>131</v>
      </c>
      <c r="D6" s="421" t="s">
        <v>15</v>
      </c>
      <c r="E6" s="409" t="s">
        <v>18</v>
      </c>
      <c r="F6" s="422" t="s">
        <v>140</v>
      </c>
      <c r="G6" s="409" t="s">
        <v>141</v>
      </c>
      <c r="H6" s="409" t="s">
        <v>134</v>
      </c>
      <c r="I6" s="422" t="s">
        <v>52</v>
      </c>
      <c r="J6" s="423" t="s">
        <v>19</v>
      </c>
      <c r="K6" s="409" t="s">
        <v>20</v>
      </c>
      <c r="L6" s="409" t="s">
        <v>10</v>
      </c>
      <c r="M6" s="409" t="s">
        <v>77</v>
      </c>
      <c r="N6" s="409" t="s">
        <v>21</v>
      </c>
      <c r="O6" s="409" t="s">
        <v>11</v>
      </c>
      <c r="P6" s="424" t="s">
        <v>220</v>
      </c>
      <c r="Q6" s="425"/>
      <c r="R6" s="425"/>
      <c r="S6" s="426"/>
      <c r="T6" s="410" t="s">
        <v>225</v>
      </c>
      <c r="U6" s="411"/>
      <c r="V6" s="411"/>
      <c r="W6" s="411"/>
      <c r="X6" s="411"/>
      <c r="Y6" s="411"/>
      <c r="Z6" s="411"/>
      <c r="AA6" s="411"/>
      <c r="AB6" s="411"/>
      <c r="AC6" s="411"/>
      <c r="AD6" s="411"/>
      <c r="AE6" s="411"/>
      <c r="AF6" s="411"/>
      <c r="AG6" s="411"/>
      <c r="AH6" s="411"/>
      <c r="AI6" s="411"/>
      <c r="AJ6" s="411"/>
      <c r="AK6" s="411"/>
      <c r="AL6" s="411"/>
      <c r="AM6" s="411"/>
      <c r="AN6" s="411"/>
      <c r="AO6" s="411"/>
      <c r="AP6" s="411"/>
      <c r="AQ6" s="411"/>
      <c r="AR6" s="411"/>
      <c r="AS6" s="411"/>
      <c r="AT6" s="411"/>
      <c r="AU6" s="411"/>
      <c r="AV6" s="412"/>
      <c r="AW6" s="418" t="s">
        <v>332</v>
      </c>
      <c r="AX6" s="417" t="s">
        <v>0</v>
      </c>
      <c r="AY6" s="2"/>
    </row>
    <row r="7" spans="1:54" s="79" customFormat="1" ht="12.75" customHeight="1">
      <c r="A7" s="155"/>
      <c r="B7" s="421"/>
      <c r="C7" s="421"/>
      <c r="D7" s="421"/>
      <c r="E7" s="409"/>
      <c r="F7" s="422"/>
      <c r="G7" s="409"/>
      <c r="H7" s="409"/>
      <c r="I7" s="422"/>
      <c r="J7" s="423"/>
      <c r="K7" s="409"/>
      <c r="L7" s="409"/>
      <c r="M7" s="409"/>
      <c r="N7" s="409"/>
      <c r="O7" s="409"/>
      <c r="P7" s="409" t="s">
        <v>308</v>
      </c>
      <c r="Q7" s="409" t="s">
        <v>147</v>
      </c>
      <c r="R7" s="409" t="s">
        <v>309</v>
      </c>
      <c r="S7" s="409" t="s">
        <v>218</v>
      </c>
      <c r="T7" s="406" t="s">
        <v>99</v>
      </c>
      <c r="U7" s="407"/>
      <c r="V7" s="407"/>
      <c r="W7" s="407"/>
      <c r="X7" s="407"/>
      <c r="Y7" s="407"/>
      <c r="Z7" s="407"/>
      <c r="AA7" s="407"/>
      <c r="AB7" s="407"/>
      <c r="AC7" s="407"/>
      <c r="AD7" s="407"/>
      <c r="AE7" s="407"/>
      <c r="AF7" s="408"/>
      <c r="AG7" s="393"/>
      <c r="AH7" s="406" t="s">
        <v>96</v>
      </c>
      <c r="AI7" s="407"/>
      <c r="AJ7" s="407"/>
      <c r="AK7" s="407"/>
      <c r="AL7" s="407"/>
      <c r="AM7" s="408"/>
      <c r="AN7" s="413" t="s">
        <v>65</v>
      </c>
      <c r="AO7" s="413" t="s">
        <v>64</v>
      </c>
      <c r="AP7" s="415" t="s">
        <v>24</v>
      </c>
      <c r="AQ7" s="399" t="s">
        <v>25</v>
      </c>
      <c r="AR7" s="399" t="s">
        <v>142</v>
      </c>
      <c r="AS7" s="399" t="s">
        <v>333</v>
      </c>
      <c r="AT7" s="399" t="s">
        <v>210</v>
      </c>
      <c r="AU7" s="399" t="s">
        <v>208</v>
      </c>
      <c r="AV7" s="399" t="s">
        <v>143</v>
      </c>
      <c r="AW7" s="419"/>
      <c r="AX7" s="417"/>
      <c r="AZ7" s="80"/>
      <c r="BA7" s="80"/>
      <c r="BB7" s="80"/>
    </row>
    <row r="8" spans="1:54" s="79" customFormat="1" ht="56.25" customHeight="1">
      <c r="A8" s="155"/>
      <c r="B8" s="421"/>
      <c r="C8" s="421"/>
      <c r="D8" s="421"/>
      <c r="E8" s="409"/>
      <c r="F8" s="422"/>
      <c r="G8" s="409"/>
      <c r="H8" s="409"/>
      <c r="I8" s="422"/>
      <c r="J8" s="423"/>
      <c r="K8" s="409"/>
      <c r="L8" s="409"/>
      <c r="M8" s="409"/>
      <c r="N8" s="409"/>
      <c r="O8" s="409"/>
      <c r="P8" s="409"/>
      <c r="Q8" s="409"/>
      <c r="R8" s="409"/>
      <c r="S8" s="409"/>
      <c r="T8" s="159" t="s">
        <v>354</v>
      </c>
      <c r="U8" s="391" t="s">
        <v>362</v>
      </c>
      <c r="V8" s="391" t="s">
        <v>355</v>
      </c>
      <c r="W8" s="391" t="s">
        <v>363</v>
      </c>
      <c r="X8" s="391" t="s">
        <v>356</v>
      </c>
      <c r="Y8" s="391" t="s">
        <v>364</v>
      </c>
      <c r="Z8" s="391" t="s">
        <v>357</v>
      </c>
      <c r="AA8" s="391" t="s">
        <v>365</v>
      </c>
      <c r="AB8" s="391" t="s">
        <v>358</v>
      </c>
      <c r="AC8" s="391" t="s">
        <v>366</v>
      </c>
      <c r="AD8" s="391" t="s">
        <v>360</v>
      </c>
      <c r="AE8" s="391" t="s">
        <v>368</v>
      </c>
      <c r="AF8" s="159" t="s">
        <v>361</v>
      </c>
      <c r="AG8" s="394" t="s">
        <v>369</v>
      </c>
      <c r="AH8" s="159" t="s">
        <v>7</v>
      </c>
      <c r="AI8" s="159" t="s">
        <v>5</v>
      </c>
      <c r="AJ8" s="159" t="s">
        <v>17</v>
      </c>
      <c r="AK8" s="159" t="s">
        <v>41</v>
      </c>
      <c r="AL8" s="159" t="s">
        <v>16</v>
      </c>
      <c r="AM8" s="159" t="s">
        <v>78</v>
      </c>
      <c r="AN8" s="414"/>
      <c r="AO8" s="414"/>
      <c r="AP8" s="416"/>
      <c r="AQ8" s="400"/>
      <c r="AR8" s="400"/>
      <c r="AS8" s="400"/>
      <c r="AT8" s="400"/>
      <c r="AU8" s="400"/>
      <c r="AV8" s="400"/>
      <c r="AW8" s="420"/>
      <c r="AX8" s="417"/>
      <c r="AZ8" s="80"/>
      <c r="BA8" s="80"/>
      <c r="BB8" s="80"/>
    </row>
    <row r="9" spans="1:54" s="69" customFormat="1" ht="53.25">
      <c r="A9" s="155"/>
      <c r="B9" s="112" t="s">
        <v>91</v>
      </c>
      <c r="C9" s="112" t="s">
        <v>132</v>
      </c>
      <c r="D9" s="112" t="s">
        <v>40</v>
      </c>
      <c r="E9" s="113" t="s">
        <v>82</v>
      </c>
      <c r="F9" s="114" t="s">
        <v>129</v>
      </c>
      <c r="G9" s="113" t="s">
        <v>83</v>
      </c>
      <c r="H9" s="113" t="s">
        <v>133</v>
      </c>
      <c r="I9" s="114" t="s">
        <v>56</v>
      </c>
      <c r="J9" s="113" t="s">
        <v>84</v>
      </c>
      <c r="K9" s="113" t="s">
        <v>12</v>
      </c>
      <c r="L9" s="113" t="s">
        <v>13</v>
      </c>
      <c r="M9" s="113" t="s">
        <v>97</v>
      </c>
      <c r="N9" s="113" t="s">
        <v>14</v>
      </c>
      <c r="O9" s="113" t="s">
        <v>37</v>
      </c>
      <c r="P9" s="115" t="s">
        <v>158</v>
      </c>
      <c r="Q9" s="113" t="s">
        <v>159</v>
      </c>
      <c r="R9" s="113" t="s">
        <v>221</v>
      </c>
      <c r="S9" s="113" t="s">
        <v>222</v>
      </c>
      <c r="T9" s="159" t="s">
        <v>32</v>
      </c>
      <c r="U9" s="391"/>
      <c r="V9" s="159" t="s">
        <v>33</v>
      </c>
      <c r="W9" s="391"/>
      <c r="X9" s="159" t="s">
        <v>34</v>
      </c>
      <c r="Y9" s="391"/>
      <c r="Z9" s="159" t="s">
        <v>35</v>
      </c>
      <c r="AA9" s="391"/>
      <c r="AB9" s="159" t="s">
        <v>36</v>
      </c>
      <c r="AC9" s="391"/>
      <c r="AD9" s="159" t="s">
        <v>135</v>
      </c>
      <c r="AE9" s="391"/>
      <c r="AF9" s="160" t="s">
        <v>92</v>
      </c>
      <c r="AG9" s="160"/>
      <c r="AH9" s="160" t="s">
        <v>85</v>
      </c>
      <c r="AI9" s="159" t="s">
        <v>31</v>
      </c>
      <c r="AJ9" s="159" t="s">
        <v>37</v>
      </c>
      <c r="AK9" s="160" t="s">
        <v>86</v>
      </c>
      <c r="AL9" s="159" t="s">
        <v>38</v>
      </c>
      <c r="AM9" s="159" t="s">
        <v>98</v>
      </c>
      <c r="AN9" s="193" t="s">
        <v>93</v>
      </c>
      <c r="AO9" s="193" t="s">
        <v>94</v>
      </c>
      <c r="AP9" s="160" t="s">
        <v>95</v>
      </c>
      <c r="AQ9" s="163" t="s">
        <v>310</v>
      </c>
      <c r="AR9" s="194" t="s">
        <v>144</v>
      </c>
      <c r="AS9" s="194" t="s">
        <v>214</v>
      </c>
      <c r="AT9" s="194" t="s">
        <v>215</v>
      </c>
      <c r="AU9" s="163" t="s">
        <v>216</v>
      </c>
      <c r="AV9" s="195" t="s">
        <v>145</v>
      </c>
      <c r="AW9" s="195" t="s">
        <v>336</v>
      </c>
      <c r="AX9" s="164" t="s">
        <v>39</v>
      </c>
      <c r="AZ9" s="111"/>
      <c r="BA9" s="111"/>
      <c r="BB9" s="111"/>
    </row>
    <row r="10" spans="1:54" ht="33" customHeight="1">
      <c r="A10" s="218">
        <f t="shared" ref="A10:A41" si="0">+A9+1</f>
        <v>1</v>
      </c>
      <c r="B10" s="177">
        <f>+'1'!$AD$103</f>
        <v>0</v>
      </c>
      <c r="C10" s="178" t="str">
        <f>+'1'!$AH$103</f>
        <v>New Balance</v>
      </c>
      <c r="D10" s="178" t="str">
        <f>+'1'!$B$103</f>
        <v>PWI2(ID)</v>
      </c>
      <c r="E10" s="178" t="str">
        <f>+'1'!$C$103</f>
        <v>Tong HongVN)</v>
      </c>
      <c r="F10" s="372">
        <f>+'1'!$D$103</f>
        <v>0</v>
      </c>
      <c r="G10" s="179" t="str">
        <f>+'1'!$E$103</f>
        <v>pwi-udp</v>
      </c>
      <c r="H10" s="179" t="str">
        <f>+'1'!$F$103</f>
        <v/>
      </c>
      <c r="I10" s="372">
        <f>+'1'!$G$103</f>
        <v>0</v>
      </c>
      <c r="J10" s="180">
        <f>+'1'!$H$103</f>
        <v>0</v>
      </c>
      <c r="K10" s="179" t="str">
        <f>+'1'!$I$103</f>
        <v/>
      </c>
      <c r="L10" s="179" t="str">
        <f>+'1'!$J$103</f>
        <v/>
      </c>
      <c r="M10" s="181" t="str">
        <f>+'1'!$K$103</f>
        <v>Insert Leather Names of your Tannery</v>
      </c>
      <c r="N10" s="181">
        <f>+'1'!$L$103</f>
        <v>0</v>
      </c>
      <c r="O10" s="179">
        <f>+'1'!$M$103</f>
        <v>0</v>
      </c>
      <c r="P10" s="180">
        <f>+'1'!$AI$103</f>
        <v>0</v>
      </c>
      <c r="Q10" s="180">
        <f>+'1'!$AJ$103</f>
        <v>0</v>
      </c>
      <c r="R10" s="180">
        <f>+'1'!$AM$103</f>
        <v>0</v>
      </c>
      <c r="S10" s="180">
        <f>+'1'!$AN$103</f>
        <v>0</v>
      </c>
      <c r="T10" s="180">
        <f>+'1'!$N$103</f>
        <v>0</v>
      </c>
      <c r="U10" s="180">
        <f>'1'!$G$40</f>
        <v>0</v>
      </c>
      <c r="V10" s="180">
        <f>+'1'!$O$103</f>
        <v>0</v>
      </c>
      <c r="W10" s="180">
        <f>'1'!$G$41</f>
        <v>0</v>
      </c>
      <c r="X10" s="180">
        <f>+'1'!$P$103</f>
        <v>0</v>
      </c>
      <c r="Y10" s="180">
        <f>'1'!$G$42</f>
        <v>0</v>
      </c>
      <c r="Z10" s="180">
        <f>+'1'!$Q$103</f>
        <v>0</v>
      </c>
      <c r="AA10" s="180">
        <f>'1'!$G$43</f>
        <v>0</v>
      </c>
      <c r="AB10" s="180">
        <f>+'1'!$R$103</f>
        <v>0</v>
      </c>
      <c r="AC10" s="180">
        <f>'1'!$G$44</f>
        <v>0</v>
      </c>
      <c r="AD10" s="180">
        <f>+'1'!$S$103</f>
        <v>0</v>
      </c>
      <c r="AE10" s="180">
        <f>'1'!$G$45+'1'!$G$46+'1'!$G$47</f>
        <v>0</v>
      </c>
      <c r="AF10" s="180">
        <f>+'1'!$T$103</f>
        <v>0</v>
      </c>
      <c r="AG10" s="180">
        <f>+U10+W10+Y10+AA10+AC10+AE10</f>
        <v>0</v>
      </c>
      <c r="AH10" s="180">
        <f>+'1'!$U$103</f>
        <v>0</v>
      </c>
      <c r="AI10" s="180">
        <f>+'1'!$V$103</f>
        <v>0</v>
      </c>
      <c r="AJ10" s="180">
        <f>+'1'!$W$103</f>
        <v>0</v>
      </c>
      <c r="AK10" s="180">
        <f>+'1'!$X$103</f>
        <v>0</v>
      </c>
      <c r="AL10" s="180">
        <f>+'1'!$Y$103</f>
        <v>0</v>
      </c>
      <c r="AM10" s="180">
        <f>+'1'!$Z$103</f>
        <v>0</v>
      </c>
      <c r="AN10" s="219">
        <f>+'1'!$AF$103</f>
        <v>0</v>
      </c>
      <c r="AO10" s="219">
        <f>+'1'!$AA$103</f>
        <v>0</v>
      </c>
      <c r="AP10" s="180">
        <f>+'1'!$AB$103</f>
        <v>0</v>
      </c>
      <c r="AQ10" s="182">
        <f>+'1'!$AC$103</f>
        <v>0</v>
      </c>
      <c r="AR10" s="220">
        <f>+AQ10-'MLL234 Monthly Ship'!AI10</f>
        <v>0</v>
      </c>
      <c r="AS10" s="220">
        <f>+'1'!$AK$103</f>
        <v>0</v>
      </c>
      <c r="AT10" s="220">
        <f>+AR10+AS10</f>
        <v>0</v>
      </c>
      <c r="AU10" s="220">
        <f>+'1'!$AL$103</f>
        <v>0</v>
      </c>
      <c r="AV10" s="182">
        <f>+'1'!$AG$103</f>
        <v>0</v>
      </c>
      <c r="AW10" s="327">
        <f>IF(NETWORKDAYS('1'!$B$81,'1'!$C$14)-2&lt;0,0,NETWORKDAYS('1'!$B$81,'1'!$C$14)-2)</f>
        <v>0</v>
      </c>
      <c r="AX10" s="188">
        <f>+'1'!$B$83</f>
        <v>0</v>
      </c>
      <c r="AZ10" s="335" t="e">
        <f>+AN10*AP10/$AP$81</f>
        <v>#DIV/0!</v>
      </c>
      <c r="BA10" s="335" t="e">
        <f>+AO10*AP10/$AP$81</f>
        <v>#DIV/0!</v>
      </c>
      <c r="BB10" s="335">
        <f>IF(+AQ10=0,0,+AQ10/AQ$81*AV10)</f>
        <v>0</v>
      </c>
    </row>
    <row r="11" spans="1:54" ht="33" customHeight="1">
      <c r="A11" s="218">
        <f t="shared" si="0"/>
        <v>2</v>
      </c>
      <c r="B11" s="177">
        <f>+'2'!$AD$103</f>
        <v>0</v>
      </c>
      <c r="C11" s="178" t="str">
        <f>+'2'!$AH$103</f>
        <v>New Balance</v>
      </c>
      <c r="D11" s="178" t="str">
        <f>+'2'!$B$103</f>
        <v>PWI2(ID)</v>
      </c>
      <c r="E11" s="178" t="str">
        <f>+'2'!$C$103</f>
        <v>Tong HongVN)</v>
      </c>
      <c r="F11" s="372">
        <f>+'2'!$D$103</f>
        <v>0</v>
      </c>
      <c r="G11" s="179" t="str">
        <f>+'2'!$E$103</f>
        <v/>
      </c>
      <c r="H11" s="179" t="str">
        <f>+'2'!$F$103</f>
        <v/>
      </c>
      <c r="I11" s="372">
        <f>+'2'!$G$103</f>
        <v>0</v>
      </c>
      <c r="J11" s="180">
        <f>+'2'!$H$103</f>
        <v>0</v>
      </c>
      <c r="K11" s="179" t="str">
        <f>+'2'!$I$103</f>
        <v/>
      </c>
      <c r="L11" s="179" t="str">
        <f>+'2'!$J$103</f>
        <v/>
      </c>
      <c r="M11" s="181" t="str">
        <f>+'2'!$K$103</f>
        <v>Insert Leather Names of your Tannery</v>
      </c>
      <c r="N11" s="181">
        <f>+'2'!$L$103</f>
        <v>0</v>
      </c>
      <c r="O11" s="179">
        <f>+'2'!$M$103</f>
        <v>0</v>
      </c>
      <c r="P11" s="180">
        <f>+'2'!$AI$103</f>
        <v>0</v>
      </c>
      <c r="Q11" s="180">
        <f>+'2'!$AJ$103</f>
        <v>0</v>
      </c>
      <c r="R11" s="180">
        <f>+'2'!$AM$103</f>
        <v>0</v>
      </c>
      <c r="S11" s="180">
        <f>+'2'!$AN$103</f>
        <v>0</v>
      </c>
      <c r="T11" s="180">
        <f>+'2'!$N$103</f>
        <v>0</v>
      </c>
      <c r="U11" s="180">
        <f>'2'!$G$40</f>
        <v>0</v>
      </c>
      <c r="V11" s="180">
        <f>+'2'!$O$103</f>
        <v>0</v>
      </c>
      <c r="W11" s="180">
        <f>'2'!$G$41</f>
        <v>0</v>
      </c>
      <c r="X11" s="180">
        <f>+'2'!$P$103</f>
        <v>0</v>
      </c>
      <c r="Y11" s="180">
        <f>'2'!$G$42</f>
        <v>0</v>
      </c>
      <c r="Z11" s="180">
        <f>+'2'!$Q$103</f>
        <v>0</v>
      </c>
      <c r="AA11" s="180">
        <f>'2'!$G$43</f>
        <v>0</v>
      </c>
      <c r="AB11" s="180">
        <f>+'2'!$R$103</f>
        <v>0</v>
      </c>
      <c r="AC11" s="180">
        <f>'2'!$G$44</f>
        <v>0</v>
      </c>
      <c r="AD11" s="180">
        <f>+'2'!$S$103</f>
        <v>0</v>
      </c>
      <c r="AE11" s="180">
        <f>'2'!$G$45+'2'!$G$46+'2'!$G$47</f>
        <v>0</v>
      </c>
      <c r="AF11" s="180">
        <f>+'2'!$T$103</f>
        <v>0</v>
      </c>
      <c r="AG11" s="180">
        <f t="shared" ref="AG11:AG74" si="1">+U11+W11+Y11+AA11+AC11+AE11</f>
        <v>0</v>
      </c>
      <c r="AH11" s="180">
        <f>+'2'!$U$103</f>
        <v>0</v>
      </c>
      <c r="AI11" s="180">
        <f>+'2'!$V$103</f>
        <v>0</v>
      </c>
      <c r="AJ11" s="180">
        <f>+'2'!$W$103</f>
        <v>0</v>
      </c>
      <c r="AK11" s="180">
        <f>+'2'!$X$103</f>
        <v>0</v>
      </c>
      <c r="AL11" s="180">
        <f>+'2'!$Y$103</f>
        <v>0</v>
      </c>
      <c r="AM11" s="180">
        <f>+'2'!$Z$103</f>
        <v>0</v>
      </c>
      <c r="AN11" s="219">
        <f>+'2'!$AF$103</f>
        <v>0</v>
      </c>
      <c r="AO11" s="219">
        <f>+'2'!$AA$103</f>
        <v>0</v>
      </c>
      <c r="AP11" s="180">
        <f>+'2'!$AB$103</f>
        <v>0</v>
      </c>
      <c r="AQ11" s="182">
        <f>+'2'!$AC$103</f>
        <v>0</v>
      </c>
      <c r="AR11" s="220">
        <f>+AQ11-'MLL234 Monthly Ship'!AI11</f>
        <v>0</v>
      </c>
      <c r="AS11" s="220">
        <f>+'2'!$AK$103</f>
        <v>0</v>
      </c>
      <c r="AT11" s="220">
        <f t="shared" ref="AT11:AT74" si="2">+AR11+AS11</f>
        <v>0</v>
      </c>
      <c r="AU11" s="220">
        <f>+'2'!$AL$103</f>
        <v>0</v>
      </c>
      <c r="AV11" s="182">
        <f>+'2'!$AG$103</f>
        <v>0</v>
      </c>
      <c r="AW11" s="327">
        <f>IF(NETWORKDAYS('2'!$B$81,'2'!$C$14)-2&lt;0,0,NETWORKDAYS('2'!$B$81,'2'!$C$14)-2)</f>
        <v>0</v>
      </c>
      <c r="AX11" s="188">
        <f>+'2'!$B$83</f>
        <v>0</v>
      </c>
      <c r="AZ11" s="335" t="e">
        <f t="shared" ref="AZ11:AZ74" si="3">+AN11*AP11/$AP$81</f>
        <v>#DIV/0!</v>
      </c>
      <c r="BA11" s="335" t="e">
        <f t="shared" ref="BA11:BA74" si="4">+AO11*AP11/$AP$81</f>
        <v>#DIV/0!</v>
      </c>
      <c r="BB11" s="335">
        <f t="shared" ref="BB11:BB74" si="5">IF(+AQ11=0,0,+AQ11/AQ$81*AV11)</f>
        <v>0</v>
      </c>
    </row>
    <row r="12" spans="1:54" ht="33" customHeight="1">
      <c r="A12" s="218">
        <f t="shared" si="0"/>
        <v>3</v>
      </c>
      <c r="B12" s="177">
        <f>+'3'!$AD$103</f>
        <v>0</v>
      </c>
      <c r="C12" s="178" t="str">
        <f>+'3'!$AH$103</f>
        <v>New Balance</v>
      </c>
      <c r="D12" s="178" t="str">
        <f>+'3'!$B$103</f>
        <v>PWI2(ID)</v>
      </c>
      <c r="E12" s="178" t="str">
        <f>+'3'!$C$103</f>
        <v>Tong HongVN)</v>
      </c>
      <c r="F12" s="372">
        <f>+'3'!$D$103</f>
        <v>0</v>
      </c>
      <c r="G12" s="179" t="str">
        <f>+'3'!$E$103</f>
        <v/>
      </c>
      <c r="H12" s="179" t="str">
        <f>+'3'!$F$103</f>
        <v/>
      </c>
      <c r="I12" s="372">
        <f>+'3'!$G$103</f>
        <v>0</v>
      </c>
      <c r="J12" s="180">
        <f>+'3'!$H$103</f>
        <v>0</v>
      </c>
      <c r="K12" s="179" t="str">
        <f>+'3'!$I$103</f>
        <v/>
      </c>
      <c r="L12" s="179" t="str">
        <f>+'3'!$J$103</f>
        <v/>
      </c>
      <c r="M12" s="181" t="str">
        <f>+'3'!$K$103</f>
        <v>Insert Leather Names of your Tannery</v>
      </c>
      <c r="N12" s="181">
        <f>+'3'!$L$103</f>
        <v>0</v>
      </c>
      <c r="O12" s="179">
        <f>+'3'!$M$103</f>
        <v>0</v>
      </c>
      <c r="P12" s="180">
        <f>+'3'!$AI$103</f>
        <v>0</v>
      </c>
      <c r="Q12" s="180">
        <f>+'3'!$AJ$103</f>
        <v>0</v>
      </c>
      <c r="R12" s="180">
        <f>+'3'!$AM$103</f>
        <v>0</v>
      </c>
      <c r="S12" s="180">
        <f>+'3'!$AN$103</f>
        <v>0</v>
      </c>
      <c r="T12" s="180">
        <f>+'3'!$N$103</f>
        <v>0</v>
      </c>
      <c r="U12" s="180">
        <f>'3'!$G$40</f>
        <v>0</v>
      </c>
      <c r="V12" s="180">
        <f>+'3'!$O$103</f>
        <v>0</v>
      </c>
      <c r="W12" s="180">
        <f>'3'!$G$41</f>
        <v>0</v>
      </c>
      <c r="X12" s="180">
        <f>+'3'!$P$103</f>
        <v>0</v>
      </c>
      <c r="Y12" s="180">
        <f>'3'!$G$42</f>
        <v>0</v>
      </c>
      <c r="Z12" s="180">
        <f>+'3'!$Q$103</f>
        <v>0</v>
      </c>
      <c r="AA12" s="180">
        <f>'3'!$G$43</f>
        <v>0</v>
      </c>
      <c r="AB12" s="180">
        <f>+'3'!$R$103</f>
        <v>0</v>
      </c>
      <c r="AC12" s="180">
        <f>'3'!$G$44</f>
        <v>0</v>
      </c>
      <c r="AD12" s="180">
        <f>+'3'!$S$103</f>
        <v>0</v>
      </c>
      <c r="AE12" s="180">
        <f>'3'!$G$45+'3'!$G$46+'3'!$G$47</f>
        <v>0</v>
      </c>
      <c r="AF12" s="180">
        <f>+'3'!$T$103</f>
        <v>0</v>
      </c>
      <c r="AG12" s="180">
        <f t="shared" si="1"/>
        <v>0</v>
      </c>
      <c r="AH12" s="180">
        <f>+'3'!$U$103</f>
        <v>0</v>
      </c>
      <c r="AI12" s="180">
        <f>+'3'!$V$103</f>
        <v>0</v>
      </c>
      <c r="AJ12" s="180">
        <f>+'3'!$W$103</f>
        <v>0</v>
      </c>
      <c r="AK12" s="180">
        <f>+'3'!$X$103</f>
        <v>0</v>
      </c>
      <c r="AL12" s="180">
        <f>+'3'!$Y$103</f>
        <v>0</v>
      </c>
      <c r="AM12" s="180">
        <f>+'3'!$Z$103</f>
        <v>0</v>
      </c>
      <c r="AN12" s="219">
        <f>+'3'!$AF$103</f>
        <v>0</v>
      </c>
      <c r="AO12" s="219">
        <f>+'3'!$AA$103</f>
        <v>0</v>
      </c>
      <c r="AP12" s="180">
        <f>+'3'!$AB$103</f>
        <v>0</v>
      </c>
      <c r="AQ12" s="182">
        <f>+'3'!$AC$103</f>
        <v>0</v>
      </c>
      <c r="AR12" s="220">
        <f>+AQ12-'MLL234 Monthly Ship'!AI12</f>
        <v>0</v>
      </c>
      <c r="AS12" s="220">
        <f>+'3'!$AK$103</f>
        <v>0</v>
      </c>
      <c r="AT12" s="220">
        <f t="shared" si="2"/>
        <v>0</v>
      </c>
      <c r="AU12" s="220">
        <f>+'3'!$AL$103</f>
        <v>0</v>
      </c>
      <c r="AV12" s="182">
        <f>+'3'!$AG$103</f>
        <v>0</v>
      </c>
      <c r="AW12" s="327">
        <f>IF(NETWORKDAYS('3'!$B$81,'3'!$C$14)-2&lt;0,0,NETWORKDAYS('3'!$B$81,'3'!$C$14)-2)</f>
        <v>0</v>
      </c>
      <c r="AX12" s="188">
        <f>+'3'!$B$83</f>
        <v>0</v>
      </c>
      <c r="AZ12" s="335" t="e">
        <f t="shared" si="3"/>
        <v>#DIV/0!</v>
      </c>
      <c r="BA12" s="335" t="e">
        <f t="shared" si="4"/>
        <v>#DIV/0!</v>
      </c>
      <c r="BB12" s="335">
        <f t="shared" si="5"/>
        <v>0</v>
      </c>
    </row>
    <row r="13" spans="1:54" ht="33" customHeight="1">
      <c r="A13" s="218">
        <f t="shared" si="0"/>
        <v>4</v>
      </c>
      <c r="B13" s="177">
        <f>+'4'!$AD$103</f>
        <v>0</v>
      </c>
      <c r="C13" s="178" t="str">
        <f>+'4'!$AH$103</f>
        <v>New Balance</v>
      </c>
      <c r="D13" s="178" t="str">
        <f>+'4'!$B$103</f>
        <v>PWI2(ID)</v>
      </c>
      <c r="E13" s="178" t="str">
        <f>+'4'!$C$103</f>
        <v>Tong HongVN)</v>
      </c>
      <c r="F13" s="372">
        <f>+'4'!$D$103</f>
        <v>0</v>
      </c>
      <c r="G13" s="179" t="str">
        <f>+'4'!$E$103</f>
        <v/>
      </c>
      <c r="H13" s="179" t="str">
        <f>+'4'!$F$103</f>
        <v/>
      </c>
      <c r="I13" s="372">
        <f>+'4'!$G$103</f>
        <v>0</v>
      </c>
      <c r="J13" s="180">
        <f>+'4'!$H$103</f>
        <v>0</v>
      </c>
      <c r="K13" s="179" t="str">
        <f>+'4'!$I$103</f>
        <v/>
      </c>
      <c r="L13" s="179" t="str">
        <f>+'4'!$J$103</f>
        <v/>
      </c>
      <c r="M13" s="181" t="str">
        <f>+'4'!$K$103</f>
        <v>Insert Leather Names of your Tannery</v>
      </c>
      <c r="N13" s="181">
        <f>+'4'!$L$103</f>
        <v>0</v>
      </c>
      <c r="O13" s="179">
        <f>+'4'!$M$103</f>
        <v>0</v>
      </c>
      <c r="P13" s="180">
        <f>+'4'!$AI$103</f>
        <v>0</v>
      </c>
      <c r="Q13" s="180">
        <f>+'4'!$AJ$103</f>
        <v>0</v>
      </c>
      <c r="R13" s="180">
        <f>+'4'!$AM$103</f>
        <v>0</v>
      </c>
      <c r="S13" s="180">
        <f>+'4'!$AN$103</f>
        <v>0</v>
      </c>
      <c r="T13" s="180">
        <f>+'4'!$N$103</f>
        <v>0</v>
      </c>
      <c r="U13" s="180">
        <f>'4'!$G$40</f>
        <v>0</v>
      </c>
      <c r="V13" s="180">
        <f>+'4'!$O$103</f>
        <v>0</v>
      </c>
      <c r="W13" s="180">
        <f>'4'!$G$41</f>
        <v>0</v>
      </c>
      <c r="X13" s="180">
        <f>+'4'!$P$103</f>
        <v>0</v>
      </c>
      <c r="Y13" s="180">
        <f>'4'!$G$42</f>
        <v>0</v>
      </c>
      <c r="Z13" s="180">
        <f>+'4'!$Q$103</f>
        <v>0</v>
      </c>
      <c r="AA13" s="180">
        <f>'4'!$G$43</f>
        <v>0</v>
      </c>
      <c r="AB13" s="180">
        <f>+'4'!$R$103</f>
        <v>0</v>
      </c>
      <c r="AC13" s="180">
        <f>'4'!$G$44</f>
        <v>0</v>
      </c>
      <c r="AD13" s="180">
        <f>+'4'!$S$103</f>
        <v>0</v>
      </c>
      <c r="AE13" s="180">
        <f>'4'!$G$45+'4'!$G$46+'4'!$G$47</f>
        <v>0</v>
      </c>
      <c r="AF13" s="180">
        <f>+'4'!$T$103</f>
        <v>0</v>
      </c>
      <c r="AG13" s="180">
        <f t="shared" si="1"/>
        <v>0</v>
      </c>
      <c r="AH13" s="180">
        <f>+'4'!$U$103</f>
        <v>0</v>
      </c>
      <c r="AI13" s="180">
        <f>+'4'!$V$103</f>
        <v>0</v>
      </c>
      <c r="AJ13" s="180">
        <f>+'4'!$W$103</f>
        <v>0</v>
      </c>
      <c r="AK13" s="180">
        <f>+'4'!$X$103</f>
        <v>0</v>
      </c>
      <c r="AL13" s="180">
        <f>+'4'!$Y$103</f>
        <v>0</v>
      </c>
      <c r="AM13" s="180">
        <f>+'4'!$Z$103</f>
        <v>0</v>
      </c>
      <c r="AN13" s="219">
        <f>+'4'!$AF$103</f>
        <v>0</v>
      </c>
      <c r="AO13" s="219">
        <f>+'4'!$AA$103</f>
        <v>0</v>
      </c>
      <c r="AP13" s="180">
        <f>+'4'!$AB$103</f>
        <v>0</v>
      </c>
      <c r="AQ13" s="182">
        <f>+'4'!$AC$103</f>
        <v>0</v>
      </c>
      <c r="AR13" s="220">
        <f>+AQ13-'MLL234 Monthly Ship'!AI13</f>
        <v>0</v>
      </c>
      <c r="AS13" s="220">
        <f>+'4'!$AK$103</f>
        <v>0</v>
      </c>
      <c r="AT13" s="220">
        <f t="shared" si="2"/>
        <v>0</v>
      </c>
      <c r="AU13" s="220">
        <f>+'4'!$AL$103</f>
        <v>0</v>
      </c>
      <c r="AV13" s="182">
        <f>+'4'!$AG$103</f>
        <v>0</v>
      </c>
      <c r="AW13" s="327">
        <f>IF(NETWORKDAYS('4'!$B$81,'4'!$C$14)-2&lt;0,0,NETWORKDAYS('4'!$B$81,'4'!$C$14)-2)</f>
        <v>0</v>
      </c>
      <c r="AX13" s="188">
        <f>+'4'!$B$83</f>
        <v>0</v>
      </c>
      <c r="AZ13" s="335" t="e">
        <f t="shared" si="3"/>
        <v>#DIV/0!</v>
      </c>
      <c r="BA13" s="335" t="e">
        <f t="shared" si="4"/>
        <v>#DIV/0!</v>
      </c>
      <c r="BB13" s="335">
        <f t="shared" si="5"/>
        <v>0</v>
      </c>
    </row>
    <row r="14" spans="1:54" ht="33" customHeight="1">
      <c r="A14" s="218">
        <f t="shared" si="0"/>
        <v>5</v>
      </c>
      <c r="B14" s="177">
        <f>+'5'!$AD$103</f>
        <v>0</v>
      </c>
      <c r="C14" s="178" t="str">
        <f>+'5'!$AH$103</f>
        <v>New Balance</v>
      </c>
      <c r="D14" s="178" t="str">
        <f>+'5'!$B$103</f>
        <v>PWI2(ID)</v>
      </c>
      <c r="E14" s="178" t="str">
        <f>+'5'!$C$103</f>
        <v>Tong HongVN)</v>
      </c>
      <c r="F14" s="372">
        <f>+'5'!$D$103</f>
        <v>0</v>
      </c>
      <c r="G14" s="179" t="str">
        <f>+'5'!$E$103</f>
        <v/>
      </c>
      <c r="H14" s="179" t="str">
        <f>+'5'!$F$103</f>
        <v/>
      </c>
      <c r="I14" s="372">
        <f>+'5'!$G$103</f>
        <v>0</v>
      </c>
      <c r="J14" s="180">
        <f>+'5'!$H$103</f>
        <v>0</v>
      </c>
      <c r="K14" s="179" t="str">
        <f>+'5'!$I$103</f>
        <v/>
      </c>
      <c r="L14" s="179" t="str">
        <f>+'5'!$J$103</f>
        <v/>
      </c>
      <c r="M14" s="181" t="str">
        <f>+'5'!$K$103</f>
        <v>Insert Leather Names of your Tannery</v>
      </c>
      <c r="N14" s="181">
        <f>+'5'!$L$103</f>
        <v>0</v>
      </c>
      <c r="O14" s="179">
        <f>+'5'!$M$103</f>
        <v>0</v>
      </c>
      <c r="P14" s="180">
        <f>+'5'!$AI$103</f>
        <v>0</v>
      </c>
      <c r="Q14" s="180">
        <f>+'5'!$AJ$103</f>
        <v>0</v>
      </c>
      <c r="R14" s="180">
        <f>+'5'!$AM$103</f>
        <v>0</v>
      </c>
      <c r="S14" s="180">
        <f>+'5'!$AN$103</f>
        <v>0</v>
      </c>
      <c r="T14" s="180">
        <f>+'5'!$N$103</f>
        <v>0</v>
      </c>
      <c r="U14" s="180">
        <f>'5'!$G$40</f>
        <v>0</v>
      </c>
      <c r="V14" s="180">
        <f>+'5'!$O$103</f>
        <v>0</v>
      </c>
      <c r="W14" s="180">
        <f>'5'!$G$41</f>
        <v>0</v>
      </c>
      <c r="X14" s="180">
        <f>+'5'!$P$103</f>
        <v>0</v>
      </c>
      <c r="Y14" s="180">
        <f>'5'!$G$42</f>
        <v>0</v>
      </c>
      <c r="Z14" s="180">
        <f>+'5'!$Q$103</f>
        <v>0</v>
      </c>
      <c r="AA14" s="180">
        <f>'5'!$G$43</f>
        <v>0</v>
      </c>
      <c r="AB14" s="180">
        <f>+'5'!$R$103</f>
        <v>0</v>
      </c>
      <c r="AC14" s="180">
        <f>'5'!$G$44</f>
        <v>0</v>
      </c>
      <c r="AD14" s="180">
        <f>+'5'!$S$103</f>
        <v>0</v>
      </c>
      <c r="AE14" s="180">
        <f>'5'!$G$45+'5'!$G$46+'5'!$G$47</f>
        <v>0</v>
      </c>
      <c r="AF14" s="180">
        <f>+'5'!$T$103</f>
        <v>0</v>
      </c>
      <c r="AG14" s="180">
        <f t="shared" si="1"/>
        <v>0</v>
      </c>
      <c r="AH14" s="180">
        <f>+'5'!$U$103</f>
        <v>0</v>
      </c>
      <c r="AI14" s="180">
        <f>+'5'!$V$103</f>
        <v>0</v>
      </c>
      <c r="AJ14" s="180">
        <f>+'5'!$W$103</f>
        <v>0</v>
      </c>
      <c r="AK14" s="180">
        <f>+'5'!$X$103</f>
        <v>0</v>
      </c>
      <c r="AL14" s="180">
        <f>+'5'!$Y$103</f>
        <v>0</v>
      </c>
      <c r="AM14" s="180">
        <f>+'5'!$Z$103</f>
        <v>0</v>
      </c>
      <c r="AN14" s="219">
        <f>+'5'!$AF$103</f>
        <v>0</v>
      </c>
      <c r="AO14" s="219">
        <f>+'5'!$AA$103</f>
        <v>0</v>
      </c>
      <c r="AP14" s="180">
        <f>+'5'!$AB$103</f>
        <v>0</v>
      </c>
      <c r="AQ14" s="182">
        <f>+'5'!$AC$103</f>
        <v>0</v>
      </c>
      <c r="AR14" s="220">
        <f>+AQ14-'MLL234 Monthly Ship'!AI14</f>
        <v>0</v>
      </c>
      <c r="AS14" s="220">
        <f>+'5'!$AK$103</f>
        <v>0</v>
      </c>
      <c r="AT14" s="220">
        <f t="shared" si="2"/>
        <v>0</v>
      </c>
      <c r="AU14" s="220">
        <f>+'5'!$AL$103</f>
        <v>0</v>
      </c>
      <c r="AV14" s="182">
        <f>+'5'!$AG$103</f>
        <v>0</v>
      </c>
      <c r="AW14" s="327">
        <f>IF(NETWORKDAYS('5'!$B$81,'5'!$C$14)-2&lt;0,0,NETWORKDAYS('5'!$B$81,'5'!$C$14)-2)</f>
        <v>0</v>
      </c>
      <c r="AX14" s="188">
        <f>+'5'!$B$83</f>
        <v>0</v>
      </c>
      <c r="AZ14" s="335" t="e">
        <f t="shared" si="3"/>
        <v>#DIV/0!</v>
      </c>
      <c r="BA14" s="335" t="e">
        <f t="shared" si="4"/>
        <v>#DIV/0!</v>
      </c>
      <c r="BB14" s="335">
        <f t="shared" si="5"/>
        <v>0</v>
      </c>
    </row>
    <row r="15" spans="1:54" ht="33" customHeight="1">
      <c r="A15" s="218">
        <f t="shared" si="0"/>
        <v>6</v>
      </c>
      <c r="B15" s="177">
        <f>+'6'!$AD$103</f>
        <v>0</v>
      </c>
      <c r="C15" s="178" t="str">
        <f>+'6'!$AH$103</f>
        <v>New Balance</v>
      </c>
      <c r="D15" s="178" t="str">
        <f>+'6'!$B$103</f>
        <v>PWI2(ID)</v>
      </c>
      <c r="E15" s="178" t="str">
        <f>+'6'!$C$103</f>
        <v>Tong HongVN)</v>
      </c>
      <c r="F15" s="372">
        <f>+'6'!$D$103</f>
        <v>0</v>
      </c>
      <c r="G15" s="179" t="str">
        <f>+'6'!$E$103</f>
        <v/>
      </c>
      <c r="H15" s="179" t="str">
        <f>+'6'!$F$103</f>
        <v/>
      </c>
      <c r="I15" s="372">
        <f>+'6'!$G$103</f>
        <v>0</v>
      </c>
      <c r="J15" s="180">
        <f>+'6'!$H$103</f>
        <v>0</v>
      </c>
      <c r="K15" s="179" t="str">
        <f>+'6'!$I$103</f>
        <v/>
      </c>
      <c r="L15" s="179" t="str">
        <f>+'6'!$J$103</f>
        <v/>
      </c>
      <c r="M15" s="181" t="str">
        <f>+'6'!$K$103</f>
        <v>Insert Leather Names of your Tannery</v>
      </c>
      <c r="N15" s="181">
        <f>+'6'!$L$103</f>
        <v>0</v>
      </c>
      <c r="O15" s="179">
        <f>+'6'!$M$103</f>
        <v>0</v>
      </c>
      <c r="P15" s="180">
        <f>+'6'!$AI$103</f>
        <v>0</v>
      </c>
      <c r="Q15" s="180">
        <f>+'6'!$AJ$103</f>
        <v>0</v>
      </c>
      <c r="R15" s="180">
        <f>+'6'!$AM$103</f>
        <v>0</v>
      </c>
      <c r="S15" s="180">
        <f>+'6'!$AN$103</f>
        <v>0</v>
      </c>
      <c r="T15" s="180">
        <f>+'6'!$N$103</f>
        <v>0</v>
      </c>
      <c r="U15" s="180">
        <f>'6'!$G$40</f>
        <v>0</v>
      </c>
      <c r="V15" s="180">
        <f>+'6'!$O$103</f>
        <v>0</v>
      </c>
      <c r="W15" s="180">
        <f>'6'!$G$41</f>
        <v>0</v>
      </c>
      <c r="X15" s="180">
        <f>+'6'!$P$103</f>
        <v>0</v>
      </c>
      <c r="Y15" s="180">
        <f>'6'!$G$42</f>
        <v>0</v>
      </c>
      <c r="Z15" s="180">
        <f>+'6'!$Q$103</f>
        <v>0</v>
      </c>
      <c r="AA15" s="180">
        <f>'6'!$G$43</f>
        <v>0</v>
      </c>
      <c r="AB15" s="180">
        <f>+'6'!$R$103</f>
        <v>0</v>
      </c>
      <c r="AC15" s="180">
        <f>'6'!$G$44</f>
        <v>0</v>
      </c>
      <c r="AD15" s="180">
        <f>+'6'!$S$103</f>
        <v>0</v>
      </c>
      <c r="AE15" s="180">
        <f>'6'!$G$45+'6'!$G$46+'6'!$G$47</f>
        <v>0</v>
      </c>
      <c r="AF15" s="180">
        <f>+'6'!$T$103</f>
        <v>0</v>
      </c>
      <c r="AG15" s="180">
        <f t="shared" si="1"/>
        <v>0</v>
      </c>
      <c r="AH15" s="180">
        <f>+'6'!$U$103</f>
        <v>0</v>
      </c>
      <c r="AI15" s="180">
        <f>+'6'!$V$103</f>
        <v>0</v>
      </c>
      <c r="AJ15" s="180">
        <f>+'6'!$W$103</f>
        <v>0</v>
      </c>
      <c r="AK15" s="180">
        <f>+'6'!$X$103</f>
        <v>0</v>
      </c>
      <c r="AL15" s="180">
        <f>+'6'!$Y$103</f>
        <v>0</v>
      </c>
      <c r="AM15" s="180">
        <f>+'6'!$Z$103</f>
        <v>0</v>
      </c>
      <c r="AN15" s="219">
        <f>+'6'!$AF$103</f>
        <v>0</v>
      </c>
      <c r="AO15" s="219">
        <f>+'6'!$AA$103</f>
        <v>0</v>
      </c>
      <c r="AP15" s="180">
        <f>+'6'!$AB$103</f>
        <v>0</v>
      </c>
      <c r="AQ15" s="182">
        <f>+'6'!$AC$103</f>
        <v>0</v>
      </c>
      <c r="AR15" s="220">
        <f>+AQ15-'MLL234 Monthly Ship'!AI15</f>
        <v>0</v>
      </c>
      <c r="AS15" s="220">
        <f>+'6'!$AK$103</f>
        <v>0</v>
      </c>
      <c r="AT15" s="220">
        <f t="shared" si="2"/>
        <v>0</v>
      </c>
      <c r="AU15" s="220">
        <f>+'6'!$AL$103</f>
        <v>0</v>
      </c>
      <c r="AV15" s="182">
        <f>+'6'!$AG$103</f>
        <v>0</v>
      </c>
      <c r="AW15" s="327">
        <f>IF(NETWORKDAYS('6'!$B$81,'6'!$C$14)-2&lt;0,0,NETWORKDAYS('6'!$B$81,'6'!$C$14)-2)</f>
        <v>0</v>
      </c>
      <c r="AX15" s="188">
        <f>+'6'!$B$83</f>
        <v>0</v>
      </c>
      <c r="AZ15" s="335" t="e">
        <f t="shared" si="3"/>
        <v>#DIV/0!</v>
      </c>
      <c r="BA15" s="335" t="e">
        <f t="shared" si="4"/>
        <v>#DIV/0!</v>
      </c>
      <c r="BB15" s="335">
        <f t="shared" si="5"/>
        <v>0</v>
      </c>
    </row>
    <row r="16" spans="1:54" ht="33" customHeight="1">
      <c r="A16" s="218">
        <f t="shared" si="0"/>
        <v>7</v>
      </c>
      <c r="B16" s="177">
        <f>+'7'!$AD$103</f>
        <v>0</v>
      </c>
      <c r="C16" s="178" t="str">
        <f>+'7'!$AH$103</f>
        <v>New Balance</v>
      </c>
      <c r="D16" s="178" t="str">
        <f>+'7'!$B$103</f>
        <v>PWI2(ID)</v>
      </c>
      <c r="E16" s="178" t="str">
        <f>+'7'!$C$103</f>
        <v>Tong HongVN)</v>
      </c>
      <c r="F16" s="372">
        <f>+'7'!$D$103</f>
        <v>0</v>
      </c>
      <c r="G16" s="179" t="str">
        <f>+'7'!$E$103</f>
        <v/>
      </c>
      <c r="H16" s="179" t="str">
        <f>+'7'!$F$103</f>
        <v/>
      </c>
      <c r="I16" s="372">
        <f>+'7'!$G$103</f>
        <v>0</v>
      </c>
      <c r="J16" s="180">
        <f>+'7'!$H$103</f>
        <v>0</v>
      </c>
      <c r="K16" s="179" t="str">
        <f>+'7'!$I$103</f>
        <v/>
      </c>
      <c r="L16" s="179" t="str">
        <f>+'7'!$J$103</f>
        <v/>
      </c>
      <c r="M16" s="181" t="str">
        <f>+'7'!$K$103</f>
        <v>Insert Leather Names of your Tannery</v>
      </c>
      <c r="N16" s="181">
        <f>+'7'!$L$103</f>
        <v>0</v>
      </c>
      <c r="O16" s="179">
        <f>+'7'!$M$103</f>
        <v>0</v>
      </c>
      <c r="P16" s="180">
        <f>+'7'!$AI$103</f>
        <v>0</v>
      </c>
      <c r="Q16" s="180">
        <f>+'7'!$AJ$103</f>
        <v>0</v>
      </c>
      <c r="R16" s="180">
        <f>+'7'!$AM$103</f>
        <v>0</v>
      </c>
      <c r="S16" s="180">
        <f>+'7'!$AN$103</f>
        <v>0</v>
      </c>
      <c r="T16" s="180">
        <f>+'7'!$N$103</f>
        <v>0</v>
      </c>
      <c r="U16" s="180">
        <f>'7'!$G$40</f>
        <v>0</v>
      </c>
      <c r="V16" s="180">
        <f>+'7'!$O$103</f>
        <v>0</v>
      </c>
      <c r="W16" s="180">
        <f>'7'!$G$41</f>
        <v>0</v>
      </c>
      <c r="X16" s="180">
        <f>+'7'!$P$103</f>
        <v>0</v>
      </c>
      <c r="Y16" s="180">
        <f>'7'!$G$42</f>
        <v>0</v>
      </c>
      <c r="Z16" s="180">
        <f>+'7'!$Q$103</f>
        <v>0</v>
      </c>
      <c r="AA16" s="180">
        <f>'7'!$G$43</f>
        <v>0</v>
      </c>
      <c r="AB16" s="180">
        <f>+'7'!$R$103</f>
        <v>0</v>
      </c>
      <c r="AC16" s="180">
        <f>'7'!$G$44</f>
        <v>0</v>
      </c>
      <c r="AD16" s="180">
        <f>+'7'!$S$103</f>
        <v>0</v>
      </c>
      <c r="AE16" s="180">
        <f>'7'!$G$45+'7'!$G$46+'7'!$G$47</f>
        <v>0</v>
      </c>
      <c r="AF16" s="180">
        <f>+'7'!$T$103</f>
        <v>0</v>
      </c>
      <c r="AG16" s="180">
        <f t="shared" si="1"/>
        <v>0</v>
      </c>
      <c r="AH16" s="180">
        <f>+'7'!$U$103</f>
        <v>0</v>
      </c>
      <c r="AI16" s="180">
        <f>+'7'!$V$103</f>
        <v>0</v>
      </c>
      <c r="AJ16" s="180">
        <f>+'7'!$W$103</f>
        <v>0</v>
      </c>
      <c r="AK16" s="180">
        <f>+'7'!$X$103</f>
        <v>0</v>
      </c>
      <c r="AL16" s="180">
        <f>+'7'!$Y$103</f>
        <v>0</v>
      </c>
      <c r="AM16" s="180">
        <f>+'7'!$Z$103</f>
        <v>0</v>
      </c>
      <c r="AN16" s="219">
        <f>+'7'!$AF$103</f>
        <v>0</v>
      </c>
      <c r="AO16" s="219">
        <f>+'7'!$AA$103</f>
        <v>0</v>
      </c>
      <c r="AP16" s="180">
        <f>+'7'!$AB$103</f>
        <v>0</v>
      </c>
      <c r="AQ16" s="182">
        <f>+'7'!$AC$103</f>
        <v>0</v>
      </c>
      <c r="AR16" s="220">
        <f>+AQ16-'MLL234 Monthly Ship'!AI16</f>
        <v>0</v>
      </c>
      <c r="AS16" s="220">
        <f>+'7'!$AK$103</f>
        <v>0</v>
      </c>
      <c r="AT16" s="220">
        <f t="shared" si="2"/>
        <v>0</v>
      </c>
      <c r="AU16" s="220">
        <f>+'7'!$AL$103</f>
        <v>0</v>
      </c>
      <c r="AV16" s="182">
        <f>+'7'!$AG$103</f>
        <v>0</v>
      </c>
      <c r="AW16" s="327">
        <f>IF(NETWORKDAYS('7'!$B$81,'7'!$C$14)-2&lt;0,0,NETWORKDAYS('7'!$B$81,'7'!$C$14)-2)</f>
        <v>0</v>
      </c>
      <c r="AX16" s="188">
        <f>+'7'!$B$83</f>
        <v>0</v>
      </c>
      <c r="AZ16" s="335" t="e">
        <f t="shared" si="3"/>
        <v>#DIV/0!</v>
      </c>
      <c r="BA16" s="335" t="e">
        <f t="shared" si="4"/>
        <v>#DIV/0!</v>
      </c>
      <c r="BB16" s="335">
        <f t="shared" si="5"/>
        <v>0</v>
      </c>
    </row>
    <row r="17" spans="1:54" ht="33" customHeight="1">
      <c r="A17" s="218">
        <f t="shared" si="0"/>
        <v>8</v>
      </c>
      <c r="B17" s="177">
        <f>+'8'!$AD$103</f>
        <v>0</v>
      </c>
      <c r="C17" s="178" t="str">
        <f>+'8'!$AH$103</f>
        <v>New Balance</v>
      </c>
      <c r="D17" s="178" t="str">
        <f>+'8'!$B$103</f>
        <v>PWI2(ID)</v>
      </c>
      <c r="E17" s="178" t="str">
        <f>+'8'!$C$103</f>
        <v>Tong HongVN)</v>
      </c>
      <c r="F17" s="372">
        <f>+'8'!$D$103</f>
        <v>0</v>
      </c>
      <c r="G17" s="179" t="str">
        <f>+'8'!$E$103</f>
        <v/>
      </c>
      <c r="H17" s="179" t="str">
        <f>+'8'!$F$103</f>
        <v/>
      </c>
      <c r="I17" s="372">
        <f>+'8'!$G$103</f>
        <v>0</v>
      </c>
      <c r="J17" s="180">
        <f>+'8'!$H$103</f>
        <v>0</v>
      </c>
      <c r="K17" s="179" t="str">
        <f>+'8'!$I$103</f>
        <v/>
      </c>
      <c r="L17" s="179" t="str">
        <f>+'8'!$J$103</f>
        <v/>
      </c>
      <c r="M17" s="181" t="str">
        <f>+'8'!$K$103</f>
        <v>Insert Leather Names of your Tannery</v>
      </c>
      <c r="N17" s="181">
        <f>+'8'!$L$103</f>
        <v>0</v>
      </c>
      <c r="O17" s="179">
        <f>+'8'!$M$103</f>
        <v>0</v>
      </c>
      <c r="P17" s="180">
        <f>+'8'!$AI$103</f>
        <v>0</v>
      </c>
      <c r="Q17" s="180">
        <f>+'8'!$AJ$103</f>
        <v>0</v>
      </c>
      <c r="R17" s="180">
        <f>+'8'!$AM$103</f>
        <v>0</v>
      </c>
      <c r="S17" s="180">
        <f>+'8'!$AN$103</f>
        <v>0</v>
      </c>
      <c r="T17" s="180">
        <f>+'8'!$N$103</f>
        <v>0</v>
      </c>
      <c r="U17" s="180">
        <f>'8'!$G$40</f>
        <v>0</v>
      </c>
      <c r="V17" s="180">
        <f>+'8'!$O$103</f>
        <v>0</v>
      </c>
      <c r="W17" s="180">
        <f>'8'!$G$41</f>
        <v>0</v>
      </c>
      <c r="X17" s="180">
        <f>+'8'!$P$103</f>
        <v>0</v>
      </c>
      <c r="Y17" s="180">
        <f>'8'!$G$42</f>
        <v>0</v>
      </c>
      <c r="Z17" s="180">
        <f>+'8'!$Q$103</f>
        <v>0</v>
      </c>
      <c r="AA17" s="180">
        <f>'8'!$G$43</f>
        <v>0</v>
      </c>
      <c r="AB17" s="180">
        <f>+'8'!$R$103</f>
        <v>0</v>
      </c>
      <c r="AC17" s="180">
        <f>'8'!$G$44</f>
        <v>0</v>
      </c>
      <c r="AD17" s="180">
        <f>+'8'!$S$103</f>
        <v>0</v>
      </c>
      <c r="AE17" s="180">
        <f>'8'!$G$45+'8'!$G$46+'8'!$G$47</f>
        <v>0</v>
      </c>
      <c r="AF17" s="180">
        <f>+'8'!$T$103</f>
        <v>0</v>
      </c>
      <c r="AG17" s="180">
        <f t="shared" si="1"/>
        <v>0</v>
      </c>
      <c r="AH17" s="180">
        <f>+'8'!$U$103</f>
        <v>0</v>
      </c>
      <c r="AI17" s="180">
        <f>+'8'!$V$103</f>
        <v>0</v>
      </c>
      <c r="AJ17" s="180">
        <f>+'8'!$W$103</f>
        <v>0</v>
      </c>
      <c r="AK17" s="180">
        <f>+'8'!$X$103</f>
        <v>0</v>
      </c>
      <c r="AL17" s="180">
        <f>+'8'!$Y$103</f>
        <v>0</v>
      </c>
      <c r="AM17" s="180">
        <f>+'8'!$Z$103</f>
        <v>0</v>
      </c>
      <c r="AN17" s="219">
        <f>+'8'!$AF$103</f>
        <v>0</v>
      </c>
      <c r="AO17" s="219">
        <f>+'8'!$AA$103</f>
        <v>0</v>
      </c>
      <c r="AP17" s="180">
        <f>+'8'!$AB$103</f>
        <v>0</v>
      </c>
      <c r="AQ17" s="182">
        <f>+'8'!$AC$103</f>
        <v>0</v>
      </c>
      <c r="AR17" s="220">
        <f>+AQ17-'MLL234 Monthly Ship'!AI17</f>
        <v>0</v>
      </c>
      <c r="AS17" s="220">
        <f>+'8'!$AK$103</f>
        <v>0</v>
      </c>
      <c r="AT17" s="220">
        <f t="shared" si="2"/>
        <v>0</v>
      </c>
      <c r="AU17" s="220">
        <f>+'8'!$AL$103</f>
        <v>0</v>
      </c>
      <c r="AV17" s="182">
        <f>+'8'!$AG$103</f>
        <v>0</v>
      </c>
      <c r="AW17" s="327">
        <f>IF(NETWORKDAYS('8'!$B$81,'8'!$C$14)-2&lt;0,0,NETWORKDAYS('8'!$B$81,'8'!$C$14)-2)</f>
        <v>0</v>
      </c>
      <c r="AX17" s="188">
        <f>+'8'!$B$83</f>
        <v>0</v>
      </c>
      <c r="AZ17" s="335" t="e">
        <f t="shared" si="3"/>
        <v>#DIV/0!</v>
      </c>
      <c r="BA17" s="335" t="e">
        <f t="shared" si="4"/>
        <v>#DIV/0!</v>
      </c>
      <c r="BB17" s="335">
        <f t="shared" si="5"/>
        <v>0</v>
      </c>
    </row>
    <row r="18" spans="1:54" ht="33" customHeight="1">
      <c r="A18" s="218">
        <f t="shared" si="0"/>
        <v>9</v>
      </c>
      <c r="B18" s="177">
        <f>+'9'!$AD$103</f>
        <v>0</v>
      </c>
      <c r="C18" s="178" t="str">
        <f>+'9'!$AH$103</f>
        <v>New Balance</v>
      </c>
      <c r="D18" s="178" t="str">
        <f>+'9'!$B$103</f>
        <v>PWI2(ID)</v>
      </c>
      <c r="E18" s="178" t="str">
        <f>+'9'!$C$103</f>
        <v>Tong HongVN)</v>
      </c>
      <c r="F18" s="372">
        <f>+'9'!$D$103</f>
        <v>0</v>
      </c>
      <c r="G18" s="179" t="str">
        <f>+'9'!$E$103</f>
        <v/>
      </c>
      <c r="H18" s="179" t="str">
        <f>+'9'!$F$103</f>
        <v/>
      </c>
      <c r="I18" s="372">
        <f>+'9'!$G$103</f>
        <v>0</v>
      </c>
      <c r="J18" s="180">
        <f>+'9'!$H$103</f>
        <v>0</v>
      </c>
      <c r="K18" s="179" t="str">
        <f>+'9'!$I$103</f>
        <v/>
      </c>
      <c r="L18" s="179" t="str">
        <f>+'9'!$J$103</f>
        <v/>
      </c>
      <c r="M18" s="181" t="str">
        <f>+'9'!$K$103</f>
        <v>Insert Leather Names of your Tannery</v>
      </c>
      <c r="N18" s="181">
        <f>+'9'!$L$103</f>
        <v>0</v>
      </c>
      <c r="O18" s="179">
        <f>+'9'!$M$103</f>
        <v>0</v>
      </c>
      <c r="P18" s="180">
        <f>+'9'!$AI$103</f>
        <v>0</v>
      </c>
      <c r="Q18" s="180">
        <f>+'9'!$AJ$103</f>
        <v>0</v>
      </c>
      <c r="R18" s="180">
        <f>+'9'!$AM$103</f>
        <v>0</v>
      </c>
      <c r="S18" s="180">
        <f>+'9'!$AN$103</f>
        <v>0</v>
      </c>
      <c r="T18" s="180">
        <f>+'9'!$N$103</f>
        <v>0</v>
      </c>
      <c r="U18" s="180">
        <f>'9'!$G$40</f>
        <v>0</v>
      </c>
      <c r="V18" s="180">
        <f>+'9'!$O$103</f>
        <v>0</v>
      </c>
      <c r="W18" s="180">
        <f>'9'!$G$41</f>
        <v>0</v>
      </c>
      <c r="X18" s="180">
        <f>+'9'!$P$103</f>
        <v>0</v>
      </c>
      <c r="Y18" s="180">
        <f>'9'!$G$42</f>
        <v>0</v>
      </c>
      <c r="Z18" s="180">
        <f>+'9'!$Q$103</f>
        <v>0</v>
      </c>
      <c r="AA18" s="180">
        <f>'9'!$G$43</f>
        <v>0</v>
      </c>
      <c r="AB18" s="180">
        <f>+'9'!$R$103</f>
        <v>0</v>
      </c>
      <c r="AC18" s="180">
        <f>'9'!$G$44</f>
        <v>0</v>
      </c>
      <c r="AD18" s="180">
        <f>+'9'!$S$103</f>
        <v>0</v>
      </c>
      <c r="AE18" s="180">
        <f>'9'!$G$45+'9'!$G$46+'9'!$G$47</f>
        <v>0</v>
      </c>
      <c r="AF18" s="180">
        <f>+'9'!$T$103</f>
        <v>0</v>
      </c>
      <c r="AG18" s="180">
        <f t="shared" si="1"/>
        <v>0</v>
      </c>
      <c r="AH18" s="180">
        <f>+'9'!$U$103</f>
        <v>0</v>
      </c>
      <c r="AI18" s="180">
        <f>+'9'!$V$103</f>
        <v>0</v>
      </c>
      <c r="AJ18" s="180">
        <f>+'9'!$W$103</f>
        <v>0</v>
      </c>
      <c r="AK18" s="180">
        <f>+'9'!$X$103</f>
        <v>0</v>
      </c>
      <c r="AL18" s="180">
        <f>+'9'!$Y$103</f>
        <v>0</v>
      </c>
      <c r="AM18" s="180">
        <f>+'9'!$Z$103</f>
        <v>0</v>
      </c>
      <c r="AN18" s="219">
        <f>+'9'!$AF$103</f>
        <v>0</v>
      </c>
      <c r="AO18" s="219">
        <f>+'9'!$AA$103</f>
        <v>0</v>
      </c>
      <c r="AP18" s="180">
        <f>+'9'!$AB$103</f>
        <v>0</v>
      </c>
      <c r="AQ18" s="182">
        <f>+'9'!$AC$103</f>
        <v>0</v>
      </c>
      <c r="AR18" s="220">
        <f>+AQ18-'MLL234 Monthly Ship'!AI18</f>
        <v>0</v>
      </c>
      <c r="AS18" s="220">
        <f>+'9'!$AK$103</f>
        <v>0</v>
      </c>
      <c r="AT18" s="220">
        <f t="shared" si="2"/>
        <v>0</v>
      </c>
      <c r="AU18" s="220">
        <f>+'9'!$AL$103</f>
        <v>0</v>
      </c>
      <c r="AV18" s="182">
        <f>+'9'!$AG$103</f>
        <v>0</v>
      </c>
      <c r="AW18" s="327">
        <f>IF(NETWORKDAYS('9'!$B$81,'9'!$C$14)-2&lt;0,0,NETWORKDAYS('9'!$B$81,'9'!$C$14)-2)</f>
        <v>0</v>
      </c>
      <c r="AX18" s="188">
        <f>+'9'!$B$83</f>
        <v>0</v>
      </c>
      <c r="AZ18" s="335" t="e">
        <f t="shared" si="3"/>
        <v>#DIV/0!</v>
      </c>
      <c r="BA18" s="335" t="e">
        <f t="shared" si="4"/>
        <v>#DIV/0!</v>
      </c>
      <c r="BB18" s="335">
        <f t="shared" si="5"/>
        <v>0</v>
      </c>
    </row>
    <row r="19" spans="1:54" ht="33" customHeight="1">
      <c r="A19" s="218">
        <f t="shared" si="0"/>
        <v>10</v>
      </c>
      <c r="B19" s="177">
        <f>+'10'!$AD$103</f>
        <v>0</v>
      </c>
      <c r="C19" s="178" t="str">
        <f>+'10'!$AH$103</f>
        <v>New Balance</v>
      </c>
      <c r="D19" s="178" t="str">
        <f>+'10'!$B$103</f>
        <v>PWI2(ID)</v>
      </c>
      <c r="E19" s="178" t="str">
        <f>+'10'!$C$103</f>
        <v>Tong HongVN)</v>
      </c>
      <c r="F19" s="372">
        <f>+'10'!$D$103</f>
        <v>0</v>
      </c>
      <c r="G19" s="179" t="str">
        <f>+'10'!$E$103</f>
        <v/>
      </c>
      <c r="H19" s="179" t="str">
        <f>+'10'!$F$103</f>
        <v/>
      </c>
      <c r="I19" s="372">
        <f>+'10'!$G$103</f>
        <v>0</v>
      </c>
      <c r="J19" s="180">
        <f>+'10'!$H$103</f>
        <v>0</v>
      </c>
      <c r="K19" s="179" t="str">
        <f>+'10'!$I$103</f>
        <v/>
      </c>
      <c r="L19" s="179" t="str">
        <f>+'10'!$J$103</f>
        <v/>
      </c>
      <c r="M19" s="181" t="str">
        <f>+'10'!$K$103</f>
        <v>Insert Leather Names of your Tannery</v>
      </c>
      <c r="N19" s="181">
        <f>+'10'!$L$103</f>
        <v>0</v>
      </c>
      <c r="O19" s="179">
        <f>+'10'!$M$103</f>
        <v>0</v>
      </c>
      <c r="P19" s="180">
        <f>+'10'!$AI$103</f>
        <v>0</v>
      </c>
      <c r="Q19" s="180">
        <f>+'10'!$AJ$103</f>
        <v>0</v>
      </c>
      <c r="R19" s="180">
        <f>+'10'!$AM$103</f>
        <v>0</v>
      </c>
      <c r="S19" s="180">
        <f>+'10'!$AN$103</f>
        <v>0</v>
      </c>
      <c r="T19" s="180">
        <f>+'10'!$N$103</f>
        <v>0</v>
      </c>
      <c r="U19" s="180">
        <f>'10'!$G$40</f>
        <v>0</v>
      </c>
      <c r="V19" s="180">
        <f>+'10'!$O$103</f>
        <v>0</v>
      </c>
      <c r="W19" s="180">
        <f>'10'!$G$41</f>
        <v>0</v>
      </c>
      <c r="X19" s="180">
        <f>+'10'!$P$103</f>
        <v>0</v>
      </c>
      <c r="Y19" s="180">
        <f>'10'!$G$42</f>
        <v>0</v>
      </c>
      <c r="Z19" s="180">
        <f>+'10'!$Q$103</f>
        <v>0</v>
      </c>
      <c r="AA19" s="180">
        <f>'10'!$G$43</f>
        <v>0</v>
      </c>
      <c r="AB19" s="180">
        <f>+'10'!$R$103</f>
        <v>0</v>
      </c>
      <c r="AC19" s="180">
        <f>'10'!$G$44</f>
        <v>0</v>
      </c>
      <c r="AD19" s="180">
        <f>+'10'!$S$103</f>
        <v>0</v>
      </c>
      <c r="AE19" s="180">
        <f>'10'!$G$45+'10'!$G$46+'10'!$G$47</f>
        <v>0</v>
      </c>
      <c r="AF19" s="180">
        <f>+'10'!$T$103</f>
        <v>0</v>
      </c>
      <c r="AG19" s="180">
        <f t="shared" si="1"/>
        <v>0</v>
      </c>
      <c r="AH19" s="180">
        <f>+'10'!$U$103</f>
        <v>0</v>
      </c>
      <c r="AI19" s="180">
        <f>+'10'!$V$103</f>
        <v>0</v>
      </c>
      <c r="AJ19" s="180">
        <f>+'10'!$W$103</f>
        <v>0</v>
      </c>
      <c r="AK19" s="180">
        <f>+'10'!$X$103</f>
        <v>0</v>
      </c>
      <c r="AL19" s="180">
        <f>+'10'!$Y$103</f>
        <v>0</v>
      </c>
      <c r="AM19" s="180">
        <f>+'10'!$Z$103</f>
        <v>0</v>
      </c>
      <c r="AN19" s="219">
        <f>+'10'!$AF$103</f>
        <v>0</v>
      </c>
      <c r="AO19" s="219">
        <f>+'10'!$AA$103</f>
        <v>0</v>
      </c>
      <c r="AP19" s="180">
        <f>+'10'!$AB$103</f>
        <v>0</v>
      </c>
      <c r="AQ19" s="182">
        <f>+'10'!$AC$103</f>
        <v>0</v>
      </c>
      <c r="AR19" s="220">
        <f>+AQ19-'MLL234 Monthly Ship'!AI19</f>
        <v>0</v>
      </c>
      <c r="AS19" s="220">
        <f>+'10'!$AK$103</f>
        <v>0</v>
      </c>
      <c r="AT19" s="220">
        <f t="shared" si="2"/>
        <v>0</v>
      </c>
      <c r="AU19" s="220">
        <f>+'10'!$AL$103</f>
        <v>0</v>
      </c>
      <c r="AV19" s="182">
        <f>+'10'!$AG$103</f>
        <v>0</v>
      </c>
      <c r="AW19" s="327">
        <f>IF(NETWORKDAYS('10'!$B$81,'10'!$C$14)-2&lt;0,0,NETWORKDAYS('10'!$B$81,'10'!$C$14)-2)</f>
        <v>0</v>
      </c>
      <c r="AX19" s="188">
        <f>+'10'!$B$83</f>
        <v>0</v>
      </c>
      <c r="AZ19" s="335" t="e">
        <f t="shared" si="3"/>
        <v>#DIV/0!</v>
      </c>
      <c r="BA19" s="335" t="e">
        <f t="shared" si="4"/>
        <v>#DIV/0!</v>
      </c>
      <c r="BB19" s="335">
        <f t="shared" si="5"/>
        <v>0</v>
      </c>
    </row>
    <row r="20" spans="1:54" ht="33" customHeight="1">
      <c r="A20" s="218">
        <f t="shared" si="0"/>
        <v>11</v>
      </c>
      <c r="B20" s="177">
        <f>+'11'!$AD$103</f>
        <v>0</v>
      </c>
      <c r="C20" s="178" t="str">
        <f>+'11'!$AH$103</f>
        <v>New Balance</v>
      </c>
      <c r="D20" s="178" t="str">
        <f>+'11'!$B$103</f>
        <v>PWI2(ID)</v>
      </c>
      <c r="E20" s="178" t="str">
        <f>+'11'!$C$103</f>
        <v>Tong HongVN)</v>
      </c>
      <c r="F20" s="372">
        <f>+'11'!$D$103</f>
        <v>0</v>
      </c>
      <c r="G20" s="179" t="str">
        <f>+'11'!$E$103</f>
        <v/>
      </c>
      <c r="H20" s="179" t="str">
        <f>+'11'!$F$103</f>
        <v/>
      </c>
      <c r="I20" s="372">
        <f>+'11'!$G$103</f>
        <v>0</v>
      </c>
      <c r="J20" s="180">
        <f>+'11'!$H$103</f>
        <v>0</v>
      </c>
      <c r="K20" s="179" t="str">
        <f>+'11'!$I$103</f>
        <v/>
      </c>
      <c r="L20" s="179" t="str">
        <f>+'11'!$J$103</f>
        <v/>
      </c>
      <c r="M20" s="181" t="str">
        <f>+'11'!$K$103</f>
        <v>Insert Leather Names of your Tannery</v>
      </c>
      <c r="N20" s="181">
        <f>+'11'!$L$103</f>
        <v>0</v>
      </c>
      <c r="O20" s="179">
        <f>+'11'!$M$103</f>
        <v>0</v>
      </c>
      <c r="P20" s="180">
        <f>+'11'!$AI$103</f>
        <v>0</v>
      </c>
      <c r="Q20" s="180">
        <f>+'11'!$AJ$103</f>
        <v>0</v>
      </c>
      <c r="R20" s="180">
        <f>+'11'!$AM$103</f>
        <v>0</v>
      </c>
      <c r="S20" s="180">
        <f>+'11'!$AN$103</f>
        <v>0</v>
      </c>
      <c r="T20" s="180">
        <f>+'11'!$N$103</f>
        <v>0</v>
      </c>
      <c r="U20" s="180">
        <f>'11'!$G$40</f>
        <v>0</v>
      </c>
      <c r="V20" s="180">
        <f>+'11'!$O$103</f>
        <v>0</v>
      </c>
      <c r="W20" s="180">
        <f>'11'!$G$41</f>
        <v>0</v>
      </c>
      <c r="X20" s="180">
        <f>+'11'!$P$103</f>
        <v>0</v>
      </c>
      <c r="Y20" s="180">
        <f>'11'!$G$42</f>
        <v>0</v>
      </c>
      <c r="Z20" s="180">
        <f>+'11'!$Q$103</f>
        <v>0</v>
      </c>
      <c r="AA20" s="180">
        <f>'11'!$G$43</f>
        <v>0</v>
      </c>
      <c r="AB20" s="180">
        <f>+'11'!$R$103</f>
        <v>0</v>
      </c>
      <c r="AC20" s="180">
        <f>'11'!$G$44</f>
        <v>0</v>
      </c>
      <c r="AD20" s="180">
        <f>+'11'!$S$103</f>
        <v>0</v>
      </c>
      <c r="AE20" s="180">
        <f>'11'!$G$45+'11'!$G$46+'11'!$G$47</f>
        <v>0</v>
      </c>
      <c r="AF20" s="180">
        <f>+'11'!$T$103</f>
        <v>0</v>
      </c>
      <c r="AG20" s="180">
        <f t="shared" si="1"/>
        <v>0</v>
      </c>
      <c r="AH20" s="180">
        <f>+'11'!$U$103</f>
        <v>0</v>
      </c>
      <c r="AI20" s="180">
        <f>+'11'!$V$103</f>
        <v>0</v>
      </c>
      <c r="AJ20" s="180">
        <f>+'11'!$W$103</f>
        <v>0</v>
      </c>
      <c r="AK20" s="180">
        <f>+'11'!$X$103</f>
        <v>0</v>
      </c>
      <c r="AL20" s="180">
        <f>+'11'!$Y$103</f>
        <v>0</v>
      </c>
      <c r="AM20" s="180">
        <f>+'11'!$Z$103</f>
        <v>0</v>
      </c>
      <c r="AN20" s="219">
        <f>+'11'!$AF$103</f>
        <v>0</v>
      </c>
      <c r="AO20" s="219">
        <f>+'11'!$AA$103</f>
        <v>0</v>
      </c>
      <c r="AP20" s="180">
        <f>+'11'!$AB$103</f>
        <v>0</v>
      </c>
      <c r="AQ20" s="182">
        <f>+'11'!$AC$103</f>
        <v>0</v>
      </c>
      <c r="AR20" s="220">
        <f>+AQ20-'MLL234 Monthly Ship'!AI20</f>
        <v>0</v>
      </c>
      <c r="AS20" s="220">
        <f>+'11'!$AK$103</f>
        <v>0</v>
      </c>
      <c r="AT20" s="220">
        <f t="shared" si="2"/>
        <v>0</v>
      </c>
      <c r="AU20" s="220">
        <f>+'11'!$AL$103</f>
        <v>0</v>
      </c>
      <c r="AV20" s="182">
        <f>+'11'!$AG$103</f>
        <v>0</v>
      </c>
      <c r="AW20" s="327">
        <f>IF(NETWORKDAYS('11'!$B$81,'11'!$C$14)-2&lt;0,0,NETWORKDAYS('11'!$B$81,'11'!$C$14)-2)</f>
        <v>0</v>
      </c>
      <c r="AX20" s="188">
        <f>+'11'!$B$83</f>
        <v>0</v>
      </c>
      <c r="AZ20" s="335" t="e">
        <f t="shared" si="3"/>
        <v>#DIV/0!</v>
      </c>
      <c r="BA20" s="335" t="e">
        <f t="shared" si="4"/>
        <v>#DIV/0!</v>
      </c>
      <c r="BB20" s="335">
        <f t="shared" si="5"/>
        <v>0</v>
      </c>
    </row>
    <row r="21" spans="1:54" ht="33" customHeight="1">
      <c r="A21" s="218">
        <f t="shared" si="0"/>
        <v>12</v>
      </c>
      <c r="B21" s="177">
        <f>+'12'!$AD$103</f>
        <v>0</v>
      </c>
      <c r="C21" s="178" t="str">
        <f>+'12'!$AH$103</f>
        <v>New Balance</v>
      </c>
      <c r="D21" s="178" t="str">
        <f>+'12'!$B$103</f>
        <v>PWI2(ID)</v>
      </c>
      <c r="E21" s="178" t="str">
        <f>+'12'!$C$103</f>
        <v>Tong HongVN)</v>
      </c>
      <c r="F21" s="372">
        <f>+'12'!$D$103</f>
        <v>0</v>
      </c>
      <c r="G21" s="179" t="str">
        <f>+'12'!$E$103</f>
        <v/>
      </c>
      <c r="H21" s="179" t="str">
        <f>+'12'!$F$103</f>
        <v/>
      </c>
      <c r="I21" s="372">
        <f>+'12'!$G$103</f>
        <v>0</v>
      </c>
      <c r="J21" s="180">
        <f>+'12'!$H$103</f>
        <v>0</v>
      </c>
      <c r="K21" s="179" t="str">
        <f>+'12'!$I$103</f>
        <v/>
      </c>
      <c r="L21" s="179" t="str">
        <f>+'12'!$J$103</f>
        <v/>
      </c>
      <c r="M21" s="181" t="str">
        <f>+'12'!$K$103</f>
        <v>Insert Leather Names of your Tannery</v>
      </c>
      <c r="N21" s="181">
        <f>+'12'!$L$103</f>
        <v>0</v>
      </c>
      <c r="O21" s="179">
        <f>+'12'!$M$103</f>
        <v>0</v>
      </c>
      <c r="P21" s="180">
        <f>+'12'!$AI$103</f>
        <v>0</v>
      </c>
      <c r="Q21" s="180">
        <f>+'12'!$AJ$103</f>
        <v>0</v>
      </c>
      <c r="R21" s="180">
        <f>+'12'!$AM$103</f>
        <v>0</v>
      </c>
      <c r="S21" s="180">
        <f>+'12'!$AN$103</f>
        <v>0</v>
      </c>
      <c r="T21" s="180">
        <f>+'12'!$N$103</f>
        <v>0</v>
      </c>
      <c r="U21" s="180">
        <f>'12'!$G$40</f>
        <v>0</v>
      </c>
      <c r="V21" s="180">
        <f>+'12'!$O$103</f>
        <v>0</v>
      </c>
      <c r="W21" s="180">
        <f>'12'!$G$41</f>
        <v>0</v>
      </c>
      <c r="X21" s="180">
        <f>+'12'!$P$103</f>
        <v>0</v>
      </c>
      <c r="Y21" s="180">
        <f>'12'!$G$42</f>
        <v>0</v>
      </c>
      <c r="Z21" s="180">
        <f>+'12'!$Q$103</f>
        <v>0</v>
      </c>
      <c r="AA21" s="180">
        <f>'12'!$G$43</f>
        <v>0</v>
      </c>
      <c r="AB21" s="180">
        <f>+'12'!$R$103</f>
        <v>0</v>
      </c>
      <c r="AC21" s="180">
        <f>'12'!$G$44</f>
        <v>0</v>
      </c>
      <c r="AD21" s="180">
        <f>+'12'!$S$103</f>
        <v>0</v>
      </c>
      <c r="AE21" s="180">
        <f>'12'!$G$45+'12'!$G$46+'12'!$G$47</f>
        <v>0</v>
      </c>
      <c r="AF21" s="180">
        <f>+'12'!$T$103</f>
        <v>0</v>
      </c>
      <c r="AG21" s="180">
        <f t="shared" si="1"/>
        <v>0</v>
      </c>
      <c r="AH21" s="180">
        <f>+'12'!$U$103</f>
        <v>0</v>
      </c>
      <c r="AI21" s="180">
        <f>+'12'!$V$103</f>
        <v>0</v>
      </c>
      <c r="AJ21" s="180">
        <f>+'12'!$W$103</f>
        <v>0</v>
      </c>
      <c r="AK21" s="180">
        <f>+'12'!$X$103</f>
        <v>0</v>
      </c>
      <c r="AL21" s="180">
        <f>+'12'!$Y$103</f>
        <v>0</v>
      </c>
      <c r="AM21" s="180">
        <f>+'12'!$Z$103</f>
        <v>0</v>
      </c>
      <c r="AN21" s="219">
        <f>+'12'!$AF$103</f>
        <v>0</v>
      </c>
      <c r="AO21" s="219">
        <f>+'12'!$AA$103</f>
        <v>0</v>
      </c>
      <c r="AP21" s="180">
        <f>+'12'!$AB$103</f>
        <v>0</v>
      </c>
      <c r="AQ21" s="182">
        <f>+'12'!$AC$103</f>
        <v>0</v>
      </c>
      <c r="AR21" s="220">
        <f>+AQ21-'MLL234 Monthly Ship'!AI21</f>
        <v>0</v>
      </c>
      <c r="AS21" s="220">
        <f>+'12'!$AK$103</f>
        <v>0</v>
      </c>
      <c r="AT21" s="220">
        <f t="shared" si="2"/>
        <v>0</v>
      </c>
      <c r="AU21" s="220">
        <f>+'12'!$AL$103</f>
        <v>0</v>
      </c>
      <c r="AV21" s="182">
        <f>+'12'!$AG$103</f>
        <v>0</v>
      </c>
      <c r="AW21" s="327">
        <f>IF(NETWORKDAYS('12'!$B$81,'12'!$C$14)-2&lt;0,0,NETWORKDAYS('12'!$B$81,'12'!$C$14)-2)</f>
        <v>0</v>
      </c>
      <c r="AX21" s="188">
        <f>+'12'!$B$83</f>
        <v>0</v>
      </c>
      <c r="AZ21" s="335" t="e">
        <f t="shared" si="3"/>
        <v>#DIV/0!</v>
      </c>
      <c r="BA21" s="335" t="e">
        <f t="shared" si="4"/>
        <v>#DIV/0!</v>
      </c>
      <c r="BB21" s="335">
        <f t="shared" si="5"/>
        <v>0</v>
      </c>
    </row>
    <row r="22" spans="1:54" ht="33" customHeight="1">
      <c r="A22" s="218">
        <f t="shared" si="0"/>
        <v>13</v>
      </c>
      <c r="B22" s="177">
        <f>+'13'!$AD$103</f>
        <v>0</v>
      </c>
      <c r="C22" s="178" t="str">
        <f>+'13'!$AH$103</f>
        <v>New Balance</v>
      </c>
      <c r="D22" s="178" t="str">
        <f>+'13'!$B$103</f>
        <v>PWI2(ID)</v>
      </c>
      <c r="E22" s="178" t="str">
        <f>+'13'!$C$103</f>
        <v>Tong HongVN)</v>
      </c>
      <c r="F22" s="372">
        <f>+'13'!$D$103</f>
        <v>0</v>
      </c>
      <c r="G22" s="179" t="str">
        <f>+'13'!$E$103</f>
        <v/>
      </c>
      <c r="H22" s="179" t="str">
        <f>+'13'!$F$103</f>
        <v/>
      </c>
      <c r="I22" s="372">
        <f>+'13'!$G$103</f>
        <v>0</v>
      </c>
      <c r="J22" s="180">
        <f>+'13'!$H$103</f>
        <v>0</v>
      </c>
      <c r="K22" s="179" t="str">
        <f>+'13'!$I$103</f>
        <v/>
      </c>
      <c r="L22" s="179" t="str">
        <f>+'13'!$J$103</f>
        <v/>
      </c>
      <c r="M22" s="181" t="str">
        <f>+'13'!$K$103</f>
        <v>Insert Leather Names of your Tannery</v>
      </c>
      <c r="N22" s="181">
        <f>+'13'!$L$103</f>
        <v>0</v>
      </c>
      <c r="O22" s="179">
        <f>+'13'!$M$103</f>
        <v>0</v>
      </c>
      <c r="P22" s="180">
        <f>+'13'!$AI$103</f>
        <v>0</v>
      </c>
      <c r="Q22" s="180">
        <f>+'13'!$AJ$103</f>
        <v>0</v>
      </c>
      <c r="R22" s="180">
        <f>+'13'!$AM$103</f>
        <v>0</v>
      </c>
      <c r="S22" s="180">
        <f>+'13'!$AN$103</f>
        <v>0</v>
      </c>
      <c r="T22" s="180">
        <f>+'13'!$N$103</f>
        <v>0</v>
      </c>
      <c r="U22" s="180">
        <f>'13'!$G$40</f>
        <v>0</v>
      </c>
      <c r="V22" s="180">
        <f>+'13'!$O$103</f>
        <v>0</v>
      </c>
      <c r="W22" s="180">
        <f>'13'!$G$41</f>
        <v>0</v>
      </c>
      <c r="X22" s="180">
        <f>+'13'!$P$103</f>
        <v>0</v>
      </c>
      <c r="Y22" s="180">
        <f>'13'!$G$42</f>
        <v>0</v>
      </c>
      <c r="Z22" s="180">
        <f>+'13'!$Q$103</f>
        <v>0</v>
      </c>
      <c r="AA22" s="180">
        <f>'13'!$G$43</f>
        <v>0</v>
      </c>
      <c r="AB22" s="180">
        <f>+'13'!$R$103</f>
        <v>0</v>
      </c>
      <c r="AC22" s="180">
        <f>'13'!$G$44</f>
        <v>0</v>
      </c>
      <c r="AD22" s="180">
        <f>+'13'!$S$103</f>
        <v>0</v>
      </c>
      <c r="AE22" s="180">
        <f>'13'!$G$45+'13'!$G$46+'13'!$G$47</f>
        <v>0</v>
      </c>
      <c r="AF22" s="180">
        <f>+'13'!$T$103</f>
        <v>0</v>
      </c>
      <c r="AG22" s="180">
        <f t="shared" si="1"/>
        <v>0</v>
      </c>
      <c r="AH22" s="180">
        <f>+'13'!$U$103</f>
        <v>0</v>
      </c>
      <c r="AI22" s="180">
        <f>+'13'!$V$103</f>
        <v>0</v>
      </c>
      <c r="AJ22" s="180">
        <f>+'13'!$W$103</f>
        <v>0</v>
      </c>
      <c r="AK22" s="180">
        <f>+'13'!$X$103</f>
        <v>0</v>
      </c>
      <c r="AL22" s="180">
        <f>+'13'!$Y$103</f>
        <v>0</v>
      </c>
      <c r="AM22" s="180">
        <f>+'13'!$Z$103</f>
        <v>0</v>
      </c>
      <c r="AN22" s="219">
        <f>+'13'!$AF$103</f>
        <v>0</v>
      </c>
      <c r="AO22" s="219">
        <f>+'13'!$AA$103</f>
        <v>0</v>
      </c>
      <c r="AP22" s="180">
        <f>+'13'!$AB$103</f>
        <v>0</v>
      </c>
      <c r="AQ22" s="182">
        <f>+'13'!$AC$103</f>
        <v>0</v>
      </c>
      <c r="AR22" s="220">
        <f>+AQ22-'MLL234 Monthly Ship'!AI22</f>
        <v>0</v>
      </c>
      <c r="AS22" s="220">
        <f>+'13'!$AK$103</f>
        <v>0</v>
      </c>
      <c r="AT22" s="220">
        <f t="shared" si="2"/>
        <v>0</v>
      </c>
      <c r="AU22" s="220">
        <f>+'13'!$AL$103</f>
        <v>0</v>
      </c>
      <c r="AV22" s="182">
        <f>+'13'!$AG$103</f>
        <v>0</v>
      </c>
      <c r="AW22" s="327">
        <f>IF(NETWORKDAYS('13'!$B$81,'13'!$C$14)-2&lt;0,0,NETWORKDAYS('13'!$B$81,'13'!$C$14)-2)</f>
        <v>0</v>
      </c>
      <c r="AX22" s="188">
        <f>+'13'!$B$83</f>
        <v>0</v>
      </c>
      <c r="AZ22" s="335" t="e">
        <f t="shared" si="3"/>
        <v>#DIV/0!</v>
      </c>
      <c r="BA22" s="335" t="e">
        <f t="shared" si="4"/>
        <v>#DIV/0!</v>
      </c>
      <c r="BB22" s="335">
        <f t="shared" si="5"/>
        <v>0</v>
      </c>
    </row>
    <row r="23" spans="1:54" ht="33" customHeight="1">
      <c r="A23" s="218">
        <f t="shared" si="0"/>
        <v>14</v>
      </c>
      <c r="B23" s="177">
        <f>+'14'!$AD$103</f>
        <v>0</v>
      </c>
      <c r="C23" s="178" t="str">
        <f>+'14'!$AH$103</f>
        <v>New Balance</v>
      </c>
      <c r="D23" s="178" t="str">
        <f>+'14'!$B$103</f>
        <v>PWI2(ID)</v>
      </c>
      <c r="E23" s="178" t="str">
        <f>+'14'!$C$103</f>
        <v>Tong HongVN)</v>
      </c>
      <c r="F23" s="372">
        <f>+'14'!$D$103</f>
        <v>0</v>
      </c>
      <c r="G23" s="179" t="str">
        <f>+'14'!$E$103</f>
        <v/>
      </c>
      <c r="H23" s="179" t="str">
        <f>+'14'!$F$103</f>
        <v/>
      </c>
      <c r="I23" s="372">
        <f>+'14'!$G$103</f>
        <v>0</v>
      </c>
      <c r="J23" s="180">
        <f>+'14'!$H$103</f>
        <v>0</v>
      </c>
      <c r="K23" s="179" t="str">
        <f>+'14'!$I$103</f>
        <v/>
      </c>
      <c r="L23" s="179" t="str">
        <f>+'14'!$J$103</f>
        <v/>
      </c>
      <c r="M23" s="181" t="str">
        <f>+'14'!$K$103</f>
        <v>Insert Leather Names of your Tannery</v>
      </c>
      <c r="N23" s="181">
        <f>+'14'!$L$103</f>
        <v>0</v>
      </c>
      <c r="O23" s="179">
        <f>+'14'!$M$103</f>
        <v>0</v>
      </c>
      <c r="P23" s="180">
        <f>+'14'!$AI$103</f>
        <v>0</v>
      </c>
      <c r="Q23" s="180">
        <f>+'14'!$AJ$103</f>
        <v>0</v>
      </c>
      <c r="R23" s="180">
        <f>+'14'!$AM$103</f>
        <v>0</v>
      </c>
      <c r="S23" s="180">
        <f>+'14'!$AN$103</f>
        <v>0</v>
      </c>
      <c r="T23" s="180">
        <f>+'14'!$N$103</f>
        <v>0</v>
      </c>
      <c r="U23" s="180">
        <f>'14'!$G$40</f>
        <v>0</v>
      </c>
      <c r="V23" s="180">
        <f>+'14'!$O$103</f>
        <v>0</v>
      </c>
      <c r="W23" s="180">
        <f>'14'!$G$41</f>
        <v>0</v>
      </c>
      <c r="X23" s="180">
        <f>+'14'!$P$103</f>
        <v>0</v>
      </c>
      <c r="Y23" s="180">
        <f>'14'!$G$42</f>
        <v>0</v>
      </c>
      <c r="Z23" s="180">
        <f>+'14'!$Q$103</f>
        <v>0</v>
      </c>
      <c r="AA23" s="180">
        <f>'14'!$G$43</f>
        <v>0</v>
      </c>
      <c r="AB23" s="180">
        <f>+'14'!$R$103</f>
        <v>0</v>
      </c>
      <c r="AC23" s="180">
        <f>'14'!$G$44</f>
        <v>0</v>
      </c>
      <c r="AD23" s="180">
        <f>+'14'!$S$103</f>
        <v>0</v>
      </c>
      <c r="AE23" s="180">
        <f>'14'!$G$45+'14'!$G$46+'14'!$G$47</f>
        <v>0</v>
      </c>
      <c r="AF23" s="180">
        <f>+'14'!$T$103</f>
        <v>0</v>
      </c>
      <c r="AG23" s="180">
        <f t="shared" si="1"/>
        <v>0</v>
      </c>
      <c r="AH23" s="180">
        <f>+'14'!$U$103</f>
        <v>0</v>
      </c>
      <c r="AI23" s="180">
        <f>+'14'!$V$103</f>
        <v>0</v>
      </c>
      <c r="AJ23" s="180">
        <f>+'14'!$W$103</f>
        <v>0</v>
      </c>
      <c r="AK23" s="180">
        <f>+'14'!$X$103</f>
        <v>0</v>
      </c>
      <c r="AL23" s="180">
        <f>+'14'!$Y$103</f>
        <v>0</v>
      </c>
      <c r="AM23" s="180">
        <f>+'14'!$Z$103</f>
        <v>0</v>
      </c>
      <c r="AN23" s="219">
        <f>+'14'!$AF$103</f>
        <v>0</v>
      </c>
      <c r="AO23" s="219">
        <f>+'14'!$AA$103</f>
        <v>0</v>
      </c>
      <c r="AP23" s="180">
        <f>+'14'!$AB$103</f>
        <v>0</v>
      </c>
      <c r="AQ23" s="182">
        <f>+'14'!$AC$103</f>
        <v>0</v>
      </c>
      <c r="AR23" s="220">
        <f>+AQ23-'MLL234 Monthly Ship'!AI23</f>
        <v>0</v>
      </c>
      <c r="AS23" s="220">
        <f>+'14'!$AK$103</f>
        <v>0</v>
      </c>
      <c r="AT23" s="220">
        <f t="shared" si="2"/>
        <v>0</v>
      </c>
      <c r="AU23" s="220">
        <f>+'14'!$AL$103</f>
        <v>0</v>
      </c>
      <c r="AV23" s="182">
        <f>+'14'!$AG$103</f>
        <v>0</v>
      </c>
      <c r="AW23" s="327">
        <f>IF(NETWORKDAYS('14'!$B$81,'14'!$C$14)-2&lt;0,0,NETWORKDAYS('14'!$B$81,'14'!$C$14)-2)</f>
        <v>0</v>
      </c>
      <c r="AX23" s="188">
        <f>+'14'!$B$83</f>
        <v>0</v>
      </c>
      <c r="AZ23" s="335" t="e">
        <f t="shared" si="3"/>
        <v>#DIV/0!</v>
      </c>
      <c r="BA23" s="335" t="e">
        <f t="shared" si="4"/>
        <v>#DIV/0!</v>
      </c>
      <c r="BB23" s="335">
        <f t="shared" si="5"/>
        <v>0</v>
      </c>
    </row>
    <row r="24" spans="1:54" ht="33" customHeight="1">
      <c r="A24" s="218">
        <f t="shared" si="0"/>
        <v>15</v>
      </c>
      <c r="B24" s="177">
        <f>+'15'!$AD$103</f>
        <v>0</v>
      </c>
      <c r="C24" s="178" t="str">
        <f>+'15'!$AH$103</f>
        <v>New Balance</v>
      </c>
      <c r="D24" s="178" t="str">
        <f>+'15'!$B$103</f>
        <v>PWI2(ID)</v>
      </c>
      <c r="E24" s="178" t="str">
        <f>+'15'!$C$103</f>
        <v>Tong HongVN)</v>
      </c>
      <c r="F24" s="372">
        <f>+'15'!$D$103</f>
        <v>0</v>
      </c>
      <c r="G24" s="179" t="str">
        <f>+'15'!$E$103</f>
        <v/>
      </c>
      <c r="H24" s="179" t="str">
        <f>+'15'!$F$103</f>
        <v/>
      </c>
      <c r="I24" s="372">
        <f>+'15'!$G$103</f>
        <v>0</v>
      </c>
      <c r="J24" s="180">
        <f>+'15'!$H$103</f>
        <v>0</v>
      </c>
      <c r="K24" s="179" t="str">
        <f>+'15'!$I$103</f>
        <v/>
      </c>
      <c r="L24" s="179" t="str">
        <f>+'15'!$J$103</f>
        <v/>
      </c>
      <c r="M24" s="181" t="str">
        <f>+'15'!$K$103</f>
        <v>Insert Leather Names of your Tannery</v>
      </c>
      <c r="N24" s="181">
        <f>+'15'!$L$103</f>
        <v>0</v>
      </c>
      <c r="O24" s="179">
        <f>+'15'!$M$103</f>
        <v>0</v>
      </c>
      <c r="P24" s="180">
        <f>+'15'!$AI$103</f>
        <v>0</v>
      </c>
      <c r="Q24" s="180">
        <f>+'15'!$AJ$103</f>
        <v>0</v>
      </c>
      <c r="R24" s="180">
        <f>+'15'!$AM$103</f>
        <v>0</v>
      </c>
      <c r="S24" s="180">
        <f>+'15'!$AN$103</f>
        <v>0</v>
      </c>
      <c r="T24" s="180">
        <f>+'15'!$N$103</f>
        <v>0</v>
      </c>
      <c r="U24" s="180">
        <f>'15'!$G$40</f>
        <v>0</v>
      </c>
      <c r="V24" s="180">
        <f>+'15'!$O$103</f>
        <v>0</v>
      </c>
      <c r="W24" s="180">
        <f>'15'!$G$41</f>
        <v>0</v>
      </c>
      <c r="X24" s="180">
        <f>+'15'!$P$103</f>
        <v>0</v>
      </c>
      <c r="Y24" s="180">
        <f>'15'!$G$42</f>
        <v>0</v>
      </c>
      <c r="Z24" s="180">
        <f>+'15'!$Q$103</f>
        <v>0</v>
      </c>
      <c r="AA24" s="180">
        <f>'15'!$G$43</f>
        <v>0</v>
      </c>
      <c r="AB24" s="180">
        <f>+'15'!$R$103</f>
        <v>0</v>
      </c>
      <c r="AC24" s="180">
        <f>'15'!$G$44</f>
        <v>0</v>
      </c>
      <c r="AD24" s="180">
        <f>+'15'!$S$103</f>
        <v>0</v>
      </c>
      <c r="AE24" s="180">
        <f>'15'!$G$45+'15'!$G$46+'15'!$G$47</f>
        <v>0</v>
      </c>
      <c r="AF24" s="180">
        <f>+'15'!$T$103</f>
        <v>0</v>
      </c>
      <c r="AG24" s="180">
        <f t="shared" si="1"/>
        <v>0</v>
      </c>
      <c r="AH24" s="180">
        <f>+'15'!$U$103</f>
        <v>0</v>
      </c>
      <c r="AI24" s="180">
        <f>+'15'!$V$103</f>
        <v>0</v>
      </c>
      <c r="AJ24" s="180">
        <f>+'15'!$W$103</f>
        <v>0</v>
      </c>
      <c r="AK24" s="180">
        <f>+'15'!$X$103</f>
        <v>0</v>
      </c>
      <c r="AL24" s="180">
        <f>+'15'!$Y$103</f>
        <v>0</v>
      </c>
      <c r="AM24" s="180">
        <f>+'15'!$Z$103</f>
        <v>0</v>
      </c>
      <c r="AN24" s="219">
        <f>+'15'!$AF$103</f>
        <v>0</v>
      </c>
      <c r="AO24" s="219">
        <f>+'15'!$AA$103</f>
        <v>0</v>
      </c>
      <c r="AP24" s="180">
        <f>+'15'!$AB$103</f>
        <v>0</v>
      </c>
      <c r="AQ24" s="182">
        <f>+'15'!$AC$103</f>
        <v>0</v>
      </c>
      <c r="AR24" s="220">
        <f>+AQ24-'MLL234 Monthly Ship'!AI24</f>
        <v>0</v>
      </c>
      <c r="AS24" s="220">
        <f>+'15'!$AK$103</f>
        <v>0</v>
      </c>
      <c r="AT24" s="220">
        <f t="shared" si="2"/>
        <v>0</v>
      </c>
      <c r="AU24" s="220">
        <f>+'15'!$AL$103</f>
        <v>0</v>
      </c>
      <c r="AV24" s="182">
        <f>+'15'!$AG$103</f>
        <v>0</v>
      </c>
      <c r="AW24" s="327">
        <f>IF(NETWORKDAYS('15'!$B$81,'15'!$C$14)-2&lt;0,0,NETWORKDAYS('15'!$B$81,'15'!$C$14)-2)</f>
        <v>0</v>
      </c>
      <c r="AX24" s="188">
        <f>+'15'!$B$83</f>
        <v>0</v>
      </c>
      <c r="AZ24" s="335" t="e">
        <f t="shared" si="3"/>
        <v>#DIV/0!</v>
      </c>
      <c r="BA24" s="335" t="e">
        <f t="shared" si="4"/>
        <v>#DIV/0!</v>
      </c>
      <c r="BB24" s="335">
        <f t="shared" si="5"/>
        <v>0</v>
      </c>
    </row>
    <row r="25" spans="1:54" ht="33" customHeight="1">
      <c r="A25" s="218">
        <f t="shared" si="0"/>
        <v>16</v>
      </c>
      <c r="B25" s="177">
        <f>+'16'!$AD$103</f>
        <v>0</v>
      </c>
      <c r="C25" s="178" t="str">
        <f>+'16'!$AH$103</f>
        <v>New Balance</v>
      </c>
      <c r="D25" s="178" t="str">
        <f>+'16'!$B$103</f>
        <v>PWI2(ID)</v>
      </c>
      <c r="E25" s="178" t="str">
        <f>+'16'!$C$103</f>
        <v>Tong HongVN)</v>
      </c>
      <c r="F25" s="372">
        <f>+'16'!$D$103</f>
        <v>0</v>
      </c>
      <c r="G25" s="179" t="str">
        <f>+'16'!$E$103</f>
        <v/>
      </c>
      <c r="H25" s="179" t="str">
        <f>+'16'!$F$103</f>
        <v/>
      </c>
      <c r="I25" s="372">
        <f>+'16'!$G$103</f>
        <v>0</v>
      </c>
      <c r="J25" s="180">
        <f>+'16'!$H$103</f>
        <v>0</v>
      </c>
      <c r="K25" s="179" t="str">
        <f>+'16'!$I$103</f>
        <v/>
      </c>
      <c r="L25" s="179" t="str">
        <f>+'16'!$J$103</f>
        <v/>
      </c>
      <c r="M25" s="181" t="str">
        <f>+'16'!$K$103</f>
        <v>Insert Leather Names of your Tannery</v>
      </c>
      <c r="N25" s="181">
        <f>+'16'!$L$103</f>
        <v>0</v>
      </c>
      <c r="O25" s="179">
        <f>+'16'!$M$103</f>
        <v>0</v>
      </c>
      <c r="P25" s="180">
        <f>+'16'!$AI$103</f>
        <v>0</v>
      </c>
      <c r="Q25" s="180">
        <f>+'16'!$AJ$103</f>
        <v>0</v>
      </c>
      <c r="R25" s="180">
        <f>+'16'!$AM$103</f>
        <v>0</v>
      </c>
      <c r="S25" s="180">
        <f>+'16'!$AN$103</f>
        <v>0</v>
      </c>
      <c r="T25" s="180">
        <f>+'16'!$N$103</f>
        <v>0</v>
      </c>
      <c r="U25" s="180">
        <f>'16'!$G$40</f>
        <v>0</v>
      </c>
      <c r="V25" s="180">
        <f>+'16'!$O$103</f>
        <v>0</v>
      </c>
      <c r="W25" s="180">
        <f>'16'!$G$41</f>
        <v>0</v>
      </c>
      <c r="X25" s="180">
        <f>+'16'!$P$103</f>
        <v>0</v>
      </c>
      <c r="Y25" s="180">
        <f>'16'!$G$42</f>
        <v>0</v>
      </c>
      <c r="Z25" s="180">
        <f>+'16'!$Q$103</f>
        <v>0</v>
      </c>
      <c r="AA25" s="180">
        <f>'16'!$G$43</f>
        <v>0</v>
      </c>
      <c r="AB25" s="180">
        <f>+'16'!$R$103</f>
        <v>0</v>
      </c>
      <c r="AC25" s="180">
        <f>'16'!$G$44</f>
        <v>0</v>
      </c>
      <c r="AD25" s="180">
        <f>+'16'!$S$103</f>
        <v>0</v>
      </c>
      <c r="AE25" s="180">
        <f>'16'!$G$45+'16'!$G$46+'16'!$G$47</f>
        <v>0</v>
      </c>
      <c r="AF25" s="180">
        <f>+'16'!$T$103</f>
        <v>0</v>
      </c>
      <c r="AG25" s="180">
        <f t="shared" si="1"/>
        <v>0</v>
      </c>
      <c r="AH25" s="180">
        <f>+'16'!$U$103</f>
        <v>0</v>
      </c>
      <c r="AI25" s="180">
        <f>+'16'!$V$103</f>
        <v>0</v>
      </c>
      <c r="AJ25" s="180">
        <f>+'16'!$W$103</f>
        <v>0</v>
      </c>
      <c r="AK25" s="180">
        <f>+'16'!$X$103</f>
        <v>0</v>
      </c>
      <c r="AL25" s="180">
        <f>+'16'!$Y$103</f>
        <v>0</v>
      </c>
      <c r="AM25" s="180">
        <f>+'16'!$Z$103</f>
        <v>0</v>
      </c>
      <c r="AN25" s="219">
        <f>+'16'!$AF$103</f>
        <v>0</v>
      </c>
      <c r="AO25" s="219">
        <f>+'16'!$AA$103</f>
        <v>0</v>
      </c>
      <c r="AP25" s="180">
        <f>+'16'!$AB$103</f>
        <v>0</v>
      </c>
      <c r="AQ25" s="182">
        <f>+'16'!$AC$103</f>
        <v>0</v>
      </c>
      <c r="AR25" s="220">
        <f>+AQ25-'MLL234 Monthly Ship'!AI25</f>
        <v>0</v>
      </c>
      <c r="AS25" s="220">
        <f>+'16'!$AK$103</f>
        <v>0</v>
      </c>
      <c r="AT25" s="220">
        <f t="shared" si="2"/>
        <v>0</v>
      </c>
      <c r="AU25" s="220">
        <f>+'16'!$AL$103</f>
        <v>0</v>
      </c>
      <c r="AV25" s="182">
        <f>+'16'!$AG$103</f>
        <v>0</v>
      </c>
      <c r="AW25" s="327">
        <f>IF(NETWORKDAYS('16'!$B$81,'16'!$C$14)-2&lt;0,0,NETWORKDAYS('16'!$B$81,'16'!$C$14)-2)</f>
        <v>0</v>
      </c>
      <c r="AX25" s="188">
        <f>+'16'!$B$83</f>
        <v>0</v>
      </c>
      <c r="AZ25" s="335" t="e">
        <f t="shared" si="3"/>
        <v>#DIV/0!</v>
      </c>
      <c r="BA25" s="335" t="e">
        <f t="shared" si="4"/>
        <v>#DIV/0!</v>
      </c>
      <c r="BB25" s="335">
        <f t="shared" si="5"/>
        <v>0</v>
      </c>
    </row>
    <row r="26" spans="1:54" ht="33" customHeight="1">
      <c r="A26" s="218">
        <f t="shared" si="0"/>
        <v>17</v>
      </c>
      <c r="B26" s="177">
        <f>+'17'!$AD$103</f>
        <v>0</v>
      </c>
      <c r="C26" s="178" t="str">
        <f>+'17'!$AH$103</f>
        <v>New Balance</v>
      </c>
      <c r="D26" s="178" t="str">
        <f>+'17'!$B$103</f>
        <v>PWI2(ID)</v>
      </c>
      <c r="E26" s="178" t="str">
        <f>+'17'!$C$103</f>
        <v>Tong HongVN)</v>
      </c>
      <c r="F26" s="372">
        <f>+'17'!$D$103</f>
        <v>0</v>
      </c>
      <c r="G26" s="179" t="str">
        <f>+'17'!$E$103</f>
        <v/>
      </c>
      <c r="H26" s="179" t="str">
        <f>+'17'!$F$103</f>
        <v/>
      </c>
      <c r="I26" s="372">
        <f>+'17'!$G$103</f>
        <v>0</v>
      </c>
      <c r="J26" s="180">
        <f>+'17'!$H$103</f>
        <v>0</v>
      </c>
      <c r="K26" s="179" t="str">
        <f>+'17'!$I$103</f>
        <v/>
      </c>
      <c r="L26" s="179" t="str">
        <f>+'17'!$J$103</f>
        <v/>
      </c>
      <c r="M26" s="181" t="str">
        <f>+'17'!$K$103</f>
        <v>Insert Leather Names of your Tannery</v>
      </c>
      <c r="N26" s="181">
        <f>+'17'!$L$103</f>
        <v>0</v>
      </c>
      <c r="O26" s="179">
        <f>+'17'!$M$103</f>
        <v>0</v>
      </c>
      <c r="P26" s="180">
        <f>+'17'!$AI$103</f>
        <v>0</v>
      </c>
      <c r="Q26" s="180">
        <f>+'17'!$AJ$103</f>
        <v>0</v>
      </c>
      <c r="R26" s="180">
        <f>+'17'!$AM$103</f>
        <v>0</v>
      </c>
      <c r="S26" s="180">
        <f>+'17'!$AN$103</f>
        <v>0</v>
      </c>
      <c r="T26" s="180">
        <f>+'17'!$N$103</f>
        <v>0</v>
      </c>
      <c r="U26" s="180">
        <f>'17'!$G$40</f>
        <v>0</v>
      </c>
      <c r="V26" s="180">
        <f>+'17'!$O$103</f>
        <v>0</v>
      </c>
      <c r="W26" s="180">
        <f>'17'!$G$41</f>
        <v>0</v>
      </c>
      <c r="X26" s="180">
        <f>+'17'!$P$103</f>
        <v>0</v>
      </c>
      <c r="Y26" s="180">
        <f>'17'!$G$42</f>
        <v>0</v>
      </c>
      <c r="Z26" s="180">
        <f>+'17'!$Q$103</f>
        <v>0</v>
      </c>
      <c r="AA26" s="180">
        <f>'17'!$G$43</f>
        <v>0</v>
      </c>
      <c r="AB26" s="180">
        <f>+'17'!$R$103</f>
        <v>0</v>
      </c>
      <c r="AC26" s="180">
        <f>'17'!$G$44</f>
        <v>0</v>
      </c>
      <c r="AD26" s="180">
        <f>+'17'!$S$103</f>
        <v>0</v>
      </c>
      <c r="AE26" s="180">
        <f>'17'!$G$45+'17'!$G$46+'17'!$G$47</f>
        <v>0</v>
      </c>
      <c r="AF26" s="180">
        <f>+'17'!$T$103</f>
        <v>0</v>
      </c>
      <c r="AG26" s="180">
        <f t="shared" si="1"/>
        <v>0</v>
      </c>
      <c r="AH26" s="180">
        <f>+'17'!$U$103</f>
        <v>0</v>
      </c>
      <c r="AI26" s="180">
        <f>+'17'!$V$103</f>
        <v>0</v>
      </c>
      <c r="AJ26" s="180">
        <f>+'17'!$W$103</f>
        <v>0</v>
      </c>
      <c r="AK26" s="180">
        <f>+'17'!$X$103</f>
        <v>0</v>
      </c>
      <c r="AL26" s="180">
        <f>+'17'!$Y$103</f>
        <v>0</v>
      </c>
      <c r="AM26" s="180">
        <f>+'17'!$Z$103</f>
        <v>0</v>
      </c>
      <c r="AN26" s="219">
        <f>+'17'!$AF$103</f>
        <v>0</v>
      </c>
      <c r="AO26" s="219">
        <f>+'17'!$AA$103</f>
        <v>0</v>
      </c>
      <c r="AP26" s="180">
        <f>+'17'!$AB$103</f>
        <v>0</v>
      </c>
      <c r="AQ26" s="182">
        <f>+'17'!$AC$103</f>
        <v>0</v>
      </c>
      <c r="AR26" s="220">
        <f>+AQ26-'MLL234 Monthly Ship'!AI26</f>
        <v>0</v>
      </c>
      <c r="AS26" s="220">
        <f>+'17'!$AK$103</f>
        <v>0</v>
      </c>
      <c r="AT26" s="220">
        <f t="shared" si="2"/>
        <v>0</v>
      </c>
      <c r="AU26" s="220">
        <f>+'17'!$AL$103</f>
        <v>0</v>
      </c>
      <c r="AV26" s="182">
        <f>+'17'!$AG$103</f>
        <v>0</v>
      </c>
      <c r="AW26" s="327">
        <f>IF(NETWORKDAYS('17'!$B$81,'17'!$C$14)-2&lt;0,0,NETWORKDAYS('17'!$B$81,'17'!$C$14)-2)</f>
        <v>0</v>
      </c>
      <c r="AX26" s="188">
        <f>+'17'!$B$83</f>
        <v>0</v>
      </c>
      <c r="AZ26" s="335" t="e">
        <f t="shared" si="3"/>
        <v>#DIV/0!</v>
      </c>
      <c r="BA26" s="335" t="e">
        <f t="shared" si="4"/>
        <v>#DIV/0!</v>
      </c>
      <c r="BB26" s="335">
        <f t="shared" si="5"/>
        <v>0</v>
      </c>
    </row>
    <row r="27" spans="1:54" ht="33" customHeight="1">
      <c r="A27" s="218">
        <f t="shared" si="0"/>
        <v>18</v>
      </c>
      <c r="B27" s="177">
        <f>+'18'!$AD$103</f>
        <v>0</v>
      </c>
      <c r="C27" s="178" t="str">
        <f>+'18'!$AH$103</f>
        <v>New Balance</v>
      </c>
      <c r="D27" s="178" t="str">
        <f>+'18'!$B$103</f>
        <v>PWI2(ID)</v>
      </c>
      <c r="E27" s="178" t="str">
        <f>+'18'!$C$103</f>
        <v>Tong HongVN)</v>
      </c>
      <c r="F27" s="372">
        <f>+'18'!$D$103</f>
        <v>0</v>
      </c>
      <c r="G27" s="179" t="str">
        <f>+'18'!$E$103</f>
        <v/>
      </c>
      <c r="H27" s="179" t="str">
        <f>+'18'!$F$103</f>
        <v/>
      </c>
      <c r="I27" s="372">
        <f>+'18'!$G$103</f>
        <v>0</v>
      </c>
      <c r="J27" s="180">
        <f>+'18'!$H$103</f>
        <v>0</v>
      </c>
      <c r="K27" s="179" t="str">
        <f>+'18'!$I$103</f>
        <v/>
      </c>
      <c r="L27" s="179" t="str">
        <f>+'18'!$J$103</f>
        <v/>
      </c>
      <c r="M27" s="181" t="str">
        <f>+'18'!$K$103</f>
        <v>Insert Leather Names of your Tannery</v>
      </c>
      <c r="N27" s="181">
        <f>+'18'!$L$103</f>
        <v>0</v>
      </c>
      <c r="O27" s="179">
        <f>+'18'!$M$103</f>
        <v>0</v>
      </c>
      <c r="P27" s="180">
        <f>+'18'!$AI$103</f>
        <v>0</v>
      </c>
      <c r="Q27" s="180">
        <f>+'18'!$AJ$103</f>
        <v>0</v>
      </c>
      <c r="R27" s="180">
        <f>+'18'!$AM$103</f>
        <v>0</v>
      </c>
      <c r="S27" s="180">
        <f>+'18'!$AN$103</f>
        <v>0</v>
      </c>
      <c r="T27" s="180">
        <f>+'18'!$N$103</f>
        <v>0</v>
      </c>
      <c r="U27" s="180">
        <f>'18'!$G$40</f>
        <v>0</v>
      </c>
      <c r="V27" s="180">
        <f>+'18'!$O$103</f>
        <v>0</v>
      </c>
      <c r="W27" s="180">
        <f>'18'!$G$41</f>
        <v>0</v>
      </c>
      <c r="X27" s="180">
        <f>+'18'!$P$103</f>
        <v>0</v>
      </c>
      <c r="Y27" s="180">
        <f>'18'!$G$42</f>
        <v>0</v>
      </c>
      <c r="Z27" s="180">
        <f>+'18'!$Q$103</f>
        <v>0</v>
      </c>
      <c r="AA27" s="180">
        <f>'18'!$G$43</f>
        <v>0</v>
      </c>
      <c r="AB27" s="180">
        <f>+'18'!$R$103</f>
        <v>0</v>
      </c>
      <c r="AC27" s="180">
        <f>'18'!$G$44</f>
        <v>0</v>
      </c>
      <c r="AD27" s="180">
        <f>+'18'!$S$103</f>
        <v>0</v>
      </c>
      <c r="AE27" s="180">
        <f>'18'!$G$45+'18'!$G$46+'18'!$G$47</f>
        <v>0</v>
      </c>
      <c r="AF27" s="180">
        <f>+'18'!$T$103</f>
        <v>0</v>
      </c>
      <c r="AG27" s="180">
        <f t="shared" si="1"/>
        <v>0</v>
      </c>
      <c r="AH27" s="180">
        <f>+'18'!$U$103</f>
        <v>0</v>
      </c>
      <c r="AI27" s="180">
        <f>+'18'!$V$103</f>
        <v>0</v>
      </c>
      <c r="AJ27" s="180">
        <f>+'18'!$W$103</f>
        <v>0</v>
      </c>
      <c r="AK27" s="180">
        <f>+'18'!$X$103</f>
        <v>0</v>
      </c>
      <c r="AL27" s="180">
        <f>+'18'!$Y$103</f>
        <v>0</v>
      </c>
      <c r="AM27" s="180">
        <f>+'18'!$Z$103</f>
        <v>0</v>
      </c>
      <c r="AN27" s="219">
        <f>+'18'!$AF$103</f>
        <v>0</v>
      </c>
      <c r="AO27" s="219">
        <f>+'18'!$AA$103</f>
        <v>0</v>
      </c>
      <c r="AP27" s="180">
        <f>+'18'!$AB$103</f>
        <v>0</v>
      </c>
      <c r="AQ27" s="182">
        <f>+'18'!$AC$103</f>
        <v>0</v>
      </c>
      <c r="AR27" s="220">
        <f>+AQ27-'MLL234 Monthly Ship'!AI27</f>
        <v>0</v>
      </c>
      <c r="AS27" s="220">
        <f>+'18'!$AK$103</f>
        <v>0</v>
      </c>
      <c r="AT27" s="220">
        <f t="shared" si="2"/>
        <v>0</v>
      </c>
      <c r="AU27" s="220">
        <f>+'18'!$AL$103</f>
        <v>0</v>
      </c>
      <c r="AV27" s="182">
        <f>+'18'!$AG$103</f>
        <v>0</v>
      </c>
      <c r="AW27" s="327">
        <f>IF(NETWORKDAYS('18'!$B$81,'18'!$C$14)-2&lt;0,0,NETWORKDAYS('18'!$B$81,'18'!$C$14)-2)</f>
        <v>0</v>
      </c>
      <c r="AX27" s="188">
        <f>+'18'!$B$83</f>
        <v>0</v>
      </c>
      <c r="AZ27" s="335" t="e">
        <f t="shared" si="3"/>
        <v>#DIV/0!</v>
      </c>
      <c r="BA27" s="335" t="e">
        <f t="shared" si="4"/>
        <v>#DIV/0!</v>
      </c>
      <c r="BB27" s="335">
        <f t="shared" si="5"/>
        <v>0</v>
      </c>
    </row>
    <row r="28" spans="1:54" ht="33" customHeight="1">
      <c r="A28" s="218">
        <f t="shared" si="0"/>
        <v>19</v>
      </c>
      <c r="B28" s="177">
        <f>+'19'!$AD$103</f>
        <v>0</v>
      </c>
      <c r="C28" s="178" t="str">
        <f>+'19'!$AH$103</f>
        <v>New Balance</v>
      </c>
      <c r="D28" s="178" t="str">
        <f>+'19'!$B$103</f>
        <v>PWI2(ID)</v>
      </c>
      <c r="E28" s="178" t="str">
        <f>+'19'!$C$103</f>
        <v>Tong HongVN)</v>
      </c>
      <c r="F28" s="372">
        <f>+'19'!$D$103</f>
        <v>0</v>
      </c>
      <c r="G28" s="179" t="str">
        <f>+'19'!$E$103</f>
        <v/>
      </c>
      <c r="H28" s="179" t="str">
        <f>+'19'!$F$103</f>
        <v/>
      </c>
      <c r="I28" s="372">
        <f>+'19'!$G$103</f>
        <v>0</v>
      </c>
      <c r="J28" s="180">
        <f>+'19'!$H$103</f>
        <v>0</v>
      </c>
      <c r="K28" s="179" t="str">
        <f>+'19'!$I$103</f>
        <v/>
      </c>
      <c r="L28" s="179" t="str">
        <f>+'19'!$J$103</f>
        <v/>
      </c>
      <c r="M28" s="181" t="str">
        <f>+'19'!$K$103</f>
        <v>Insert Leather Names of your Tannery</v>
      </c>
      <c r="N28" s="181">
        <f>+'19'!$L$103</f>
        <v>0</v>
      </c>
      <c r="O28" s="179">
        <f>+'19'!$M$103</f>
        <v>0</v>
      </c>
      <c r="P28" s="180">
        <f>+'19'!$AI$103</f>
        <v>0</v>
      </c>
      <c r="Q28" s="180">
        <f>+'19'!$AJ$103</f>
        <v>0</v>
      </c>
      <c r="R28" s="180">
        <f>+'19'!$AM$103</f>
        <v>0</v>
      </c>
      <c r="S28" s="180">
        <f>+'19'!$AN$103</f>
        <v>0</v>
      </c>
      <c r="T28" s="180">
        <f>+'19'!$N$103</f>
        <v>0</v>
      </c>
      <c r="U28" s="180">
        <f>'19'!$G$40</f>
        <v>0</v>
      </c>
      <c r="V28" s="180">
        <f>+'19'!$O$103</f>
        <v>0</v>
      </c>
      <c r="W28" s="180">
        <f>'19'!$G$41</f>
        <v>0</v>
      </c>
      <c r="X28" s="180">
        <f>+'19'!$P$103</f>
        <v>0</v>
      </c>
      <c r="Y28" s="180">
        <f>'19'!$G$42</f>
        <v>0</v>
      </c>
      <c r="Z28" s="180">
        <f>+'19'!$Q$103</f>
        <v>0</v>
      </c>
      <c r="AA28" s="180">
        <f>'19'!$G$43</f>
        <v>0</v>
      </c>
      <c r="AB28" s="180">
        <f>+'19'!$R$103</f>
        <v>0</v>
      </c>
      <c r="AC28" s="180">
        <f>'19'!$G$44</f>
        <v>0</v>
      </c>
      <c r="AD28" s="180">
        <f>+'19'!$S$103</f>
        <v>0</v>
      </c>
      <c r="AE28" s="180">
        <f>'19'!$G$45+'19'!$G$46+'19'!$G$47</f>
        <v>0</v>
      </c>
      <c r="AF28" s="180">
        <f>+'19'!$T$103</f>
        <v>0</v>
      </c>
      <c r="AG28" s="180">
        <f t="shared" si="1"/>
        <v>0</v>
      </c>
      <c r="AH28" s="180">
        <f>+'19'!$U$103</f>
        <v>0</v>
      </c>
      <c r="AI28" s="180">
        <f>+'19'!$V$103</f>
        <v>0</v>
      </c>
      <c r="AJ28" s="180">
        <f>+'19'!$W$103</f>
        <v>0</v>
      </c>
      <c r="AK28" s="180">
        <f>+'19'!$X$103</f>
        <v>0</v>
      </c>
      <c r="AL28" s="180">
        <f>+'19'!$Y$103</f>
        <v>0</v>
      </c>
      <c r="AM28" s="180">
        <f>+'19'!$Z$103</f>
        <v>0</v>
      </c>
      <c r="AN28" s="219">
        <f>+'19'!$AF$103</f>
        <v>0</v>
      </c>
      <c r="AO28" s="219">
        <f>+'19'!$AA$103</f>
        <v>0</v>
      </c>
      <c r="AP28" s="180">
        <f>+'19'!$AB$103</f>
        <v>0</v>
      </c>
      <c r="AQ28" s="182">
        <f>+'19'!$AC$103</f>
        <v>0</v>
      </c>
      <c r="AR28" s="220">
        <f>+AQ28-'MLL234 Monthly Ship'!AI28</f>
        <v>0</v>
      </c>
      <c r="AS28" s="220">
        <f>+'19'!$AK$103</f>
        <v>0</v>
      </c>
      <c r="AT28" s="220">
        <f t="shared" si="2"/>
        <v>0</v>
      </c>
      <c r="AU28" s="220">
        <f>+'19'!$AL$103</f>
        <v>0</v>
      </c>
      <c r="AV28" s="182">
        <f>+'19'!$AG$103</f>
        <v>0</v>
      </c>
      <c r="AW28" s="327">
        <f>IF(NETWORKDAYS('19'!$B$81,'19'!$C$14)-2&lt;0,0,NETWORKDAYS('19'!$B$81,'19'!$C$14)-2)</f>
        <v>0</v>
      </c>
      <c r="AX28" s="188">
        <f>+'19'!$B$83</f>
        <v>0</v>
      </c>
      <c r="AZ28" s="335" t="e">
        <f t="shared" si="3"/>
        <v>#DIV/0!</v>
      </c>
      <c r="BA28" s="335" t="e">
        <f t="shared" si="4"/>
        <v>#DIV/0!</v>
      </c>
      <c r="BB28" s="335">
        <f t="shared" si="5"/>
        <v>0</v>
      </c>
    </row>
    <row r="29" spans="1:54" ht="33" customHeight="1">
      <c r="A29" s="218">
        <f t="shared" si="0"/>
        <v>20</v>
      </c>
      <c r="B29" s="177">
        <f>+'20'!$AD$103</f>
        <v>0</v>
      </c>
      <c r="C29" s="178" t="str">
        <f>+'20'!$AH$103</f>
        <v>New Balance</v>
      </c>
      <c r="D29" s="178" t="str">
        <f>+'20'!$B$103</f>
        <v>PWI2(ID)</v>
      </c>
      <c r="E29" s="178" t="str">
        <f>+'20'!$C$103</f>
        <v>Tong HongVN)</v>
      </c>
      <c r="F29" s="372">
        <f>+'20'!$D$103</f>
        <v>0</v>
      </c>
      <c r="G29" s="179" t="str">
        <f>+'20'!$E$103</f>
        <v/>
      </c>
      <c r="H29" s="179" t="str">
        <f>+'20'!$F$103</f>
        <v/>
      </c>
      <c r="I29" s="372">
        <f>+'20'!$G$103</f>
        <v>0</v>
      </c>
      <c r="J29" s="180">
        <f>+'20'!$H$103</f>
        <v>0</v>
      </c>
      <c r="K29" s="179" t="str">
        <f>+'20'!$I$103</f>
        <v/>
      </c>
      <c r="L29" s="179" t="str">
        <f>+'20'!$J$103</f>
        <v/>
      </c>
      <c r="M29" s="181" t="str">
        <f>+'20'!$K$103</f>
        <v>Insert Leather Names of your Tannery</v>
      </c>
      <c r="N29" s="181">
        <f>+'20'!$L$103</f>
        <v>0</v>
      </c>
      <c r="O29" s="179">
        <f>+'20'!$M$103</f>
        <v>0</v>
      </c>
      <c r="P29" s="180">
        <f>+'20'!$AI$103</f>
        <v>0</v>
      </c>
      <c r="Q29" s="180">
        <f>+'20'!$AJ$103</f>
        <v>0</v>
      </c>
      <c r="R29" s="180">
        <f>+'20'!$AM$103</f>
        <v>0</v>
      </c>
      <c r="S29" s="180">
        <f>+'20'!$AN$103</f>
        <v>0</v>
      </c>
      <c r="T29" s="180">
        <f>+'20'!$N$103</f>
        <v>0</v>
      </c>
      <c r="U29" s="180">
        <f>'20'!$G$40</f>
        <v>0</v>
      </c>
      <c r="V29" s="180">
        <f>+'20'!$O$103</f>
        <v>0</v>
      </c>
      <c r="W29" s="180">
        <f>'20'!$G$41</f>
        <v>0</v>
      </c>
      <c r="X29" s="180">
        <f>+'20'!$P$103</f>
        <v>0</v>
      </c>
      <c r="Y29" s="180">
        <f>'20'!$G$42</f>
        <v>0</v>
      </c>
      <c r="Z29" s="180">
        <f>+'20'!$Q$103</f>
        <v>0</v>
      </c>
      <c r="AA29" s="180">
        <f>'20'!$G$43</f>
        <v>0</v>
      </c>
      <c r="AB29" s="180">
        <f>+'20'!$R$103</f>
        <v>0</v>
      </c>
      <c r="AC29" s="180">
        <f>'20'!$G$44</f>
        <v>0</v>
      </c>
      <c r="AD29" s="180">
        <f>+'20'!$S$103</f>
        <v>0</v>
      </c>
      <c r="AE29" s="180">
        <f>'20'!$G$45+'20'!$G$46+'20'!$G$47</f>
        <v>0</v>
      </c>
      <c r="AF29" s="180">
        <f>+'20'!$T$103</f>
        <v>0</v>
      </c>
      <c r="AG29" s="180">
        <f t="shared" si="1"/>
        <v>0</v>
      </c>
      <c r="AH29" s="180">
        <f>+'20'!$U$103</f>
        <v>0</v>
      </c>
      <c r="AI29" s="180">
        <f>+'20'!$V$103</f>
        <v>0</v>
      </c>
      <c r="AJ29" s="180">
        <f>+'20'!$W$103</f>
        <v>0</v>
      </c>
      <c r="AK29" s="180">
        <f>+'20'!$X$103</f>
        <v>0</v>
      </c>
      <c r="AL29" s="180">
        <f>+'20'!$Y$103</f>
        <v>0</v>
      </c>
      <c r="AM29" s="180">
        <f>+'20'!$Z$103</f>
        <v>0</v>
      </c>
      <c r="AN29" s="219">
        <f>+'20'!$AF$103</f>
        <v>0</v>
      </c>
      <c r="AO29" s="219">
        <f>+'20'!$AA$103</f>
        <v>0</v>
      </c>
      <c r="AP29" s="180">
        <f>+'20'!$AB$103</f>
        <v>0</v>
      </c>
      <c r="AQ29" s="182">
        <f>+'20'!$AC$103</f>
        <v>0</v>
      </c>
      <c r="AR29" s="220">
        <f>+AQ29-'MLL234 Monthly Ship'!AI29</f>
        <v>0</v>
      </c>
      <c r="AS29" s="220">
        <f>+'20'!$AK$103</f>
        <v>0</v>
      </c>
      <c r="AT29" s="220">
        <f t="shared" si="2"/>
        <v>0</v>
      </c>
      <c r="AU29" s="220">
        <f>+'20'!$AL$103</f>
        <v>0</v>
      </c>
      <c r="AV29" s="182">
        <f>+'20'!$AG$103</f>
        <v>0</v>
      </c>
      <c r="AW29" s="327">
        <f>IF(NETWORKDAYS('20'!$B$81,'20'!$C$14)-2&lt;0,0,NETWORKDAYS('20'!$B$81,'20'!$C$14)-2)</f>
        <v>0</v>
      </c>
      <c r="AX29" s="188">
        <f>+'20'!$B$83</f>
        <v>0</v>
      </c>
      <c r="AZ29" s="335" t="e">
        <f t="shared" si="3"/>
        <v>#DIV/0!</v>
      </c>
      <c r="BA29" s="335" t="e">
        <f t="shared" si="4"/>
        <v>#DIV/0!</v>
      </c>
      <c r="BB29" s="335">
        <f t="shared" si="5"/>
        <v>0</v>
      </c>
    </row>
    <row r="30" spans="1:54" ht="33" customHeight="1">
      <c r="A30" s="218">
        <f t="shared" si="0"/>
        <v>21</v>
      </c>
      <c r="B30" s="177">
        <f>+'21'!$AD$103</f>
        <v>0</v>
      </c>
      <c r="C30" s="178" t="str">
        <f>+'21'!$AH$103</f>
        <v>New Balance</v>
      </c>
      <c r="D30" s="178" t="str">
        <f>+'21'!$B$103</f>
        <v>PWI2(ID)</v>
      </c>
      <c r="E30" s="178" t="str">
        <f>+'21'!$C$103</f>
        <v>Tong HongVN)</v>
      </c>
      <c r="F30" s="372">
        <f>+'21'!$D$103</f>
        <v>0</v>
      </c>
      <c r="G30" s="179" t="str">
        <f>+'21'!$E$103</f>
        <v/>
      </c>
      <c r="H30" s="179" t="str">
        <f>+'21'!$F$103</f>
        <v/>
      </c>
      <c r="I30" s="372">
        <f>+'21'!$G$103</f>
        <v>0</v>
      </c>
      <c r="J30" s="180">
        <f>+'21'!$H$103</f>
        <v>0</v>
      </c>
      <c r="K30" s="179" t="str">
        <f>+'21'!$I$103</f>
        <v/>
      </c>
      <c r="L30" s="179" t="str">
        <f>+'21'!$J$103</f>
        <v/>
      </c>
      <c r="M30" s="181" t="str">
        <f>+'21'!$K$103</f>
        <v>Insert Leather Names of your Tannery</v>
      </c>
      <c r="N30" s="181">
        <f>+'21'!$L$103</f>
        <v>0</v>
      </c>
      <c r="O30" s="179">
        <f>+'21'!$M$103</f>
        <v>0</v>
      </c>
      <c r="P30" s="180">
        <f>+'21'!$AI$103</f>
        <v>0</v>
      </c>
      <c r="Q30" s="180">
        <f>+'21'!$AJ$103</f>
        <v>0</v>
      </c>
      <c r="R30" s="180">
        <f>+'21'!$AM$103</f>
        <v>0</v>
      </c>
      <c r="S30" s="180">
        <f>+'21'!$AN$103</f>
        <v>0</v>
      </c>
      <c r="T30" s="180">
        <f>+'21'!$N$103</f>
        <v>0</v>
      </c>
      <c r="U30" s="180">
        <f>'21'!$G$40</f>
        <v>0</v>
      </c>
      <c r="V30" s="180">
        <f>+'21'!$O$103</f>
        <v>0</v>
      </c>
      <c r="W30" s="180">
        <f>'21'!$G$41</f>
        <v>0</v>
      </c>
      <c r="X30" s="180">
        <f>+'21'!$P$103</f>
        <v>0</v>
      </c>
      <c r="Y30" s="180">
        <f>'21'!$G$42</f>
        <v>0</v>
      </c>
      <c r="Z30" s="180">
        <f>+'21'!$Q$103</f>
        <v>0</v>
      </c>
      <c r="AA30" s="180">
        <f>'21'!$G$43</f>
        <v>0</v>
      </c>
      <c r="AB30" s="180">
        <f>+'21'!$R$103</f>
        <v>0</v>
      </c>
      <c r="AC30" s="180">
        <f>'21'!$G$44</f>
        <v>0</v>
      </c>
      <c r="AD30" s="180">
        <f>+'21'!$S$103</f>
        <v>0</v>
      </c>
      <c r="AE30" s="180">
        <f>'21'!$G$45+'21'!$G$46+'21'!$G$47</f>
        <v>0</v>
      </c>
      <c r="AF30" s="180">
        <f>+'21'!$T$103</f>
        <v>0</v>
      </c>
      <c r="AG30" s="180">
        <f t="shared" si="1"/>
        <v>0</v>
      </c>
      <c r="AH30" s="180">
        <f>+'21'!$U$103</f>
        <v>0</v>
      </c>
      <c r="AI30" s="180">
        <f>+'21'!$V$103</f>
        <v>0</v>
      </c>
      <c r="AJ30" s="180">
        <f>+'21'!$W$103</f>
        <v>0</v>
      </c>
      <c r="AK30" s="180">
        <f>+'21'!$X$103</f>
        <v>0</v>
      </c>
      <c r="AL30" s="180">
        <f>+'21'!$Y$103</f>
        <v>0</v>
      </c>
      <c r="AM30" s="180">
        <f>+'21'!$Z$103</f>
        <v>0</v>
      </c>
      <c r="AN30" s="219">
        <f>+'21'!$AF$103</f>
        <v>0</v>
      </c>
      <c r="AO30" s="219">
        <f>+'21'!$AA$103</f>
        <v>0</v>
      </c>
      <c r="AP30" s="180">
        <f>+'21'!$AB$103</f>
        <v>0</v>
      </c>
      <c r="AQ30" s="182">
        <f>+'21'!$AC$103</f>
        <v>0</v>
      </c>
      <c r="AR30" s="220">
        <f>+AQ30-'MLL234 Monthly Ship'!AI30</f>
        <v>0</v>
      </c>
      <c r="AS30" s="220">
        <f>+'21'!$AK$103</f>
        <v>0</v>
      </c>
      <c r="AT30" s="220">
        <f t="shared" si="2"/>
        <v>0</v>
      </c>
      <c r="AU30" s="220">
        <f>+'21'!$AL$103</f>
        <v>0</v>
      </c>
      <c r="AV30" s="182">
        <f>+'21'!$AG$103</f>
        <v>0</v>
      </c>
      <c r="AW30" s="327">
        <f>IF(NETWORKDAYS('21'!$B$81,'21'!$C$14)-2&lt;0,0,NETWORKDAYS('21'!$B$81,'21'!$C$14)-2)</f>
        <v>0</v>
      </c>
      <c r="AX30" s="188">
        <f>+'21'!$B$83</f>
        <v>0</v>
      </c>
      <c r="AZ30" s="335" t="e">
        <f t="shared" si="3"/>
        <v>#DIV/0!</v>
      </c>
      <c r="BA30" s="335" t="e">
        <f t="shared" si="4"/>
        <v>#DIV/0!</v>
      </c>
      <c r="BB30" s="335">
        <f t="shared" si="5"/>
        <v>0</v>
      </c>
    </row>
    <row r="31" spans="1:54" ht="33" customHeight="1">
      <c r="A31" s="218">
        <f t="shared" si="0"/>
        <v>22</v>
      </c>
      <c r="B31" s="177">
        <f>+'22'!$AD$103</f>
        <v>0</v>
      </c>
      <c r="C31" s="178" t="str">
        <f>+'22'!$AH$103</f>
        <v>New Balance</v>
      </c>
      <c r="D31" s="178" t="str">
        <f>+'22'!$B$103</f>
        <v>PWI2(ID)</v>
      </c>
      <c r="E31" s="178" t="str">
        <f>+'22'!$C$103</f>
        <v>Tong HongVN)</v>
      </c>
      <c r="F31" s="372">
        <f>+'22'!$D$103</f>
        <v>0</v>
      </c>
      <c r="G31" s="179" t="str">
        <f>+'22'!$E$103</f>
        <v/>
      </c>
      <c r="H31" s="179" t="str">
        <f>+'22'!$F$103</f>
        <v/>
      </c>
      <c r="I31" s="372">
        <f>+'22'!$G$103</f>
        <v>0</v>
      </c>
      <c r="J31" s="180">
        <f>+'22'!$H$103</f>
        <v>0</v>
      </c>
      <c r="K31" s="179" t="str">
        <f>+'22'!$I$103</f>
        <v/>
      </c>
      <c r="L31" s="179" t="str">
        <f>+'22'!$J$103</f>
        <v/>
      </c>
      <c r="M31" s="181" t="str">
        <f>+'22'!$K$103</f>
        <v>Insert Leather Names of your Tannery</v>
      </c>
      <c r="N31" s="181">
        <f>+'22'!$L$103</f>
        <v>0</v>
      </c>
      <c r="O31" s="179">
        <f>+'22'!$M$103</f>
        <v>0</v>
      </c>
      <c r="P31" s="180">
        <f>+'22'!$AI$103</f>
        <v>0</v>
      </c>
      <c r="Q31" s="180">
        <f>+'22'!$AJ$103</f>
        <v>0</v>
      </c>
      <c r="R31" s="180">
        <f>+'22'!$AM$103</f>
        <v>0</v>
      </c>
      <c r="S31" s="180">
        <f>+'22'!$AN$103</f>
        <v>0</v>
      </c>
      <c r="T31" s="180">
        <f>+'22'!$N$103</f>
        <v>0</v>
      </c>
      <c r="U31" s="180">
        <f>'22'!$G$40</f>
        <v>0</v>
      </c>
      <c r="V31" s="180">
        <f>+'22'!$O$103</f>
        <v>0</v>
      </c>
      <c r="W31" s="180">
        <f>'22'!$G$41</f>
        <v>0</v>
      </c>
      <c r="X31" s="180">
        <f>+'22'!$P$103</f>
        <v>0</v>
      </c>
      <c r="Y31" s="180">
        <f>'22'!$G$42</f>
        <v>0</v>
      </c>
      <c r="Z31" s="180">
        <f>+'22'!$Q$103</f>
        <v>0</v>
      </c>
      <c r="AA31" s="180">
        <f>'22'!$G$43</f>
        <v>0</v>
      </c>
      <c r="AB31" s="180">
        <f>+'22'!$R$103</f>
        <v>0</v>
      </c>
      <c r="AC31" s="180">
        <f>'22'!$G$44</f>
        <v>0</v>
      </c>
      <c r="AD31" s="180">
        <f>+'22'!$S$103</f>
        <v>0</v>
      </c>
      <c r="AE31" s="180">
        <f>'22'!$G$45+'22'!$G$46+'22'!$G$47</f>
        <v>0</v>
      </c>
      <c r="AF31" s="180">
        <f>+'22'!$T$103</f>
        <v>0</v>
      </c>
      <c r="AG31" s="180">
        <f t="shared" si="1"/>
        <v>0</v>
      </c>
      <c r="AH31" s="180">
        <f>+'22'!$U$103</f>
        <v>0</v>
      </c>
      <c r="AI31" s="180">
        <f>+'22'!$V$103</f>
        <v>0</v>
      </c>
      <c r="AJ31" s="180">
        <f>+'22'!$W$103</f>
        <v>0</v>
      </c>
      <c r="AK31" s="180">
        <f>+'22'!$X$103</f>
        <v>0</v>
      </c>
      <c r="AL31" s="180">
        <f>+'22'!$Y$103</f>
        <v>0</v>
      </c>
      <c r="AM31" s="180">
        <f>+'22'!$Z$103</f>
        <v>0</v>
      </c>
      <c r="AN31" s="219">
        <f>+'22'!$AF$103</f>
        <v>0</v>
      </c>
      <c r="AO31" s="219">
        <f>+'22'!$AA$103</f>
        <v>0</v>
      </c>
      <c r="AP31" s="180">
        <f>+'22'!$AB$103</f>
        <v>0</v>
      </c>
      <c r="AQ31" s="182">
        <f>+'22'!$AC$103</f>
        <v>0</v>
      </c>
      <c r="AR31" s="220">
        <f>+AQ31-'MLL234 Monthly Ship'!AI31</f>
        <v>0</v>
      </c>
      <c r="AS31" s="220">
        <f>+'22'!$AK$103</f>
        <v>0</v>
      </c>
      <c r="AT31" s="220">
        <f t="shared" si="2"/>
        <v>0</v>
      </c>
      <c r="AU31" s="220">
        <f>+'22'!$AL$103</f>
        <v>0</v>
      </c>
      <c r="AV31" s="182">
        <f>+'22'!$AG$103</f>
        <v>0</v>
      </c>
      <c r="AW31" s="327">
        <f>IF(NETWORKDAYS('22'!$B$81,'22'!$C$14)-2&lt;0,0,NETWORKDAYS('22'!$B$81,'22'!$C$14)-2)</f>
        <v>0</v>
      </c>
      <c r="AX31" s="188">
        <f>+'22'!$B$83</f>
        <v>0</v>
      </c>
      <c r="AZ31" s="335" t="e">
        <f t="shared" si="3"/>
        <v>#DIV/0!</v>
      </c>
      <c r="BA31" s="335" t="e">
        <f t="shared" si="4"/>
        <v>#DIV/0!</v>
      </c>
      <c r="BB31" s="335">
        <f t="shared" si="5"/>
        <v>0</v>
      </c>
    </row>
    <row r="32" spans="1:54" ht="33" customHeight="1">
      <c r="A32" s="218">
        <f t="shared" si="0"/>
        <v>23</v>
      </c>
      <c r="B32" s="177">
        <f>+'23'!$AD$103</f>
        <v>0</v>
      </c>
      <c r="C32" s="178" t="str">
        <f>+'23'!$AH$103</f>
        <v>New Balance</v>
      </c>
      <c r="D32" s="178" t="str">
        <f>+'23'!$B$103</f>
        <v>PWI2(ID)</v>
      </c>
      <c r="E32" s="178" t="str">
        <f>+'23'!$C$103</f>
        <v>Tong HongVN)</v>
      </c>
      <c r="F32" s="372">
        <f>+'23'!$D$103</f>
        <v>0</v>
      </c>
      <c r="G32" s="179" t="str">
        <f>+'23'!$E$103</f>
        <v/>
      </c>
      <c r="H32" s="179" t="str">
        <f>+'23'!$F$103</f>
        <v/>
      </c>
      <c r="I32" s="372">
        <f>+'23'!$G$103</f>
        <v>0</v>
      </c>
      <c r="J32" s="180">
        <f>+'23'!$H$103</f>
        <v>0</v>
      </c>
      <c r="K32" s="179" t="str">
        <f>+'23'!$I$103</f>
        <v/>
      </c>
      <c r="L32" s="179" t="str">
        <f>+'23'!$J$103</f>
        <v/>
      </c>
      <c r="M32" s="181" t="str">
        <f>+'23'!$K$103</f>
        <v>Insert Leather Names of your Tannery</v>
      </c>
      <c r="N32" s="181">
        <f>+'23'!$L$103</f>
        <v>0</v>
      </c>
      <c r="O32" s="179">
        <f>+'23'!$M$103</f>
        <v>0</v>
      </c>
      <c r="P32" s="180">
        <f>+'23'!$AI$103</f>
        <v>0</v>
      </c>
      <c r="Q32" s="180">
        <f>+'23'!$AJ$103</f>
        <v>0</v>
      </c>
      <c r="R32" s="180">
        <f>+'23'!$AM$103</f>
        <v>0</v>
      </c>
      <c r="S32" s="180">
        <f>+'23'!$AN$103</f>
        <v>0</v>
      </c>
      <c r="T32" s="180">
        <f>+'23'!$N$103</f>
        <v>0</v>
      </c>
      <c r="U32" s="180">
        <f>'23'!$G$40</f>
        <v>0</v>
      </c>
      <c r="V32" s="180">
        <f>+'23'!$O$103</f>
        <v>0</v>
      </c>
      <c r="W32" s="180">
        <f>'23'!$G$41</f>
        <v>0</v>
      </c>
      <c r="X32" s="180">
        <f>+'23'!$P$103</f>
        <v>0</v>
      </c>
      <c r="Y32" s="180">
        <f>'23'!$G$42</f>
        <v>0</v>
      </c>
      <c r="Z32" s="180">
        <f>+'23'!$Q$103</f>
        <v>0</v>
      </c>
      <c r="AA32" s="180">
        <f>'23'!$G$43</f>
        <v>0</v>
      </c>
      <c r="AB32" s="180">
        <f>+'23'!$R$103</f>
        <v>0</v>
      </c>
      <c r="AC32" s="180">
        <f>'23'!$G$44</f>
        <v>0</v>
      </c>
      <c r="AD32" s="180">
        <f>+'23'!$S$103</f>
        <v>0</v>
      </c>
      <c r="AE32" s="180">
        <f>'23'!$G$45+'23'!$G$46+'23'!$G$47</f>
        <v>0</v>
      </c>
      <c r="AF32" s="180">
        <f>+'23'!$T$103</f>
        <v>0</v>
      </c>
      <c r="AG32" s="180">
        <f t="shared" si="1"/>
        <v>0</v>
      </c>
      <c r="AH32" s="180">
        <f>+'23'!$U$103</f>
        <v>0</v>
      </c>
      <c r="AI32" s="180">
        <f>+'23'!$V$103</f>
        <v>0</v>
      </c>
      <c r="AJ32" s="180">
        <f>+'23'!$W$103</f>
        <v>0</v>
      </c>
      <c r="AK32" s="180">
        <f>+'23'!$X$103</f>
        <v>0</v>
      </c>
      <c r="AL32" s="180">
        <f>+'23'!$Y$103</f>
        <v>0</v>
      </c>
      <c r="AM32" s="180">
        <f>+'23'!$Z$103</f>
        <v>0</v>
      </c>
      <c r="AN32" s="219">
        <f>+'23'!$AF$103</f>
        <v>0</v>
      </c>
      <c r="AO32" s="219">
        <f>+'23'!$AA$103</f>
        <v>0</v>
      </c>
      <c r="AP32" s="180">
        <f>+'23'!$AB$103</f>
        <v>0</v>
      </c>
      <c r="AQ32" s="182">
        <f>+'23'!$AC$103</f>
        <v>0</v>
      </c>
      <c r="AR32" s="220">
        <f>+AQ32-'MLL234 Monthly Ship'!AI32</f>
        <v>0</v>
      </c>
      <c r="AS32" s="220">
        <f>+'23'!$AK$103</f>
        <v>0</v>
      </c>
      <c r="AT32" s="220">
        <f t="shared" si="2"/>
        <v>0</v>
      </c>
      <c r="AU32" s="220">
        <f>+'23'!$AL$103</f>
        <v>0</v>
      </c>
      <c r="AV32" s="182">
        <f>+'23'!$AG$103</f>
        <v>0</v>
      </c>
      <c r="AW32" s="327">
        <f>IF(NETWORKDAYS('23'!$B$81,'23'!$C$14)-2&lt;0,0,NETWORKDAYS('23'!$B$81,'23'!$C$14)-2)</f>
        <v>0</v>
      </c>
      <c r="AX32" s="188">
        <f>+'23'!$B$83</f>
        <v>0</v>
      </c>
      <c r="AZ32" s="335" t="e">
        <f t="shared" si="3"/>
        <v>#DIV/0!</v>
      </c>
      <c r="BA32" s="335" t="e">
        <f t="shared" si="4"/>
        <v>#DIV/0!</v>
      </c>
      <c r="BB32" s="335">
        <f t="shared" si="5"/>
        <v>0</v>
      </c>
    </row>
    <row r="33" spans="1:54" ht="33" customHeight="1">
      <c r="A33" s="218">
        <f t="shared" si="0"/>
        <v>24</v>
      </c>
      <c r="B33" s="177">
        <f>+'24'!$AD$103</f>
        <v>0</v>
      </c>
      <c r="C33" s="178" t="str">
        <f>+'24'!$AH$103</f>
        <v>New Balance</v>
      </c>
      <c r="D33" s="178" t="str">
        <f>+'24'!$B$103</f>
        <v>PWI2(ID)</v>
      </c>
      <c r="E33" s="178" t="str">
        <f>+'24'!$C$103</f>
        <v>Tong HongVN)</v>
      </c>
      <c r="F33" s="372">
        <f>+'24'!$D$103</f>
        <v>0</v>
      </c>
      <c r="G33" s="179" t="str">
        <f>+'24'!$E$103</f>
        <v/>
      </c>
      <c r="H33" s="179" t="str">
        <f>+'24'!$F$103</f>
        <v/>
      </c>
      <c r="I33" s="372">
        <f>+'24'!$G$103</f>
        <v>0</v>
      </c>
      <c r="J33" s="180">
        <f>+'24'!$H$103</f>
        <v>0</v>
      </c>
      <c r="K33" s="179" t="str">
        <f>+'24'!$I$103</f>
        <v/>
      </c>
      <c r="L33" s="179" t="str">
        <f>+'24'!$J$103</f>
        <v/>
      </c>
      <c r="M33" s="181" t="str">
        <f>+'24'!$K$103</f>
        <v>Insert Leather Names of your Tannery</v>
      </c>
      <c r="N33" s="181">
        <f>+'24'!$L$103</f>
        <v>0</v>
      </c>
      <c r="O33" s="179">
        <f>+'24'!$M$103</f>
        <v>0</v>
      </c>
      <c r="P33" s="180">
        <f>+'24'!$AI$103</f>
        <v>0</v>
      </c>
      <c r="Q33" s="180">
        <f>+'24'!$AJ$103</f>
        <v>0</v>
      </c>
      <c r="R33" s="180">
        <f>+'24'!$AM$103</f>
        <v>0</v>
      </c>
      <c r="S33" s="180">
        <f>+'24'!$AN$103</f>
        <v>0</v>
      </c>
      <c r="T33" s="180">
        <f>+'24'!$N$103</f>
        <v>0</v>
      </c>
      <c r="U33" s="180">
        <f>'24'!$G$40</f>
        <v>0</v>
      </c>
      <c r="V33" s="180">
        <f>+'24'!$O$103</f>
        <v>0</v>
      </c>
      <c r="W33" s="180">
        <f>'24'!$G$41</f>
        <v>0</v>
      </c>
      <c r="X33" s="180">
        <f>+'24'!$P$103</f>
        <v>0</v>
      </c>
      <c r="Y33" s="180">
        <f>'24'!$G$42</f>
        <v>0</v>
      </c>
      <c r="Z33" s="180">
        <f>+'24'!$Q$103</f>
        <v>0</v>
      </c>
      <c r="AA33" s="180">
        <f>'24'!$G$43</f>
        <v>0</v>
      </c>
      <c r="AB33" s="180">
        <f>+'24'!$R$103</f>
        <v>0</v>
      </c>
      <c r="AC33" s="180">
        <f>'24'!$G$44</f>
        <v>0</v>
      </c>
      <c r="AD33" s="180">
        <f>+'24'!$S$103</f>
        <v>0</v>
      </c>
      <c r="AE33" s="180">
        <f>'24'!$G$45+'24'!$G$46+'24'!$G$47</f>
        <v>0</v>
      </c>
      <c r="AF33" s="180">
        <f>+'24'!$T$103</f>
        <v>0</v>
      </c>
      <c r="AG33" s="180">
        <f t="shared" si="1"/>
        <v>0</v>
      </c>
      <c r="AH33" s="180">
        <f>+'24'!$U$103</f>
        <v>0</v>
      </c>
      <c r="AI33" s="180">
        <f>+'24'!$V$103</f>
        <v>0</v>
      </c>
      <c r="AJ33" s="180">
        <f>+'24'!$W$103</f>
        <v>0</v>
      </c>
      <c r="AK33" s="180">
        <f>+'24'!$X$103</f>
        <v>0</v>
      </c>
      <c r="AL33" s="180">
        <f>+'24'!$Y$103</f>
        <v>0</v>
      </c>
      <c r="AM33" s="180">
        <f>+'24'!$Z$103</f>
        <v>0</v>
      </c>
      <c r="AN33" s="219">
        <f>+'24'!$AF$103</f>
        <v>0</v>
      </c>
      <c r="AO33" s="219">
        <f>+'24'!$AA$103</f>
        <v>0</v>
      </c>
      <c r="AP33" s="180">
        <f>+'24'!$AB$103</f>
        <v>0</v>
      </c>
      <c r="AQ33" s="182">
        <f>+'24'!$AC$103</f>
        <v>0</v>
      </c>
      <c r="AR33" s="220">
        <f>+AQ33-'MLL234 Monthly Ship'!AI33</f>
        <v>0</v>
      </c>
      <c r="AS33" s="220">
        <f>+'24'!$AK$103</f>
        <v>0</v>
      </c>
      <c r="AT33" s="220">
        <f t="shared" si="2"/>
        <v>0</v>
      </c>
      <c r="AU33" s="220">
        <f>+'24'!$AL$103</f>
        <v>0</v>
      </c>
      <c r="AV33" s="182">
        <f>+'24'!$AG$103</f>
        <v>0</v>
      </c>
      <c r="AW33" s="327">
        <f>IF(NETWORKDAYS('24'!$B$81,'24'!$C$14)-2&lt;0,0,NETWORKDAYS('24'!$B$81,'24'!$C$14)-2)</f>
        <v>0</v>
      </c>
      <c r="AX33" s="188">
        <f>+'24'!$B$83</f>
        <v>0</v>
      </c>
      <c r="AZ33" s="335" t="e">
        <f t="shared" si="3"/>
        <v>#DIV/0!</v>
      </c>
      <c r="BA33" s="335" t="e">
        <f t="shared" si="4"/>
        <v>#DIV/0!</v>
      </c>
      <c r="BB33" s="335">
        <f t="shared" si="5"/>
        <v>0</v>
      </c>
    </row>
    <row r="34" spans="1:54" ht="33" customHeight="1">
      <c r="A34" s="218">
        <f t="shared" si="0"/>
        <v>25</v>
      </c>
      <c r="B34" s="177">
        <f>+'25'!$AD$103</f>
        <v>0</v>
      </c>
      <c r="C34" s="178" t="str">
        <f>+'25'!$AH$103</f>
        <v>New Balance</v>
      </c>
      <c r="D34" s="178" t="str">
        <f>+'25'!$B$103</f>
        <v>PWI2(ID)</v>
      </c>
      <c r="E34" s="178" t="str">
        <f>+'25'!$C$103</f>
        <v>Tong HongVN)</v>
      </c>
      <c r="F34" s="372">
        <f>+'25'!$D$103</f>
        <v>0</v>
      </c>
      <c r="G34" s="179" t="str">
        <f>+'25'!$E$103</f>
        <v/>
      </c>
      <c r="H34" s="179" t="str">
        <f>+'25'!$F$103</f>
        <v/>
      </c>
      <c r="I34" s="372">
        <f>+'25'!$G$103</f>
        <v>0</v>
      </c>
      <c r="J34" s="180">
        <f>+'25'!$H$103</f>
        <v>0</v>
      </c>
      <c r="K34" s="179" t="str">
        <f>+'25'!$I$103</f>
        <v/>
      </c>
      <c r="L34" s="179" t="str">
        <f>+'25'!$J$103</f>
        <v/>
      </c>
      <c r="M34" s="181" t="str">
        <f>+'25'!$K$103</f>
        <v>Insert Leather Names of your Tannery</v>
      </c>
      <c r="N34" s="181">
        <f>+'25'!$L$103</f>
        <v>0</v>
      </c>
      <c r="O34" s="179">
        <f>+'25'!$M$103</f>
        <v>0</v>
      </c>
      <c r="P34" s="180">
        <f>+'25'!$AI$103</f>
        <v>0</v>
      </c>
      <c r="Q34" s="180">
        <f>+'25'!$AJ$103</f>
        <v>0</v>
      </c>
      <c r="R34" s="180">
        <f>+'25'!$AM$103</f>
        <v>0</v>
      </c>
      <c r="S34" s="180">
        <f>+'25'!$AN$103</f>
        <v>0</v>
      </c>
      <c r="T34" s="180">
        <f>+'25'!$N$103</f>
        <v>0</v>
      </c>
      <c r="U34" s="180">
        <f>'25'!$G$40</f>
        <v>0</v>
      </c>
      <c r="V34" s="180">
        <f>+'25'!$O$103</f>
        <v>0</v>
      </c>
      <c r="W34" s="180">
        <f>'25'!$G$41</f>
        <v>0</v>
      </c>
      <c r="X34" s="180">
        <f>+'25'!$P$103</f>
        <v>0</v>
      </c>
      <c r="Y34" s="180">
        <f>'25'!$G$42</f>
        <v>0</v>
      </c>
      <c r="Z34" s="180">
        <f>+'25'!$Q$103</f>
        <v>0</v>
      </c>
      <c r="AA34" s="180">
        <f>'25'!$G$43</f>
        <v>0</v>
      </c>
      <c r="AB34" s="180">
        <f>+'25'!$R$103</f>
        <v>0</v>
      </c>
      <c r="AC34" s="180">
        <f>'25'!$G$44</f>
        <v>0</v>
      </c>
      <c r="AD34" s="180">
        <f>+'25'!$S$103</f>
        <v>0</v>
      </c>
      <c r="AE34" s="180">
        <f>'25'!$G$45+'25'!$G$46+'25'!$G$47</f>
        <v>0</v>
      </c>
      <c r="AF34" s="180">
        <f>+'25'!$T$103</f>
        <v>0</v>
      </c>
      <c r="AG34" s="180">
        <f t="shared" si="1"/>
        <v>0</v>
      </c>
      <c r="AH34" s="180">
        <f>+'25'!$U$103</f>
        <v>0</v>
      </c>
      <c r="AI34" s="180">
        <f>+'25'!$V$103</f>
        <v>0</v>
      </c>
      <c r="AJ34" s="180">
        <f>+'25'!$W$103</f>
        <v>0</v>
      </c>
      <c r="AK34" s="180">
        <f>+'25'!$X$103</f>
        <v>0</v>
      </c>
      <c r="AL34" s="180">
        <f>+'25'!$Y$103</f>
        <v>0</v>
      </c>
      <c r="AM34" s="180">
        <f>+'25'!$Z$103</f>
        <v>0</v>
      </c>
      <c r="AN34" s="219">
        <f>+'25'!$AF$103</f>
        <v>0</v>
      </c>
      <c r="AO34" s="219">
        <f>+'25'!$AA$103</f>
        <v>0</v>
      </c>
      <c r="AP34" s="180">
        <f>+'25'!$AB$103</f>
        <v>0</v>
      </c>
      <c r="AQ34" s="182">
        <f>+'25'!$AC$103</f>
        <v>0</v>
      </c>
      <c r="AR34" s="220">
        <f>+AQ34-'MLL234 Monthly Ship'!AI34</f>
        <v>0</v>
      </c>
      <c r="AS34" s="220">
        <f>+'25'!$AK$103</f>
        <v>0</v>
      </c>
      <c r="AT34" s="220">
        <f t="shared" si="2"/>
        <v>0</v>
      </c>
      <c r="AU34" s="220">
        <f>+'25'!$AL$103</f>
        <v>0</v>
      </c>
      <c r="AV34" s="182">
        <f>+'25'!$AG$103</f>
        <v>0</v>
      </c>
      <c r="AW34" s="327">
        <f>IF(NETWORKDAYS('25'!$B$81,'25'!$C$14)-2&lt;0,0,NETWORKDAYS('25'!$B$81,'25'!$C$14)-2)</f>
        <v>0</v>
      </c>
      <c r="AX34" s="188">
        <f>+'25'!$B$83</f>
        <v>0</v>
      </c>
      <c r="AZ34" s="335" t="e">
        <f t="shared" si="3"/>
        <v>#DIV/0!</v>
      </c>
      <c r="BA34" s="335" t="e">
        <f t="shared" si="4"/>
        <v>#DIV/0!</v>
      </c>
      <c r="BB34" s="335">
        <f t="shared" si="5"/>
        <v>0</v>
      </c>
    </row>
    <row r="35" spans="1:54" ht="33" customHeight="1">
      <c r="A35" s="218">
        <f t="shared" si="0"/>
        <v>26</v>
      </c>
      <c r="B35" s="177">
        <f>+'26'!$AD$103</f>
        <v>0</v>
      </c>
      <c r="C35" s="178" t="str">
        <f>+'26'!$AH$103</f>
        <v>New Balance</v>
      </c>
      <c r="D35" s="178" t="str">
        <f>+'26'!$B$103</f>
        <v>PWI2(ID)</v>
      </c>
      <c r="E35" s="178" t="str">
        <f>+'26'!$C$103</f>
        <v>Tong HongVN)</v>
      </c>
      <c r="F35" s="372">
        <f>+'26'!$D$103</f>
        <v>0</v>
      </c>
      <c r="G35" s="179" t="str">
        <f>+'26'!$E$103</f>
        <v/>
      </c>
      <c r="H35" s="179" t="str">
        <f>+'26'!$F$103</f>
        <v/>
      </c>
      <c r="I35" s="372">
        <f>+'26'!$G$103</f>
        <v>0</v>
      </c>
      <c r="J35" s="180">
        <f>+'26'!$H$103</f>
        <v>0</v>
      </c>
      <c r="K35" s="179" t="str">
        <f>+'26'!$I$103</f>
        <v/>
      </c>
      <c r="L35" s="179" t="str">
        <f>+'26'!$J$103</f>
        <v/>
      </c>
      <c r="M35" s="181" t="str">
        <f>+'26'!$K$103</f>
        <v>Insert Leather Names of your Tannery</v>
      </c>
      <c r="N35" s="181">
        <f>+'26'!$L$103</f>
        <v>0</v>
      </c>
      <c r="O35" s="179">
        <f>+'26'!$M$103</f>
        <v>0</v>
      </c>
      <c r="P35" s="180">
        <f>+'26'!$AI$103</f>
        <v>0</v>
      </c>
      <c r="Q35" s="180">
        <f>+'26'!$AJ$103</f>
        <v>0</v>
      </c>
      <c r="R35" s="180">
        <f>+'26'!$AM$103</f>
        <v>0</v>
      </c>
      <c r="S35" s="180">
        <f>+'26'!$AN$103</f>
        <v>0</v>
      </c>
      <c r="T35" s="180">
        <f>+'26'!$N$103</f>
        <v>0</v>
      </c>
      <c r="U35" s="180">
        <f>'26'!$G$40</f>
        <v>0</v>
      </c>
      <c r="V35" s="180">
        <f>+'26'!$O$103</f>
        <v>0</v>
      </c>
      <c r="W35" s="180">
        <f>'26'!$G$41</f>
        <v>0</v>
      </c>
      <c r="X35" s="180">
        <f>+'26'!$P$103</f>
        <v>0</v>
      </c>
      <c r="Y35" s="180">
        <f>'26'!$G$42</f>
        <v>0</v>
      </c>
      <c r="Z35" s="180">
        <f>+'26'!$Q$103</f>
        <v>0</v>
      </c>
      <c r="AA35" s="180">
        <f>'26'!$G$43</f>
        <v>0</v>
      </c>
      <c r="AB35" s="180">
        <f>+'26'!$R$103</f>
        <v>0</v>
      </c>
      <c r="AC35" s="180">
        <f>'26'!$G$44</f>
        <v>0</v>
      </c>
      <c r="AD35" s="180">
        <f>+'26'!$S$103</f>
        <v>0</v>
      </c>
      <c r="AE35" s="180">
        <f>'26'!$G$45+'26'!$G$46+'26'!$G$47</f>
        <v>0</v>
      </c>
      <c r="AF35" s="180">
        <f>+'26'!$T$103</f>
        <v>0</v>
      </c>
      <c r="AG35" s="180">
        <f t="shared" si="1"/>
        <v>0</v>
      </c>
      <c r="AH35" s="180">
        <f>+'26'!$U$103</f>
        <v>0</v>
      </c>
      <c r="AI35" s="180">
        <f>+'26'!$V$103</f>
        <v>0</v>
      </c>
      <c r="AJ35" s="180">
        <f>+'26'!$W$103</f>
        <v>0</v>
      </c>
      <c r="AK35" s="180">
        <f>+'26'!$X$103</f>
        <v>0</v>
      </c>
      <c r="AL35" s="180">
        <f>+'26'!$Y$103</f>
        <v>0</v>
      </c>
      <c r="AM35" s="180">
        <f>+'26'!$Z$103</f>
        <v>0</v>
      </c>
      <c r="AN35" s="219">
        <f>+'26'!$AF$103</f>
        <v>0</v>
      </c>
      <c r="AO35" s="219">
        <f>+'26'!$AA$103</f>
        <v>0</v>
      </c>
      <c r="AP35" s="180">
        <f>+'26'!$AB$103</f>
        <v>0</v>
      </c>
      <c r="AQ35" s="182">
        <f>+'26'!$AC$103</f>
        <v>0</v>
      </c>
      <c r="AR35" s="220">
        <f>+AQ35-'MLL234 Monthly Ship'!AI35</f>
        <v>0</v>
      </c>
      <c r="AS35" s="220">
        <f>+'26'!$AK$103</f>
        <v>0</v>
      </c>
      <c r="AT35" s="220">
        <f t="shared" si="2"/>
        <v>0</v>
      </c>
      <c r="AU35" s="220">
        <f>+'26'!$AL$103</f>
        <v>0</v>
      </c>
      <c r="AV35" s="182">
        <f>+'26'!$AG$103</f>
        <v>0</v>
      </c>
      <c r="AW35" s="327">
        <f>IF(NETWORKDAYS('26'!$B$81,'26'!$C$14)-2&lt;0,0,NETWORKDAYS('26'!$B$81,'26'!$C$14)-2)</f>
        <v>0</v>
      </c>
      <c r="AX35" s="188">
        <f>+'26'!$B$83</f>
        <v>0</v>
      </c>
      <c r="AZ35" s="335" t="e">
        <f t="shared" si="3"/>
        <v>#DIV/0!</v>
      </c>
      <c r="BA35" s="335" t="e">
        <f t="shared" si="4"/>
        <v>#DIV/0!</v>
      </c>
      <c r="BB35" s="335">
        <f t="shared" si="5"/>
        <v>0</v>
      </c>
    </row>
    <row r="36" spans="1:54" ht="33" customHeight="1">
      <c r="A36" s="218">
        <f t="shared" si="0"/>
        <v>27</v>
      </c>
      <c r="B36" s="177">
        <f>+'27'!$AD$103</f>
        <v>0</v>
      </c>
      <c r="C36" s="178" t="str">
        <f>+'27'!$AH$103</f>
        <v>New Balance</v>
      </c>
      <c r="D36" s="178" t="str">
        <f>+'27'!$B$103</f>
        <v>PWI2(ID)</v>
      </c>
      <c r="E36" s="178" t="str">
        <f>+'27'!$C$103</f>
        <v>Tong HongVN)</v>
      </c>
      <c r="F36" s="372">
        <f>+'27'!$D$103</f>
        <v>0</v>
      </c>
      <c r="G36" s="179" t="str">
        <f>+'27'!$E$103</f>
        <v/>
      </c>
      <c r="H36" s="179" t="str">
        <f>+'27'!$F$103</f>
        <v/>
      </c>
      <c r="I36" s="372">
        <f>+'27'!$G$103</f>
        <v>0</v>
      </c>
      <c r="J36" s="180">
        <f>+'27'!$H$103</f>
        <v>0</v>
      </c>
      <c r="K36" s="179" t="str">
        <f>+'27'!$I$103</f>
        <v/>
      </c>
      <c r="L36" s="179" t="str">
        <f>+'27'!$J$103</f>
        <v/>
      </c>
      <c r="M36" s="181" t="str">
        <f>+'27'!$K$103</f>
        <v>Insert Leather Names of your Tannery</v>
      </c>
      <c r="N36" s="181">
        <f>+'27'!$L$103</f>
        <v>0</v>
      </c>
      <c r="O36" s="179">
        <f>+'27'!$M$103</f>
        <v>0</v>
      </c>
      <c r="P36" s="180">
        <f>+'27'!$AI$103</f>
        <v>0</v>
      </c>
      <c r="Q36" s="180">
        <f>+'27'!$AJ$103</f>
        <v>0</v>
      </c>
      <c r="R36" s="180">
        <f>+'27'!$AM$103</f>
        <v>0</v>
      </c>
      <c r="S36" s="180">
        <f>+'27'!$AN$103</f>
        <v>0</v>
      </c>
      <c r="T36" s="180">
        <f>+'27'!$N$103</f>
        <v>0</v>
      </c>
      <c r="U36" s="180">
        <f>'27'!$G$40</f>
        <v>0</v>
      </c>
      <c r="V36" s="180">
        <f>+'27'!$O$103</f>
        <v>0</v>
      </c>
      <c r="W36" s="180">
        <f>'27'!$G$41</f>
        <v>0</v>
      </c>
      <c r="X36" s="180">
        <f>+'27'!$P$103</f>
        <v>0</v>
      </c>
      <c r="Y36" s="180">
        <f>'27'!$G$42</f>
        <v>0</v>
      </c>
      <c r="Z36" s="180">
        <f>+'27'!$Q$103</f>
        <v>0</v>
      </c>
      <c r="AA36" s="180">
        <f>'27'!$G$43</f>
        <v>0</v>
      </c>
      <c r="AB36" s="180">
        <f>+'27'!$R$103</f>
        <v>0</v>
      </c>
      <c r="AC36" s="180">
        <f>'27'!$G$44</f>
        <v>0</v>
      </c>
      <c r="AD36" s="180">
        <f>+'27'!$S$103</f>
        <v>0</v>
      </c>
      <c r="AE36" s="180">
        <f>'27'!$G$45+'27'!$G$46+'27'!$G$47</f>
        <v>0</v>
      </c>
      <c r="AF36" s="180">
        <f>+'27'!$T$103</f>
        <v>0</v>
      </c>
      <c r="AG36" s="180">
        <f t="shared" si="1"/>
        <v>0</v>
      </c>
      <c r="AH36" s="180">
        <f>+'27'!$U$103</f>
        <v>0</v>
      </c>
      <c r="AI36" s="180">
        <f>+'27'!$V$103</f>
        <v>0</v>
      </c>
      <c r="AJ36" s="180">
        <f>+'27'!$W$103</f>
        <v>0</v>
      </c>
      <c r="AK36" s="180">
        <f>+'27'!$X$103</f>
        <v>0</v>
      </c>
      <c r="AL36" s="180">
        <f>+'27'!$Y$103</f>
        <v>0</v>
      </c>
      <c r="AM36" s="180">
        <f>+'27'!$Z$103</f>
        <v>0</v>
      </c>
      <c r="AN36" s="219">
        <f>+'27'!$AF$103</f>
        <v>0</v>
      </c>
      <c r="AO36" s="219">
        <f>+'27'!$AA$103</f>
        <v>0</v>
      </c>
      <c r="AP36" s="180">
        <f>+'27'!$AB$103</f>
        <v>0</v>
      </c>
      <c r="AQ36" s="182">
        <f>+'27'!$AC$103</f>
        <v>0</v>
      </c>
      <c r="AR36" s="220">
        <f>+AQ36-'MLL234 Monthly Ship'!AI36</f>
        <v>0</v>
      </c>
      <c r="AS36" s="220">
        <f>+'27'!$AK$103</f>
        <v>0</v>
      </c>
      <c r="AT36" s="220">
        <f t="shared" si="2"/>
        <v>0</v>
      </c>
      <c r="AU36" s="220">
        <f>+'27'!$AL$103</f>
        <v>0</v>
      </c>
      <c r="AV36" s="182">
        <f>+'27'!$AG$103</f>
        <v>0</v>
      </c>
      <c r="AW36" s="327">
        <f>IF(NETWORKDAYS('27'!$B$81,'27'!$C$14)-2&lt;0,0,NETWORKDAYS('27'!$B$81,'27'!$C$14)-2)</f>
        <v>0</v>
      </c>
      <c r="AX36" s="188">
        <f>+'27'!$B$83</f>
        <v>0</v>
      </c>
      <c r="AZ36" s="335" t="e">
        <f t="shared" si="3"/>
        <v>#DIV/0!</v>
      </c>
      <c r="BA36" s="335" t="e">
        <f t="shared" si="4"/>
        <v>#DIV/0!</v>
      </c>
      <c r="BB36" s="335">
        <f t="shared" si="5"/>
        <v>0</v>
      </c>
    </row>
    <row r="37" spans="1:54" ht="33" customHeight="1">
      <c r="A37" s="218">
        <f t="shared" si="0"/>
        <v>28</v>
      </c>
      <c r="B37" s="177">
        <f>+'28'!$AD$103</f>
        <v>0</v>
      </c>
      <c r="C37" s="178" t="str">
        <f>+'28'!$AH$103</f>
        <v>New Balance</v>
      </c>
      <c r="D37" s="178" t="str">
        <f>+'28'!$B$103</f>
        <v>PWI2(ID)</v>
      </c>
      <c r="E37" s="178" t="str">
        <f>+'28'!$C$103</f>
        <v>Tong HongVN)</v>
      </c>
      <c r="F37" s="372">
        <f>+'28'!$D$103</f>
        <v>0</v>
      </c>
      <c r="G37" s="179" t="str">
        <f>+'28'!$E$103</f>
        <v/>
      </c>
      <c r="H37" s="179" t="str">
        <f>+'28'!$F$103</f>
        <v/>
      </c>
      <c r="I37" s="372">
        <f>+'28'!$G$103</f>
        <v>0</v>
      </c>
      <c r="J37" s="180">
        <f>+'28'!$H$103</f>
        <v>0</v>
      </c>
      <c r="K37" s="179" t="str">
        <f>+'28'!$I$103</f>
        <v/>
      </c>
      <c r="L37" s="179" t="str">
        <f>+'28'!$J$103</f>
        <v/>
      </c>
      <c r="M37" s="181" t="str">
        <f>+'28'!$K$103</f>
        <v>Insert Leather Names of your Tannery</v>
      </c>
      <c r="N37" s="181">
        <f>+'28'!$L$103</f>
        <v>0</v>
      </c>
      <c r="O37" s="179">
        <f>+'28'!$M$103</f>
        <v>0</v>
      </c>
      <c r="P37" s="180">
        <f>+'28'!$AI$103</f>
        <v>0</v>
      </c>
      <c r="Q37" s="180">
        <f>+'28'!$AJ$103</f>
        <v>0</v>
      </c>
      <c r="R37" s="180">
        <f>+'28'!$AM$103</f>
        <v>0</v>
      </c>
      <c r="S37" s="180">
        <f>+'28'!$AN$103</f>
        <v>0</v>
      </c>
      <c r="T37" s="180">
        <f>+'28'!$N$103</f>
        <v>0</v>
      </c>
      <c r="U37" s="180">
        <f>'28'!$G$40</f>
        <v>0</v>
      </c>
      <c r="V37" s="180">
        <f>+'28'!$O$103</f>
        <v>0</v>
      </c>
      <c r="W37" s="180">
        <f>'28'!$G$41</f>
        <v>0</v>
      </c>
      <c r="X37" s="180">
        <f>+'28'!$P$103</f>
        <v>0</v>
      </c>
      <c r="Y37" s="180">
        <f>'28'!$G$42</f>
        <v>0</v>
      </c>
      <c r="Z37" s="180">
        <f>+'28'!$Q$103</f>
        <v>0</v>
      </c>
      <c r="AA37" s="180">
        <f>'28'!$G$43</f>
        <v>0</v>
      </c>
      <c r="AB37" s="180">
        <f>+'28'!$R$103</f>
        <v>0</v>
      </c>
      <c r="AC37" s="180">
        <f>'28'!$G$44</f>
        <v>0</v>
      </c>
      <c r="AD37" s="180">
        <f>+'28'!$S$103</f>
        <v>0</v>
      </c>
      <c r="AE37" s="180">
        <f>'28'!$G$45+'28'!$G$46+'28'!$G$47</f>
        <v>0</v>
      </c>
      <c r="AF37" s="180">
        <f>+'28'!$T$103</f>
        <v>0</v>
      </c>
      <c r="AG37" s="180">
        <f t="shared" si="1"/>
        <v>0</v>
      </c>
      <c r="AH37" s="180">
        <f>+'28'!$U$103</f>
        <v>0</v>
      </c>
      <c r="AI37" s="180">
        <f>+'28'!$V$103</f>
        <v>0</v>
      </c>
      <c r="AJ37" s="180">
        <f>+'28'!$W$103</f>
        <v>0</v>
      </c>
      <c r="AK37" s="180">
        <f>+'28'!$X$103</f>
        <v>0</v>
      </c>
      <c r="AL37" s="180">
        <f>+'28'!$Y$103</f>
        <v>0</v>
      </c>
      <c r="AM37" s="180">
        <f>+'28'!$Z$103</f>
        <v>0</v>
      </c>
      <c r="AN37" s="219">
        <f>+'28'!$AF$103</f>
        <v>0</v>
      </c>
      <c r="AO37" s="219">
        <f>+'28'!$AA$103</f>
        <v>0</v>
      </c>
      <c r="AP37" s="180">
        <f>+'28'!$AB$103</f>
        <v>0</v>
      </c>
      <c r="AQ37" s="182">
        <f>+'28'!$AC$103</f>
        <v>0</v>
      </c>
      <c r="AR37" s="220">
        <f>+AQ37-'MLL234 Monthly Ship'!AI37</f>
        <v>0</v>
      </c>
      <c r="AS37" s="220">
        <f>+'28'!$AK$103</f>
        <v>0</v>
      </c>
      <c r="AT37" s="220">
        <f t="shared" si="2"/>
        <v>0</v>
      </c>
      <c r="AU37" s="220">
        <f>+'28'!$AL$103</f>
        <v>0</v>
      </c>
      <c r="AV37" s="182">
        <f>+'28'!$AG$103</f>
        <v>0</v>
      </c>
      <c r="AW37" s="327">
        <f>IF(NETWORKDAYS('28'!$B$81,'28'!$C$14)-2&lt;0,0,NETWORKDAYS('28'!$B$81,'28'!$C$14)-2)</f>
        <v>0</v>
      </c>
      <c r="AX37" s="188">
        <f>+'28'!$B$83</f>
        <v>0</v>
      </c>
      <c r="AZ37" s="335" t="e">
        <f t="shared" si="3"/>
        <v>#DIV/0!</v>
      </c>
      <c r="BA37" s="335" t="e">
        <f t="shared" si="4"/>
        <v>#DIV/0!</v>
      </c>
      <c r="BB37" s="335">
        <f t="shared" si="5"/>
        <v>0</v>
      </c>
    </row>
    <row r="38" spans="1:54" ht="33" customHeight="1">
      <c r="A38" s="218">
        <f t="shared" si="0"/>
        <v>29</v>
      </c>
      <c r="B38" s="177">
        <f>+'29'!$AD$103</f>
        <v>0</v>
      </c>
      <c r="C38" s="178" t="str">
        <f>+'29'!$AH$103</f>
        <v>New Balance</v>
      </c>
      <c r="D38" s="178" t="str">
        <f>+'29'!$B$103</f>
        <v>PWI2(ID)</v>
      </c>
      <c r="E38" s="178" t="str">
        <f>+'29'!$C$103</f>
        <v>Tong HongVN)</v>
      </c>
      <c r="F38" s="372">
        <f>+'29'!$D$103</f>
        <v>0</v>
      </c>
      <c r="G38" s="179" t="str">
        <f>+'29'!$E$103</f>
        <v/>
      </c>
      <c r="H38" s="179" t="str">
        <f>+'29'!$F$103</f>
        <v/>
      </c>
      <c r="I38" s="372">
        <f>+'29'!$G$103</f>
        <v>0</v>
      </c>
      <c r="J38" s="180">
        <f>+'29'!$H$103</f>
        <v>0</v>
      </c>
      <c r="K38" s="179" t="str">
        <f>+'29'!$I$103</f>
        <v/>
      </c>
      <c r="L38" s="179" t="str">
        <f>+'29'!$J$103</f>
        <v/>
      </c>
      <c r="M38" s="181" t="str">
        <f>+'29'!$K$103</f>
        <v>Insert Leather Names of your Tannery</v>
      </c>
      <c r="N38" s="181">
        <f>+'29'!$L$103</f>
        <v>0</v>
      </c>
      <c r="O38" s="179">
        <f>+'29'!$M$103</f>
        <v>0</v>
      </c>
      <c r="P38" s="180">
        <f>+'29'!$AI$103</f>
        <v>0</v>
      </c>
      <c r="Q38" s="180">
        <f>+'29'!$AJ$103</f>
        <v>0</v>
      </c>
      <c r="R38" s="180">
        <f>+'29'!$AM$103</f>
        <v>0</v>
      </c>
      <c r="S38" s="180">
        <f>+'29'!$AN$103</f>
        <v>0</v>
      </c>
      <c r="T38" s="180">
        <f>+'29'!$N$103</f>
        <v>0</v>
      </c>
      <c r="U38" s="180">
        <f>'29'!$G$40</f>
        <v>0</v>
      </c>
      <c r="V38" s="180">
        <f>+'29'!$O$103</f>
        <v>0</v>
      </c>
      <c r="W38" s="180">
        <f>'29'!$G$41</f>
        <v>0</v>
      </c>
      <c r="X38" s="180">
        <f>+'29'!$P$103</f>
        <v>0</v>
      </c>
      <c r="Y38" s="180">
        <f>'29'!$G$42</f>
        <v>0</v>
      </c>
      <c r="Z38" s="180">
        <f>+'29'!$Q$103</f>
        <v>0</v>
      </c>
      <c r="AA38" s="180">
        <f>'29'!$G$43</f>
        <v>0</v>
      </c>
      <c r="AB38" s="180">
        <f>+'29'!$R$103</f>
        <v>0</v>
      </c>
      <c r="AC38" s="180">
        <f>'29'!$G$44</f>
        <v>0</v>
      </c>
      <c r="AD38" s="180">
        <f>+'29'!$S$103</f>
        <v>0</v>
      </c>
      <c r="AE38" s="180">
        <f>'29'!$G$45+'29'!$G$46+'29'!$G$47</f>
        <v>0</v>
      </c>
      <c r="AF38" s="180">
        <f>+'29'!$T$103</f>
        <v>0</v>
      </c>
      <c r="AG38" s="180">
        <f t="shared" si="1"/>
        <v>0</v>
      </c>
      <c r="AH38" s="180">
        <f>+'29'!$U$103</f>
        <v>0</v>
      </c>
      <c r="AI38" s="180">
        <f>+'29'!$V$103</f>
        <v>0</v>
      </c>
      <c r="AJ38" s="180">
        <f>+'29'!$W$103</f>
        <v>0</v>
      </c>
      <c r="AK38" s="180">
        <f>+'29'!$X$103</f>
        <v>0</v>
      </c>
      <c r="AL38" s="180">
        <f>+'29'!$Y$103</f>
        <v>0</v>
      </c>
      <c r="AM38" s="180">
        <f>+'29'!$Z$103</f>
        <v>0</v>
      </c>
      <c r="AN38" s="219">
        <f>+'29'!$AF$103</f>
        <v>0</v>
      </c>
      <c r="AO38" s="219">
        <f>+'29'!$AA$103</f>
        <v>0</v>
      </c>
      <c r="AP38" s="180">
        <f>+'29'!$AB$103</f>
        <v>0</v>
      </c>
      <c r="AQ38" s="182">
        <f>+'29'!$AC$103</f>
        <v>0</v>
      </c>
      <c r="AR38" s="220">
        <f>+AQ38-'MLL234 Monthly Ship'!AI38</f>
        <v>0</v>
      </c>
      <c r="AS38" s="220">
        <f>+'29'!$AK$103</f>
        <v>0</v>
      </c>
      <c r="AT38" s="220">
        <f t="shared" si="2"/>
        <v>0</v>
      </c>
      <c r="AU38" s="220">
        <f>+'29'!$AL$103</f>
        <v>0</v>
      </c>
      <c r="AV38" s="182">
        <f>+'29'!$AG$103</f>
        <v>0</v>
      </c>
      <c r="AW38" s="327">
        <f>IF(NETWORKDAYS('29'!$B$81,'29'!$C$14)-2&lt;0,0,NETWORKDAYS('29'!$B$81,'29'!$C$14)-2)</f>
        <v>0</v>
      </c>
      <c r="AX38" s="188">
        <f>+'29'!$B$83</f>
        <v>0</v>
      </c>
      <c r="AZ38" s="335" t="e">
        <f t="shared" si="3"/>
        <v>#DIV/0!</v>
      </c>
      <c r="BA38" s="335" t="e">
        <f t="shared" si="4"/>
        <v>#DIV/0!</v>
      </c>
      <c r="BB38" s="335">
        <f t="shared" si="5"/>
        <v>0</v>
      </c>
    </row>
    <row r="39" spans="1:54" ht="33" customHeight="1">
      <c r="A39" s="218">
        <f t="shared" si="0"/>
        <v>30</v>
      </c>
      <c r="B39" s="177">
        <f>+'30'!$AD$103</f>
        <v>0</v>
      </c>
      <c r="C39" s="178" t="str">
        <f>+'30'!$AH$103</f>
        <v>New Balance</v>
      </c>
      <c r="D39" s="178" t="str">
        <f>+'30'!$B$103</f>
        <v>PWI2(ID)</v>
      </c>
      <c r="E39" s="178" t="str">
        <f>+'30'!$C$103</f>
        <v>Tong HongVN)</v>
      </c>
      <c r="F39" s="372">
        <f>+'30'!$D$103</f>
        <v>0</v>
      </c>
      <c r="G39" s="179" t="str">
        <f>+'30'!$E$103</f>
        <v/>
      </c>
      <c r="H39" s="179" t="str">
        <f>+'30'!$F$103</f>
        <v/>
      </c>
      <c r="I39" s="372">
        <f>+'30'!$G$103</f>
        <v>0</v>
      </c>
      <c r="J39" s="180">
        <f>+'30'!$H$103</f>
        <v>0</v>
      </c>
      <c r="K39" s="179" t="str">
        <f>+'30'!$I$103</f>
        <v/>
      </c>
      <c r="L39" s="179" t="str">
        <f>+'30'!$J$103</f>
        <v/>
      </c>
      <c r="M39" s="181" t="str">
        <f>+'30'!$K$103</f>
        <v>Insert Leather Names of your Tannery</v>
      </c>
      <c r="N39" s="181">
        <f>+'30'!$L$103</f>
        <v>0</v>
      </c>
      <c r="O39" s="179">
        <f>+'30'!$M$103</f>
        <v>0</v>
      </c>
      <c r="P39" s="180">
        <f>+'30'!$AI$103</f>
        <v>0</v>
      </c>
      <c r="Q39" s="180">
        <f>+'30'!$AJ$103</f>
        <v>0</v>
      </c>
      <c r="R39" s="180">
        <f>+'30'!$AM$103</f>
        <v>0</v>
      </c>
      <c r="S39" s="180">
        <f>+'30'!$AN$103</f>
        <v>0</v>
      </c>
      <c r="T39" s="180">
        <f>+'30'!$N$103</f>
        <v>0</v>
      </c>
      <c r="U39" s="180">
        <f>'30'!$G$40</f>
        <v>0</v>
      </c>
      <c r="V39" s="180">
        <f>+'30'!$O$103</f>
        <v>0</v>
      </c>
      <c r="W39" s="180">
        <f>'30'!$G$41</f>
        <v>0</v>
      </c>
      <c r="X39" s="180">
        <f>+'30'!$P$103</f>
        <v>0</v>
      </c>
      <c r="Y39" s="180">
        <f>'30'!$G$42</f>
        <v>0</v>
      </c>
      <c r="Z39" s="180">
        <f>+'30'!$Q$103</f>
        <v>0</v>
      </c>
      <c r="AA39" s="180">
        <f>'30'!$G$43</f>
        <v>0</v>
      </c>
      <c r="AB39" s="180">
        <f>+'30'!$R$103</f>
        <v>0</v>
      </c>
      <c r="AC39" s="180">
        <f>'30'!$G$44</f>
        <v>0</v>
      </c>
      <c r="AD39" s="180">
        <f>+'30'!$S$103</f>
        <v>0</v>
      </c>
      <c r="AE39" s="180">
        <f>'30'!$G$45+'30'!$G$46+'30'!$G$47</f>
        <v>0</v>
      </c>
      <c r="AF39" s="180">
        <f>+'30'!$T$103</f>
        <v>0</v>
      </c>
      <c r="AG39" s="180">
        <f t="shared" si="1"/>
        <v>0</v>
      </c>
      <c r="AH39" s="180">
        <f>+'30'!$U$103</f>
        <v>0</v>
      </c>
      <c r="AI39" s="180">
        <f>+'30'!$V$103</f>
        <v>0</v>
      </c>
      <c r="AJ39" s="180">
        <f>+'30'!$W$103</f>
        <v>0</v>
      </c>
      <c r="AK39" s="180">
        <f>+'30'!$X$103</f>
        <v>0</v>
      </c>
      <c r="AL39" s="180">
        <f>+'30'!$Y$103</f>
        <v>0</v>
      </c>
      <c r="AM39" s="180">
        <f>+'30'!$Z$103</f>
        <v>0</v>
      </c>
      <c r="AN39" s="219">
        <f>+'30'!$AF$103</f>
        <v>0</v>
      </c>
      <c r="AO39" s="219">
        <f>+'30'!$AA$103</f>
        <v>0</v>
      </c>
      <c r="AP39" s="180">
        <f>+'30'!$AB$103</f>
        <v>0</v>
      </c>
      <c r="AQ39" s="182">
        <f>+'30'!$AC$103</f>
        <v>0</v>
      </c>
      <c r="AR39" s="220">
        <f>+AQ39-'MLL234 Monthly Ship'!AI39</f>
        <v>0</v>
      </c>
      <c r="AS39" s="220">
        <f>+'30'!$AK$103</f>
        <v>0</v>
      </c>
      <c r="AT39" s="220">
        <f t="shared" si="2"/>
        <v>0</v>
      </c>
      <c r="AU39" s="220">
        <f>+'30'!$AL$103</f>
        <v>0</v>
      </c>
      <c r="AV39" s="182">
        <f>+'30'!$AG$103</f>
        <v>0</v>
      </c>
      <c r="AW39" s="327">
        <f>IF(NETWORKDAYS('30'!$B$81,'30'!$C$14)-2&lt;0,0,NETWORKDAYS('30'!$B$81,'30'!$C$14)-2)</f>
        <v>0</v>
      </c>
      <c r="AX39" s="188">
        <f>+'30'!$B$83</f>
        <v>0</v>
      </c>
      <c r="AZ39" s="335" t="e">
        <f t="shared" si="3"/>
        <v>#DIV/0!</v>
      </c>
      <c r="BA39" s="335" t="e">
        <f t="shared" si="4"/>
        <v>#DIV/0!</v>
      </c>
      <c r="BB39" s="335">
        <f t="shared" si="5"/>
        <v>0</v>
      </c>
    </row>
    <row r="40" spans="1:54" ht="33" customHeight="1">
      <c r="A40" s="218">
        <f t="shared" si="0"/>
        <v>31</v>
      </c>
      <c r="B40" s="177">
        <f>+'31'!$AD$103</f>
        <v>0</v>
      </c>
      <c r="C40" s="178" t="str">
        <f>+'31'!$AH$103</f>
        <v>New Balance</v>
      </c>
      <c r="D40" s="178" t="str">
        <f>+'31'!$B$103</f>
        <v>PWI2(ID)</v>
      </c>
      <c r="E40" s="178" t="str">
        <f>+'31'!$C$103</f>
        <v>Tong HongVN)</v>
      </c>
      <c r="F40" s="372">
        <f>+'31'!$D$103</f>
        <v>0</v>
      </c>
      <c r="G40" s="179" t="str">
        <f>+'31'!$E$103</f>
        <v/>
      </c>
      <c r="H40" s="179" t="str">
        <f>+'31'!$F$103</f>
        <v/>
      </c>
      <c r="I40" s="372">
        <f>+'31'!$G$103</f>
        <v>0</v>
      </c>
      <c r="J40" s="180">
        <f>+'31'!$H$103</f>
        <v>0</v>
      </c>
      <c r="K40" s="179" t="str">
        <f>+'31'!$I$103</f>
        <v/>
      </c>
      <c r="L40" s="179" t="str">
        <f>+'31'!$J$103</f>
        <v/>
      </c>
      <c r="M40" s="181" t="str">
        <f>+'31'!$K$103</f>
        <v>Insert Leather Names of your Tannery</v>
      </c>
      <c r="N40" s="181">
        <f>+'31'!$L$103</f>
        <v>0</v>
      </c>
      <c r="O40" s="179">
        <f>+'31'!$M$103</f>
        <v>0</v>
      </c>
      <c r="P40" s="180">
        <f>+'31'!$AI$103</f>
        <v>0</v>
      </c>
      <c r="Q40" s="180">
        <f>+'31'!$AJ$103</f>
        <v>0</v>
      </c>
      <c r="R40" s="180">
        <f>+'31'!$AM$103</f>
        <v>0</v>
      </c>
      <c r="S40" s="180">
        <f>+'31'!$AN$103</f>
        <v>0</v>
      </c>
      <c r="T40" s="180">
        <f>+'31'!$N$103</f>
        <v>0</v>
      </c>
      <c r="U40" s="180">
        <f>'31'!$G$40</f>
        <v>0</v>
      </c>
      <c r="V40" s="180">
        <f>+'31'!$O$103</f>
        <v>0</v>
      </c>
      <c r="W40" s="180">
        <f>'31'!$G$41</f>
        <v>0</v>
      </c>
      <c r="X40" s="180">
        <f>+'31'!$P$103</f>
        <v>0</v>
      </c>
      <c r="Y40" s="180">
        <f>'31'!$G$42</f>
        <v>0</v>
      </c>
      <c r="Z40" s="180">
        <f>+'31'!$Q$103</f>
        <v>0</v>
      </c>
      <c r="AA40" s="180">
        <f>'31'!$G$43</f>
        <v>0</v>
      </c>
      <c r="AB40" s="180">
        <f>+'31'!$R$103</f>
        <v>0</v>
      </c>
      <c r="AC40" s="180">
        <f>'31'!$G$44</f>
        <v>0</v>
      </c>
      <c r="AD40" s="180">
        <f>+'31'!$S$103</f>
        <v>0</v>
      </c>
      <c r="AE40" s="180">
        <f>'31'!$G$45+'31'!$G$46+'31'!$G$47</f>
        <v>0</v>
      </c>
      <c r="AF40" s="180">
        <f>+'31'!$T$103</f>
        <v>0</v>
      </c>
      <c r="AG40" s="180">
        <f t="shared" si="1"/>
        <v>0</v>
      </c>
      <c r="AH40" s="180">
        <f>+'31'!$U$103</f>
        <v>0</v>
      </c>
      <c r="AI40" s="180">
        <f>+'31'!$V$103</f>
        <v>0</v>
      </c>
      <c r="AJ40" s="180">
        <f>+'31'!$W$103</f>
        <v>0</v>
      </c>
      <c r="AK40" s="180">
        <f>+'31'!$X$103</f>
        <v>0</v>
      </c>
      <c r="AL40" s="180">
        <f>+'31'!$Y$103</f>
        <v>0</v>
      </c>
      <c r="AM40" s="180">
        <f>+'31'!$Z$103</f>
        <v>0</v>
      </c>
      <c r="AN40" s="219">
        <f>+'31'!$AF$103</f>
        <v>0</v>
      </c>
      <c r="AO40" s="219">
        <f>+'31'!$AA$103</f>
        <v>0</v>
      </c>
      <c r="AP40" s="180">
        <f>+'31'!$AB$103</f>
        <v>0</v>
      </c>
      <c r="AQ40" s="182">
        <f>+'31'!$AC$103</f>
        <v>0</v>
      </c>
      <c r="AR40" s="220">
        <f>+AQ40-'MLL234 Monthly Ship'!AI40</f>
        <v>0</v>
      </c>
      <c r="AS40" s="220">
        <f>+'31'!$AK$103</f>
        <v>0</v>
      </c>
      <c r="AT40" s="220">
        <f t="shared" si="2"/>
        <v>0</v>
      </c>
      <c r="AU40" s="220">
        <f>+'31'!$AL$103</f>
        <v>0</v>
      </c>
      <c r="AV40" s="182">
        <f>+'31'!$AG$103</f>
        <v>0</v>
      </c>
      <c r="AW40" s="328">
        <f>IF(NETWORKDAYS('31'!$B$81,'31'!$C$14)-2&lt;0,0,NETWORKDAYS('31'!$B$81,'31'!$C$14)-2)</f>
        <v>0</v>
      </c>
      <c r="AX40" s="188">
        <f>+'31'!$B$83</f>
        <v>0</v>
      </c>
      <c r="AZ40" s="335" t="e">
        <f t="shared" si="3"/>
        <v>#DIV/0!</v>
      </c>
      <c r="BA40" s="335" t="e">
        <f t="shared" si="4"/>
        <v>#DIV/0!</v>
      </c>
      <c r="BB40" s="335">
        <f t="shared" si="5"/>
        <v>0</v>
      </c>
    </row>
    <row r="41" spans="1:54" ht="33" customHeight="1">
      <c r="A41" s="218">
        <f t="shared" si="0"/>
        <v>32</v>
      </c>
      <c r="B41" s="177">
        <f>+'32'!$AD$103</f>
        <v>0</v>
      </c>
      <c r="C41" s="178" t="str">
        <f>+'32'!$AH$103</f>
        <v>New Balance</v>
      </c>
      <c r="D41" s="178" t="str">
        <f>+'32'!$B$103</f>
        <v>PWI2(ID)</v>
      </c>
      <c r="E41" s="178" t="str">
        <f>+'32'!$C$103</f>
        <v>Tong HongVN)</v>
      </c>
      <c r="F41" s="372">
        <f>+'32'!$D$103</f>
        <v>0</v>
      </c>
      <c r="G41" s="179" t="str">
        <f>+'32'!$E$103</f>
        <v/>
      </c>
      <c r="H41" s="179" t="str">
        <f>+'32'!$F$103</f>
        <v/>
      </c>
      <c r="I41" s="372">
        <f>+'32'!$G$103</f>
        <v>0</v>
      </c>
      <c r="J41" s="180">
        <f>+'32'!$H$103</f>
        <v>0</v>
      </c>
      <c r="K41" s="179" t="str">
        <f>+'32'!$I$103</f>
        <v/>
      </c>
      <c r="L41" s="179" t="str">
        <f>+'32'!$J$103</f>
        <v/>
      </c>
      <c r="M41" s="181" t="str">
        <f>+'32'!$K$103</f>
        <v>Insert Leather Names of your Tannery</v>
      </c>
      <c r="N41" s="181">
        <f>+'32'!$L$103</f>
        <v>0</v>
      </c>
      <c r="O41" s="179">
        <f>+'32'!$M$103</f>
        <v>0</v>
      </c>
      <c r="P41" s="180">
        <f>+'32'!$AI$103</f>
        <v>0</v>
      </c>
      <c r="Q41" s="180">
        <f>+'32'!$AJ$103</f>
        <v>0</v>
      </c>
      <c r="R41" s="180">
        <f>+'32'!$AM$103</f>
        <v>0</v>
      </c>
      <c r="S41" s="180">
        <f>+'32'!$AN$103</f>
        <v>0</v>
      </c>
      <c r="T41" s="180">
        <f>+'32'!$N$103</f>
        <v>0</v>
      </c>
      <c r="U41" s="180">
        <f>'32'!$G$40</f>
        <v>0</v>
      </c>
      <c r="V41" s="180">
        <f>+'32'!$O$103</f>
        <v>0</v>
      </c>
      <c r="W41" s="180">
        <f>'32'!$G$41</f>
        <v>0</v>
      </c>
      <c r="X41" s="180">
        <f>+'32'!$P$103</f>
        <v>0</v>
      </c>
      <c r="Y41" s="180">
        <f>'32'!$G$42</f>
        <v>0</v>
      </c>
      <c r="Z41" s="180">
        <f>+'32'!$Q$103</f>
        <v>0</v>
      </c>
      <c r="AA41" s="180">
        <f>'32'!$G$43</f>
        <v>0</v>
      </c>
      <c r="AB41" s="180">
        <f>+'32'!$R$103</f>
        <v>0</v>
      </c>
      <c r="AC41" s="180">
        <f>'32'!$G$44</f>
        <v>0</v>
      </c>
      <c r="AD41" s="180">
        <f>+'32'!$S$103</f>
        <v>0</v>
      </c>
      <c r="AE41" s="180">
        <f>'32'!$G$45+'32'!$G$46+'32'!$G$47</f>
        <v>0</v>
      </c>
      <c r="AF41" s="180">
        <f>+'32'!$T$103</f>
        <v>0</v>
      </c>
      <c r="AG41" s="180">
        <f t="shared" si="1"/>
        <v>0</v>
      </c>
      <c r="AH41" s="180">
        <f>+'32'!$U$103</f>
        <v>0</v>
      </c>
      <c r="AI41" s="180">
        <f>+'32'!$V$103</f>
        <v>0</v>
      </c>
      <c r="AJ41" s="180">
        <f>+'32'!$W$103</f>
        <v>0</v>
      </c>
      <c r="AK41" s="180">
        <f>+'32'!$X$103</f>
        <v>0</v>
      </c>
      <c r="AL41" s="180">
        <f>+'32'!$Y$103</f>
        <v>0</v>
      </c>
      <c r="AM41" s="180">
        <f>+'32'!$Z$103</f>
        <v>0</v>
      </c>
      <c r="AN41" s="219">
        <f>+'32'!$AF$103</f>
        <v>0</v>
      </c>
      <c r="AO41" s="219">
        <f>+'32'!$AA$103</f>
        <v>0</v>
      </c>
      <c r="AP41" s="180">
        <f>+'32'!$AB$103</f>
        <v>0</v>
      </c>
      <c r="AQ41" s="182">
        <f>+'32'!$AC$103</f>
        <v>0</v>
      </c>
      <c r="AR41" s="220">
        <f>+AQ41-'MLL234 Monthly Ship'!AI41</f>
        <v>0</v>
      </c>
      <c r="AS41" s="220">
        <f>+'32'!$AK$103</f>
        <v>0</v>
      </c>
      <c r="AT41" s="220">
        <f t="shared" si="2"/>
        <v>0</v>
      </c>
      <c r="AU41" s="220">
        <f>+'32'!$AL$103</f>
        <v>0</v>
      </c>
      <c r="AV41" s="182">
        <f>+'32'!$AG$103</f>
        <v>0</v>
      </c>
      <c r="AW41" s="328">
        <f>IF(NETWORKDAYS('32'!$B$81,'32'!$C$14)-2&lt;0,0,NETWORKDAYS('32'!$B$81,'32'!$C$14)-2)</f>
        <v>0</v>
      </c>
      <c r="AX41" s="188">
        <f>+'32'!$B$83</f>
        <v>0</v>
      </c>
      <c r="AZ41" s="335" t="e">
        <f t="shared" si="3"/>
        <v>#DIV/0!</v>
      </c>
      <c r="BA41" s="335" t="e">
        <f t="shared" si="4"/>
        <v>#DIV/0!</v>
      </c>
      <c r="BB41" s="335">
        <f t="shared" si="5"/>
        <v>0</v>
      </c>
    </row>
    <row r="42" spans="1:54" ht="33" customHeight="1">
      <c r="A42" s="218">
        <f t="shared" ref="A42:A73" si="6">+A41+1</f>
        <v>33</v>
      </c>
      <c r="B42" s="177">
        <f>+'33'!$AD$103</f>
        <v>0</v>
      </c>
      <c r="C42" s="178" t="str">
        <f>+'33'!$AH$103</f>
        <v>New Balance</v>
      </c>
      <c r="D42" s="178" t="str">
        <f>+'33'!$B$103</f>
        <v>PWI2(ID)</v>
      </c>
      <c r="E42" s="178" t="str">
        <f>+'33'!$C$103</f>
        <v>Tong HongVN)</v>
      </c>
      <c r="F42" s="372">
        <f>+'33'!$D$103</f>
        <v>0</v>
      </c>
      <c r="G42" s="179" t="str">
        <f>+'33'!$E$103</f>
        <v/>
      </c>
      <c r="H42" s="179" t="str">
        <f>+'33'!$F$103</f>
        <v/>
      </c>
      <c r="I42" s="372">
        <f>+'33'!$G$103</f>
        <v>0</v>
      </c>
      <c r="J42" s="180">
        <f>+'33'!$H$103</f>
        <v>0</v>
      </c>
      <c r="K42" s="179" t="str">
        <f>+'33'!$I$103</f>
        <v/>
      </c>
      <c r="L42" s="179" t="str">
        <f>+'33'!$J$103</f>
        <v/>
      </c>
      <c r="M42" s="181" t="str">
        <f>+'33'!$K$103</f>
        <v>Insert Leather Names of your Tannery</v>
      </c>
      <c r="N42" s="181">
        <f>+'33'!$L$103</f>
        <v>0</v>
      </c>
      <c r="O42" s="179">
        <f>+'33'!$M$103</f>
        <v>0</v>
      </c>
      <c r="P42" s="180">
        <f>+'33'!$AI$103</f>
        <v>0</v>
      </c>
      <c r="Q42" s="180">
        <f>+'33'!$AJ$103</f>
        <v>0</v>
      </c>
      <c r="R42" s="180">
        <f>+'33'!$AM$103</f>
        <v>0</v>
      </c>
      <c r="S42" s="180">
        <f>+'33'!$AN$103</f>
        <v>0</v>
      </c>
      <c r="T42" s="180">
        <f>+'33'!$N$103</f>
        <v>0</v>
      </c>
      <c r="U42" s="180">
        <f>'33'!$G$40</f>
        <v>0</v>
      </c>
      <c r="V42" s="180">
        <f>+'33'!$O$103</f>
        <v>0</v>
      </c>
      <c r="W42" s="180">
        <f>'33'!$G$41</f>
        <v>0</v>
      </c>
      <c r="X42" s="180">
        <f>+'33'!$P$103</f>
        <v>0</v>
      </c>
      <c r="Y42" s="180">
        <f>'33'!$G$42</f>
        <v>0</v>
      </c>
      <c r="Z42" s="180">
        <f>+'33'!$Q$103</f>
        <v>0</v>
      </c>
      <c r="AA42" s="180">
        <f>'33'!$G$43</f>
        <v>0</v>
      </c>
      <c r="AB42" s="180">
        <f>+'33'!$R$103</f>
        <v>0</v>
      </c>
      <c r="AC42" s="180">
        <f>'33'!$G$44</f>
        <v>0</v>
      </c>
      <c r="AD42" s="180">
        <f>+'33'!$S$103</f>
        <v>0</v>
      </c>
      <c r="AE42" s="180">
        <f>'33'!$G$45+'33'!$G$46+'33'!$G$47</f>
        <v>0</v>
      </c>
      <c r="AF42" s="180">
        <f>+'33'!$T$103</f>
        <v>0</v>
      </c>
      <c r="AG42" s="180">
        <f t="shared" si="1"/>
        <v>0</v>
      </c>
      <c r="AH42" s="180">
        <f>+'33'!$U$103</f>
        <v>0</v>
      </c>
      <c r="AI42" s="180">
        <f>+'33'!$V$103</f>
        <v>0</v>
      </c>
      <c r="AJ42" s="180">
        <f>+'33'!$W$103</f>
        <v>0</v>
      </c>
      <c r="AK42" s="180">
        <f>+'33'!$X$103</f>
        <v>0</v>
      </c>
      <c r="AL42" s="180">
        <f>+'33'!$Y$103</f>
        <v>0</v>
      </c>
      <c r="AM42" s="180">
        <f>+'33'!$Z$103</f>
        <v>0</v>
      </c>
      <c r="AN42" s="219">
        <f>+'33'!$AF$103</f>
        <v>0</v>
      </c>
      <c r="AO42" s="219">
        <f>+'33'!$AA$103</f>
        <v>0</v>
      </c>
      <c r="AP42" s="180">
        <f>+'33'!$AB$103</f>
        <v>0</v>
      </c>
      <c r="AQ42" s="182">
        <f>+'33'!$AC$103</f>
        <v>0</v>
      </c>
      <c r="AR42" s="220">
        <f>+AQ42-'MLL234 Monthly Ship'!AI42</f>
        <v>0</v>
      </c>
      <c r="AS42" s="220">
        <f>+'33'!$AK$103</f>
        <v>0</v>
      </c>
      <c r="AT42" s="220">
        <f t="shared" si="2"/>
        <v>0</v>
      </c>
      <c r="AU42" s="220">
        <f>+'33'!$AL$103</f>
        <v>0</v>
      </c>
      <c r="AV42" s="182">
        <f>+'33'!$AG$103</f>
        <v>0</v>
      </c>
      <c r="AW42" s="328">
        <f>IF(NETWORKDAYS('33'!$B$81,'33'!$C$14)-2&lt;0,0,NETWORKDAYS('33'!$B$81,'33'!$C$14)-2)</f>
        <v>0</v>
      </c>
      <c r="AX42" s="188">
        <f>+'33'!$B$83</f>
        <v>0</v>
      </c>
      <c r="AZ42" s="335" t="e">
        <f t="shared" si="3"/>
        <v>#DIV/0!</v>
      </c>
      <c r="BA42" s="335" t="e">
        <f t="shared" si="4"/>
        <v>#DIV/0!</v>
      </c>
      <c r="BB42" s="335">
        <f t="shared" si="5"/>
        <v>0</v>
      </c>
    </row>
    <row r="43" spans="1:54" ht="33" customHeight="1">
      <c r="A43" s="218">
        <f t="shared" si="6"/>
        <v>34</v>
      </c>
      <c r="B43" s="177">
        <f>+'34'!$AD$103</f>
        <v>0</v>
      </c>
      <c r="C43" s="178" t="str">
        <f>+'34'!$AH$103</f>
        <v>New Balance</v>
      </c>
      <c r="D43" s="178" t="str">
        <f>+'34'!$B$103</f>
        <v>PWI2(ID)</v>
      </c>
      <c r="E43" s="178" t="str">
        <f>+'34'!$C$103</f>
        <v>Tong HongVN)</v>
      </c>
      <c r="F43" s="372">
        <f>+'34'!$D$103</f>
        <v>0</v>
      </c>
      <c r="G43" s="179" t="str">
        <f>+'34'!$E$103</f>
        <v/>
      </c>
      <c r="H43" s="179" t="str">
        <f>+'34'!$F$103</f>
        <v/>
      </c>
      <c r="I43" s="372">
        <f>+'34'!$G$103</f>
        <v>0</v>
      </c>
      <c r="J43" s="180">
        <f>+'34'!$H$103</f>
        <v>0</v>
      </c>
      <c r="K43" s="179" t="str">
        <f>+'34'!$I$103</f>
        <v/>
      </c>
      <c r="L43" s="179" t="str">
        <f>+'34'!$J$103</f>
        <v/>
      </c>
      <c r="M43" s="181" t="str">
        <f>+'34'!$K$103</f>
        <v>Insert Leather Names of your Tannery</v>
      </c>
      <c r="N43" s="181">
        <f>+'34'!$L$103</f>
        <v>0</v>
      </c>
      <c r="O43" s="179">
        <f>+'34'!$M$103</f>
        <v>0</v>
      </c>
      <c r="P43" s="180">
        <f>+'34'!$AI$103</f>
        <v>0</v>
      </c>
      <c r="Q43" s="180">
        <f>+'34'!$AJ$103</f>
        <v>0</v>
      </c>
      <c r="R43" s="180">
        <f>+'34'!$AM$103</f>
        <v>0</v>
      </c>
      <c r="S43" s="180">
        <f>+'34'!$AN$103</f>
        <v>0</v>
      </c>
      <c r="T43" s="180">
        <f>+'34'!$N$103</f>
        <v>0</v>
      </c>
      <c r="U43" s="180">
        <f>'34'!$G$40</f>
        <v>0</v>
      </c>
      <c r="V43" s="180">
        <f>+'34'!$O$103</f>
        <v>0</v>
      </c>
      <c r="W43" s="180">
        <f>'34'!$G$41</f>
        <v>0</v>
      </c>
      <c r="X43" s="180">
        <f>+'34'!$P$103</f>
        <v>0</v>
      </c>
      <c r="Y43" s="180">
        <f>'34'!$G$42</f>
        <v>0</v>
      </c>
      <c r="Z43" s="180">
        <f>+'34'!$Q$103</f>
        <v>0</v>
      </c>
      <c r="AA43" s="180">
        <f>'34'!$G$43</f>
        <v>0</v>
      </c>
      <c r="AB43" s="180">
        <f>+'34'!$R$103</f>
        <v>0</v>
      </c>
      <c r="AC43" s="180">
        <f>'34'!$G$44</f>
        <v>0</v>
      </c>
      <c r="AD43" s="180">
        <f>+'34'!$S$103</f>
        <v>0</v>
      </c>
      <c r="AE43" s="180">
        <f>'34'!$G$45+'34'!$G$46+'34'!$G$47</f>
        <v>0</v>
      </c>
      <c r="AF43" s="180">
        <f>+'34'!$T$103</f>
        <v>0</v>
      </c>
      <c r="AG43" s="180">
        <f t="shared" si="1"/>
        <v>0</v>
      </c>
      <c r="AH43" s="180">
        <f>+'34'!$U$103</f>
        <v>0</v>
      </c>
      <c r="AI43" s="180">
        <f>+'34'!$V$103</f>
        <v>0</v>
      </c>
      <c r="AJ43" s="180">
        <f>+'34'!$W$103</f>
        <v>0</v>
      </c>
      <c r="AK43" s="180">
        <f>+'34'!$X$103</f>
        <v>0</v>
      </c>
      <c r="AL43" s="180">
        <f>+'34'!$Y$103</f>
        <v>0</v>
      </c>
      <c r="AM43" s="180">
        <f>+'34'!$Z$103</f>
        <v>0</v>
      </c>
      <c r="AN43" s="219">
        <f>+'34'!$AF$103</f>
        <v>0</v>
      </c>
      <c r="AO43" s="219">
        <f>+'34'!$AA$103</f>
        <v>0</v>
      </c>
      <c r="AP43" s="180">
        <f>+'34'!$AB$103</f>
        <v>0</v>
      </c>
      <c r="AQ43" s="182">
        <f>+'34'!$AC$103</f>
        <v>0</v>
      </c>
      <c r="AR43" s="220">
        <f>+AQ43-'MLL234 Monthly Ship'!AI43</f>
        <v>0</v>
      </c>
      <c r="AS43" s="220">
        <f>+'34'!$AK$103</f>
        <v>0</v>
      </c>
      <c r="AT43" s="220">
        <f t="shared" si="2"/>
        <v>0</v>
      </c>
      <c r="AU43" s="220">
        <f>+'34'!$AL$103</f>
        <v>0</v>
      </c>
      <c r="AV43" s="182">
        <f>+'34'!$AG$103</f>
        <v>0</v>
      </c>
      <c r="AW43" s="329">
        <f>IF(NETWORKDAYS('34'!$B$81,'34'!$C$14)-2&lt;0,0,NETWORKDAYS('34'!$B$81,'34'!$C$14)-2)</f>
        <v>0</v>
      </c>
      <c r="AX43" s="188">
        <f>+'34'!$B$83</f>
        <v>0</v>
      </c>
      <c r="AZ43" s="335" t="e">
        <f t="shared" si="3"/>
        <v>#DIV/0!</v>
      </c>
      <c r="BA43" s="335" t="e">
        <f t="shared" si="4"/>
        <v>#DIV/0!</v>
      </c>
      <c r="BB43" s="335">
        <f t="shared" si="5"/>
        <v>0</v>
      </c>
    </row>
    <row r="44" spans="1:54" ht="33" customHeight="1">
      <c r="A44" s="218">
        <f t="shared" si="6"/>
        <v>35</v>
      </c>
      <c r="B44" s="177">
        <f>+'35'!$AD$103</f>
        <v>0</v>
      </c>
      <c r="C44" s="178" t="str">
        <f>+'35'!$AH$103</f>
        <v>New Balance</v>
      </c>
      <c r="D44" s="178" t="str">
        <f>+'35'!$B$103</f>
        <v>PWI2(ID)</v>
      </c>
      <c r="E44" s="178" t="str">
        <f>+'35'!$C$103</f>
        <v>Tong HongVN)</v>
      </c>
      <c r="F44" s="372">
        <f>+'35'!$D$103</f>
        <v>0</v>
      </c>
      <c r="G44" s="179" t="str">
        <f>+'35'!$E$103</f>
        <v/>
      </c>
      <c r="H44" s="179" t="str">
        <f>+'35'!$F$103</f>
        <v/>
      </c>
      <c r="I44" s="372">
        <f>+'35'!$G$103</f>
        <v>0</v>
      </c>
      <c r="J44" s="180">
        <f>+'35'!$H$103</f>
        <v>0</v>
      </c>
      <c r="K44" s="179" t="str">
        <f>+'35'!$I$103</f>
        <v/>
      </c>
      <c r="L44" s="179" t="str">
        <f>+'35'!$J$103</f>
        <v/>
      </c>
      <c r="M44" s="181" t="str">
        <f>+'35'!$K$103</f>
        <v>Insert Leather Names of your Tannery</v>
      </c>
      <c r="N44" s="181">
        <f>+'35'!$L$103</f>
        <v>0</v>
      </c>
      <c r="O44" s="179">
        <f>+'35'!$M$103</f>
        <v>0</v>
      </c>
      <c r="P44" s="180">
        <f>+'35'!$AI$103</f>
        <v>0</v>
      </c>
      <c r="Q44" s="180">
        <f>+'35'!$AJ$103</f>
        <v>0</v>
      </c>
      <c r="R44" s="180">
        <f>+'35'!$AM$103</f>
        <v>0</v>
      </c>
      <c r="S44" s="180">
        <f>+'35'!$AN$103</f>
        <v>0</v>
      </c>
      <c r="T44" s="180">
        <f>+'35'!$N$103</f>
        <v>0</v>
      </c>
      <c r="U44" s="180">
        <f>'35'!$G$40</f>
        <v>0</v>
      </c>
      <c r="V44" s="180">
        <f>+'35'!$O$103</f>
        <v>0</v>
      </c>
      <c r="W44" s="180">
        <f>'35'!$G$41</f>
        <v>0</v>
      </c>
      <c r="X44" s="180">
        <f>+'35'!$P$103</f>
        <v>0</v>
      </c>
      <c r="Y44" s="180">
        <f>'35'!$G$42</f>
        <v>0</v>
      </c>
      <c r="Z44" s="180">
        <f>+'35'!$Q$103</f>
        <v>0</v>
      </c>
      <c r="AA44" s="180">
        <f>'35'!$G$43</f>
        <v>0</v>
      </c>
      <c r="AB44" s="180">
        <f>+'35'!$R$103</f>
        <v>0</v>
      </c>
      <c r="AC44" s="180">
        <f>'35'!$G$44</f>
        <v>0</v>
      </c>
      <c r="AD44" s="180">
        <f>+'35'!$S$103</f>
        <v>0</v>
      </c>
      <c r="AE44" s="180">
        <f>'35'!$G$45+'35'!$G$46+'35'!$G$47</f>
        <v>0</v>
      </c>
      <c r="AF44" s="180">
        <f>+'35'!$T$103</f>
        <v>0</v>
      </c>
      <c r="AG44" s="180">
        <f t="shared" si="1"/>
        <v>0</v>
      </c>
      <c r="AH44" s="180">
        <f>+'35'!$U$103</f>
        <v>0</v>
      </c>
      <c r="AI44" s="180">
        <f>+'35'!$V$103</f>
        <v>0</v>
      </c>
      <c r="AJ44" s="180">
        <f>+'35'!$W$103</f>
        <v>0</v>
      </c>
      <c r="AK44" s="180">
        <f>+'35'!$X$103</f>
        <v>0</v>
      </c>
      <c r="AL44" s="180">
        <f>+'35'!$Y$103</f>
        <v>0</v>
      </c>
      <c r="AM44" s="180">
        <f>+'35'!$Z$103</f>
        <v>0</v>
      </c>
      <c r="AN44" s="219">
        <f>+'35'!$AF$103</f>
        <v>0</v>
      </c>
      <c r="AO44" s="219">
        <f>+'35'!$AA$103</f>
        <v>0</v>
      </c>
      <c r="AP44" s="180">
        <f>+'35'!$AB$103</f>
        <v>0</v>
      </c>
      <c r="AQ44" s="182">
        <f>+'35'!$AC$103</f>
        <v>0</v>
      </c>
      <c r="AR44" s="220">
        <f>+AQ44-'MLL234 Monthly Ship'!AI44</f>
        <v>0</v>
      </c>
      <c r="AS44" s="220">
        <f>+'35'!$AK$103</f>
        <v>0</v>
      </c>
      <c r="AT44" s="220">
        <f t="shared" si="2"/>
        <v>0</v>
      </c>
      <c r="AU44" s="220">
        <f>+'35'!$AL$103</f>
        <v>0</v>
      </c>
      <c r="AV44" s="182">
        <f>+'35'!$AG$103</f>
        <v>0</v>
      </c>
      <c r="AW44" s="330">
        <f>IF(NETWORKDAYS('35'!$B$81,'35'!$C$14)-2&lt;0,0,NETWORKDAYS('35'!$B$81,'35'!$C$14)-2)</f>
        <v>0</v>
      </c>
      <c r="AX44" s="188">
        <f>+'35'!$B$83</f>
        <v>0</v>
      </c>
      <c r="AZ44" s="335" t="e">
        <f t="shared" si="3"/>
        <v>#DIV/0!</v>
      </c>
      <c r="BA44" s="335" t="e">
        <f t="shared" si="4"/>
        <v>#DIV/0!</v>
      </c>
      <c r="BB44" s="335">
        <f t="shared" si="5"/>
        <v>0</v>
      </c>
    </row>
    <row r="45" spans="1:54" ht="33" customHeight="1">
      <c r="A45" s="218">
        <f t="shared" si="6"/>
        <v>36</v>
      </c>
      <c r="B45" s="177">
        <f>+'36'!$AD$103</f>
        <v>0</v>
      </c>
      <c r="C45" s="178" t="str">
        <f>+'36'!$AH$103</f>
        <v>New Balance</v>
      </c>
      <c r="D45" s="178" t="str">
        <f>+'36'!$B$103</f>
        <v>PWI2(ID)</v>
      </c>
      <c r="E45" s="178" t="str">
        <f>+'36'!$C$103</f>
        <v>Tong HongVN)</v>
      </c>
      <c r="F45" s="372">
        <f>+'36'!$D$103</f>
        <v>0</v>
      </c>
      <c r="G45" s="179" t="str">
        <f>+'36'!$E$103</f>
        <v/>
      </c>
      <c r="H45" s="179" t="str">
        <f>+'36'!$F$103</f>
        <v/>
      </c>
      <c r="I45" s="372">
        <f>+'36'!$G$103</f>
        <v>0</v>
      </c>
      <c r="J45" s="180">
        <f>+'36'!$H$103</f>
        <v>0</v>
      </c>
      <c r="K45" s="179" t="str">
        <f>+'36'!$I$103</f>
        <v/>
      </c>
      <c r="L45" s="179" t="str">
        <f>+'36'!$J$103</f>
        <v/>
      </c>
      <c r="M45" s="181" t="str">
        <f>+'36'!$K$103</f>
        <v>Insert Leather Names of your Tannery</v>
      </c>
      <c r="N45" s="181">
        <f>+'36'!$L$103</f>
        <v>0</v>
      </c>
      <c r="O45" s="179">
        <f>+'36'!$M$103</f>
        <v>0</v>
      </c>
      <c r="P45" s="180">
        <f>+'36'!$AI$103</f>
        <v>0</v>
      </c>
      <c r="Q45" s="180">
        <f>+'36'!$AJ$103</f>
        <v>0</v>
      </c>
      <c r="R45" s="180">
        <f>+'36'!$AM$103</f>
        <v>0</v>
      </c>
      <c r="S45" s="180">
        <f>+'36'!$AN$103</f>
        <v>0</v>
      </c>
      <c r="T45" s="180">
        <f>+'36'!$N$103</f>
        <v>0</v>
      </c>
      <c r="U45" s="180">
        <f>'36'!$G$40</f>
        <v>0</v>
      </c>
      <c r="V45" s="180">
        <f>+'36'!$O$103</f>
        <v>0</v>
      </c>
      <c r="W45" s="180">
        <f>'36'!$G$41</f>
        <v>0</v>
      </c>
      <c r="X45" s="180">
        <f>+'36'!$P$103</f>
        <v>0</v>
      </c>
      <c r="Y45" s="180">
        <f>'36'!$G$42</f>
        <v>0</v>
      </c>
      <c r="Z45" s="180">
        <f>+'36'!$Q$103</f>
        <v>0</v>
      </c>
      <c r="AA45" s="180">
        <f>'36'!$G$43</f>
        <v>0</v>
      </c>
      <c r="AB45" s="180">
        <f>+'36'!$R$103</f>
        <v>0</v>
      </c>
      <c r="AC45" s="180">
        <f>'36'!$G$44</f>
        <v>0</v>
      </c>
      <c r="AD45" s="180">
        <f>+'36'!$S$103</f>
        <v>0</v>
      </c>
      <c r="AE45" s="180">
        <f>'36'!$G$45+'36'!$G$46+'36'!$G$47</f>
        <v>0</v>
      </c>
      <c r="AF45" s="180">
        <f>+'36'!$T$103</f>
        <v>0</v>
      </c>
      <c r="AG45" s="180">
        <f t="shared" si="1"/>
        <v>0</v>
      </c>
      <c r="AH45" s="180">
        <f>+'36'!$U$103</f>
        <v>0</v>
      </c>
      <c r="AI45" s="180">
        <f>+'36'!$V$103</f>
        <v>0</v>
      </c>
      <c r="AJ45" s="180">
        <f>+'36'!$W$103</f>
        <v>0</v>
      </c>
      <c r="AK45" s="180">
        <f>+'36'!$X$103</f>
        <v>0</v>
      </c>
      <c r="AL45" s="180">
        <f>+'36'!$Y$103</f>
        <v>0</v>
      </c>
      <c r="AM45" s="180">
        <f>+'36'!$Z$103</f>
        <v>0</v>
      </c>
      <c r="AN45" s="219">
        <f>+'36'!$AF$103</f>
        <v>0</v>
      </c>
      <c r="AO45" s="219">
        <f>+'36'!$AA$103</f>
        <v>0</v>
      </c>
      <c r="AP45" s="180">
        <f>+'36'!$AB$103</f>
        <v>0</v>
      </c>
      <c r="AQ45" s="182">
        <f>+'36'!$AC$103</f>
        <v>0</v>
      </c>
      <c r="AR45" s="220">
        <f>+AQ45-'MLL234 Monthly Ship'!AI45</f>
        <v>0</v>
      </c>
      <c r="AS45" s="220">
        <f>+'36'!$AK$103</f>
        <v>0</v>
      </c>
      <c r="AT45" s="220">
        <f t="shared" si="2"/>
        <v>0</v>
      </c>
      <c r="AU45" s="220">
        <f>+'36'!$AL$103</f>
        <v>0</v>
      </c>
      <c r="AV45" s="182">
        <f>+'36'!$AG$103</f>
        <v>0</v>
      </c>
      <c r="AW45" s="330">
        <f>IF(NETWORKDAYS('36'!$B$81,'36'!$C$14)-2&lt;0,0,NETWORKDAYS('36'!$B$81,'36'!$C$14)-2)</f>
        <v>0</v>
      </c>
      <c r="AX45" s="188">
        <f>+'36'!$B$83</f>
        <v>0</v>
      </c>
      <c r="AZ45" s="335" t="e">
        <f t="shared" si="3"/>
        <v>#DIV/0!</v>
      </c>
      <c r="BA45" s="335" t="e">
        <f t="shared" si="4"/>
        <v>#DIV/0!</v>
      </c>
      <c r="BB45" s="335">
        <f t="shared" si="5"/>
        <v>0</v>
      </c>
    </row>
    <row r="46" spans="1:54" ht="33" customHeight="1">
      <c r="A46" s="218">
        <f t="shared" si="6"/>
        <v>37</v>
      </c>
      <c r="B46" s="177">
        <f>+'37'!$AD$103</f>
        <v>0</v>
      </c>
      <c r="C46" s="178" t="str">
        <f>+'37'!$AH$103</f>
        <v>New Balance</v>
      </c>
      <c r="D46" s="178" t="str">
        <f>+'37'!$B$103</f>
        <v>PWI2(ID)</v>
      </c>
      <c r="E46" s="178" t="str">
        <f>+'37'!$C$103</f>
        <v>Tong HongVN)</v>
      </c>
      <c r="F46" s="372">
        <f>+'37'!$D$103</f>
        <v>0</v>
      </c>
      <c r="G46" s="179" t="str">
        <f>+'37'!$E$103</f>
        <v/>
      </c>
      <c r="H46" s="179" t="str">
        <f>+'37'!$F$103</f>
        <v/>
      </c>
      <c r="I46" s="372">
        <f>+'37'!$G$103</f>
        <v>0</v>
      </c>
      <c r="J46" s="180">
        <f>+'37'!$H$103</f>
        <v>0</v>
      </c>
      <c r="K46" s="179" t="str">
        <f>+'37'!$I$103</f>
        <v/>
      </c>
      <c r="L46" s="179" t="str">
        <f>+'37'!$J$103</f>
        <v/>
      </c>
      <c r="M46" s="181" t="str">
        <f>+'37'!$K$103</f>
        <v>Insert Leather Names of your Tannery</v>
      </c>
      <c r="N46" s="181">
        <f>+'37'!$L$103</f>
        <v>0</v>
      </c>
      <c r="O46" s="179">
        <f>+'37'!$M$103</f>
        <v>0</v>
      </c>
      <c r="P46" s="180">
        <f>+'37'!$AI$103</f>
        <v>0</v>
      </c>
      <c r="Q46" s="180">
        <f>+'37'!$AJ$103</f>
        <v>0</v>
      </c>
      <c r="R46" s="180">
        <f>+'37'!$AM$103</f>
        <v>0</v>
      </c>
      <c r="S46" s="180">
        <f>+'37'!$AN$103</f>
        <v>0</v>
      </c>
      <c r="T46" s="180">
        <f>+'37'!$N$103</f>
        <v>0</v>
      </c>
      <c r="U46" s="180">
        <f>'37'!$G$40</f>
        <v>0</v>
      </c>
      <c r="V46" s="180">
        <f>+'37'!$O$103</f>
        <v>0</v>
      </c>
      <c r="W46" s="180">
        <f>'37'!$G$41</f>
        <v>0</v>
      </c>
      <c r="X46" s="180">
        <f>+'37'!$P$103</f>
        <v>0</v>
      </c>
      <c r="Y46" s="180">
        <f>'37'!$G$42</f>
        <v>0</v>
      </c>
      <c r="Z46" s="180">
        <f>+'37'!$Q$103</f>
        <v>0</v>
      </c>
      <c r="AA46" s="180">
        <f>'37'!$G$43</f>
        <v>0</v>
      </c>
      <c r="AB46" s="180">
        <f>+'37'!$R$103</f>
        <v>0</v>
      </c>
      <c r="AC46" s="180">
        <f>'37'!$G$44</f>
        <v>0</v>
      </c>
      <c r="AD46" s="180">
        <f>+'37'!$S$103</f>
        <v>0</v>
      </c>
      <c r="AE46" s="180">
        <f>'37'!$G$45+'37'!$G$46+'37'!$G$47</f>
        <v>0</v>
      </c>
      <c r="AF46" s="180">
        <f>+'37'!$T$103</f>
        <v>0</v>
      </c>
      <c r="AG46" s="180">
        <f t="shared" si="1"/>
        <v>0</v>
      </c>
      <c r="AH46" s="180">
        <f>+'37'!$U$103</f>
        <v>0</v>
      </c>
      <c r="AI46" s="180">
        <f>+'37'!$V$103</f>
        <v>0</v>
      </c>
      <c r="AJ46" s="180">
        <f>+'37'!$W$103</f>
        <v>0</v>
      </c>
      <c r="AK46" s="180">
        <f>+'37'!$X$103</f>
        <v>0</v>
      </c>
      <c r="AL46" s="180">
        <f>+'37'!$Y$103</f>
        <v>0</v>
      </c>
      <c r="AM46" s="180">
        <f>+'37'!$Z$103</f>
        <v>0</v>
      </c>
      <c r="AN46" s="219">
        <f>+'37'!$AF$103</f>
        <v>0</v>
      </c>
      <c r="AO46" s="219">
        <f>+'37'!$AA$103</f>
        <v>0</v>
      </c>
      <c r="AP46" s="180">
        <f>+'37'!$AB$103</f>
        <v>0</v>
      </c>
      <c r="AQ46" s="182">
        <f>+'37'!$AC$103</f>
        <v>0</v>
      </c>
      <c r="AR46" s="220">
        <f>+AQ46-'MLL234 Monthly Ship'!AI46</f>
        <v>0</v>
      </c>
      <c r="AS46" s="220">
        <f>+'37'!$AK$103</f>
        <v>0</v>
      </c>
      <c r="AT46" s="220">
        <f t="shared" si="2"/>
        <v>0</v>
      </c>
      <c r="AU46" s="220">
        <f>+'37'!$AL$103</f>
        <v>0</v>
      </c>
      <c r="AV46" s="182">
        <f>+'37'!$AG$103</f>
        <v>0</v>
      </c>
      <c r="AW46" s="329">
        <f>IF(NETWORKDAYS('37'!$B$81,'37'!$C$14)-2&lt;0,0,NETWORKDAYS('37'!$B$81,'37'!$C$14)-2)</f>
        <v>0</v>
      </c>
      <c r="AX46" s="188">
        <f>+'37'!$B$83</f>
        <v>0</v>
      </c>
      <c r="AZ46" s="335" t="e">
        <f t="shared" si="3"/>
        <v>#DIV/0!</v>
      </c>
      <c r="BA46" s="335" t="e">
        <f t="shared" si="4"/>
        <v>#DIV/0!</v>
      </c>
      <c r="BB46" s="335">
        <f t="shared" si="5"/>
        <v>0</v>
      </c>
    </row>
    <row r="47" spans="1:54" ht="33" customHeight="1">
      <c r="A47" s="218">
        <f t="shared" si="6"/>
        <v>38</v>
      </c>
      <c r="B47" s="177">
        <f>+'38'!$AD$103</f>
        <v>0</v>
      </c>
      <c r="C47" s="178" t="str">
        <f>+'38'!$AH$103</f>
        <v>New Balance</v>
      </c>
      <c r="D47" s="178" t="str">
        <f>+'38'!$B$103</f>
        <v>PWI2(ID)</v>
      </c>
      <c r="E47" s="178" t="str">
        <f>+'38'!$C$103</f>
        <v>Tong HongVN)</v>
      </c>
      <c r="F47" s="372">
        <f>+'38'!$D$103</f>
        <v>0</v>
      </c>
      <c r="G47" s="179" t="str">
        <f>+'38'!$E$103</f>
        <v/>
      </c>
      <c r="H47" s="179" t="str">
        <f>+'38'!$F$103</f>
        <v/>
      </c>
      <c r="I47" s="372">
        <f>+'38'!$G$103</f>
        <v>0</v>
      </c>
      <c r="J47" s="180">
        <f>+'38'!$H$103</f>
        <v>0</v>
      </c>
      <c r="K47" s="179" t="str">
        <f>+'38'!$I$103</f>
        <v/>
      </c>
      <c r="L47" s="179" t="str">
        <f>+'38'!$J$103</f>
        <v/>
      </c>
      <c r="M47" s="181" t="str">
        <f>+'38'!$K$103</f>
        <v>Insert Leather Names of your Tannery</v>
      </c>
      <c r="N47" s="181">
        <f>+'38'!$L$103</f>
        <v>0</v>
      </c>
      <c r="O47" s="179">
        <f>+'38'!$M$103</f>
        <v>0</v>
      </c>
      <c r="P47" s="180">
        <f>+'38'!$AI$103</f>
        <v>0</v>
      </c>
      <c r="Q47" s="180">
        <f>+'38'!$AJ$103</f>
        <v>0</v>
      </c>
      <c r="R47" s="180">
        <f>+'38'!$AM$103</f>
        <v>0</v>
      </c>
      <c r="S47" s="180">
        <f>+'38'!$AN$103</f>
        <v>0</v>
      </c>
      <c r="T47" s="180">
        <f>+'38'!$N$103</f>
        <v>0</v>
      </c>
      <c r="U47" s="180">
        <f>'38'!$G$40</f>
        <v>0</v>
      </c>
      <c r="V47" s="180">
        <f>+'38'!$O$103</f>
        <v>0</v>
      </c>
      <c r="W47" s="180">
        <f>'38'!$G$41</f>
        <v>0</v>
      </c>
      <c r="X47" s="180">
        <f>+'38'!$P$103</f>
        <v>0</v>
      </c>
      <c r="Y47" s="180">
        <f>'38'!$G$42</f>
        <v>0</v>
      </c>
      <c r="Z47" s="180">
        <f>+'38'!$Q$103</f>
        <v>0</v>
      </c>
      <c r="AA47" s="180">
        <f>'38'!$G$43</f>
        <v>0</v>
      </c>
      <c r="AB47" s="180">
        <f>+'38'!$R$103</f>
        <v>0</v>
      </c>
      <c r="AC47" s="180">
        <f>'38'!$G$44</f>
        <v>0</v>
      </c>
      <c r="AD47" s="180">
        <f>+'38'!$S$103</f>
        <v>0</v>
      </c>
      <c r="AE47" s="180">
        <f>'38'!$G$45+'38'!$G$46+'38'!$G$47</f>
        <v>0</v>
      </c>
      <c r="AF47" s="180">
        <f>+'38'!$T$103</f>
        <v>0</v>
      </c>
      <c r="AG47" s="180">
        <f t="shared" si="1"/>
        <v>0</v>
      </c>
      <c r="AH47" s="180">
        <f>+'38'!$U$103</f>
        <v>0</v>
      </c>
      <c r="AI47" s="180">
        <f>+'38'!$V$103</f>
        <v>0</v>
      </c>
      <c r="AJ47" s="180">
        <f>+'38'!$W$103</f>
        <v>0</v>
      </c>
      <c r="AK47" s="180">
        <f>+'38'!$X$103</f>
        <v>0</v>
      </c>
      <c r="AL47" s="180">
        <f>+'38'!$Y$103</f>
        <v>0</v>
      </c>
      <c r="AM47" s="180">
        <f>+'38'!$Z$103</f>
        <v>0</v>
      </c>
      <c r="AN47" s="219">
        <f>+'38'!$AF$103</f>
        <v>0</v>
      </c>
      <c r="AO47" s="219">
        <f>+'38'!$AA$103</f>
        <v>0</v>
      </c>
      <c r="AP47" s="180">
        <f>+'38'!$AB$103</f>
        <v>0</v>
      </c>
      <c r="AQ47" s="182">
        <f>+'38'!$AC$103</f>
        <v>0</v>
      </c>
      <c r="AR47" s="220">
        <f>+AQ47-'MLL234 Monthly Ship'!AI47</f>
        <v>0</v>
      </c>
      <c r="AS47" s="220">
        <f>+'38'!$AK$103</f>
        <v>0</v>
      </c>
      <c r="AT47" s="220">
        <f t="shared" si="2"/>
        <v>0</v>
      </c>
      <c r="AU47" s="220">
        <f>+'38'!$AL$103</f>
        <v>0</v>
      </c>
      <c r="AV47" s="182">
        <f>+'38'!$AG$103</f>
        <v>0</v>
      </c>
      <c r="AW47" s="329">
        <f>IF(NETWORKDAYS('38'!$B$81,'38'!$C$14)-2&lt;0,0,NETWORKDAYS('38'!$B$81,'38'!$C$14)-2)</f>
        <v>0</v>
      </c>
      <c r="AX47" s="188">
        <f>+'38'!$B$83</f>
        <v>0</v>
      </c>
      <c r="AZ47" s="335" t="e">
        <f t="shared" si="3"/>
        <v>#DIV/0!</v>
      </c>
      <c r="BA47" s="335" t="e">
        <f t="shared" si="4"/>
        <v>#DIV/0!</v>
      </c>
      <c r="BB47" s="335">
        <f t="shared" si="5"/>
        <v>0</v>
      </c>
    </row>
    <row r="48" spans="1:54" ht="33" customHeight="1">
      <c r="A48" s="218">
        <f t="shared" si="6"/>
        <v>39</v>
      </c>
      <c r="B48" s="177">
        <f>+'39'!$AD$103</f>
        <v>0</v>
      </c>
      <c r="C48" s="178" t="str">
        <f>+'39'!$AH$103</f>
        <v>New Balance</v>
      </c>
      <c r="D48" s="178" t="str">
        <f>+'39'!$B$103</f>
        <v>PWI2(ID)</v>
      </c>
      <c r="E48" s="178" t="str">
        <f>+'39'!$C$103</f>
        <v>Tong HongVN)</v>
      </c>
      <c r="F48" s="372">
        <f>+'39'!$D$103</f>
        <v>0</v>
      </c>
      <c r="G48" s="179" t="str">
        <f>+'39'!$E$103</f>
        <v/>
      </c>
      <c r="H48" s="179" t="str">
        <f>+'39'!$F$103</f>
        <v/>
      </c>
      <c r="I48" s="372">
        <f>+'39'!$G$103</f>
        <v>0</v>
      </c>
      <c r="J48" s="180">
        <f>+'39'!$H$103</f>
        <v>0</v>
      </c>
      <c r="K48" s="179" t="str">
        <f>+'39'!$I$103</f>
        <v/>
      </c>
      <c r="L48" s="179" t="str">
        <f>+'39'!$J$103</f>
        <v/>
      </c>
      <c r="M48" s="181" t="str">
        <f>+'39'!$K$103</f>
        <v>Insert Leather Names of your Tannery</v>
      </c>
      <c r="N48" s="181">
        <f>+'39'!$L$103</f>
        <v>0</v>
      </c>
      <c r="O48" s="179">
        <f>+'39'!$M$103</f>
        <v>0</v>
      </c>
      <c r="P48" s="180">
        <f>+'39'!$AI$103</f>
        <v>0</v>
      </c>
      <c r="Q48" s="180">
        <f>+'39'!$AJ$103</f>
        <v>0</v>
      </c>
      <c r="R48" s="180">
        <f>+'39'!$AM$103</f>
        <v>0</v>
      </c>
      <c r="S48" s="180">
        <f>+'39'!$AN$103</f>
        <v>0</v>
      </c>
      <c r="T48" s="180">
        <f>+'39'!$N$103</f>
        <v>0</v>
      </c>
      <c r="U48" s="180">
        <f>'39'!$G$40</f>
        <v>0</v>
      </c>
      <c r="V48" s="180">
        <f>+'39'!$O$103</f>
        <v>0</v>
      </c>
      <c r="W48" s="180">
        <f>'39'!$G$41</f>
        <v>0</v>
      </c>
      <c r="X48" s="180">
        <f>+'39'!$P$103</f>
        <v>0</v>
      </c>
      <c r="Y48" s="180">
        <f>'39'!$G$42</f>
        <v>0</v>
      </c>
      <c r="Z48" s="180">
        <f>+'39'!$Q$103</f>
        <v>0</v>
      </c>
      <c r="AA48" s="180">
        <f>'39'!$G$43</f>
        <v>0</v>
      </c>
      <c r="AB48" s="180">
        <f>+'39'!$R$103</f>
        <v>0</v>
      </c>
      <c r="AC48" s="180">
        <f>'39'!$G$44</f>
        <v>0</v>
      </c>
      <c r="AD48" s="180">
        <f>+'39'!$S$103</f>
        <v>0</v>
      </c>
      <c r="AE48" s="180">
        <f>'39'!$G$45+'39'!$G$46+'39'!$G$47</f>
        <v>0</v>
      </c>
      <c r="AF48" s="180">
        <f>+'39'!$T$103</f>
        <v>0</v>
      </c>
      <c r="AG48" s="180">
        <f t="shared" si="1"/>
        <v>0</v>
      </c>
      <c r="AH48" s="180">
        <f>+'39'!$U$103</f>
        <v>0</v>
      </c>
      <c r="AI48" s="180">
        <f>+'39'!$V$103</f>
        <v>0</v>
      </c>
      <c r="AJ48" s="180">
        <f>+'39'!$W$103</f>
        <v>0</v>
      </c>
      <c r="AK48" s="180">
        <f>+'39'!$X$103</f>
        <v>0</v>
      </c>
      <c r="AL48" s="180">
        <f>+'39'!$Y$103</f>
        <v>0</v>
      </c>
      <c r="AM48" s="180">
        <f>+'39'!$Z$103</f>
        <v>0</v>
      </c>
      <c r="AN48" s="219">
        <f>+'39'!$AF$103</f>
        <v>0</v>
      </c>
      <c r="AO48" s="219">
        <f>+'39'!$AA$103</f>
        <v>0</v>
      </c>
      <c r="AP48" s="180">
        <f>+'39'!$AB$103</f>
        <v>0</v>
      </c>
      <c r="AQ48" s="182">
        <f>+'39'!$AC$103</f>
        <v>0</v>
      </c>
      <c r="AR48" s="220">
        <f>+AQ48-'MLL234 Monthly Ship'!AI48</f>
        <v>0</v>
      </c>
      <c r="AS48" s="220">
        <f>+'39'!$AK$103</f>
        <v>0</v>
      </c>
      <c r="AT48" s="220">
        <f t="shared" si="2"/>
        <v>0</v>
      </c>
      <c r="AU48" s="220">
        <f>+'39'!$AL$103</f>
        <v>0</v>
      </c>
      <c r="AV48" s="182">
        <f>+'39'!$AG$103</f>
        <v>0</v>
      </c>
      <c r="AW48" s="329">
        <f>IF(NETWORKDAYS('39'!$B$81,'39'!$C$14)-2&lt;0,0,NETWORKDAYS('39'!$B$81,'39'!$C$14)-2)</f>
        <v>0</v>
      </c>
      <c r="AX48" s="188">
        <f>+'39'!$B$83</f>
        <v>0</v>
      </c>
      <c r="AZ48" s="335" t="e">
        <f t="shared" si="3"/>
        <v>#DIV/0!</v>
      </c>
      <c r="BA48" s="335" t="e">
        <f t="shared" si="4"/>
        <v>#DIV/0!</v>
      </c>
      <c r="BB48" s="335">
        <f t="shared" si="5"/>
        <v>0</v>
      </c>
    </row>
    <row r="49" spans="1:54" ht="33" customHeight="1">
      <c r="A49" s="218">
        <f t="shared" si="6"/>
        <v>40</v>
      </c>
      <c r="B49" s="177">
        <f>+'40'!$AD$103</f>
        <v>0</v>
      </c>
      <c r="C49" s="178" t="str">
        <f>+'40'!$AH$103</f>
        <v>New Balance</v>
      </c>
      <c r="D49" s="178" t="str">
        <f>+'40'!$B$103</f>
        <v>PWI2(ID)</v>
      </c>
      <c r="E49" s="178" t="str">
        <f>+'40'!$C$103</f>
        <v>Tong HongVN)</v>
      </c>
      <c r="F49" s="372">
        <f>+'40'!$D$103</f>
        <v>0</v>
      </c>
      <c r="G49" s="179" t="str">
        <f>+'40'!$E$103</f>
        <v/>
      </c>
      <c r="H49" s="179" t="str">
        <f>+'40'!$F$103</f>
        <v/>
      </c>
      <c r="I49" s="372">
        <f>+'40'!$G$103</f>
        <v>0</v>
      </c>
      <c r="J49" s="180">
        <f>+'40'!$H$103</f>
        <v>0</v>
      </c>
      <c r="K49" s="179" t="str">
        <f>+'40'!$I$103</f>
        <v/>
      </c>
      <c r="L49" s="179" t="str">
        <f>+'40'!$J$103</f>
        <v/>
      </c>
      <c r="M49" s="181" t="str">
        <f>+'40'!$K$103</f>
        <v>Insert Leather Names of your Tannery</v>
      </c>
      <c r="N49" s="181">
        <f>+'40'!$L$103</f>
        <v>0</v>
      </c>
      <c r="O49" s="179">
        <f>+'40'!$M$103</f>
        <v>0</v>
      </c>
      <c r="P49" s="180">
        <f>+'40'!$AI$103</f>
        <v>0</v>
      </c>
      <c r="Q49" s="180">
        <f>+'40'!$AJ$103</f>
        <v>0</v>
      </c>
      <c r="R49" s="180">
        <f>+'40'!$AM$103</f>
        <v>0</v>
      </c>
      <c r="S49" s="180">
        <f>+'40'!$AN$103</f>
        <v>0</v>
      </c>
      <c r="T49" s="180">
        <f>+'40'!$N$103</f>
        <v>0</v>
      </c>
      <c r="U49" s="180">
        <f>'40'!$G$40</f>
        <v>0</v>
      </c>
      <c r="V49" s="180">
        <f>+'40'!$O$103</f>
        <v>0</v>
      </c>
      <c r="W49" s="180">
        <f>'40'!$G$41</f>
        <v>0</v>
      </c>
      <c r="X49" s="180">
        <f>+'40'!$P$103</f>
        <v>0</v>
      </c>
      <c r="Y49" s="180">
        <f>'40'!$G$42</f>
        <v>0</v>
      </c>
      <c r="Z49" s="180">
        <f>+'40'!$Q$103</f>
        <v>0</v>
      </c>
      <c r="AA49" s="180">
        <f>'40'!$G$43</f>
        <v>0</v>
      </c>
      <c r="AB49" s="180">
        <f>+'40'!$R$103</f>
        <v>0</v>
      </c>
      <c r="AC49" s="180">
        <f>'40'!$G$44</f>
        <v>0</v>
      </c>
      <c r="AD49" s="180">
        <f>+'40'!$S$103</f>
        <v>0</v>
      </c>
      <c r="AE49" s="180">
        <f>'40'!$G$45+'40'!$G$46+'40'!$G$47</f>
        <v>0</v>
      </c>
      <c r="AF49" s="180">
        <f>+'40'!$T$103</f>
        <v>0</v>
      </c>
      <c r="AG49" s="180">
        <f t="shared" si="1"/>
        <v>0</v>
      </c>
      <c r="AH49" s="180">
        <f>+'40'!$U$103</f>
        <v>0</v>
      </c>
      <c r="AI49" s="180">
        <f>+'40'!$V$103</f>
        <v>0</v>
      </c>
      <c r="AJ49" s="180">
        <f>+'40'!$W$103</f>
        <v>0</v>
      </c>
      <c r="AK49" s="180">
        <f>+'40'!$X$103</f>
        <v>0</v>
      </c>
      <c r="AL49" s="180">
        <f>+'40'!$Y$103</f>
        <v>0</v>
      </c>
      <c r="AM49" s="180">
        <f>+'40'!$Z$103</f>
        <v>0</v>
      </c>
      <c r="AN49" s="219">
        <f>+'40'!$AF$103</f>
        <v>0</v>
      </c>
      <c r="AO49" s="219">
        <f>+'40'!$AA$103</f>
        <v>0</v>
      </c>
      <c r="AP49" s="180">
        <f>+'40'!$AB$103</f>
        <v>0</v>
      </c>
      <c r="AQ49" s="182">
        <f>+'40'!$AC$103</f>
        <v>0</v>
      </c>
      <c r="AR49" s="220">
        <f>+AQ49-'MLL234 Monthly Ship'!AI49</f>
        <v>0</v>
      </c>
      <c r="AS49" s="220">
        <f>+'40'!$AK$103</f>
        <v>0</v>
      </c>
      <c r="AT49" s="220">
        <f t="shared" si="2"/>
        <v>0</v>
      </c>
      <c r="AU49" s="220">
        <f>+'40'!$AL$103</f>
        <v>0</v>
      </c>
      <c r="AV49" s="182">
        <f>+'40'!$AG$103</f>
        <v>0</v>
      </c>
      <c r="AW49" s="329">
        <f>IF(NETWORKDAYS('40'!$B$81,'40'!$C$14)-2&lt;0,0,NETWORKDAYS('40'!$B$81,'40'!$C$14)-2)</f>
        <v>0</v>
      </c>
      <c r="AX49" s="188">
        <f>+'40'!$B$83</f>
        <v>0</v>
      </c>
      <c r="AZ49" s="335" t="e">
        <f t="shared" si="3"/>
        <v>#DIV/0!</v>
      </c>
      <c r="BA49" s="335" t="e">
        <f t="shared" si="4"/>
        <v>#DIV/0!</v>
      </c>
      <c r="BB49" s="335">
        <f t="shared" si="5"/>
        <v>0</v>
      </c>
    </row>
    <row r="50" spans="1:54" ht="33" customHeight="1">
      <c r="A50" s="218">
        <f t="shared" si="6"/>
        <v>41</v>
      </c>
      <c r="B50" s="177">
        <f>+'41'!$AD$103</f>
        <v>0</v>
      </c>
      <c r="C50" s="178" t="str">
        <f>+'41'!$AH$103</f>
        <v>New Balance</v>
      </c>
      <c r="D50" s="178" t="str">
        <f>+'41'!$B$103</f>
        <v>PWI2(ID)</v>
      </c>
      <c r="E50" s="178" t="str">
        <f>+'41'!$C$103</f>
        <v>Tong HongVN)</v>
      </c>
      <c r="F50" s="372">
        <f>+'41'!$D$103</f>
        <v>0</v>
      </c>
      <c r="G50" s="179" t="str">
        <f>+'41'!$E$103</f>
        <v/>
      </c>
      <c r="H50" s="179" t="str">
        <f>+'41'!$F$103</f>
        <v/>
      </c>
      <c r="I50" s="372">
        <f>+'41'!$G$103</f>
        <v>0</v>
      </c>
      <c r="J50" s="180">
        <f>+'41'!$H$103</f>
        <v>0</v>
      </c>
      <c r="K50" s="179" t="str">
        <f>+'41'!$I$103</f>
        <v/>
      </c>
      <c r="L50" s="179" t="str">
        <f>+'41'!$J$103</f>
        <v/>
      </c>
      <c r="M50" s="181" t="str">
        <f>+'41'!$K$103</f>
        <v>Insert Leather Names of your Tannery</v>
      </c>
      <c r="N50" s="181">
        <f>+'41'!$L$103</f>
        <v>0</v>
      </c>
      <c r="O50" s="179">
        <f>+'41'!$M$103</f>
        <v>0</v>
      </c>
      <c r="P50" s="180">
        <f>+'41'!$AI$103</f>
        <v>0</v>
      </c>
      <c r="Q50" s="180">
        <f>+'41'!$AJ$103</f>
        <v>0</v>
      </c>
      <c r="R50" s="180">
        <f>+'41'!$AM$103</f>
        <v>0</v>
      </c>
      <c r="S50" s="180">
        <f>+'41'!$AN$103</f>
        <v>0</v>
      </c>
      <c r="T50" s="180">
        <f>+'41'!$N$103</f>
        <v>0</v>
      </c>
      <c r="U50" s="180">
        <f>'41'!$G$40</f>
        <v>0</v>
      </c>
      <c r="V50" s="180">
        <f>+'41'!$O$103</f>
        <v>0</v>
      </c>
      <c r="W50" s="180">
        <f>'41'!$G$41</f>
        <v>0</v>
      </c>
      <c r="X50" s="180">
        <f>+'41'!$P$103</f>
        <v>0</v>
      </c>
      <c r="Y50" s="180">
        <f>'41'!$G$42</f>
        <v>0</v>
      </c>
      <c r="Z50" s="180">
        <f>+'41'!$Q$103</f>
        <v>0</v>
      </c>
      <c r="AA50" s="180">
        <f>'41'!$G$43</f>
        <v>0</v>
      </c>
      <c r="AB50" s="180">
        <f>+'41'!$R$103</f>
        <v>0</v>
      </c>
      <c r="AC50" s="180">
        <f>'41'!$G$44</f>
        <v>0</v>
      </c>
      <c r="AD50" s="180">
        <f>+'41'!$S$103</f>
        <v>0</v>
      </c>
      <c r="AE50" s="180">
        <f>'41'!$G$45+'41'!$G$46+'41'!$G$47</f>
        <v>0</v>
      </c>
      <c r="AF50" s="180">
        <f>+'41'!$T$103</f>
        <v>0</v>
      </c>
      <c r="AG50" s="180">
        <f t="shared" si="1"/>
        <v>0</v>
      </c>
      <c r="AH50" s="180">
        <f>+'41'!$U$103</f>
        <v>0</v>
      </c>
      <c r="AI50" s="180">
        <f>+'41'!$V$103</f>
        <v>0</v>
      </c>
      <c r="AJ50" s="180">
        <f>+'41'!$W$103</f>
        <v>0</v>
      </c>
      <c r="AK50" s="180">
        <f>+'41'!$X$103</f>
        <v>0</v>
      </c>
      <c r="AL50" s="180">
        <f>+'41'!$Y$103</f>
        <v>0</v>
      </c>
      <c r="AM50" s="180">
        <f>+'41'!$Z$103</f>
        <v>0</v>
      </c>
      <c r="AN50" s="219">
        <f>+'41'!$AF$103</f>
        <v>0</v>
      </c>
      <c r="AO50" s="219">
        <f>+'41'!$AA$103</f>
        <v>0</v>
      </c>
      <c r="AP50" s="180">
        <f>+'41'!$AB$103</f>
        <v>0</v>
      </c>
      <c r="AQ50" s="182">
        <f>+'41'!$AC$103</f>
        <v>0</v>
      </c>
      <c r="AR50" s="220">
        <f>+AQ50-'MLL234 Monthly Ship'!AI50</f>
        <v>0</v>
      </c>
      <c r="AS50" s="220">
        <f>+'41'!$AK$103</f>
        <v>0</v>
      </c>
      <c r="AT50" s="220">
        <f t="shared" si="2"/>
        <v>0</v>
      </c>
      <c r="AU50" s="220">
        <f>+'41'!$AL$103</f>
        <v>0</v>
      </c>
      <c r="AV50" s="182">
        <f>+'41'!$AG$103</f>
        <v>0</v>
      </c>
      <c r="AW50" s="329">
        <f>IF(NETWORKDAYS('41'!$B$81,'41'!$C$14)-2&lt;0,0,NETWORKDAYS('41'!$B$81,'41'!$C$14)-2)</f>
        <v>0</v>
      </c>
      <c r="AX50" s="188">
        <f>+'41'!$B$83</f>
        <v>0</v>
      </c>
      <c r="AZ50" s="335" t="e">
        <f t="shared" si="3"/>
        <v>#DIV/0!</v>
      </c>
      <c r="BA50" s="335" t="e">
        <f t="shared" si="4"/>
        <v>#DIV/0!</v>
      </c>
      <c r="BB50" s="335">
        <f t="shared" si="5"/>
        <v>0</v>
      </c>
    </row>
    <row r="51" spans="1:54" ht="33" customHeight="1">
      <c r="A51" s="218">
        <f t="shared" si="6"/>
        <v>42</v>
      </c>
      <c r="B51" s="177">
        <f>+'42'!$AD$103</f>
        <v>0</v>
      </c>
      <c r="C51" s="178" t="str">
        <f>+'42'!$AH$103</f>
        <v>New Balance</v>
      </c>
      <c r="D51" s="178" t="str">
        <f>+'42'!$B$103</f>
        <v>PWI2(ID)</v>
      </c>
      <c r="E51" s="178" t="str">
        <f>+'42'!$C$103</f>
        <v>Tong HongVN)</v>
      </c>
      <c r="F51" s="372">
        <f>+'42'!$D$103</f>
        <v>0</v>
      </c>
      <c r="G51" s="179" t="str">
        <f>+'42'!$E$103</f>
        <v/>
      </c>
      <c r="H51" s="179" t="str">
        <f>+'42'!$F$103</f>
        <v/>
      </c>
      <c r="I51" s="372">
        <f>+'42'!$G$103</f>
        <v>0</v>
      </c>
      <c r="J51" s="180">
        <f>+'42'!$H$103</f>
        <v>0</v>
      </c>
      <c r="K51" s="179" t="str">
        <f>+'42'!$I$103</f>
        <v/>
      </c>
      <c r="L51" s="179" t="str">
        <f>+'42'!$J$103</f>
        <v/>
      </c>
      <c r="M51" s="181" t="str">
        <f>+'42'!$K$103</f>
        <v>Insert Leather Names of your Tannery</v>
      </c>
      <c r="N51" s="181">
        <f>+'42'!$L$103</f>
        <v>0</v>
      </c>
      <c r="O51" s="179">
        <f>+'42'!$M$103</f>
        <v>0</v>
      </c>
      <c r="P51" s="180">
        <f>+'42'!$AI$103</f>
        <v>0</v>
      </c>
      <c r="Q51" s="180">
        <f>+'42'!$AJ$103</f>
        <v>0</v>
      </c>
      <c r="R51" s="180">
        <f>+'42'!$AM$103</f>
        <v>0</v>
      </c>
      <c r="S51" s="180">
        <f>+'42'!$AN$103</f>
        <v>0</v>
      </c>
      <c r="T51" s="180">
        <f>+'42'!$N$103</f>
        <v>0</v>
      </c>
      <c r="U51" s="180">
        <f>'42'!$G$40</f>
        <v>0</v>
      </c>
      <c r="V51" s="180">
        <f>+'42'!$O$103</f>
        <v>0</v>
      </c>
      <c r="W51" s="180">
        <f>'42'!$G$41</f>
        <v>0</v>
      </c>
      <c r="X51" s="180">
        <f>+'42'!$P$103</f>
        <v>0</v>
      </c>
      <c r="Y51" s="180">
        <f>'42'!$G$42</f>
        <v>0</v>
      </c>
      <c r="Z51" s="180">
        <f>+'42'!$Q$103</f>
        <v>0</v>
      </c>
      <c r="AA51" s="180">
        <f>'42'!$G$43</f>
        <v>0</v>
      </c>
      <c r="AB51" s="180">
        <f>+'42'!$R$103</f>
        <v>0</v>
      </c>
      <c r="AC51" s="180">
        <f>'42'!$G$44</f>
        <v>0</v>
      </c>
      <c r="AD51" s="180">
        <f>+'42'!$S$103</f>
        <v>0</v>
      </c>
      <c r="AE51" s="180">
        <f>'42'!$G$45+'42'!$G$46+'42'!$G$47</f>
        <v>0</v>
      </c>
      <c r="AF51" s="180">
        <f>+'42'!$T$103</f>
        <v>0</v>
      </c>
      <c r="AG51" s="180">
        <f t="shared" si="1"/>
        <v>0</v>
      </c>
      <c r="AH51" s="180">
        <f>+'42'!$U$103</f>
        <v>0</v>
      </c>
      <c r="AI51" s="180">
        <f>+'42'!$V$103</f>
        <v>0</v>
      </c>
      <c r="AJ51" s="180">
        <f>+'42'!$W$103</f>
        <v>0</v>
      </c>
      <c r="AK51" s="180">
        <f>+'42'!$X$103</f>
        <v>0</v>
      </c>
      <c r="AL51" s="180">
        <f>+'42'!$Y$103</f>
        <v>0</v>
      </c>
      <c r="AM51" s="180">
        <f>+'42'!$Z$103</f>
        <v>0</v>
      </c>
      <c r="AN51" s="219">
        <f>+'42'!$AF$103</f>
        <v>0</v>
      </c>
      <c r="AO51" s="219">
        <f>+'42'!$AA$103</f>
        <v>0</v>
      </c>
      <c r="AP51" s="180">
        <f>+'42'!$AB$103</f>
        <v>0</v>
      </c>
      <c r="AQ51" s="182">
        <f>+'42'!$AC$103</f>
        <v>0</v>
      </c>
      <c r="AR51" s="220">
        <f>+AQ51-'MLL234 Monthly Ship'!AI51</f>
        <v>0</v>
      </c>
      <c r="AS51" s="220">
        <f>+'42'!$AK$103</f>
        <v>0</v>
      </c>
      <c r="AT51" s="220">
        <f t="shared" si="2"/>
        <v>0</v>
      </c>
      <c r="AU51" s="220">
        <f>+'42'!$AL$103</f>
        <v>0</v>
      </c>
      <c r="AV51" s="182">
        <f>+'42'!$AG$103</f>
        <v>0</v>
      </c>
      <c r="AW51" s="329">
        <f>IF(NETWORKDAYS('42'!$B$81,'42'!$C$14)-2&lt;0,0,NETWORKDAYS('42'!$B$81,'42'!$C$14)-2)</f>
        <v>0</v>
      </c>
      <c r="AX51" s="188">
        <f>+'42'!$B$83</f>
        <v>0</v>
      </c>
      <c r="AZ51" s="335" t="e">
        <f t="shared" si="3"/>
        <v>#DIV/0!</v>
      </c>
      <c r="BA51" s="335" t="e">
        <f t="shared" si="4"/>
        <v>#DIV/0!</v>
      </c>
      <c r="BB51" s="335">
        <f t="shared" si="5"/>
        <v>0</v>
      </c>
    </row>
    <row r="52" spans="1:54" ht="33" customHeight="1">
      <c r="A52" s="218">
        <f t="shared" si="6"/>
        <v>43</v>
      </c>
      <c r="B52" s="177">
        <f>+'43'!$AD$103</f>
        <v>0</v>
      </c>
      <c r="C52" s="178" t="str">
        <f>+'43'!$AH$103</f>
        <v>New Balance</v>
      </c>
      <c r="D52" s="178" t="str">
        <f>+'43'!$B$103</f>
        <v>PWI2(ID)</v>
      </c>
      <c r="E52" s="178" t="str">
        <f>+'43'!$C$103</f>
        <v>Tong HongVN)</v>
      </c>
      <c r="F52" s="372">
        <f>+'43'!$D$103</f>
        <v>0</v>
      </c>
      <c r="G52" s="179" t="str">
        <f>+'43'!$E$103</f>
        <v/>
      </c>
      <c r="H52" s="179" t="str">
        <f>+'43'!$F$103</f>
        <v/>
      </c>
      <c r="I52" s="372">
        <f>+'43'!$G$103</f>
        <v>0</v>
      </c>
      <c r="J52" s="180">
        <f>+'43'!$H$103</f>
        <v>0</v>
      </c>
      <c r="K52" s="179" t="str">
        <f>+'43'!$I$103</f>
        <v/>
      </c>
      <c r="L52" s="179" t="str">
        <f>+'43'!$J$103</f>
        <v/>
      </c>
      <c r="M52" s="181" t="str">
        <f>+'43'!$K$103</f>
        <v>Insert Leather Names of your Tannery</v>
      </c>
      <c r="N52" s="181">
        <f>+'43'!$L$103</f>
        <v>0</v>
      </c>
      <c r="O52" s="179">
        <f>+'43'!$M$103</f>
        <v>0</v>
      </c>
      <c r="P52" s="180">
        <f>+'43'!$AI$103</f>
        <v>0</v>
      </c>
      <c r="Q52" s="180">
        <f>+'43'!$AJ$103</f>
        <v>0</v>
      </c>
      <c r="R52" s="180">
        <f>+'43'!$AM$103</f>
        <v>0</v>
      </c>
      <c r="S52" s="180">
        <f>+'43'!$AN$103</f>
        <v>0</v>
      </c>
      <c r="T52" s="180">
        <f>+'43'!$N$103</f>
        <v>0</v>
      </c>
      <c r="U52" s="180">
        <f>'43'!$G$40</f>
        <v>0</v>
      </c>
      <c r="V52" s="180">
        <f>+'43'!$O$103</f>
        <v>0</v>
      </c>
      <c r="W52" s="180">
        <f>'43'!$G$41</f>
        <v>0</v>
      </c>
      <c r="X52" s="180">
        <f>+'43'!$P$103</f>
        <v>0</v>
      </c>
      <c r="Y52" s="180">
        <f>'43'!$G$42</f>
        <v>0</v>
      </c>
      <c r="Z52" s="180">
        <f>+'43'!$Q$103</f>
        <v>0</v>
      </c>
      <c r="AA52" s="180">
        <f>'43'!$G$43</f>
        <v>0</v>
      </c>
      <c r="AB52" s="180">
        <f>+'43'!$R$103</f>
        <v>0</v>
      </c>
      <c r="AC52" s="180">
        <f>'43'!$G$44</f>
        <v>0</v>
      </c>
      <c r="AD52" s="180">
        <f>+'43'!$S$103</f>
        <v>0</v>
      </c>
      <c r="AE52" s="180">
        <f>'43'!$G$45+'43'!$G$46+'43'!$G$47</f>
        <v>0</v>
      </c>
      <c r="AF52" s="180">
        <f>+'43'!$T$103</f>
        <v>0</v>
      </c>
      <c r="AG52" s="180">
        <f t="shared" si="1"/>
        <v>0</v>
      </c>
      <c r="AH52" s="180">
        <f>+'43'!$U$103</f>
        <v>0</v>
      </c>
      <c r="AI52" s="180">
        <f>+'43'!$V$103</f>
        <v>0</v>
      </c>
      <c r="AJ52" s="180">
        <f>+'43'!$W$103</f>
        <v>0</v>
      </c>
      <c r="AK52" s="180">
        <f>+'43'!$X$103</f>
        <v>0</v>
      </c>
      <c r="AL52" s="180">
        <f>+'43'!$Y$103</f>
        <v>0</v>
      </c>
      <c r="AM52" s="180">
        <f>+'43'!$Z$103</f>
        <v>0</v>
      </c>
      <c r="AN52" s="219">
        <f>+'43'!$AF$103</f>
        <v>0</v>
      </c>
      <c r="AO52" s="219">
        <f>+'43'!$AA$103</f>
        <v>0</v>
      </c>
      <c r="AP52" s="180">
        <f>+'43'!$AB$103</f>
        <v>0</v>
      </c>
      <c r="AQ52" s="182">
        <f>+'43'!$AC$103</f>
        <v>0</v>
      </c>
      <c r="AR52" s="220">
        <f>+AQ52-'MLL234 Monthly Ship'!AI52</f>
        <v>0</v>
      </c>
      <c r="AS52" s="220">
        <f>+'43'!$AK$103</f>
        <v>0</v>
      </c>
      <c r="AT52" s="220">
        <f t="shared" si="2"/>
        <v>0</v>
      </c>
      <c r="AU52" s="220">
        <f>+'43'!$AL$103</f>
        <v>0</v>
      </c>
      <c r="AV52" s="182">
        <f>+'43'!$AG$103</f>
        <v>0</v>
      </c>
      <c r="AW52" s="329">
        <f>IF(NETWORKDAYS('43'!$B$81,'43'!$C$14)-2&lt;0,0,NETWORKDAYS('43'!$B$81,'43'!$C$14)-2)</f>
        <v>0</v>
      </c>
      <c r="AX52" s="188">
        <f>+'43'!$B$83</f>
        <v>0</v>
      </c>
      <c r="AZ52" s="335" t="e">
        <f t="shared" si="3"/>
        <v>#DIV/0!</v>
      </c>
      <c r="BA52" s="335" t="e">
        <f t="shared" si="4"/>
        <v>#DIV/0!</v>
      </c>
      <c r="BB52" s="335">
        <f t="shared" si="5"/>
        <v>0</v>
      </c>
    </row>
    <row r="53" spans="1:54" ht="33" customHeight="1">
      <c r="A53" s="218">
        <f t="shared" si="6"/>
        <v>44</v>
      </c>
      <c r="B53" s="177">
        <f>+'44'!$AD$103</f>
        <v>0</v>
      </c>
      <c r="C53" s="178" t="str">
        <f>+'44'!$AH$103</f>
        <v>New Balance</v>
      </c>
      <c r="D53" s="178" t="str">
        <f>+'44'!$B$103</f>
        <v>PWI2(ID)</v>
      </c>
      <c r="E53" s="178" t="str">
        <f>+'44'!$C$103</f>
        <v>Tong HongVN)</v>
      </c>
      <c r="F53" s="372">
        <f>+'44'!$D$103</f>
        <v>0</v>
      </c>
      <c r="G53" s="179" t="str">
        <f>+'44'!$E$103</f>
        <v/>
      </c>
      <c r="H53" s="179" t="str">
        <f>+'44'!$F$103</f>
        <v/>
      </c>
      <c r="I53" s="372">
        <f>+'44'!$G$103</f>
        <v>0</v>
      </c>
      <c r="J53" s="180">
        <f>+'44'!$H$103</f>
        <v>0</v>
      </c>
      <c r="K53" s="179" t="str">
        <f>+'44'!$I$103</f>
        <v/>
      </c>
      <c r="L53" s="179" t="str">
        <f>+'44'!$J$103</f>
        <v/>
      </c>
      <c r="M53" s="181" t="str">
        <f>+'44'!$K$103</f>
        <v>Insert Leather Names of your Tannery</v>
      </c>
      <c r="N53" s="181">
        <f>+'44'!$L$103</f>
        <v>0</v>
      </c>
      <c r="O53" s="179">
        <f>+'44'!$M$103</f>
        <v>0</v>
      </c>
      <c r="P53" s="180">
        <f>+'44'!$AI$103</f>
        <v>0</v>
      </c>
      <c r="Q53" s="180">
        <f>+'44'!$AJ$103</f>
        <v>0</v>
      </c>
      <c r="R53" s="180">
        <f>+'44'!$AM$103</f>
        <v>0</v>
      </c>
      <c r="S53" s="180">
        <f>+'44'!$AN$103</f>
        <v>0</v>
      </c>
      <c r="T53" s="180">
        <f>+'44'!$N$103</f>
        <v>0</v>
      </c>
      <c r="U53" s="180">
        <f>'44'!$G$40</f>
        <v>0</v>
      </c>
      <c r="V53" s="180">
        <f>+'44'!$O$103</f>
        <v>0</v>
      </c>
      <c r="W53" s="180">
        <f>'44'!$G$41</f>
        <v>0</v>
      </c>
      <c r="X53" s="180">
        <f>+'44'!$P$103</f>
        <v>0</v>
      </c>
      <c r="Y53" s="180">
        <f>'44'!$G$42</f>
        <v>0</v>
      </c>
      <c r="Z53" s="180">
        <f>+'44'!$Q$103</f>
        <v>0</v>
      </c>
      <c r="AA53" s="180">
        <f>'44'!$G$43</f>
        <v>0</v>
      </c>
      <c r="AB53" s="180">
        <f>+'44'!$R$103</f>
        <v>0</v>
      </c>
      <c r="AC53" s="180">
        <f>'44'!$G$44</f>
        <v>0</v>
      </c>
      <c r="AD53" s="180">
        <f>+'44'!$S$103</f>
        <v>0</v>
      </c>
      <c r="AE53" s="180">
        <f>'44'!$G$45+'44'!$G$46+'44'!$G$47</f>
        <v>0</v>
      </c>
      <c r="AF53" s="180">
        <f>+'44'!$T$103</f>
        <v>0</v>
      </c>
      <c r="AG53" s="180">
        <f t="shared" si="1"/>
        <v>0</v>
      </c>
      <c r="AH53" s="180">
        <f>+'44'!$U$103</f>
        <v>0</v>
      </c>
      <c r="AI53" s="180">
        <f>+'44'!$V$103</f>
        <v>0</v>
      </c>
      <c r="AJ53" s="180">
        <f>+'44'!$W$103</f>
        <v>0</v>
      </c>
      <c r="AK53" s="180">
        <f>+'44'!$X$103</f>
        <v>0</v>
      </c>
      <c r="AL53" s="180">
        <f>+'44'!$Y$103</f>
        <v>0</v>
      </c>
      <c r="AM53" s="180">
        <f>+'44'!$Z$103</f>
        <v>0</v>
      </c>
      <c r="AN53" s="219">
        <f>+'44'!$AF$103</f>
        <v>0</v>
      </c>
      <c r="AO53" s="219">
        <f>+'44'!$AA$103</f>
        <v>0</v>
      </c>
      <c r="AP53" s="180">
        <f>+'44'!$AB$103</f>
        <v>0</v>
      </c>
      <c r="AQ53" s="182">
        <f>+'44'!$AC$103</f>
        <v>0</v>
      </c>
      <c r="AR53" s="220">
        <f>+AQ53-'MLL234 Monthly Ship'!AI53</f>
        <v>0</v>
      </c>
      <c r="AS53" s="220">
        <f>+'44'!$AK$103</f>
        <v>0</v>
      </c>
      <c r="AT53" s="220">
        <f t="shared" si="2"/>
        <v>0</v>
      </c>
      <c r="AU53" s="220">
        <f>+'44'!$AL$103</f>
        <v>0</v>
      </c>
      <c r="AV53" s="182">
        <f>+'44'!$AG$103</f>
        <v>0</v>
      </c>
      <c r="AW53" s="329">
        <f>IF(NETWORKDAYS('44'!$B$81,'44'!$C$14)-2&lt;0,0,NETWORKDAYS('44'!$B$81,'44'!$C$14)-2)</f>
        <v>0</v>
      </c>
      <c r="AX53" s="188">
        <f>+'44'!$B$83</f>
        <v>0</v>
      </c>
      <c r="AZ53" s="335" t="e">
        <f t="shared" si="3"/>
        <v>#DIV/0!</v>
      </c>
      <c r="BA53" s="335" t="e">
        <f t="shared" si="4"/>
        <v>#DIV/0!</v>
      </c>
      <c r="BB53" s="335">
        <f t="shared" si="5"/>
        <v>0</v>
      </c>
    </row>
    <row r="54" spans="1:54" ht="33" customHeight="1">
      <c r="A54" s="218">
        <f t="shared" si="6"/>
        <v>45</v>
      </c>
      <c r="B54" s="177">
        <f>+'45'!$AD$103</f>
        <v>0</v>
      </c>
      <c r="C54" s="178" t="str">
        <f>+'45'!$AH$103</f>
        <v>New Balance</v>
      </c>
      <c r="D54" s="178" t="str">
        <f>+'45'!$B$103</f>
        <v>PWI2(ID)</v>
      </c>
      <c r="E54" s="178" t="str">
        <f>+'45'!$C$103</f>
        <v>Tong HongVN)</v>
      </c>
      <c r="F54" s="372">
        <f>+'45'!$D$103</f>
        <v>0</v>
      </c>
      <c r="G54" s="179" t="str">
        <f>+'45'!$E$103</f>
        <v/>
      </c>
      <c r="H54" s="179" t="str">
        <f>+'45'!$F$103</f>
        <v/>
      </c>
      <c r="I54" s="372">
        <f>+'45'!$G$103</f>
        <v>0</v>
      </c>
      <c r="J54" s="180">
        <f>+'45'!$H$103</f>
        <v>0</v>
      </c>
      <c r="K54" s="179" t="str">
        <f>+'45'!$I$103</f>
        <v/>
      </c>
      <c r="L54" s="179" t="str">
        <f>+'45'!$J$103</f>
        <v/>
      </c>
      <c r="M54" s="181" t="str">
        <f>+'45'!$K$103</f>
        <v>Insert Leather Names of your Tannery</v>
      </c>
      <c r="N54" s="181">
        <f>+'45'!$L$103</f>
        <v>0</v>
      </c>
      <c r="O54" s="179">
        <f>+'45'!$M$103</f>
        <v>0</v>
      </c>
      <c r="P54" s="180">
        <f>+'45'!$AI$103</f>
        <v>0</v>
      </c>
      <c r="Q54" s="180">
        <f>+'45'!$AJ$103</f>
        <v>0</v>
      </c>
      <c r="R54" s="180">
        <f>+'45'!$AM$103</f>
        <v>0</v>
      </c>
      <c r="S54" s="180">
        <f>+'45'!$AN$103</f>
        <v>0</v>
      </c>
      <c r="T54" s="180">
        <f>+'45'!$N$103</f>
        <v>0</v>
      </c>
      <c r="U54" s="180">
        <f>'45'!$G$40</f>
        <v>0</v>
      </c>
      <c r="V54" s="180">
        <f>+'45'!$O$103</f>
        <v>0</v>
      </c>
      <c r="W54" s="180">
        <f>'45'!$G$41</f>
        <v>0</v>
      </c>
      <c r="X54" s="180">
        <f>+'45'!$P$103</f>
        <v>0</v>
      </c>
      <c r="Y54" s="180">
        <f>'45'!$G$42</f>
        <v>0</v>
      </c>
      <c r="Z54" s="180">
        <f>+'45'!$Q$103</f>
        <v>0</v>
      </c>
      <c r="AA54" s="180">
        <f>'45'!$G$43</f>
        <v>0</v>
      </c>
      <c r="AB54" s="180">
        <f>+'45'!$R$103</f>
        <v>0</v>
      </c>
      <c r="AC54" s="180">
        <f>'45'!$G$44</f>
        <v>0</v>
      </c>
      <c r="AD54" s="180">
        <f>+'45'!$S$103</f>
        <v>0</v>
      </c>
      <c r="AE54" s="180">
        <f>'45'!$G$45+'45'!$G$46+'45'!$G$47</f>
        <v>0</v>
      </c>
      <c r="AF54" s="180">
        <f>+'45'!$T$103</f>
        <v>0</v>
      </c>
      <c r="AG54" s="180">
        <f t="shared" si="1"/>
        <v>0</v>
      </c>
      <c r="AH54" s="180">
        <f>+'45'!$U$103</f>
        <v>0</v>
      </c>
      <c r="AI54" s="180">
        <f>+'45'!$V$103</f>
        <v>0</v>
      </c>
      <c r="AJ54" s="180">
        <f>+'45'!$W$103</f>
        <v>0</v>
      </c>
      <c r="AK54" s="180">
        <f>+'45'!$X$103</f>
        <v>0</v>
      </c>
      <c r="AL54" s="180">
        <f>+'45'!$Y$103</f>
        <v>0</v>
      </c>
      <c r="AM54" s="180">
        <f>+'45'!$Z$103</f>
        <v>0</v>
      </c>
      <c r="AN54" s="219">
        <f>+'45'!$AF$103</f>
        <v>0</v>
      </c>
      <c r="AO54" s="219">
        <f>+'45'!$AA$103</f>
        <v>0</v>
      </c>
      <c r="AP54" s="180">
        <f>+'45'!$AB$103</f>
        <v>0</v>
      </c>
      <c r="AQ54" s="182">
        <f>+'45'!$AC$103</f>
        <v>0</v>
      </c>
      <c r="AR54" s="220">
        <f>+AQ54-'MLL234 Monthly Ship'!AI54</f>
        <v>0</v>
      </c>
      <c r="AS54" s="220">
        <f>+'45'!$AK$103</f>
        <v>0</v>
      </c>
      <c r="AT54" s="220">
        <f t="shared" si="2"/>
        <v>0</v>
      </c>
      <c r="AU54" s="220">
        <f>+'45'!$AL$103</f>
        <v>0</v>
      </c>
      <c r="AV54" s="182">
        <f>+'45'!$AG$103</f>
        <v>0</v>
      </c>
      <c r="AW54" s="329">
        <f>IF(NETWORKDAYS('45'!$B$81,'45'!$C$14)-2&lt;0,0,NETWORKDAYS('45'!$B$81,'45'!$C$14)-2)</f>
        <v>0</v>
      </c>
      <c r="AX54" s="188">
        <f>+'45'!$B$83</f>
        <v>0</v>
      </c>
      <c r="AZ54" s="335" t="e">
        <f t="shared" si="3"/>
        <v>#DIV/0!</v>
      </c>
      <c r="BA54" s="335" t="e">
        <f t="shared" si="4"/>
        <v>#DIV/0!</v>
      </c>
      <c r="BB54" s="335">
        <f t="shared" si="5"/>
        <v>0</v>
      </c>
    </row>
    <row r="55" spans="1:54" ht="33" customHeight="1">
      <c r="A55" s="218">
        <f t="shared" si="6"/>
        <v>46</v>
      </c>
      <c r="B55" s="177">
        <f>+'46'!$AD$103</f>
        <v>0</v>
      </c>
      <c r="C55" s="178" t="str">
        <f>+'46'!$AH$103</f>
        <v>New Balance</v>
      </c>
      <c r="D55" s="178" t="str">
        <f>+'46'!$B$103</f>
        <v>PWI2(ID)</v>
      </c>
      <c r="E55" s="178" t="str">
        <f>+'46'!$C$103</f>
        <v>Tong HongVN)</v>
      </c>
      <c r="F55" s="372">
        <f>+'46'!$D$103</f>
        <v>0</v>
      </c>
      <c r="G55" s="179" t="str">
        <f>+'46'!$E$103</f>
        <v/>
      </c>
      <c r="H55" s="179" t="str">
        <f>+'46'!$F$103</f>
        <v/>
      </c>
      <c r="I55" s="372">
        <f>+'46'!$G$103</f>
        <v>0</v>
      </c>
      <c r="J55" s="180">
        <f>+'46'!$H$103</f>
        <v>0</v>
      </c>
      <c r="K55" s="179" t="str">
        <f>+'46'!$I$103</f>
        <v/>
      </c>
      <c r="L55" s="179" t="str">
        <f>+'46'!$J$103</f>
        <v/>
      </c>
      <c r="M55" s="181" t="str">
        <f>+'46'!$K$103</f>
        <v>Insert Leather Names of your Tannery</v>
      </c>
      <c r="N55" s="181">
        <f>+'46'!$L$103</f>
        <v>0</v>
      </c>
      <c r="O55" s="179">
        <f>+'46'!$M$103</f>
        <v>0</v>
      </c>
      <c r="P55" s="180">
        <f>+'46'!$AI$103</f>
        <v>0</v>
      </c>
      <c r="Q55" s="180">
        <f>+'46'!$AJ$103</f>
        <v>0</v>
      </c>
      <c r="R55" s="180">
        <f>+'46'!$AM$103</f>
        <v>0</v>
      </c>
      <c r="S55" s="180">
        <f>+'46'!$AN$103</f>
        <v>0</v>
      </c>
      <c r="T55" s="180">
        <f>+'46'!$N$103</f>
        <v>0</v>
      </c>
      <c r="U55" s="180">
        <f>'46'!$G$40</f>
        <v>0</v>
      </c>
      <c r="V55" s="180">
        <f>+'46'!$O$103</f>
        <v>0</v>
      </c>
      <c r="W55" s="180">
        <f>'46'!$G$41</f>
        <v>0</v>
      </c>
      <c r="X55" s="180">
        <f>+'46'!$P$103</f>
        <v>0</v>
      </c>
      <c r="Y55" s="180">
        <f>'46'!$G$42</f>
        <v>0</v>
      </c>
      <c r="Z55" s="180">
        <f>+'46'!$Q$103</f>
        <v>0</v>
      </c>
      <c r="AA55" s="180">
        <f>'46'!$G$43</f>
        <v>0</v>
      </c>
      <c r="AB55" s="180">
        <f>+'46'!$R$103</f>
        <v>0</v>
      </c>
      <c r="AC55" s="180">
        <f>'46'!$G$44</f>
        <v>0</v>
      </c>
      <c r="AD55" s="180">
        <f>+'46'!$S$103</f>
        <v>0</v>
      </c>
      <c r="AE55" s="180">
        <f>'46'!$G$45+'46'!$G$46+'46'!$G$47</f>
        <v>0</v>
      </c>
      <c r="AF55" s="180">
        <f>+'46'!$T$103</f>
        <v>0</v>
      </c>
      <c r="AG55" s="180">
        <f t="shared" si="1"/>
        <v>0</v>
      </c>
      <c r="AH55" s="180">
        <f>+'46'!$U$103</f>
        <v>0</v>
      </c>
      <c r="AI55" s="180">
        <f>+'46'!$V$103</f>
        <v>0</v>
      </c>
      <c r="AJ55" s="180">
        <f>+'46'!$W$103</f>
        <v>0</v>
      </c>
      <c r="AK55" s="180">
        <f>+'46'!$X$103</f>
        <v>0</v>
      </c>
      <c r="AL55" s="180">
        <f>+'46'!$Y$103</f>
        <v>0</v>
      </c>
      <c r="AM55" s="180">
        <f>+'46'!$Z$103</f>
        <v>0</v>
      </c>
      <c r="AN55" s="219">
        <f>+'46'!$AF$103</f>
        <v>0</v>
      </c>
      <c r="AO55" s="219">
        <f>+'46'!$AA$103</f>
        <v>0</v>
      </c>
      <c r="AP55" s="180">
        <f>+'46'!$AB$103</f>
        <v>0</v>
      </c>
      <c r="AQ55" s="182">
        <f>+'46'!$AC$103</f>
        <v>0</v>
      </c>
      <c r="AR55" s="220">
        <f>+AQ55-'MLL234 Monthly Ship'!AI55</f>
        <v>0</v>
      </c>
      <c r="AS55" s="220">
        <f>+'46'!$AK$103</f>
        <v>0</v>
      </c>
      <c r="AT55" s="220">
        <f t="shared" si="2"/>
        <v>0</v>
      </c>
      <c r="AU55" s="220">
        <f>+'46'!$AL$103</f>
        <v>0</v>
      </c>
      <c r="AV55" s="182">
        <f>+'46'!$AG$103</f>
        <v>0</v>
      </c>
      <c r="AW55" s="329">
        <f>IF(NETWORKDAYS('46'!$B$81,'46'!$C$14)-2&lt;0,0,NETWORKDAYS('46'!$B$81,'46'!$C$14)-2)</f>
        <v>0</v>
      </c>
      <c r="AX55" s="188">
        <f>+'46'!$B$83</f>
        <v>0</v>
      </c>
      <c r="AZ55" s="335" t="e">
        <f t="shared" si="3"/>
        <v>#DIV/0!</v>
      </c>
      <c r="BA55" s="335" t="e">
        <f t="shared" si="4"/>
        <v>#DIV/0!</v>
      </c>
      <c r="BB55" s="335">
        <f t="shared" si="5"/>
        <v>0</v>
      </c>
    </row>
    <row r="56" spans="1:54" ht="33" customHeight="1">
      <c r="A56" s="218">
        <f t="shared" si="6"/>
        <v>47</v>
      </c>
      <c r="B56" s="177">
        <f>+'47'!$AD$103</f>
        <v>0</v>
      </c>
      <c r="C56" s="178" t="str">
        <f>+'47'!$AH$103</f>
        <v>New Balance</v>
      </c>
      <c r="D56" s="178" t="str">
        <f>+'47'!$B$103</f>
        <v>PWI2(ID)</v>
      </c>
      <c r="E56" s="178" t="str">
        <f>+'47'!$C$103</f>
        <v>Tong HongVN)</v>
      </c>
      <c r="F56" s="372">
        <f>+'47'!$D$103</f>
        <v>0</v>
      </c>
      <c r="G56" s="179" t="str">
        <f>+'47'!$E$103</f>
        <v/>
      </c>
      <c r="H56" s="179" t="str">
        <f>+'47'!$F$103</f>
        <v/>
      </c>
      <c r="I56" s="372">
        <f>+'47'!$G$103</f>
        <v>0</v>
      </c>
      <c r="J56" s="180">
        <f>+'47'!$H$103</f>
        <v>0</v>
      </c>
      <c r="K56" s="179" t="str">
        <f>+'47'!$I$103</f>
        <v/>
      </c>
      <c r="L56" s="179" t="str">
        <f>+'47'!$J$103</f>
        <v/>
      </c>
      <c r="M56" s="181" t="str">
        <f>+'47'!$K$103</f>
        <v>Insert Leather Names of your Tannery</v>
      </c>
      <c r="N56" s="181">
        <f>+'47'!$L$103</f>
        <v>0</v>
      </c>
      <c r="O56" s="179">
        <f>+'47'!$M$103</f>
        <v>0</v>
      </c>
      <c r="P56" s="180">
        <f>+'47'!$AI$103</f>
        <v>0</v>
      </c>
      <c r="Q56" s="180">
        <f>+'47'!$AJ$103</f>
        <v>0</v>
      </c>
      <c r="R56" s="180">
        <f>+'47'!$AM$103</f>
        <v>0</v>
      </c>
      <c r="S56" s="180">
        <f>+'47'!$AN$103</f>
        <v>0</v>
      </c>
      <c r="T56" s="180">
        <f>+'47'!$N$103</f>
        <v>0</v>
      </c>
      <c r="U56" s="180">
        <f>'47'!$G$40</f>
        <v>0</v>
      </c>
      <c r="V56" s="180">
        <f>+'47'!$O$103</f>
        <v>0</v>
      </c>
      <c r="W56" s="180">
        <f>'47'!$G$41</f>
        <v>0</v>
      </c>
      <c r="X56" s="180">
        <f>+'47'!$P$103</f>
        <v>0</v>
      </c>
      <c r="Y56" s="180">
        <f>'47'!$G$42</f>
        <v>0</v>
      </c>
      <c r="Z56" s="180">
        <f>+'47'!$Q$103</f>
        <v>0</v>
      </c>
      <c r="AA56" s="180">
        <f>'47'!$G$43</f>
        <v>0</v>
      </c>
      <c r="AB56" s="180">
        <f>+'47'!$R$103</f>
        <v>0</v>
      </c>
      <c r="AC56" s="180">
        <f>'47'!$G$44</f>
        <v>0</v>
      </c>
      <c r="AD56" s="180">
        <f>+'47'!$S$103</f>
        <v>0</v>
      </c>
      <c r="AE56" s="180">
        <f>'47'!$G$45+'47'!$G$46+'47'!$G$47</f>
        <v>0</v>
      </c>
      <c r="AF56" s="180">
        <f>+'47'!$T$103</f>
        <v>0</v>
      </c>
      <c r="AG56" s="180">
        <f t="shared" si="1"/>
        <v>0</v>
      </c>
      <c r="AH56" s="180">
        <f>+'47'!$U$103</f>
        <v>0</v>
      </c>
      <c r="AI56" s="180">
        <f>+'47'!$V$103</f>
        <v>0</v>
      </c>
      <c r="AJ56" s="180">
        <f>+'47'!$W$103</f>
        <v>0</v>
      </c>
      <c r="AK56" s="180">
        <f>+'47'!$X$103</f>
        <v>0</v>
      </c>
      <c r="AL56" s="180">
        <f>+'47'!$Y$103</f>
        <v>0</v>
      </c>
      <c r="AM56" s="180">
        <f>+'47'!$Z$103</f>
        <v>0</v>
      </c>
      <c r="AN56" s="219">
        <f>+'47'!$AF$103</f>
        <v>0</v>
      </c>
      <c r="AO56" s="219">
        <f>+'47'!$AA$103</f>
        <v>0</v>
      </c>
      <c r="AP56" s="180">
        <f>+'47'!$AB$103</f>
        <v>0</v>
      </c>
      <c r="AQ56" s="182">
        <f>+'47'!$AC$103</f>
        <v>0</v>
      </c>
      <c r="AR56" s="220">
        <f>+AQ56-'MLL234 Monthly Ship'!AI56</f>
        <v>0</v>
      </c>
      <c r="AS56" s="220">
        <f>+'47'!$AK$103</f>
        <v>0</v>
      </c>
      <c r="AT56" s="220">
        <f t="shared" si="2"/>
        <v>0</v>
      </c>
      <c r="AU56" s="220">
        <f>+'47'!$AL$103</f>
        <v>0</v>
      </c>
      <c r="AV56" s="182">
        <f>+'47'!$AG$103</f>
        <v>0</v>
      </c>
      <c r="AW56" s="329">
        <f>IF(NETWORKDAYS('47'!$B$81,'47'!$C$14)-2&lt;0,0,NETWORKDAYS('47'!$B$81,'47'!$C$14)-2)</f>
        <v>0</v>
      </c>
      <c r="AX56" s="188">
        <f>+'47'!$B$83</f>
        <v>0</v>
      </c>
      <c r="AZ56" s="335" t="e">
        <f t="shared" si="3"/>
        <v>#DIV/0!</v>
      </c>
      <c r="BA56" s="335" t="e">
        <f t="shared" si="4"/>
        <v>#DIV/0!</v>
      </c>
      <c r="BB56" s="335">
        <f t="shared" si="5"/>
        <v>0</v>
      </c>
    </row>
    <row r="57" spans="1:54" ht="33" customHeight="1">
      <c r="A57" s="218">
        <f t="shared" si="6"/>
        <v>48</v>
      </c>
      <c r="B57" s="177">
        <f>+'48'!$AD$103</f>
        <v>0</v>
      </c>
      <c r="C57" s="178" t="str">
        <f>+'48'!$AH$103</f>
        <v>New Balance</v>
      </c>
      <c r="D57" s="178" t="str">
        <f>+'48'!$B$103</f>
        <v>PWI2(ID)</v>
      </c>
      <c r="E57" s="178" t="str">
        <f>+'48'!$C$103</f>
        <v>Tong HongVN)</v>
      </c>
      <c r="F57" s="372">
        <f>+'48'!$D$103</f>
        <v>0</v>
      </c>
      <c r="G57" s="179" t="str">
        <f>+'48'!$E$103</f>
        <v/>
      </c>
      <c r="H57" s="179" t="str">
        <f>+'48'!$F$103</f>
        <v/>
      </c>
      <c r="I57" s="372">
        <f>+'48'!$G$103</f>
        <v>0</v>
      </c>
      <c r="J57" s="180">
        <f>+'48'!$H$103</f>
        <v>0</v>
      </c>
      <c r="K57" s="179" t="str">
        <f>+'48'!$I$103</f>
        <v/>
      </c>
      <c r="L57" s="179" t="str">
        <f>+'48'!$J$103</f>
        <v/>
      </c>
      <c r="M57" s="181" t="str">
        <f>+'48'!$K$103</f>
        <v>Insert Leather Names of your Tannery</v>
      </c>
      <c r="N57" s="181">
        <f>+'48'!$L$103</f>
        <v>0</v>
      </c>
      <c r="O57" s="179">
        <f>+'48'!$M$103</f>
        <v>0</v>
      </c>
      <c r="P57" s="180">
        <f>+'48'!$AI$103</f>
        <v>0</v>
      </c>
      <c r="Q57" s="180">
        <f>+'48'!$AJ$103</f>
        <v>0</v>
      </c>
      <c r="R57" s="180">
        <f>+'48'!$AM$103</f>
        <v>0</v>
      </c>
      <c r="S57" s="180">
        <f>+'48'!$AN$103</f>
        <v>0</v>
      </c>
      <c r="T57" s="180">
        <f>+'48'!$N$103</f>
        <v>0</v>
      </c>
      <c r="U57" s="180">
        <f>'48'!$G$40</f>
        <v>0</v>
      </c>
      <c r="V57" s="180">
        <f>+'48'!$O$103</f>
        <v>0</v>
      </c>
      <c r="W57" s="180">
        <f>'48'!$G$41</f>
        <v>0</v>
      </c>
      <c r="X57" s="180">
        <f>+'48'!$P$103</f>
        <v>0</v>
      </c>
      <c r="Y57" s="180">
        <f>'48'!$G$42</f>
        <v>0</v>
      </c>
      <c r="Z57" s="180">
        <f>+'48'!$Q$103</f>
        <v>0</v>
      </c>
      <c r="AA57" s="180">
        <f>'48'!$G$43</f>
        <v>0</v>
      </c>
      <c r="AB57" s="180">
        <f>+'48'!$R$103</f>
        <v>0</v>
      </c>
      <c r="AC57" s="180">
        <f>'48'!$G$44</f>
        <v>0</v>
      </c>
      <c r="AD57" s="180">
        <f>+'48'!$S$103</f>
        <v>0</v>
      </c>
      <c r="AE57" s="180">
        <f>'48'!$G$45+'48'!$G$46+'48'!$G$47</f>
        <v>0</v>
      </c>
      <c r="AF57" s="180">
        <f>+'48'!$T$103</f>
        <v>0</v>
      </c>
      <c r="AG57" s="180">
        <f t="shared" si="1"/>
        <v>0</v>
      </c>
      <c r="AH57" s="180">
        <f>+'48'!$U$103</f>
        <v>0</v>
      </c>
      <c r="AI57" s="180">
        <f>+'48'!$V$103</f>
        <v>0</v>
      </c>
      <c r="AJ57" s="180">
        <f>+'48'!$W$103</f>
        <v>0</v>
      </c>
      <c r="AK57" s="180">
        <f>+'48'!$X$103</f>
        <v>0</v>
      </c>
      <c r="AL57" s="180">
        <f>+'48'!$Y$103</f>
        <v>0</v>
      </c>
      <c r="AM57" s="180">
        <f>+'48'!$Z$103</f>
        <v>0</v>
      </c>
      <c r="AN57" s="219">
        <f>+'48'!$AF$103</f>
        <v>0</v>
      </c>
      <c r="AO57" s="219">
        <f>+'48'!$AA$103</f>
        <v>0</v>
      </c>
      <c r="AP57" s="180">
        <f>+'48'!$AB$103</f>
        <v>0</v>
      </c>
      <c r="AQ57" s="182">
        <f>+'48'!$AC$103</f>
        <v>0</v>
      </c>
      <c r="AR57" s="220">
        <f>+AQ57-'MLL234 Monthly Ship'!AI57</f>
        <v>0</v>
      </c>
      <c r="AS57" s="220">
        <f>+'48'!$AK$103</f>
        <v>0</v>
      </c>
      <c r="AT57" s="220">
        <f t="shared" si="2"/>
        <v>0</v>
      </c>
      <c r="AU57" s="220">
        <f>+'48'!$AL$103</f>
        <v>0</v>
      </c>
      <c r="AV57" s="182">
        <f>+'48'!$AG$103</f>
        <v>0</v>
      </c>
      <c r="AW57" s="329">
        <f>IF(NETWORKDAYS('48'!$B$81,'48'!$C$14)-2&lt;0,0,NETWORKDAYS('48'!$B$81,'48'!$C$14)-2)</f>
        <v>0</v>
      </c>
      <c r="AX57" s="188">
        <f>+'48'!$B$83</f>
        <v>0</v>
      </c>
      <c r="AZ57" s="335" t="e">
        <f t="shared" si="3"/>
        <v>#DIV/0!</v>
      </c>
      <c r="BA57" s="335" t="e">
        <f t="shared" si="4"/>
        <v>#DIV/0!</v>
      </c>
      <c r="BB57" s="335">
        <f t="shared" si="5"/>
        <v>0</v>
      </c>
    </row>
    <row r="58" spans="1:54" ht="33" customHeight="1">
      <c r="A58" s="218">
        <f t="shared" si="6"/>
        <v>49</v>
      </c>
      <c r="B58" s="177">
        <f>+'49'!$AD$103</f>
        <v>0</v>
      </c>
      <c r="C58" s="178" t="str">
        <f>+'49'!$AH$103</f>
        <v>New Balance</v>
      </c>
      <c r="D58" s="178" t="str">
        <f>+'49'!$B$103</f>
        <v>PWI2(ID)</v>
      </c>
      <c r="E58" s="178" t="str">
        <f>+'49'!$C$103</f>
        <v>Tong HongVN)</v>
      </c>
      <c r="F58" s="372">
        <f>+'49'!$D$103</f>
        <v>0</v>
      </c>
      <c r="G58" s="179" t="str">
        <f>+'49'!$E$103</f>
        <v/>
      </c>
      <c r="H58" s="179" t="str">
        <f>+'49'!$F$103</f>
        <v/>
      </c>
      <c r="I58" s="372">
        <f>+'49'!$G$103</f>
        <v>0</v>
      </c>
      <c r="J58" s="180">
        <f>+'49'!$H$103</f>
        <v>0</v>
      </c>
      <c r="K58" s="179" t="str">
        <f>+'49'!$I$103</f>
        <v/>
      </c>
      <c r="L58" s="179" t="str">
        <f>+'49'!$J$103</f>
        <v/>
      </c>
      <c r="M58" s="181" t="str">
        <f>+'49'!$K$103</f>
        <v>Insert Leather Names of your Tannery</v>
      </c>
      <c r="N58" s="181">
        <f>+'49'!$L$103</f>
        <v>0</v>
      </c>
      <c r="O58" s="179">
        <f>+'49'!$M$103</f>
        <v>0</v>
      </c>
      <c r="P58" s="180">
        <f>+'49'!$AI$103</f>
        <v>0</v>
      </c>
      <c r="Q58" s="180">
        <f>+'49'!$AJ$103</f>
        <v>0</v>
      </c>
      <c r="R58" s="180">
        <f>+'49'!$AM$103</f>
        <v>0</v>
      </c>
      <c r="S58" s="180">
        <f>+'49'!$AN$103</f>
        <v>0</v>
      </c>
      <c r="T58" s="180">
        <f>+'49'!$N$103</f>
        <v>0</v>
      </c>
      <c r="U58" s="180">
        <f>'49'!$G$40</f>
        <v>0</v>
      </c>
      <c r="V58" s="180">
        <f>+'49'!$O$103</f>
        <v>0</v>
      </c>
      <c r="W58" s="180">
        <f>'49'!$G$41</f>
        <v>0</v>
      </c>
      <c r="X58" s="180">
        <f>+'49'!$P$103</f>
        <v>0</v>
      </c>
      <c r="Y58" s="180">
        <f>'49'!$G$42</f>
        <v>0</v>
      </c>
      <c r="Z58" s="180">
        <f>+'49'!$Q$103</f>
        <v>0</v>
      </c>
      <c r="AA58" s="180">
        <f>'49'!$G$43</f>
        <v>0</v>
      </c>
      <c r="AB58" s="180">
        <f>+'49'!$R$103</f>
        <v>0</v>
      </c>
      <c r="AC58" s="180">
        <f>'49'!$G$44</f>
        <v>0</v>
      </c>
      <c r="AD58" s="180">
        <f>+'49'!$S$103</f>
        <v>0</v>
      </c>
      <c r="AE58" s="180">
        <f>'49'!$G$45+'49'!$G$46+'49'!$G$47</f>
        <v>0</v>
      </c>
      <c r="AF58" s="180">
        <f>+'49'!$T$103</f>
        <v>0</v>
      </c>
      <c r="AG58" s="180">
        <f t="shared" si="1"/>
        <v>0</v>
      </c>
      <c r="AH58" s="180">
        <f>+'49'!$U$103</f>
        <v>0</v>
      </c>
      <c r="AI58" s="180">
        <f>+'49'!$V$103</f>
        <v>0</v>
      </c>
      <c r="AJ58" s="180">
        <f>+'49'!$W$103</f>
        <v>0</v>
      </c>
      <c r="AK58" s="180">
        <f>+'49'!$X$103</f>
        <v>0</v>
      </c>
      <c r="AL58" s="180">
        <f>+'49'!$Y$103</f>
        <v>0</v>
      </c>
      <c r="AM58" s="180">
        <f>+'49'!$Z$103</f>
        <v>0</v>
      </c>
      <c r="AN58" s="219">
        <f>+'49'!$AF$103</f>
        <v>0</v>
      </c>
      <c r="AO58" s="219">
        <f>+'49'!$AA$103</f>
        <v>0</v>
      </c>
      <c r="AP58" s="180">
        <f>+'49'!$AB$103</f>
        <v>0</v>
      </c>
      <c r="AQ58" s="182">
        <f>+'49'!$AC$103</f>
        <v>0</v>
      </c>
      <c r="AR58" s="220">
        <f>+AQ58-'MLL234 Monthly Ship'!AI58</f>
        <v>0</v>
      </c>
      <c r="AS58" s="220">
        <f>+'49'!$AK$103</f>
        <v>0</v>
      </c>
      <c r="AT58" s="220">
        <f t="shared" si="2"/>
        <v>0</v>
      </c>
      <c r="AU58" s="220">
        <f>+'49'!$AL$103</f>
        <v>0</v>
      </c>
      <c r="AV58" s="182">
        <f>+'49'!$AG$103</f>
        <v>0</v>
      </c>
      <c r="AW58" s="329">
        <f>IF(NETWORKDAYS('49'!$B$81,'49'!$C$14)-2&lt;0,0,NETWORKDAYS('49'!$B$81,'49'!$C$14)-2)</f>
        <v>0</v>
      </c>
      <c r="AX58" s="188">
        <f>+'49'!$B$83</f>
        <v>0</v>
      </c>
      <c r="AZ58" s="335" t="e">
        <f t="shared" si="3"/>
        <v>#DIV/0!</v>
      </c>
      <c r="BA58" s="335" t="e">
        <f t="shared" si="4"/>
        <v>#DIV/0!</v>
      </c>
      <c r="BB58" s="335">
        <f t="shared" si="5"/>
        <v>0</v>
      </c>
    </row>
    <row r="59" spans="1:54" ht="33" customHeight="1">
      <c r="A59" s="218">
        <f t="shared" si="6"/>
        <v>50</v>
      </c>
      <c r="B59" s="177">
        <f>+'50'!$AD$103</f>
        <v>0</v>
      </c>
      <c r="C59" s="178" t="str">
        <f>+'50'!$AH$103</f>
        <v>New Balance</v>
      </c>
      <c r="D59" s="178" t="str">
        <f>+'50'!$B$103</f>
        <v>PWI2(ID)</v>
      </c>
      <c r="E59" s="178" t="str">
        <f>+'50'!$C$103</f>
        <v>Tong HongVN)</v>
      </c>
      <c r="F59" s="372">
        <f>+'50'!$D$103</f>
        <v>0</v>
      </c>
      <c r="G59" s="179" t="str">
        <f>+'50'!$E$103</f>
        <v/>
      </c>
      <c r="H59" s="179" t="str">
        <f>+'50'!$F$103</f>
        <v/>
      </c>
      <c r="I59" s="372">
        <f>+'50'!$G$103</f>
        <v>0</v>
      </c>
      <c r="J59" s="180">
        <f>+'50'!$H$103</f>
        <v>0</v>
      </c>
      <c r="K59" s="179" t="str">
        <f>+'50'!$I$103</f>
        <v/>
      </c>
      <c r="L59" s="179" t="str">
        <f>+'50'!$J$103</f>
        <v/>
      </c>
      <c r="M59" s="181" t="str">
        <f>+'50'!$K$103</f>
        <v>Insert Leather Names of your Tannery</v>
      </c>
      <c r="N59" s="181">
        <f>+'50'!$L$103</f>
        <v>0</v>
      </c>
      <c r="O59" s="179">
        <f>+'50'!$M$103</f>
        <v>0</v>
      </c>
      <c r="P59" s="180">
        <f>+'50'!$AI$103</f>
        <v>0</v>
      </c>
      <c r="Q59" s="180">
        <f>+'50'!$AJ$103</f>
        <v>0</v>
      </c>
      <c r="R59" s="180">
        <f>+'50'!$AM$103</f>
        <v>0</v>
      </c>
      <c r="S59" s="180">
        <f>+'50'!$AN$103</f>
        <v>0</v>
      </c>
      <c r="T59" s="180">
        <f>+'50'!$N$103</f>
        <v>0</v>
      </c>
      <c r="U59" s="180">
        <f>'50'!$G$40</f>
        <v>0</v>
      </c>
      <c r="V59" s="180">
        <f>+'50'!$O$103</f>
        <v>0</v>
      </c>
      <c r="W59" s="180">
        <f>'50'!$G$41</f>
        <v>0</v>
      </c>
      <c r="X59" s="180">
        <f>+'50'!$P$103</f>
        <v>0</v>
      </c>
      <c r="Y59" s="180">
        <f>'50'!$G$42</f>
        <v>0</v>
      </c>
      <c r="Z59" s="180">
        <f>+'50'!$Q$103</f>
        <v>0</v>
      </c>
      <c r="AA59" s="180">
        <f>'50'!$G$43</f>
        <v>0</v>
      </c>
      <c r="AB59" s="180">
        <f>+'50'!$R$103</f>
        <v>0</v>
      </c>
      <c r="AC59" s="180">
        <f>'50'!$G$44</f>
        <v>0</v>
      </c>
      <c r="AD59" s="180">
        <f>+'50'!$S$103</f>
        <v>0</v>
      </c>
      <c r="AE59" s="180">
        <f>'50'!$G$45+'50'!$G$46+'50'!$G$47</f>
        <v>0</v>
      </c>
      <c r="AF59" s="180">
        <f>+'50'!$T$103</f>
        <v>0</v>
      </c>
      <c r="AG59" s="180">
        <f t="shared" si="1"/>
        <v>0</v>
      </c>
      <c r="AH59" s="180">
        <f>+'50'!$U$103</f>
        <v>0</v>
      </c>
      <c r="AI59" s="180">
        <f>+'50'!$V$103</f>
        <v>0</v>
      </c>
      <c r="AJ59" s="180">
        <f>+'50'!$W$103</f>
        <v>0</v>
      </c>
      <c r="AK59" s="180">
        <f>+'50'!$X$103</f>
        <v>0</v>
      </c>
      <c r="AL59" s="180">
        <f>+'50'!$Y$103</f>
        <v>0</v>
      </c>
      <c r="AM59" s="180">
        <f>+'50'!$Z$103</f>
        <v>0</v>
      </c>
      <c r="AN59" s="219">
        <f>+'50'!$AF$103</f>
        <v>0</v>
      </c>
      <c r="AO59" s="219">
        <f>+'50'!$AA$103</f>
        <v>0</v>
      </c>
      <c r="AP59" s="180">
        <f>+'50'!$AB$103</f>
        <v>0</v>
      </c>
      <c r="AQ59" s="182">
        <f>+'50'!$AC$103</f>
        <v>0</v>
      </c>
      <c r="AR59" s="220">
        <f>+AQ59-'MLL234 Monthly Ship'!AI59</f>
        <v>0</v>
      </c>
      <c r="AS59" s="220">
        <f>+'50'!$AK$103</f>
        <v>0</v>
      </c>
      <c r="AT59" s="220">
        <f t="shared" si="2"/>
        <v>0</v>
      </c>
      <c r="AU59" s="220">
        <f>+'50'!$AL$103</f>
        <v>0</v>
      </c>
      <c r="AV59" s="182">
        <f>+'50'!$AG$103</f>
        <v>0</v>
      </c>
      <c r="AW59" s="329">
        <f>IF(NETWORKDAYS('50'!$B$81,'50'!$C$14)-2&lt;0,0,NETWORKDAYS('50'!$B$81,'50'!$C$14)-2)</f>
        <v>0</v>
      </c>
      <c r="AX59" s="188">
        <f>+'50'!$B$83</f>
        <v>0</v>
      </c>
      <c r="AZ59" s="335" t="e">
        <f t="shared" si="3"/>
        <v>#DIV/0!</v>
      </c>
      <c r="BA59" s="335" t="e">
        <f t="shared" si="4"/>
        <v>#DIV/0!</v>
      </c>
      <c r="BB59" s="335">
        <f t="shared" si="5"/>
        <v>0</v>
      </c>
    </row>
    <row r="60" spans="1:54" ht="33" customHeight="1">
      <c r="A60" s="218">
        <f t="shared" si="6"/>
        <v>51</v>
      </c>
      <c r="B60" s="177">
        <f>+'51'!$AD$103</f>
        <v>0</v>
      </c>
      <c r="C60" s="178" t="str">
        <f>+'51'!$AH$103</f>
        <v>New Balance</v>
      </c>
      <c r="D60" s="178" t="str">
        <f>+'51'!$B$103</f>
        <v>PWI2(ID)</v>
      </c>
      <c r="E60" s="178" t="str">
        <f>+'51'!$C$103</f>
        <v>Tong HongVN)</v>
      </c>
      <c r="F60" s="372">
        <f>+'51'!$D$103</f>
        <v>0</v>
      </c>
      <c r="G60" s="179" t="str">
        <f>+'51'!$E$103</f>
        <v/>
      </c>
      <c r="H60" s="179" t="str">
        <f>+'51'!$F$103</f>
        <v/>
      </c>
      <c r="I60" s="372">
        <f>+'51'!$G$103</f>
        <v>0</v>
      </c>
      <c r="J60" s="180">
        <f>+'51'!$H$103</f>
        <v>0</v>
      </c>
      <c r="K60" s="179" t="str">
        <f>+'51'!$I$103</f>
        <v/>
      </c>
      <c r="L60" s="179" t="str">
        <f>+'51'!$J$103</f>
        <v/>
      </c>
      <c r="M60" s="181" t="str">
        <f>+'51'!$K$103</f>
        <v>Insert Leather Names of your Tannery</v>
      </c>
      <c r="N60" s="181">
        <f>+'51'!$L$103</f>
        <v>0</v>
      </c>
      <c r="O60" s="179">
        <f>+'51'!$M$103</f>
        <v>0</v>
      </c>
      <c r="P60" s="180">
        <f>+'51'!$AI$103</f>
        <v>0</v>
      </c>
      <c r="Q60" s="180">
        <f>+'51'!$AJ$103</f>
        <v>0</v>
      </c>
      <c r="R60" s="180">
        <f>+'51'!$AM$103</f>
        <v>0</v>
      </c>
      <c r="S60" s="180">
        <f>+'51'!$AN$103</f>
        <v>0</v>
      </c>
      <c r="T60" s="180">
        <f>+'51'!$N$103</f>
        <v>0</v>
      </c>
      <c r="U60" s="180">
        <f>'51'!$G$40</f>
        <v>0</v>
      </c>
      <c r="V60" s="180">
        <f>+'51'!$O$103</f>
        <v>0</v>
      </c>
      <c r="W60" s="180">
        <f>'51'!$G$41</f>
        <v>0</v>
      </c>
      <c r="X60" s="180">
        <f>+'51'!$P$103</f>
        <v>0</v>
      </c>
      <c r="Y60" s="180">
        <f>'51'!$G$42</f>
        <v>0</v>
      </c>
      <c r="Z60" s="180">
        <f>+'51'!$Q$103</f>
        <v>0</v>
      </c>
      <c r="AA60" s="180">
        <f>'51'!$G$43</f>
        <v>0</v>
      </c>
      <c r="AB60" s="180">
        <f>+'51'!$R$103</f>
        <v>0</v>
      </c>
      <c r="AC60" s="180">
        <f>'51'!$G$44</f>
        <v>0</v>
      </c>
      <c r="AD60" s="180">
        <f>+'51'!$S$103</f>
        <v>0</v>
      </c>
      <c r="AE60" s="180">
        <f>'51'!$G$45+'51'!$G$46+'51'!$G$47</f>
        <v>0</v>
      </c>
      <c r="AF60" s="180">
        <f>+'51'!$T$103</f>
        <v>0</v>
      </c>
      <c r="AG60" s="180">
        <f t="shared" si="1"/>
        <v>0</v>
      </c>
      <c r="AH60" s="180">
        <f>+'51'!$U$103</f>
        <v>0</v>
      </c>
      <c r="AI60" s="180">
        <f>+'51'!$V$103</f>
        <v>0</v>
      </c>
      <c r="AJ60" s="180">
        <f>+'51'!$W$103</f>
        <v>0</v>
      </c>
      <c r="AK60" s="180">
        <f>+'51'!$X$103</f>
        <v>0</v>
      </c>
      <c r="AL60" s="180">
        <f>+'51'!$Y$103</f>
        <v>0</v>
      </c>
      <c r="AM60" s="180">
        <f>+'51'!$Z$103</f>
        <v>0</v>
      </c>
      <c r="AN60" s="219">
        <f>+'51'!$AF$103</f>
        <v>0</v>
      </c>
      <c r="AO60" s="219">
        <f>+'51'!$AA$103</f>
        <v>0</v>
      </c>
      <c r="AP60" s="180">
        <f>+'51'!$AB$103</f>
        <v>0</v>
      </c>
      <c r="AQ60" s="182">
        <f>+'51'!$AC$103</f>
        <v>0</v>
      </c>
      <c r="AR60" s="220">
        <f>+AQ60-'MLL234 Monthly Ship'!AI60</f>
        <v>0</v>
      </c>
      <c r="AS60" s="220">
        <f>+'51'!$AK$103</f>
        <v>0</v>
      </c>
      <c r="AT60" s="220">
        <f t="shared" si="2"/>
        <v>0</v>
      </c>
      <c r="AU60" s="220">
        <f>+'51'!$AL$103</f>
        <v>0</v>
      </c>
      <c r="AV60" s="182">
        <f>+'51'!$AG$103</f>
        <v>0</v>
      </c>
      <c r="AW60" s="329">
        <f>IF(NETWORKDAYS('51'!$B$81,'51'!$C$14)-2&lt;0,0,NETWORKDAYS('51'!$B$81,'51'!$C$14)-2)</f>
        <v>0</v>
      </c>
      <c r="AX60" s="188">
        <f>+'51'!$B$83</f>
        <v>0</v>
      </c>
      <c r="AZ60" s="335" t="e">
        <f t="shared" si="3"/>
        <v>#DIV/0!</v>
      </c>
      <c r="BA60" s="335" t="e">
        <f t="shared" si="4"/>
        <v>#DIV/0!</v>
      </c>
      <c r="BB60" s="335">
        <f t="shared" si="5"/>
        <v>0</v>
      </c>
    </row>
    <row r="61" spans="1:54" ht="33" customHeight="1">
      <c r="A61" s="218">
        <f t="shared" si="6"/>
        <v>52</v>
      </c>
      <c r="B61" s="177">
        <f>+'52'!$AD$103</f>
        <v>0</v>
      </c>
      <c r="C61" s="178" t="str">
        <f>+'52'!$AH$103</f>
        <v>New Balance</v>
      </c>
      <c r="D61" s="178" t="str">
        <f>+'52'!$B$103</f>
        <v>PWI2(ID)</v>
      </c>
      <c r="E61" s="178" t="str">
        <f>+'52'!$C$103</f>
        <v>Tong HongVN)</v>
      </c>
      <c r="F61" s="372">
        <f>+'52'!$D$103</f>
        <v>0</v>
      </c>
      <c r="G61" s="179" t="str">
        <f>+'52'!$E$103</f>
        <v/>
      </c>
      <c r="H61" s="179" t="str">
        <f>+'52'!$F$103</f>
        <v/>
      </c>
      <c r="I61" s="372">
        <f>+'52'!$G$103</f>
        <v>0</v>
      </c>
      <c r="J61" s="180">
        <f>+'52'!$H$103</f>
        <v>0</v>
      </c>
      <c r="K61" s="179" t="str">
        <f>+'52'!$I$103</f>
        <v/>
      </c>
      <c r="L61" s="179" t="str">
        <f>+'52'!$J$103</f>
        <v/>
      </c>
      <c r="M61" s="181" t="str">
        <f>+'52'!$K$103</f>
        <v>Insert Leather Names of your Tannery</v>
      </c>
      <c r="N61" s="181">
        <f>+'52'!$L$103</f>
        <v>0</v>
      </c>
      <c r="O61" s="179">
        <f>+'52'!$M$103</f>
        <v>0</v>
      </c>
      <c r="P61" s="180">
        <f>+'52'!$AI$103</f>
        <v>0</v>
      </c>
      <c r="Q61" s="180">
        <f>+'52'!$AJ$103</f>
        <v>0</v>
      </c>
      <c r="R61" s="180">
        <f>+'52'!$AM$103</f>
        <v>0</v>
      </c>
      <c r="S61" s="180">
        <f>+'52'!$AN$103</f>
        <v>0</v>
      </c>
      <c r="T61" s="180">
        <f>+'52'!$N$103</f>
        <v>0</v>
      </c>
      <c r="U61" s="180">
        <f>'52'!$G$40</f>
        <v>0</v>
      </c>
      <c r="V61" s="180">
        <f>+'52'!$O$103</f>
        <v>0</v>
      </c>
      <c r="W61" s="180">
        <f>'52'!$G$41</f>
        <v>0</v>
      </c>
      <c r="X61" s="180">
        <f>+'52'!$P$103</f>
        <v>0</v>
      </c>
      <c r="Y61" s="180">
        <f>'52'!$G$42</f>
        <v>0</v>
      </c>
      <c r="Z61" s="180">
        <f>+'52'!$Q$103</f>
        <v>0</v>
      </c>
      <c r="AA61" s="180">
        <f>'52'!$G$43</f>
        <v>0</v>
      </c>
      <c r="AB61" s="180">
        <f>+'52'!$R$103</f>
        <v>0</v>
      </c>
      <c r="AC61" s="180">
        <f>'52'!$G$44</f>
        <v>0</v>
      </c>
      <c r="AD61" s="180">
        <f>+'52'!$S$103</f>
        <v>0</v>
      </c>
      <c r="AE61" s="180">
        <f>'52'!$G$45+'52'!$G$46+'52'!$G$47</f>
        <v>0</v>
      </c>
      <c r="AF61" s="180">
        <f>+'52'!$T$103</f>
        <v>0</v>
      </c>
      <c r="AG61" s="180">
        <f t="shared" si="1"/>
        <v>0</v>
      </c>
      <c r="AH61" s="180">
        <f>+'52'!$U$103</f>
        <v>0</v>
      </c>
      <c r="AI61" s="180">
        <f>+'52'!$V$103</f>
        <v>0</v>
      </c>
      <c r="AJ61" s="180">
        <f>+'52'!$W$103</f>
        <v>0</v>
      </c>
      <c r="AK61" s="180">
        <f>+'52'!$X$103</f>
        <v>0</v>
      </c>
      <c r="AL61" s="180">
        <f>+'52'!$Y$103</f>
        <v>0</v>
      </c>
      <c r="AM61" s="180">
        <f>+'52'!$Z$103</f>
        <v>0</v>
      </c>
      <c r="AN61" s="219">
        <f>+'52'!$AF$103</f>
        <v>0</v>
      </c>
      <c r="AO61" s="219">
        <f>+'52'!$AA$103</f>
        <v>0</v>
      </c>
      <c r="AP61" s="180">
        <f>+'52'!$AB$103</f>
        <v>0</v>
      </c>
      <c r="AQ61" s="182">
        <f>+'52'!$AC$103</f>
        <v>0</v>
      </c>
      <c r="AR61" s="220">
        <f>+AQ61-'MLL234 Monthly Ship'!AI61</f>
        <v>0</v>
      </c>
      <c r="AS61" s="220">
        <f>+'52'!$AK$103</f>
        <v>0</v>
      </c>
      <c r="AT61" s="220">
        <f t="shared" si="2"/>
        <v>0</v>
      </c>
      <c r="AU61" s="220">
        <f>+'52'!$AL$103</f>
        <v>0</v>
      </c>
      <c r="AV61" s="182">
        <f>+'52'!$AG$103</f>
        <v>0</v>
      </c>
      <c r="AW61" s="329">
        <f>IF(NETWORKDAYS('52'!$B$81,'52'!$C$14)-2&lt;0,0,NETWORKDAYS('52'!$B$81,'52'!$C$14)-2)</f>
        <v>0</v>
      </c>
      <c r="AX61" s="188">
        <f>+'52'!$B$83</f>
        <v>0</v>
      </c>
      <c r="AZ61" s="335" t="e">
        <f t="shared" si="3"/>
        <v>#DIV/0!</v>
      </c>
      <c r="BA61" s="335" t="e">
        <f t="shared" si="4"/>
        <v>#DIV/0!</v>
      </c>
      <c r="BB61" s="335">
        <f t="shared" si="5"/>
        <v>0</v>
      </c>
    </row>
    <row r="62" spans="1:54" ht="33" customHeight="1">
      <c r="A62" s="218">
        <f t="shared" si="6"/>
        <v>53</v>
      </c>
      <c r="B62" s="177">
        <f>+'53'!$AD$103</f>
        <v>0</v>
      </c>
      <c r="C62" s="178" t="str">
        <f>+'53'!$AH$103</f>
        <v>New Balance</v>
      </c>
      <c r="D62" s="178" t="str">
        <f>+'53'!$B$103</f>
        <v>PWI2(ID)</v>
      </c>
      <c r="E62" s="178" t="str">
        <f>+'53'!$C$103</f>
        <v>Tong HongVN)</v>
      </c>
      <c r="F62" s="372">
        <f>+'53'!$D$103</f>
        <v>0</v>
      </c>
      <c r="G62" s="179" t="str">
        <f>+'53'!$E$103</f>
        <v/>
      </c>
      <c r="H62" s="179" t="str">
        <f>+'53'!$F$103</f>
        <v/>
      </c>
      <c r="I62" s="372">
        <f>+'53'!$G$103</f>
        <v>0</v>
      </c>
      <c r="J62" s="180">
        <f>+'53'!$H$103</f>
        <v>0</v>
      </c>
      <c r="K62" s="179" t="str">
        <f>+'53'!$I$103</f>
        <v/>
      </c>
      <c r="L62" s="179" t="str">
        <f>+'53'!$J$103</f>
        <v/>
      </c>
      <c r="M62" s="181" t="str">
        <f>+'53'!$K$103</f>
        <v>Insert Leather Names of your Tannery</v>
      </c>
      <c r="N62" s="181">
        <f>+'53'!$L$103</f>
        <v>0</v>
      </c>
      <c r="O62" s="179">
        <f>+'53'!$M$103</f>
        <v>0</v>
      </c>
      <c r="P62" s="180">
        <f>+'53'!$AI$103</f>
        <v>0</v>
      </c>
      <c r="Q62" s="180">
        <f>+'53'!$AJ$103</f>
        <v>0</v>
      </c>
      <c r="R62" s="180">
        <f>+'53'!$AM$103</f>
        <v>0</v>
      </c>
      <c r="S62" s="180">
        <f>+'53'!$AN$103</f>
        <v>0</v>
      </c>
      <c r="T62" s="180">
        <f>+'53'!$N$103</f>
        <v>0</v>
      </c>
      <c r="U62" s="180">
        <f>'53'!$G$40</f>
        <v>0</v>
      </c>
      <c r="V62" s="180">
        <f>+'53'!$O$103</f>
        <v>0</v>
      </c>
      <c r="W62" s="180">
        <f>'53'!$G$41</f>
        <v>0</v>
      </c>
      <c r="X62" s="180">
        <f>+'53'!$P$103</f>
        <v>0</v>
      </c>
      <c r="Y62" s="180">
        <f>'53'!$G$42</f>
        <v>0</v>
      </c>
      <c r="Z62" s="180">
        <f>+'53'!$Q$103</f>
        <v>0</v>
      </c>
      <c r="AA62" s="180">
        <f>'53'!$G$43</f>
        <v>0</v>
      </c>
      <c r="AB62" s="180">
        <f>+'53'!$R$103</f>
        <v>0</v>
      </c>
      <c r="AC62" s="180">
        <f>'53'!$G$44</f>
        <v>0</v>
      </c>
      <c r="AD62" s="180">
        <f>+'53'!$S$103</f>
        <v>0</v>
      </c>
      <c r="AE62" s="180">
        <f>'53'!$G$45+'53'!$G$46+'53'!$G$47</f>
        <v>0</v>
      </c>
      <c r="AF62" s="180">
        <f>+'53'!$T$103</f>
        <v>0</v>
      </c>
      <c r="AG62" s="180">
        <f t="shared" si="1"/>
        <v>0</v>
      </c>
      <c r="AH62" s="180">
        <f>+'53'!$U$103</f>
        <v>0</v>
      </c>
      <c r="AI62" s="180">
        <f>+'53'!$V$103</f>
        <v>0</v>
      </c>
      <c r="AJ62" s="180">
        <f>+'53'!$W$103</f>
        <v>0</v>
      </c>
      <c r="AK62" s="180">
        <f>+'53'!$X$103</f>
        <v>0</v>
      </c>
      <c r="AL62" s="180">
        <f>+'53'!$Y$103</f>
        <v>0</v>
      </c>
      <c r="AM62" s="180">
        <f>+'53'!$Z$103</f>
        <v>0</v>
      </c>
      <c r="AN62" s="219">
        <f>+'53'!$AF$103</f>
        <v>0</v>
      </c>
      <c r="AO62" s="219">
        <f>+'53'!$AA$103</f>
        <v>0</v>
      </c>
      <c r="AP62" s="180">
        <f>+'53'!$AB$103</f>
        <v>0</v>
      </c>
      <c r="AQ62" s="182">
        <f>+'53'!$AC$103</f>
        <v>0</v>
      </c>
      <c r="AR62" s="220">
        <f>+AQ62-'MLL234 Monthly Ship'!AI62</f>
        <v>0</v>
      </c>
      <c r="AS62" s="220">
        <f>+'53'!$AK$103</f>
        <v>0</v>
      </c>
      <c r="AT62" s="220">
        <f t="shared" si="2"/>
        <v>0</v>
      </c>
      <c r="AU62" s="220">
        <f>+'53'!$AL$103</f>
        <v>0</v>
      </c>
      <c r="AV62" s="182">
        <f>+'53'!$AG$103</f>
        <v>0</v>
      </c>
      <c r="AW62" s="329">
        <f>IF(NETWORKDAYS('53'!$B$81,'53'!$C$14)-2&lt;0,0,NETWORKDAYS('53'!$B$81,'53'!$C$14)-2)</f>
        <v>0</v>
      </c>
      <c r="AX62" s="188">
        <f>+'53'!$B$83</f>
        <v>0</v>
      </c>
      <c r="AZ62" s="335" t="e">
        <f t="shared" si="3"/>
        <v>#DIV/0!</v>
      </c>
      <c r="BA62" s="335" t="e">
        <f t="shared" si="4"/>
        <v>#DIV/0!</v>
      </c>
      <c r="BB62" s="335">
        <f t="shared" si="5"/>
        <v>0</v>
      </c>
    </row>
    <row r="63" spans="1:54" ht="33" customHeight="1">
      <c r="A63" s="218">
        <f t="shared" si="6"/>
        <v>54</v>
      </c>
      <c r="B63" s="177">
        <f>+'54'!$AD$103</f>
        <v>0</v>
      </c>
      <c r="C63" s="178" t="str">
        <f>+'54'!$AH$103</f>
        <v>New Balance</v>
      </c>
      <c r="D63" s="178" t="str">
        <f>+'54'!$B$103</f>
        <v>PWI2(ID)</v>
      </c>
      <c r="E63" s="178" t="str">
        <f>+'54'!$C$103</f>
        <v>Tong HongVN)</v>
      </c>
      <c r="F63" s="372">
        <f>+'54'!$D$103</f>
        <v>0</v>
      </c>
      <c r="G63" s="179" t="str">
        <f>+'54'!$E$103</f>
        <v/>
      </c>
      <c r="H63" s="179" t="str">
        <f>+'54'!$F$103</f>
        <v/>
      </c>
      <c r="I63" s="372">
        <f>+'54'!$G$103</f>
        <v>0</v>
      </c>
      <c r="J63" s="180">
        <f>+'54'!$H$103</f>
        <v>0</v>
      </c>
      <c r="K63" s="179" t="str">
        <f>+'54'!$I$103</f>
        <v/>
      </c>
      <c r="L63" s="179" t="str">
        <f>+'54'!$J$103</f>
        <v/>
      </c>
      <c r="M63" s="181" t="str">
        <f>+'54'!$K$103</f>
        <v>Insert Leather Names of your Tannery</v>
      </c>
      <c r="N63" s="181">
        <f>+'54'!$L$103</f>
        <v>0</v>
      </c>
      <c r="O63" s="179">
        <f>+'54'!$M$103</f>
        <v>0</v>
      </c>
      <c r="P63" s="180">
        <f>+'54'!$AI$103</f>
        <v>0</v>
      </c>
      <c r="Q63" s="180">
        <f>+'54'!$AJ$103</f>
        <v>0</v>
      </c>
      <c r="R63" s="180">
        <f>+'54'!$AM$103</f>
        <v>0</v>
      </c>
      <c r="S63" s="180">
        <f>+'54'!$AN$103</f>
        <v>0</v>
      </c>
      <c r="T63" s="180">
        <f>+'54'!$N$103</f>
        <v>0</v>
      </c>
      <c r="U63" s="180">
        <f>'54'!$G$40</f>
        <v>0</v>
      </c>
      <c r="V63" s="180">
        <f>+'54'!$O$103</f>
        <v>0</v>
      </c>
      <c r="W63" s="180">
        <f>'54'!$G$41</f>
        <v>0</v>
      </c>
      <c r="X63" s="180">
        <f>+'54'!$P$103</f>
        <v>0</v>
      </c>
      <c r="Y63" s="180">
        <f>'54'!$G$42</f>
        <v>0</v>
      </c>
      <c r="Z63" s="180">
        <f>+'54'!$Q$103</f>
        <v>0</v>
      </c>
      <c r="AA63" s="180">
        <f>'54'!$G$43</f>
        <v>0</v>
      </c>
      <c r="AB63" s="180">
        <f>+'54'!$R$103</f>
        <v>0</v>
      </c>
      <c r="AC63" s="180">
        <f>'54'!$G$44</f>
        <v>0</v>
      </c>
      <c r="AD63" s="180">
        <f>+'54'!$S$103</f>
        <v>0</v>
      </c>
      <c r="AE63" s="180">
        <f>'54'!$G$45+'54'!$G$46+'54'!$G$47</f>
        <v>0</v>
      </c>
      <c r="AF63" s="180">
        <f>+'54'!$T$103</f>
        <v>0</v>
      </c>
      <c r="AG63" s="180">
        <f t="shared" si="1"/>
        <v>0</v>
      </c>
      <c r="AH63" s="180">
        <f>+'54'!$U$103</f>
        <v>0</v>
      </c>
      <c r="AI63" s="180">
        <f>+'54'!$V$103</f>
        <v>0</v>
      </c>
      <c r="AJ63" s="180">
        <f>+'54'!$W$103</f>
        <v>0</v>
      </c>
      <c r="AK63" s="180">
        <f>+'54'!$X$103</f>
        <v>0</v>
      </c>
      <c r="AL63" s="180">
        <f>+'54'!$Y$103</f>
        <v>0</v>
      </c>
      <c r="AM63" s="180">
        <f>+'54'!$Z$103</f>
        <v>0</v>
      </c>
      <c r="AN63" s="219">
        <f>+'54'!$AF$103</f>
        <v>0</v>
      </c>
      <c r="AO63" s="219">
        <f>+'54'!$AA$103</f>
        <v>0</v>
      </c>
      <c r="AP63" s="180">
        <f>+'54'!$AB$103</f>
        <v>0</v>
      </c>
      <c r="AQ63" s="182">
        <f>+'54'!$AC$103</f>
        <v>0</v>
      </c>
      <c r="AR63" s="220">
        <f>+AQ63-'MLL234 Monthly Ship'!AI63</f>
        <v>0</v>
      </c>
      <c r="AS63" s="220">
        <f>+'54'!$AK$103</f>
        <v>0</v>
      </c>
      <c r="AT63" s="220">
        <f t="shared" si="2"/>
        <v>0</v>
      </c>
      <c r="AU63" s="220">
        <f>+'54'!$AL$103</f>
        <v>0</v>
      </c>
      <c r="AV63" s="182">
        <f>+'54'!$AG$103</f>
        <v>0</v>
      </c>
      <c r="AW63" s="329">
        <f>IF(NETWORKDAYS('54'!$B$81,'54'!$C$14)-2&lt;0,0,NETWORKDAYS('54'!$B$81,'54'!$C$14)-2)</f>
        <v>0</v>
      </c>
      <c r="AX63" s="188">
        <f>+'54'!$B$83</f>
        <v>0</v>
      </c>
      <c r="AZ63" s="335" t="e">
        <f t="shared" si="3"/>
        <v>#DIV/0!</v>
      </c>
      <c r="BA63" s="335" t="e">
        <f t="shared" si="4"/>
        <v>#DIV/0!</v>
      </c>
      <c r="BB63" s="335">
        <f t="shared" si="5"/>
        <v>0</v>
      </c>
    </row>
    <row r="64" spans="1:54" ht="33" customHeight="1">
      <c r="A64" s="218">
        <f t="shared" si="6"/>
        <v>55</v>
      </c>
      <c r="B64" s="177">
        <f>+'55'!$AD$103</f>
        <v>0</v>
      </c>
      <c r="C64" s="178" t="str">
        <f>+'55'!$AH$103</f>
        <v>New Balance</v>
      </c>
      <c r="D64" s="178" t="str">
        <f>+'55'!$B$103</f>
        <v>PWI2(ID)</v>
      </c>
      <c r="E64" s="178" t="str">
        <f>+'55'!$C$103</f>
        <v>Tong HongVN)</v>
      </c>
      <c r="F64" s="372">
        <f>+'55'!$D$103</f>
        <v>0</v>
      </c>
      <c r="G64" s="179" t="str">
        <f>+'55'!$E$103</f>
        <v/>
      </c>
      <c r="H64" s="179" t="str">
        <f>+'55'!$F$103</f>
        <v/>
      </c>
      <c r="I64" s="372">
        <f>+'55'!$G$103</f>
        <v>0</v>
      </c>
      <c r="J64" s="180">
        <f>+'55'!$H$103</f>
        <v>0</v>
      </c>
      <c r="K64" s="179" t="str">
        <f>+'55'!$I$103</f>
        <v/>
      </c>
      <c r="L64" s="179" t="str">
        <f>+'55'!$J$103</f>
        <v/>
      </c>
      <c r="M64" s="181" t="str">
        <f>+'55'!$K$103</f>
        <v>Insert Leather Names of your Tannery</v>
      </c>
      <c r="N64" s="181">
        <f>+'55'!$L$103</f>
        <v>0</v>
      </c>
      <c r="O64" s="179">
        <f>+'55'!$M$103</f>
        <v>0</v>
      </c>
      <c r="P64" s="180">
        <f>+'55'!$AI$103</f>
        <v>0</v>
      </c>
      <c r="Q64" s="180">
        <f>+'55'!$AJ$103</f>
        <v>0</v>
      </c>
      <c r="R64" s="180">
        <f>+'55'!$AM$103</f>
        <v>0</v>
      </c>
      <c r="S64" s="180">
        <f>+'55'!$AN$103</f>
        <v>0</v>
      </c>
      <c r="T64" s="180">
        <f>+'55'!$N$103</f>
        <v>0</v>
      </c>
      <c r="U64" s="180">
        <f>'55'!$G$40</f>
        <v>0</v>
      </c>
      <c r="V64" s="180">
        <f>+'55'!$O$103</f>
        <v>0</v>
      </c>
      <c r="W64" s="180">
        <f>'55'!$G$41</f>
        <v>0</v>
      </c>
      <c r="X64" s="180">
        <f>+'55'!$P$103</f>
        <v>0</v>
      </c>
      <c r="Y64" s="180">
        <f>'55'!$G$42</f>
        <v>0</v>
      </c>
      <c r="Z64" s="180">
        <f>+'55'!$Q$103</f>
        <v>0</v>
      </c>
      <c r="AA64" s="180">
        <f>'55'!$G$43</f>
        <v>0</v>
      </c>
      <c r="AB64" s="180">
        <f>+'55'!$R$103</f>
        <v>0</v>
      </c>
      <c r="AC64" s="180">
        <f>'55'!$G$44</f>
        <v>0</v>
      </c>
      <c r="AD64" s="180">
        <f>+'55'!$S$103</f>
        <v>0</v>
      </c>
      <c r="AE64" s="180">
        <f>'55'!$G$45+'55'!$G$46+'55'!$G$47</f>
        <v>0</v>
      </c>
      <c r="AF64" s="180">
        <f>+'55'!$T$103</f>
        <v>0</v>
      </c>
      <c r="AG64" s="180">
        <f t="shared" si="1"/>
        <v>0</v>
      </c>
      <c r="AH64" s="180">
        <f>+'55'!$U$103</f>
        <v>0</v>
      </c>
      <c r="AI64" s="180">
        <f>+'55'!$V$103</f>
        <v>0</v>
      </c>
      <c r="AJ64" s="180">
        <f>+'55'!$W$103</f>
        <v>0</v>
      </c>
      <c r="AK64" s="180">
        <f>+'55'!$X$103</f>
        <v>0</v>
      </c>
      <c r="AL64" s="180">
        <f>+'55'!$Y$103</f>
        <v>0</v>
      </c>
      <c r="AM64" s="180">
        <f>+'55'!$Z$103</f>
        <v>0</v>
      </c>
      <c r="AN64" s="219">
        <f>+'55'!$AF$103</f>
        <v>0</v>
      </c>
      <c r="AO64" s="219">
        <f>+'55'!$AA$103</f>
        <v>0</v>
      </c>
      <c r="AP64" s="180">
        <f>+'55'!$AB$103</f>
        <v>0</v>
      </c>
      <c r="AQ64" s="182">
        <f>+'55'!$AC$103</f>
        <v>0</v>
      </c>
      <c r="AR64" s="220">
        <f>+AQ64-'MLL234 Monthly Ship'!AI64</f>
        <v>0</v>
      </c>
      <c r="AS64" s="220">
        <f>+'55'!$AK$103</f>
        <v>0</v>
      </c>
      <c r="AT64" s="220">
        <f t="shared" si="2"/>
        <v>0</v>
      </c>
      <c r="AU64" s="220">
        <f>+'55'!$AL$103</f>
        <v>0</v>
      </c>
      <c r="AV64" s="182">
        <f>+'55'!$AG$103</f>
        <v>0</v>
      </c>
      <c r="AW64" s="329">
        <f>IF(NETWORKDAYS('55'!$B$81,'55'!$C$14)-2&lt;0,0,NETWORKDAYS('55'!$B$81,'55'!$C$14)-2)</f>
        <v>0</v>
      </c>
      <c r="AX64" s="188">
        <f>+'55'!$B$83</f>
        <v>0</v>
      </c>
      <c r="AZ64" s="335" t="e">
        <f t="shared" si="3"/>
        <v>#DIV/0!</v>
      </c>
      <c r="BA64" s="335" t="e">
        <f t="shared" si="4"/>
        <v>#DIV/0!</v>
      </c>
      <c r="BB64" s="335">
        <f t="shared" si="5"/>
        <v>0</v>
      </c>
    </row>
    <row r="65" spans="1:54" ht="33" customHeight="1">
      <c r="A65" s="218">
        <f t="shared" si="6"/>
        <v>56</v>
      </c>
      <c r="B65" s="177">
        <f>+'56'!$AD$103</f>
        <v>0</v>
      </c>
      <c r="C65" s="178" t="str">
        <f>+'56'!$AH$103</f>
        <v>New Balance</v>
      </c>
      <c r="D65" s="178" t="str">
        <f>+'56'!$B$103</f>
        <v>PWI2(ID)</v>
      </c>
      <c r="E65" s="178" t="str">
        <f>+'56'!$C$103</f>
        <v>Tong HongVN)</v>
      </c>
      <c r="F65" s="372">
        <f>+'56'!$D$103</f>
        <v>0</v>
      </c>
      <c r="G65" s="179" t="str">
        <f>+'56'!$E$103</f>
        <v/>
      </c>
      <c r="H65" s="179" t="str">
        <f>+'56'!$F$103</f>
        <v/>
      </c>
      <c r="I65" s="372">
        <f>+'56'!$G$103</f>
        <v>0</v>
      </c>
      <c r="J65" s="180">
        <f>+'56'!$H$103</f>
        <v>0</v>
      </c>
      <c r="K65" s="179" t="str">
        <f>+'56'!$I$103</f>
        <v/>
      </c>
      <c r="L65" s="179" t="str">
        <f>+'56'!$J$103</f>
        <v/>
      </c>
      <c r="M65" s="181" t="str">
        <f>+'56'!$K$103</f>
        <v>Insert Leather Names of your Tannery</v>
      </c>
      <c r="N65" s="181">
        <f>+'56'!$L$103</f>
        <v>0</v>
      </c>
      <c r="O65" s="179">
        <f>+'56'!$M$103</f>
        <v>0</v>
      </c>
      <c r="P65" s="180">
        <f>+'56'!$AI$103</f>
        <v>0</v>
      </c>
      <c r="Q65" s="180">
        <f>+'56'!$AJ$103</f>
        <v>0</v>
      </c>
      <c r="R65" s="180">
        <f>+'56'!$AM$103</f>
        <v>0</v>
      </c>
      <c r="S65" s="180">
        <f>+'56'!$AN$103</f>
        <v>0</v>
      </c>
      <c r="T65" s="180">
        <f>+'56'!$N$103</f>
        <v>0</v>
      </c>
      <c r="U65" s="180">
        <f>'56'!$G$40</f>
        <v>0</v>
      </c>
      <c r="V65" s="180">
        <f>+'56'!$O$103</f>
        <v>0</v>
      </c>
      <c r="W65" s="180">
        <f>'56'!$G$41</f>
        <v>0</v>
      </c>
      <c r="X65" s="180">
        <f>+'56'!$P$103</f>
        <v>0</v>
      </c>
      <c r="Y65" s="180">
        <f>'56'!$G$42</f>
        <v>0</v>
      </c>
      <c r="Z65" s="180">
        <f>+'56'!$Q$103</f>
        <v>0</v>
      </c>
      <c r="AA65" s="180">
        <f>'56'!$G$43</f>
        <v>0</v>
      </c>
      <c r="AB65" s="180">
        <f>+'56'!$R$103</f>
        <v>0</v>
      </c>
      <c r="AC65" s="180">
        <f>'56'!$G$44</f>
        <v>0</v>
      </c>
      <c r="AD65" s="180">
        <f>+'56'!$S$103</f>
        <v>0</v>
      </c>
      <c r="AE65" s="180">
        <f>'56'!$G$45+'56'!$G$46+'56'!$G$47</f>
        <v>0</v>
      </c>
      <c r="AF65" s="180">
        <f>+'56'!$T$103</f>
        <v>0</v>
      </c>
      <c r="AG65" s="180">
        <f t="shared" si="1"/>
        <v>0</v>
      </c>
      <c r="AH65" s="180">
        <f>+'56'!$U$103</f>
        <v>0</v>
      </c>
      <c r="AI65" s="180">
        <f>+'56'!$V$103</f>
        <v>0</v>
      </c>
      <c r="AJ65" s="180">
        <f>+'56'!$W$103</f>
        <v>0</v>
      </c>
      <c r="AK65" s="180">
        <f>+'56'!$X$103</f>
        <v>0</v>
      </c>
      <c r="AL65" s="180">
        <f>+'56'!$Y$103</f>
        <v>0</v>
      </c>
      <c r="AM65" s="180">
        <f>+'56'!$Z$103</f>
        <v>0</v>
      </c>
      <c r="AN65" s="219">
        <f>+'56'!$AF$103</f>
        <v>0</v>
      </c>
      <c r="AO65" s="219">
        <f>+'56'!$AA$103</f>
        <v>0</v>
      </c>
      <c r="AP65" s="180">
        <f>+'56'!$AB$103</f>
        <v>0</v>
      </c>
      <c r="AQ65" s="182">
        <f>+'56'!$AC$103</f>
        <v>0</v>
      </c>
      <c r="AR65" s="220">
        <f>+AQ65-'MLL234 Monthly Ship'!AI65</f>
        <v>0</v>
      </c>
      <c r="AS65" s="220">
        <f>+'56'!$AK$103</f>
        <v>0</v>
      </c>
      <c r="AT65" s="220">
        <f t="shared" si="2"/>
        <v>0</v>
      </c>
      <c r="AU65" s="220">
        <f>+'56'!$AL$103</f>
        <v>0</v>
      </c>
      <c r="AV65" s="182">
        <f>+'56'!$AG$103</f>
        <v>0</v>
      </c>
      <c r="AW65" s="329">
        <f>IF(NETWORKDAYS('56'!$B$81,'56'!$C$14)-2&lt;0,0,NETWORKDAYS('56'!$B$81,'56'!$C$14)-2)</f>
        <v>0</v>
      </c>
      <c r="AX65" s="188">
        <f>+'56'!$B$83</f>
        <v>0</v>
      </c>
      <c r="AZ65" s="335" t="e">
        <f t="shared" si="3"/>
        <v>#DIV/0!</v>
      </c>
      <c r="BA65" s="335" t="e">
        <f t="shared" si="4"/>
        <v>#DIV/0!</v>
      </c>
      <c r="BB65" s="335">
        <f t="shared" si="5"/>
        <v>0</v>
      </c>
    </row>
    <row r="66" spans="1:54" ht="33" customHeight="1">
      <c r="A66" s="218">
        <f t="shared" si="6"/>
        <v>57</v>
      </c>
      <c r="B66" s="177">
        <f>+'57'!$AD$103</f>
        <v>0</v>
      </c>
      <c r="C66" s="178" t="str">
        <f>+'57'!$AH$103</f>
        <v>New Balance</v>
      </c>
      <c r="D66" s="178" t="str">
        <f>+'57'!$B$103</f>
        <v>PWI2(ID)</v>
      </c>
      <c r="E66" s="178" t="str">
        <f>+'57'!$C$103</f>
        <v>Tong HongVN)</v>
      </c>
      <c r="F66" s="372">
        <f>+'57'!$D$103</f>
        <v>0</v>
      </c>
      <c r="G66" s="179" t="str">
        <f>+'57'!$E$103</f>
        <v/>
      </c>
      <c r="H66" s="179" t="str">
        <f>+'57'!$F$103</f>
        <v/>
      </c>
      <c r="I66" s="372">
        <f>+'57'!$G$103</f>
        <v>0</v>
      </c>
      <c r="J66" s="180">
        <f>+'57'!$H$103</f>
        <v>0</v>
      </c>
      <c r="K66" s="179" t="str">
        <f>+'57'!$I$103</f>
        <v/>
      </c>
      <c r="L66" s="179" t="str">
        <f>+'57'!$J$103</f>
        <v/>
      </c>
      <c r="M66" s="181" t="str">
        <f>+'57'!$K$103</f>
        <v>Insert Leather Names of your Tannery</v>
      </c>
      <c r="N66" s="181">
        <f>+'57'!$L$103</f>
        <v>0</v>
      </c>
      <c r="O66" s="179">
        <f>+'57'!$M$103</f>
        <v>0</v>
      </c>
      <c r="P66" s="180">
        <f>+'57'!$AI$103</f>
        <v>0</v>
      </c>
      <c r="Q66" s="180">
        <f>+'57'!$AJ$103</f>
        <v>0</v>
      </c>
      <c r="R66" s="180">
        <f>+'57'!$AM$103</f>
        <v>0</v>
      </c>
      <c r="S66" s="180">
        <f>+'57'!$AN$103</f>
        <v>0</v>
      </c>
      <c r="T66" s="180">
        <f>+'57'!$N$103</f>
        <v>0</v>
      </c>
      <c r="U66" s="180">
        <f>'57'!$G$40</f>
        <v>0</v>
      </c>
      <c r="V66" s="180">
        <f>+'57'!$O$103</f>
        <v>0</v>
      </c>
      <c r="W66" s="180">
        <f>'57'!$G$41</f>
        <v>0</v>
      </c>
      <c r="X66" s="180">
        <f>+'57'!$P$103</f>
        <v>0</v>
      </c>
      <c r="Y66" s="180">
        <f>'57'!$G$42</f>
        <v>0</v>
      </c>
      <c r="Z66" s="180">
        <f>+'57'!$Q$103</f>
        <v>0</v>
      </c>
      <c r="AA66" s="180">
        <f>'57'!$G$43</f>
        <v>0</v>
      </c>
      <c r="AB66" s="180">
        <f>+'57'!$R$103</f>
        <v>0</v>
      </c>
      <c r="AC66" s="180">
        <f>'57'!$G$44</f>
        <v>0</v>
      </c>
      <c r="AD66" s="180">
        <f>+'57'!$S$103</f>
        <v>0</v>
      </c>
      <c r="AE66" s="180">
        <f>'57'!$G$45+'57'!$G$46+'57'!$G$47</f>
        <v>0</v>
      </c>
      <c r="AF66" s="180">
        <f>+'57'!$T$103</f>
        <v>0</v>
      </c>
      <c r="AG66" s="180">
        <f t="shared" si="1"/>
        <v>0</v>
      </c>
      <c r="AH66" s="180">
        <f>+'57'!$U$103</f>
        <v>0</v>
      </c>
      <c r="AI66" s="180">
        <f>+'57'!$V$103</f>
        <v>0</v>
      </c>
      <c r="AJ66" s="180">
        <f>+'57'!$W$103</f>
        <v>0</v>
      </c>
      <c r="AK66" s="180">
        <f>+'57'!$X$103</f>
        <v>0</v>
      </c>
      <c r="AL66" s="180">
        <f>+'57'!$Y$103</f>
        <v>0</v>
      </c>
      <c r="AM66" s="180">
        <f>+'57'!$Z$103</f>
        <v>0</v>
      </c>
      <c r="AN66" s="219">
        <f>+'57'!$AF$103</f>
        <v>0</v>
      </c>
      <c r="AO66" s="219">
        <f>+'57'!$AA$103</f>
        <v>0</v>
      </c>
      <c r="AP66" s="180">
        <f>+'57'!$AB$103</f>
        <v>0</v>
      </c>
      <c r="AQ66" s="182">
        <f>+'57'!$AC$103</f>
        <v>0</v>
      </c>
      <c r="AR66" s="220">
        <f>+AQ66-'MLL234 Monthly Ship'!AI66</f>
        <v>0</v>
      </c>
      <c r="AS66" s="220">
        <f>+'57'!$AK$103</f>
        <v>0</v>
      </c>
      <c r="AT66" s="220">
        <f t="shared" si="2"/>
        <v>0</v>
      </c>
      <c r="AU66" s="220">
        <f>+'57'!$AL$103</f>
        <v>0</v>
      </c>
      <c r="AV66" s="182">
        <f>+'57'!$AG$103</f>
        <v>0</v>
      </c>
      <c r="AW66" s="329">
        <f>IF(NETWORKDAYS('57'!$B$81,'57'!$C$14)-2&lt;0,0,NETWORKDAYS('57'!$B$81,'57'!$C$14)-2)</f>
        <v>0</v>
      </c>
      <c r="AX66" s="188">
        <f>+'57'!$B$83</f>
        <v>0</v>
      </c>
      <c r="AZ66" s="335" t="e">
        <f t="shared" si="3"/>
        <v>#DIV/0!</v>
      </c>
      <c r="BA66" s="335" t="e">
        <f t="shared" si="4"/>
        <v>#DIV/0!</v>
      </c>
      <c r="BB66" s="335">
        <f t="shared" si="5"/>
        <v>0</v>
      </c>
    </row>
    <row r="67" spans="1:54" ht="33" customHeight="1">
      <c r="A67" s="218">
        <f t="shared" si="6"/>
        <v>58</v>
      </c>
      <c r="B67" s="177">
        <f>+'58'!$AD$103</f>
        <v>0</v>
      </c>
      <c r="C67" s="178" t="str">
        <f>+'58'!$AH$103</f>
        <v>New Balance</v>
      </c>
      <c r="D67" s="178" t="str">
        <f>+'58'!$B$103</f>
        <v>PWI2(ID)</v>
      </c>
      <c r="E67" s="178" t="str">
        <f>+'58'!$C$103</f>
        <v>Tong HongVN)</v>
      </c>
      <c r="F67" s="372">
        <f>+'58'!$D$103</f>
        <v>0</v>
      </c>
      <c r="G67" s="179" t="str">
        <f>+'58'!$E$103</f>
        <v/>
      </c>
      <c r="H67" s="179" t="str">
        <f>+'58'!$F$103</f>
        <v/>
      </c>
      <c r="I67" s="372">
        <f>+'58'!$G$103</f>
        <v>0</v>
      </c>
      <c r="J67" s="180">
        <f>+'58'!$H$103</f>
        <v>0</v>
      </c>
      <c r="K67" s="179" t="str">
        <f>+'58'!$I$103</f>
        <v/>
      </c>
      <c r="L67" s="179" t="str">
        <f>+'58'!$J$103</f>
        <v/>
      </c>
      <c r="M67" s="181" t="str">
        <f>+'58'!$K$103</f>
        <v>Insert Leather Names of your Tannery</v>
      </c>
      <c r="N67" s="181">
        <f>+'58'!$L$103</f>
        <v>0</v>
      </c>
      <c r="O67" s="179">
        <f>+'58'!$M$103</f>
        <v>0</v>
      </c>
      <c r="P67" s="180">
        <f>+'58'!$AI$103</f>
        <v>0</v>
      </c>
      <c r="Q67" s="180">
        <f>+'58'!$AJ$103</f>
        <v>0</v>
      </c>
      <c r="R67" s="180">
        <f>+'58'!$AM$103</f>
        <v>0</v>
      </c>
      <c r="S67" s="180">
        <f>+'58'!$AN$103</f>
        <v>0</v>
      </c>
      <c r="T67" s="180">
        <f>+'58'!$N$103</f>
        <v>0</v>
      </c>
      <c r="U67" s="180">
        <f>'58'!$G$40</f>
        <v>0</v>
      </c>
      <c r="V67" s="180">
        <f>+'58'!$O$103</f>
        <v>0</v>
      </c>
      <c r="W67" s="180">
        <f>'58'!$G$41</f>
        <v>0</v>
      </c>
      <c r="X67" s="180">
        <f>+'58'!$P$103</f>
        <v>0</v>
      </c>
      <c r="Y67" s="180">
        <f>'58'!$G$42</f>
        <v>0</v>
      </c>
      <c r="Z67" s="180">
        <f>+'58'!$Q$103</f>
        <v>0</v>
      </c>
      <c r="AA67" s="180">
        <f>'58'!$G$43</f>
        <v>0</v>
      </c>
      <c r="AB67" s="180">
        <f>+'58'!$R$103</f>
        <v>0</v>
      </c>
      <c r="AC67" s="180">
        <f>'58'!$G$44</f>
        <v>0</v>
      </c>
      <c r="AD67" s="180">
        <f>+'58'!$S$103</f>
        <v>0</v>
      </c>
      <c r="AE67" s="180">
        <f>'58'!$G$45+'58'!$G$46+'58'!$G$47</f>
        <v>0</v>
      </c>
      <c r="AF67" s="180">
        <f>+'58'!$T$103</f>
        <v>0</v>
      </c>
      <c r="AG67" s="180">
        <f t="shared" si="1"/>
        <v>0</v>
      </c>
      <c r="AH67" s="180">
        <f>+'58'!$U$103</f>
        <v>0</v>
      </c>
      <c r="AI67" s="180">
        <f>+'58'!$V$103</f>
        <v>0</v>
      </c>
      <c r="AJ67" s="180">
        <f>+'58'!$W$103</f>
        <v>0</v>
      </c>
      <c r="AK67" s="180">
        <f>+'58'!$X$103</f>
        <v>0</v>
      </c>
      <c r="AL67" s="180">
        <f>+'58'!$Y$103</f>
        <v>0</v>
      </c>
      <c r="AM67" s="180">
        <f>+'58'!$Z$103</f>
        <v>0</v>
      </c>
      <c r="AN67" s="219">
        <f>+'58'!$AF$103</f>
        <v>0</v>
      </c>
      <c r="AO67" s="219">
        <f>+'58'!$AA$103</f>
        <v>0</v>
      </c>
      <c r="AP67" s="180">
        <f>+'58'!$AB$103</f>
        <v>0</v>
      </c>
      <c r="AQ67" s="182">
        <f>+'58'!$AC$103</f>
        <v>0</v>
      </c>
      <c r="AR67" s="220">
        <f>+AQ67-'MLL234 Monthly Ship'!AI67</f>
        <v>0</v>
      </c>
      <c r="AS67" s="220">
        <f>+'58'!$AK$103</f>
        <v>0</v>
      </c>
      <c r="AT67" s="220">
        <f t="shared" si="2"/>
        <v>0</v>
      </c>
      <c r="AU67" s="220">
        <f>+'58'!$AL$103</f>
        <v>0</v>
      </c>
      <c r="AV67" s="182">
        <f>+'58'!$AG$103</f>
        <v>0</v>
      </c>
      <c r="AW67" s="329">
        <f>IF(NETWORKDAYS('58'!$B$81,'58'!$C$14)-2&lt;0,0,NETWORKDAYS('58'!$B$81,'58'!$C$14)-2)</f>
        <v>0</v>
      </c>
      <c r="AX67" s="188">
        <f>+'58'!$B$83</f>
        <v>0</v>
      </c>
      <c r="AZ67" s="335" t="e">
        <f t="shared" si="3"/>
        <v>#DIV/0!</v>
      </c>
      <c r="BA67" s="335" t="e">
        <f t="shared" si="4"/>
        <v>#DIV/0!</v>
      </c>
      <c r="BB67" s="335">
        <f t="shared" si="5"/>
        <v>0</v>
      </c>
    </row>
    <row r="68" spans="1:54" ht="33" customHeight="1">
      <c r="A68" s="218">
        <f t="shared" si="6"/>
        <v>59</v>
      </c>
      <c r="B68" s="177">
        <f>+'59'!$AD$103</f>
        <v>0</v>
      </c>
      <c r="C68" s="178" t="str">
        <f>+'59'!$AH$103</f>
        <v>New Balance</v>
      </c>
      <c r="D68" s="178" t="str">
        <f>+'59'!$B$103</f>
        <v>PWI2(ID)</v>
      </c>
      <c r="E68" s="178" t="str">
        <f>+'59'!$C$103</f>
        <v>Tong HongVN)</v>
      </c>
      <c r="F68" s="372">
        <f>+'59'!$D$103</f>
        <v>0</v>
      </c>
      <c r="G68" s="179" t="str">
        <f>+'59'!$E$103</f>
        <v/>
      </c>
      <c r="H68" s="179" t="str">
        <f>+'59'!$F$103</f>
        <v/>
      </c>
      <c r="I68" s="372">
        <f>+'59'!$G$103</f>
        <v>0</v>
      </c>
      <c r="J68" s="180">
        <f>+'59'!$H$103</f>
        <v>0</v>
      </c>
      <c r="K68" s="179" t="str">
        <f>+'59'!$I$103</f>
        <v/>
      </c>
      <c r="L68" s="179" t="str">
        <f>+'59'!$J$103</f>
        <v/>
      </c>
      <c r="M68" s="181" t="str">
        <f>+'59'!$K$103</f>
        <v>Insert Leather Names of your Tannery</v>
      </c>
      <c r="N68" s="181">
        <f>+'59'!$L$103</f>
        <v>0</v>
      </c>
      <c r="O68" s="179">
        <f>+'59'!$M$103</f>
        <v>0</v>
      </c>
      <c r="P68" s="180">
        <f>+'59'!$AI$103</f>
        <v>0</v>
      </c>
      <c r="Q68" s="180">
        <f>+'59'!$AJ$103</f>
        <v>0</v>
      </c>
      <c r="R68" s="180">
        <f>+'59'!$AM$103</f>
        <v>0</v>
      </c>
      <c r="S68" s="180">
        <f>+'59'!$AN$103</f>
        <v>0</v>
      </c>
      <c r="T68" s="180">
        <f>+'59'!$N$103</f>
        <v>0</v>
      </c>
      <c r="U68" s="180">
        <f>'59'!$G$40</f>
        <v>0</v>
      </c>
      <c r="V68" s="180">
        <f>+'59'!$O$103</f>
        <v>0</v>
      </c>
      <c r="W68" s="180">
        <f>'59'!$G$41</f>
        <v>0</v>
      </c>
      <c r="X68" s="180">
        <f>+'59'!$P$103</f>
        <v>0</v>
      </c>
      <c r="Y68" s="180">
        <f>'59'!$G$42</f>
        <v>0</v>
      </c>
      <c r="Z68" s="180">
        <f>+'59'!$Q$103</f>
        <v>0</v>
      </c>
      <c r="AA68" s="180">
        <f>'59'!$G$43</f>
        <v>0</v>
      </c>
      <c r="AB68" s="180">
        <f>+'59'!$R$103</f>
        <v>0</v>
      </c>
      <c r="AC68" s="180">
        <f>'59'!$G$44</f>
        <v>0</v>
      </c>
      <c r="AD68" s="180">
        <f>+'59'!$S$103</f>
        <v>0</v>
      </c>
      <c r="AE68" s="180">
        <f>'59'!$G$45+'59'!$G$46+'59'!$G$47</f>
        <v>0</v>
      </c>
      <c r="AF68" s="180">
        <f>+'59'!$T$103</f>
        <v>0</v>
      </c>
      <c r="AG68" s="180">
        <f t="shared" si="1"/>
        <v>0</v>
      </c>
      <c r="AH68" s="180">
        <f>+'59'!$U$103</f>
        <v>0</v>
      </c>
      <c r="AI68" s="180">
        <f>+'59'!$V$103</f>
        <v>0</v>
      </c>
      <c r="AJ68" s="180">
        <f>+'59'!$W$103</f>
        <v>0</v>
      </c>
      <c r="AK68" s="180">
        <f>+'59'!$X$103</f>
        <v>0</v>
      </c>
      <c r="AL68" s="180">
        <f>+'59'!$Y$103</f>
        <v>0</v>
      </c>
      <c r="AM68" s="180">
        <f>+'59'!$Z$103</f>
        <v>0</v>
      </c>
      <c r="AN68" s="219">
        <f>+'59'!$AF$103</f>
        <v>0</v>
      </c>
      <c r="AO68" s="219">
        <f>+'59'!$AA$103</f>
        <v>0</v>
      </c>
      <c r="AP68" s="180">
        <f>+'59'!$AB$103</f>
        <v>0</v>
      </c>
      <c r="AQ68" s="182">
        <f>+'59'!$AC$103</f>
        <v>0</v>
      </c>
      <c r="AR68" s="220">
        <f>+AQ68-'MLL234 Monthly Ship'!AI68</f>
        <v>0</v>
      </c>
      <c r="AS68" s="220">
        <f>+'59'!$AK$103</f>
        <v>0</v>
      </c>
      <c r="AT68" s="220">
        <f t="shared" si="2"/>
        <v>0</v>
      </c>
      <c r="AU68" s="220">
        <f>+'59'!$AL$103</f>
        <v>0</v>
      </c>
      <c r="AV68" s="182">
        <f>+'59'!$AG$103</f>
        <v>0</v>
      </c>
      <c r="AW68" s="329">
        <f>IF(NETWORKDAYS('59'!$B$81,'59'!$C$14)-2&lt;0,0,NETWORKDAYS('59'!$B$81,'59'!$C$14)-2)</f>
        <v>0</v>
      </c>
      <c r="AX68" s="188">
        <f>+'59'!$B$83</f>
        <v>0</v>
      </c>
      <c r="AZ68" s="335" t="e">
        <f t="shared" si="3"/>
        <v>#DIV/0!</v>
      </c>
      <c r="BA68" s="335" t="e">
        <f t="shared" si="4"/>
        <v>#DIV/0!</v>
      </c>
      <c r="BB68" s="335">
        <f t="shared" si="5"/>
        <v>0</v>
      </c>
    </row>
    <row r="69" spans="1:54" ht="33" customHeight="1">
      <c r="A69" s="218">
        <f t="shared" si="6"/>
        <v>60</v>
      </c>
      <c r="B69" s="177">
        <f>+'60'!$AD$103</f>
        <v>0</v>
      </c>
      <c r="C69" s="178" t="str">
        <f>+'60'!$AH$103</f>
        <v>New Balance</v>
      </c>
      <c r="D69" s="178" t="str">
        <f>+'60'!$B$103</f>
        <v>PWI2(ID)</v>
      </c>
      <c r="E69" s="178" t="str">
        <f>+'60'!$C$103</f>
        <v>Tong HongVN)</v>
      </c>
      <c r="F69" s="372">
        <f>+'60'!$D$103</f>
        <v>0</v>
      </c>
      <c r="G69" s="179" t="str">
        <f>+'60'!$E$103</f>
        <v/>
      </c>
      <c r="H69" s="179" t="str">
        <f>+'60'!$F$103</f>
        <v/>
      </c>
      <c r="I69" s="372">
        <f>+'60'!$G$103</f>
        <v>0</v>
      </c>
      <c r="J69" s="180">
        <f>+'60'!$H$103</f>
        <v>0</v>
      </c>
      <c r="K69" s="179" t="str">
        <f>+'60'!$I$103</f>
        <v/>
      </c>
      <c r="L69" s="179" t="str">
        <f>+'60'!$J$103</f>
        <v/>
      </c>
      <c r="M69" s="181" t="str">
        <f>+'60'!$K$103</f>
        <v>Insert Leather Names of your Tannery</v>
      </c>
      <c r="N69" s="181">
        <f>+'60'!$L$103</f>
        <v>0</v>
      </c>
      <c r="O69" s="179">
        <f>+'60'!$M$103</f>
        <v>0</v>
      </c>
      <c r="P69" s="180">
        <f>+'60'!$AI$103</f>
        <v>0</v>
      </c>
      <c r="Q69" s="180">
        <f>+'60'!$AJ$103</f>
        <v>0</v>
      </c>
      <c r="R69" s="180">
        <f>+'60'!$AM$103</f>
        <v>0</v>
      </c>
      <c r="S69" s="180">
        <f>+'60'!$AN$103</f>
        <v>0</v>
      </c>
      <c r="T69" s="180">
        <f>+'60'!$N$103</f>
        <v>0</v>
      </c>
      <c r="U69" s="180">
        <f>'60'!$G$40</f>
        <v>0</v>
      </c>
      <c r="V69" s="180">
        <f>+'60'!$O$103</f>
        <v>0</v>
      </c>
      <c r="W69" s="180">
        <f>'60'!$G$41</f>
        <v>0</v>
      </c>
      <c r="X69" s="180">
        <f>+'60'!$P$103</f>
        <v>0</v>
      </c>
      <c r="Y69" s="180">
        <f>'60'!$G$42</f>
        <v>0</v>
      </c>
      <c r="Z69" s="180">
        <f>+'60'!$Q$103</f>
        <v>0</v>
      </c>
      <c r="AA69" s="180">
        <f>'60'!$G$43</f>
        <v>0</v>
      </c>
      <c r="AB69" s="180">
        <f>+'60'!$R$103</f>
        <v>0</v>
      </c>
      <c r="AC69" s="180">
        <f>'60'!$G$44</f>
        <v>0</v>
      </c>
      <c r="AD69" s="180">
        <f>+'60'!$S$103</f>
        <v>0</v>
      </c>
      <c r="AE69" s="180">
        <f>'60'!$G$45+'60'!$G$46+'60'!$G$47</f>
        <v>0</v>
      </c>
      <c r="AF69" s="180">
        <f>+'60'!$T$103</f>
        <v>0</v>
      </c>
      <c r="AG69" s="180">
        <f t="shared" si="1"/>
        <v>0</v>
      </c>
      <c r="AH69" s="180">
        <f>+'60'!$U$103</f>
        <v>0</v>
      </c>
      <c r="AI69" s="180">
        <f>+'60'!$V$103</f>
        <v>0</v>
      </c>
      <c r="AJ69" s="180">
        <f>+'60'!$W$103</f>
        <v>0</v>
      </c>
      <c r="AK69" s="180">
        <f>+'60'!$X$103</f>
        <v>0</v>
      </c>
      <c r="AL69" s="180">
        <f>+'60'!$Y$103</f>
        <v>0</v>
      </c>
      <c r="AM69" s="180">
        <f>+'60'!$Z$103</f>
        <v>0</v>
      </c>
      <c r="AN69" s="219">
        <f>+'60'!$AF$103</f>
        <v>0</v>
      </c>
      <c r="AO69" s="219">
        <f>+'60'!$AA$103</f>
        <v>0</v>
      </c>
      <c r="AP69" s="180">
        <f>+'60'!$AB$103</f>
        <v>0</v>
      </c>
      <c r="AQ69" s="182">
        <f>+'60'!$AC$103</f>
        <v>0</v>
      </c>
      <c r="AR69" s="220">
        <f>+AQ69-'MLL234 Monthly Ship'!AI69</f>
        <v>0</v>
      </c>
      <c r="AS69" s="220">
        <f>+'60'!$AK$103</f>
        <v>0</v>
      </c>
      <c r="AT69" s="220">
        <f t="shared" si="2"/>
        <v>0</v>
      </c>
      <c r="AU69" s="220">
        <f>+'60'!$AL$103</f>
        <v>0</v>
      </c>
      <c r="AV69" s="182">
        <f>+'60'!$AG$103</f>
        <v>0</v>
      </c>
      <c r="AW69" s="329">
        <f>IF(NETWORKDAYS('60'!$B$81,'60'!$C$14)-2&lt;0,0,NETWORKDAYS('60'!$B$81,'60'!$C$14)-2)</f>
        <v>0</v>
      </c>
      <c r="AX69" s="188">
        <f>+'60'!$B$83</f>
        <v>0</v>
      </c>
      <c r="AZ69" s="335" t="e">
        <f t="shared" si="3"/>
        <v>#DIV/0!</v>
      </c>
      <c r="BA69" s="335" t="e">
        <f t="shared" si="4"/>
        <v>#DIV/0!</v>
      </c>
      <c r="BB69" s="335">
        <f t="shared" si="5"/>
        <v>0</v>
      </c>
    </row>
    <row r="70" spans="1:54" ht="33" customHeight="1">
      <c r="A70" s="218">
        <f t="shared" si="6"/>
        <v>61</v>
      </c>
      <c r="B70" s="177">
        <f>+'61'!$AD$103</f>
        <v>0</v>
      </c>
      <c r="C70" s="178" t="str">
        <f>+'61'!$AH$103</f>
        <v>New Balance</v>
      </c>
      <c r="D70" s="178" t="str">
        <f>+'61'!$B$103</f>
        <v>PWI2(ID)</v>
      </c>
      <c r="E70" s="178" t="str">
        <f>+'61'!$C$103</f>
        <v>Tong HongVN)</v>
      </c>
      <c r="F70" s="372">
        <f>+'61'!$D$103</f>
        <v>0</v>
      </c>
      <c r="G70" s="179" t="str">
        <f>+'61'!$E$103</f>
        <v/>
      </c>
      <c r="H70" s="179" t="str">
        <f>+'61'!$F$103</f>
        <v/>
      </c>
      <c r="I70" s="372">
        <f>+'61'!$G$103</f>
        <v>0</v>
      </c>
      <c r="J70" s="180">
        <f>+'61'!$H$103</f>
        <v>0</v>
      </c>
      <c r="K70" s="179" t="str">
        <f>+'61'!$I$103</f>
        <v/>
      </c>
      <c r="L70" s="179" t="str">
        <f>+'61'!$J$103</f>
        <v/>
      </c>
      <c r="M70" s="181" t="str">
        <f>+'61'!$K$103</f>
        <v>Insert Leather Names of your Tannery</v>
      </c>
      <c r="N70" s="181">
        <f>+'61'!$L$103</f>
        <v>0</v>
      </c>
      <c r="O70" s="179">
        <f>+'61'!$M$103</f>
        <v>0</v>
      </c>
      <c r="P70" s="180">
        <f>+'61'!$AI$103</f>
        <v>0</v>
      </c>
      <c r="Q70" s="180">
        <f>+'61'!$AJ$103</f>
        <v>0</v>
      </c>
      <c r="R70" s="180">
        <f>+'61'!$AM$103</f>
        <v>0</v>
      </c>
      <c r="S70" s="180">
        <f>+'61'!$AN$103</f>
        <v>0</v>
      </c>
      <c r="T70" s="180">
        <f>+'61'!$N$103</f>
        <v>0</v>
      </c>
      <c r="U70" s="180">
        <f>'61'!$G$40</f>
        <v>0</v>
      </c>
      <c r="V70" s="180">
        <f>+'61'!$O$103</f>
        <v>0</v>
      </c>
      <c r="W70" s="180">
        <f>'61'!$G$41</f>
        <v>0</v>
      </c>
      <c r="X70" s="180">
        <f>+'61'!$P$103</f>
        <v>0</v>
      </c>
      <c r="Y70" s="180">
        <f>'61'!$G$42</f>
        <v>0</v>
      </c>
      <c r="Z70" s="180">
        <f>+'61'!$Q$103</f>
        <v>0</v>
      </c>
      <c r="AA70" s="180">
        <f>'61'!$G$43</f>
        <v>0</v>
      </c>
      <c r="AB70" s="180">
        <f>+'61'!$R$103</f>
        <v>0</v>
      </c>
      <c r="AC70" s="180">
        <f>'61'!$G$44</f>
        <v>0</v>
      </c>
      <c r="AD70" s="180">
        <f>+'61'!$S$103</f>
        <v>0</v>
      </c>
      <c r="AE70" s="180">
        <f>'61'!$G$45+'61'!$G$46+'61'!$G$47</f>
        <v>0</v>
      </c>
      <c r="AF70" s="180">
        <f>+'61'!$T$103</f>
        <v>0</v>
      </c>
      <c r="AG70" s="180">
        <f t="shared" si="1"/>
        <v>0</v>
      </c>
      <c r="AH70" s="180">
        <f>+'61'!$U$103</f>
        <v>0</v>
      </c>
      <c r="AI70" s="180">
        <f>+'61'!$V$103</f>
        <v>0</v>
      </c>
      <c r="AJ70" s="180">
        <f>+'61'!$W$103</f>
        <v>0</v>
      </c>
      <c r="AK70" s="180">
        <f>+'61'!$X$103</f>
        <v>0</v>
      </c>
      <c r="AL70" s="180">
        <f>+'61'!$Y$103</f>
        <v>0</v>
      </c>
      <c r="AM70" s="180">
        <f>+'61'!$Z$103</f>
        <v>0</v>
      </c>
      <c r="AN70" s="219">
        <f>+'61'!$AF$103</f>
        <v>0</v>
      </c>
      <c r="AO70" s="219">
        <f>+'61'!$AA$103</f>
        <v>0</v>
      </c>
      <c r="AP70" s="180">
        <f>+'61'!$AB$103</f>
        <v>0</v>
      </c>
      <c r="AQ70" s="182">
        <f>+'61'!$AC$103</f>
        <v>0</v>
      </c>
      <c r="AR70" s="220">
        <f>+AQ70-'MLL234 Monthly Ship'!AI70</f>
        <v>0</v>
      </c>
      <c r="AS70" s="220">
        <f>+'61'!$AK$103</f>
        <v>0</v>
      </c>
      <c r="AT70" s="220">
        <f t="shared" si="2"/>
        <v>0</v>
      </c>
      <c r="AU70" s="220">
        <f>+'61'!$AL$103</f>
        <v>0</v>
      </c>
      <c r="AV70" s="182">
        <f>+'61'!$AG$103</f>
        <v>0</v>
      </c>
      <c r="AW70" s="329">
        <f>IF(NETWORKDAYS('61'!$B$81,'61'!$C$14)-2&lt;0,0,NETWORKDAYS('61'!$B$81,'61'!$C$14)-2)</f>
        <v>0</v>
      </c>
      <c r="AX70" s="188">
        <f>+'61'!$B$83</f>
        <v>0</v>
      </c>
      <c r="AZ70" s="335" t="e">
        <f t="shared" si="3"/>
        <v>#DIV/0!</v>
      </c>
      <c r="BA70" s="335" t="e">
        <f t="shared" si="4"/>
        <v>#DIV/0!</v>
      </c>
      <c r="BB70" s="335">
        <f t="shared" si="5"/>
        <v>0</v>
      </c>
    </row>
    <row r="71" spans="1:54" ht="33" customHeight="1">
      <c r="A71" s="218">
        <f t="shared" si="6"/>
        <v>62</v>
      </c>
      <c r="B71" s="177">
        <f>+'62'!$AD$103</f>
        <v>0</v>
      </c>
      <c r="C71" s="178" t="str">
        <f>+'62'!$AH$103</f>
        <v>New Balance</v>
      </c>
      <c r="D71" s="178" t="str">
        <f>+'62'!$B$103</f>
        <v>PWI2(ID)</v>
      </c>
      <c r="E71" s="178" t="str">
        <f>+'62'!$C$103</f>
        <v>Tong HongVN)</v>
      </c>
      <c r="F71" s="372">
        <f>+'62'!$D$103</f>
        <v>0</v>
      </c>
      <c r="G71" s="179" t="str">
        <f>+'62'!$E$103</f>
        <v/>
      </c>
      <c r="H71" s="179" t="str">
        <f>+'62'!$F$103</f>
        <v/>
      </c>
      <c r="I71" s="372">
        <f>+'62'!$G$103</f>
        <v>0</v>
      </c>
      <c r="J71" s="180">
        <f>+'62'!$H$103</f>
        <v>0</v>
      </c>
      <c r="K71" s="179" t="str">
        <f>+'62'!$I$103</f>
        <v/>
      </c>
      <c r="L71" s="179" t="str">
        <f>+'62'!$J$103</f>
        <v/>
      </c>
      <c r="M71" s="181" t="str">
        <f>+'62'!$K$103</f>
        <v>Insert Leather Names of your Tannery</v>
      </c>
      <c r="N71" s="181">
        <f>+'62'!$L$103</f>
        <v>0</v>
      </c>
      <c r="O71" s="179">
        <f>+'62'!$M$103</f>
        <v>0</v>
      </c>
      <c r="P71" s="180">
        <f>+'62'!$AI$103</f>
        <v>0</v>
      </c>
      <c r="Q71" s="180">
        <f>+'62'!$AJ$103</f>
        <v>0</v>
      </c>
      <c r="R71" s="180">
        <f>+'62'!$AM$103</f>
        <v>0</v>
      </c>
      <c r="S71" s="180">
        <f>+'62'!$AN$103</f>
        <v>0</v>
      </c>
      <c r="T71" s="180">
        <f>+'62'!$N$103</f>
        <v>0</v>
      </c>
      <c r="U71" s="180">
        <f>'62'!$G$40</f>
        <v>0</v>
      </c>
      <c r="V71" s="180">
        <f>+'62'!$O$103</f>
        <v>0</v>
      </c>
      <c r="W71" s="180">
        <f>'62'!$G$41</f>
        <v>0</v>
      </c>
      <c r="X71" s="180">
        <f>+'62'!$P$103</f>
        <v>0</v>
      </c>
      <c r="Y71" s="180">
        <f>'62'!$G$42</f>
        <v>0</v>
      </c>
      <c r="Z71" s="180">
        <f>+'62'!$Q$103</f>
        <v>0</v>
      </c>
      <c r="AA71" s="180">
        <f>'62'!$G$43</f>
        <v>0</v>
      </c>
      <c r="AB71" s="180">
        <f>+'62'!$R$103</f>
        <v>0</v>
      </c>
      <c r="AC71" s="180">
        <f>'62'!$G$44</f>
        <v>0</v>
      </c>
      <c r="AD71" s="180">
        <f>+'62'!$S$103</f>
        <v>0</v>
      </c>
      <c r="AE71" s="180">
        <f>'62'!$G$45+'62'!$G$46+'62'!$G$47</f>
        <v>0</v>
      </c>
      <c r="AF71" s="180">
        <f>+'62'!$T$103</f>
        <v>0</v>
      </c>
      <c r="AG71" s="180">
        <f t="shared" si="1"/>
        <v>0</v>
      </c>
      <c r="AH71" s="180">
        <f>+'62'!$U$103</f>
        <v>0</v>
      </c>
      <c r="AI71" s="180">
        <f>+'62'!$V$103</f>
        <v>0</v>
      </c>
      <c r="AJ71" s="180">
        <f>+'62'!$W$103</f>
        <v>0</v>
      </c>
      <c r="AK71" s="180">
        <f>+'62'!$X$103</f>
        <v>0</v>
      </c>
      <c r="AL71" s="180">
        <f>+'62'!$Y$103</f>
        <v>0</v>
      </c>
      <c r="AM71" s="180">
        <f>+'62'!$Z$103</f>
        <v>0</v>
      </c>
      <c r="AN71" s="219">
        <f>+'62'!$AF$103</f>
        <v>0</v>
      </c>
      <c r="AO71" s="219">
        <f>+'62'!$AA$103</f>
        <v>0</v>
      </c>
      <c r="AP71" s="180">
        <f>+'62'!$AB$103</f>
        <v>0</v>
      </c>
      <c r="AQ71" s="182">
        <f>+'62'!$AC$103</f>
        <v>0</v>
      </c>
      <c r="AR71" s="220">
        <f>+AQ71-'MLL234 Monthly Ship'!AI71</f>
        <v>0</v>
      </c>
      <c r="AS71" s="220">
        <f>+'62'!$AK$103</f>
        <v>0</v>
      </c>
      <c r="AT71" s="220">
        <f t="shared" si="2"/>
        <v>0</v>
      </c>
      <c r="AU71" s="220">
        <f>+'62'!$AL$103</f>
        <v>0</v>
      </c>
      <c r="AV71" s="182">
        <f>+'62'!$AG$103</f>
        <v>0</v>
      </c>
      <c r="AW71" s="329">
        <f>IF(NETWORKDAYS('62'!$B$81,'62'!$C$14)-2&lt;0,0,NETWORKDAYS('62'!$B$81,'62'!$C$14)-2)</f>
        <v>0</v>
      </c>
      <c r="AX71" s="188">
        <f>+'62'!$B$83</f>
        <v>0</v>
      </c>
      <c r="AZ71" s="335" t="e">
        <f t="shared" si="3"/>
        <v>#DIV/0!</v>
      </c>
      <c r="BA71" s="335" t="e">
        <f t="shared" si="4"/>
        <v>#DIV/0!</v>
      </c>
      <c r="BB71" s="335">
        <f t="shared" si="5"/>
        <v>0</v>
      </c>
    </row>
    <row r="72" spans="1:54" ht="33" customHeight="1">
      <c r="A72" s="218">
        <f t="shared" si="6"/>
        <v>63</v>
      </c>
      <c r="B72" s="177">
        <f>+'63'!$AD$103</f>
        <v>0</v>
      </c>
      <c r="C72" s="178" t="str">
        <f>+'63'!$AH$103</f>
        <v>New Balance</v>
      </c>
      <c r="D72" s="178" t="str">
        <f>+'63'!$B$103</f>
        <v>PWI2(ID)</v>
      </c>
      <c r="E72" s="178" t="str">
        <f>+'63'!$C$103</f>
        <v>Tong HongVN)</v>
      </c>
      <c r="F72" s="372">
        <f>+'63'!$D$103</f>
        <v>0</v>
      </c>
      <c r="G72" s="179" t="str">
        <f>+'63'!$E$103</f>
        <v/>
      </c>
      <c r="H72" s="179" t="str">
        <f>+'63'!$F$103</f>
        <v/>
      </c>
      <c r="I72" s="372">
        <f>+'63'!$G$103</f>
        <v>0</v>
      </c>
      <c r="J72" s="180">
        <f>+'63'!$H$103</f>
        <v>0</v>
      </c>
      <c r="K72" s="179" t="str">
        <f>+'63'!$I$103</f>
        <v/>
      </c>
      <c r="L72" s="179" t="str">
        <f>+'63'!$J$103</f>
        <v/>
      </c>
      <c r="M72" s="181" t="str">
        <f>+'63'!$K$103</f>
        <v>Insert Leather Names of your Tannery</v>
      </c>
      <c r="N72" s="181">
        <f>+'63'!$L$103</f>
        <v>0</v>
      </c>
      <c r="O72" s="179">
        <f>+'63'!$M$103</f>
        <v>0</v>
      </c>
      <c r="P72" s="180">
        <f>+'63'!$AI$103</f>
        <v>0</v>
      </c>
      <c r="Q72" s="180">
        <f>+'63'!$AJ$103</f>
        <v>0</v>
      </c>
      <c r="R72" s="180">
        <f>+'63'!$AM$103</f>
        <v>0</v>
      </c>
      <c r="S72" s="180">
        <f>+'63'!$AN$103</f>
        <v>0</v>
      </c>
      <c r="T72" s="180">
        <f>+'63'!$N$103</f>
        <v>0</v>
      </c>
      <c r="U72" s="180">
        <f>'63'!$G$40</f>
        <v>0</v>
      </c>
      <c r="V72" s="180">
        <f>+'63'!$O$103</f>
        <v>0</v>
      </c>
      <c r="W72" s="180">
        <f>'63'!$G$41</f>
        <v>0</v>
      </c>
      <c r="X72" s="180">
        <f>+'63'!$P$103</f>
        <v>0</v>
      </c>
      <c r="Y72" s="180">
        <f>'63'!$G$42</f>
        <v>0</v>
      </c>
      <c r="Z72" s="180">
        <f>+'63'!$Q$103</f>
        <v>0</v>
      </c>
      <c r="AA72" s="180">
        <f>'63'!$G$43</f>
        <v>0</v>
      </c>
      <c r="AB72" s="180">
        <f>+'63'!$R$103</f>
        <v>0</v>
      </c>
      <c r="AC72" s="180">
        <f>'63'!$G$44</f>
        <v>0</v>
      </c>
      <c r="AD72" s="180">
        <f>+'63'!$S$103</f>
        <v>0</v>
      </c>
      <c r="AE72" s="180">
        <f>'63'!$G$45+'63'!$G$46+'63'!$G$47</f>
        <v>0</v>
      </c>
      <c r="AF72" s="180">
        <f>+'63'!$T$103</f>
        <v>0</v>
      </c>
      <c r="AG72" s="180">
        <f t="shared" si="1"/>
        <v>0</v>
      </c>
      <c r="AH72" s="180">
        <f>+'63'!$U$103</f>
        <v>0</v>
      </c>
      <c r="AI72" s="180">
        <f>+'63'!$V$103</f>
        <v>0</v>
      </c>
      <c r="AJ72" s="180">
        <f>+'63'!$W$103</f>
        <v>0</v>
      </c>
      <c r="AK72" s="180">
        <f>+'63'!$X$103</f>
        <v>0</v>
      </c>
      <c r="AL72" s="180">
        <f>+'63'!$Y$103</f>
        <v>0</v>
      </c>
      <c r="AM72" s="180">
        <f>+'63'!$Z$103</f>
        <v>0</v>
      </c>
      <c r="AN72" s="219">
        <f>+'63'!$AF$103</f>
        <v>0</v>
      </c>
      <c r="AO72" s="219">
        <f>+'63'!$AA$103</f>
        <v>0</v>
      </c>
      <c r="AP72" s="180">
        <f>+'63'!$AB$103</f>
        <v>0</v>
      </c>
      <c r="AQ72" s="182">
        <f>+'63'!$AC$103</f>
        <v>0</v>
      </c>
      <c r="AR72" s="220">
        <f>+AQ72-'MLL234 Monthly Ship'!AI72</f>
        <v>0</v>
      </c>
      <c r="AS72" s="220">
        <f>+'63'!$AK$103</f>
        <v>0</v>
      </c>
      <c r="AT72" s="220">
        <f t="shared" si="2"/>
        <v>0</v>
      </c>
      <c r="AU72" s="220">
        <f>+'63'!$AL$103</f>
        <v>0</v>
      </c>
      <c r="AV72" s="182">
        <f>+'63'!$AG$103</f>
        <v>0</v>
      </c>
      <c r="AW72" s="329">
        <f>IF(NETWORKDAYS('63'!$B$81,'63'!$C$14)-2&lt;0,0,NETWORKDAYS('63'!$B$81,'63'!$C$14)-2)</f>
        <v>0</v>
      </c>
      <c r="AX72" s="188">
        <f>+'63'!$B$83</f>
        <v>0</v>
      </c>
      <c r="AZ72" s="335" t="e">
        <f t="shared" si="3"/>
        <v>#DIV/0!</v>
      </c>
      <c r="BA72" s="335" t="e">
        <f t="shared" si="4"/>
        <v>#DIV/0!</v>
      </c>
      <c r="BB72" s="335">
        <f t="shared" si="5"/>
        <v>0</v>
      </c>
    </row>
    <row r="73" spans="1:54" ht="33" customHeight="1">
      <c r="A73" s="218">
        <f t="shared" si="6"/>
        <v>64</v>
      </c>
      <c r="B73" s="177">
        <f>+'64'!$AD$103</f>
        <v>0</v>
      </c>
      <c r="C73" s="178" t="str">
        <f>+'64'!$AH$103</f>
        <v>New Balance</v>
      </c>
      <c r="D73" s="178" t="str">
        <f>+'64'!$B$103</f>
        <v>PWI2(ID)</v>
      </c>
      <c r="E73" s="178" t="str">
        <f>+'64'!$C$103</f>
        <v>Tong HongVN)</v>
      </c>
      <c r="F73" s="372">
        <f>+'64'!$D$103</f>
        <v>0</v>
      </c>
      <c r="G73" s="179" t="str">
        <f>+'64'!$E$103</f>
        <v/>
      </c>
      <c r="H73" s="179" t="str">
        <f>+'64'!$F$103</f>
        <v/>
      </c>
      <c r="I73" s="372">
        <f>+'64'!$G$103</f>
        <v>0</v>
      </c>
      <c r="J73" s="180">
        <f>+'64'!$H$103</f>
        <v>0</v>
      </c>
      <c r="K73" s="179" t="str">
        <f>+'64'!$I$103</f>
        <v/>
      </c>
      <c r="L73" s="179" t="str">
        <f>+'64'!$J$103</f>
        <v/>
      </c>
      <c r="M73" s="181" t="str">
        <f>+'64'!$K$103</f>
        <v>Insert Leather Names of your Tannery</v>
      </c>
      <c r="N73" s="181">
        <f>+'64'!$L$103</f>
        <v>0</v>
      </c>
      <c r="O73" s="179">
        <f>+'64'!$M$103</f>
        <v>0</v>
      </c>
      <c r="P73" s="180">
        <f>+'64'!$AI$103</f>
        <v>0</v>
      </c>
      <c r="Q73" s="180">
        <f>+'64'!$AJ$103</f>
        <v>0</v>
      </c>
      <c r="R73" s="180">
        <f>+'64'!$AM$103</f>
        <v>0</v>
      </c>
      <c r="S73" s="180">
        <f>+'64'!$AN$103</f>
        <v>0</v>
      </c>
      <c r="T73" s="180">
        <f>+'64'!$N$103</f>
        <v>0</v>
      </c>
      <c r="U73" s="180">
        <f>'64'!$G$40</f>
        <v>0</v>
      </c>
      <c r="V73" s="180">
        <f>+'64'!$O$103</f>
        <v>0</v>
      </c>
      <c r="W73" s="180">
        <f>'64'!$G$41</f>
        <v>0</v>
      </c>
      <c r="X73" s="180">
        <f>+'64'!$P$103</f>
        <v>0</v>
      </c>
      <c r="Y73" s="180">
        <f>'64'!$G$42</f>
        <v>0</v>
      </c>
      <c r="Z73" s="180">
        <f>+'64'!$Q$103</f>
        <v>0</v>
      </c>
      <c r="AA73" s="180">
        <f>'64'!$G$43</f>
        <v>0</v>
      </c>
      <c r="AB73" s="180">
        <f>+'64'!$R$103</f>
        <v>0</v>
      </c>
      <c r="AC73" s="180">
        <f>'64'!$G$44</f>
        <v>0</v>
      </c>
      <c r="AD73" s="180">
        <f>+'64'!$S$103</f>
        <v>0</v>
      </c>
      <c r="AE73" s="180">
        <f>'64'!$G$45+'64'!$G$46+'64'!$G$47</f>
        <v>0</v>
      </c>
      <c r="AF73" s="180">
        <f>+'64'!$T$103</f>
        <v>0</v>
      </c>
      <c r="AG73" s="180">
        <f t="shared" si="1"/>
        <v>0</v>
      </c>
      <c r="AH73" s="180">
        <f>+'64'!$U$103</f>
        <v>0</v>
      </c>
      <c r="AI73" s="180">
        <f>+'64'!$V$103</f>
        <v>0</v>
      </c>
      <c r="AJ73" s="180">
        <f>+'64'!$W$103</f>
        <v>0</v>
      </c>
      <c r="AK73" s="180">
        <f>+'64'!$X$103</f>
        <v>0</v>
      </c>
      <c r="AL73" s="180">
        <f>+'64'!$Y$103</f>
        <v>0</v>
      </c>
      <c r="AM73" s="180">
        <f>+'64'!$Z$103</f>
        <v>0</v>
      </c>
      <c r="AN73" s="219">
        <f>+'64'!$AF$103</f>
        <v>0</v>
      </c>
      <c r="AO73" s="219">
        <f>+'64'!$AA$103</f>
        <v>0</v>
      </c>
      <c r="AP73" s="180">
        <f>+'64'!$AB$103</f>
        <v>0</v>
      </c>
      <c r="AQ73" s="182">
        <f>+'64'!$AC$103</f>
        <v>0</v>
      </c>
      <c r="AR73" s="220">
        <f>+AQ73-'MLL234 Monthly Ship'!AI73</f>
        <v>0</v>
      </c>
      <c r="AS73" s="220">
        <f>+'64'!$AK$103</f>
        <v>0</v>
      </c>
      <c r="AT73" s="220">
        <f t="shared" si="2"/>
        <v>0</v>
      </c>
      <c r="AU73" s="220">
        <f>+'64'!$AL$103</f>
        <v>0</v>
      </c>
      <c r="AV73" s="182">
        <f>+'64'!$AG$103</f>
        <v>0</v>
      </c>
      <c r="AW73" s="329">
        <f>IF(NETWORKDAYS('64'!$B$81,'64'!$C$14)-2&lt;0,0,NETWORKDAYS('64'!$B$81,'64'!$C$14)-2)</f>
        <v>0</v>
      </c>
      <c r="AX73" s="188">
        <f>+'64'!$B$83</f>
        <v>0</v>
      </c>
      <c r="AZ73" s="335" t="e">
        <f t="shared" si="3"/>
        <v>#DIV/0!</v>
      </c>
      <c r="BA73" s="335" t="e">
        <f t="shared" si="4"/>
        <v>#DIV/0!</v>
      </c>
      <c r="BB73" s="335">
        <f t="shared" si="5"/>
        <v>0</v>
      </c>
    </row>
    <row r="74" spans="1:54" ht="33" customHeight="1">
      <c r="A74" s="218">
        <f t="shared" ref="A74:A79" si="7">+A73+1</f>
        <v>65</v>
      </c>
      <c r="B74" s="177">
        <f>+'65'!$AD$103</f>
        <v>0</v>
      </c>
      <c r="C74" s="178" t="str">
        <f>+'65'!$AH$103</f>
        <v>New Balance</v>
      </c>
      <c r="D74" s="178" t="str">
        <f>+'65'!$B$103</f>
        <v>PWI2(ID)</v>
      </c>
      <c r="E74" s="178" t="str">
        <f>+'65'!$C$103</f>
        <v>Tong HongVN)</v>
      </c>
      <c r="F74" s="372">
        <f>+'65'!$D$103</f>
        <v>0</v>
      </c>
      <c r="G74" s="179" t="str">
        <f>+'65'!$E$103</f>
        <v/>
      </c>
      <c r="H74" s="179" t="str">
        <f>+'65'!$F$103</f>
        <v/>
      </c>
      <c r="I74" s="372">
        <f>+'65'!$G$103</f>
        <v>0</v>
      </c>
      <c r="J74" s="180">
        <f>+'65'!$H$103</f>
        <v>0</v>
      </c>
      <c r="K74" s="179" t="str">
        <f>+'65'!$I$103</f>
        <v/>
      </c>
      <c r="L74" s="179" t="str">
        <f>+'65'!$J$103</f>
        <v/>
      </c>
      <c r="M74" s="181" t="str">
        <f>+'65'!$K$103</f>
        <v>Insert Leather Names of your Tannery</v>
      </c>
      <c r="N74" s="181">
        <f>+'65'!$L$103</f>
        <v>0</v>
      </c>
      <c r="O74" s="179">
        <f>+'65'!$M$103</f>
        <v>0</v>
      </c>
      <c r="P74" s="180">
        <f>+'65'!$AI$103</f>
        <v>0</v>
      </c>
      <c r="Q74" s="180">
        <f>+'65'!$AJ$103</f>
        <v>0</v>
      </c>
      <c r="R74" s="180">
        <f>+'65'!$AM$103</f>
        <v>0</v>
      </c>
      <c r="S74" s="180">
        <f>+'65'!$AN$103</f>
        <v>0</v>
      </c>
      <c r="T74" s="180">
        <f>+'65'!$N$103</f>
        <v>0</v>
      </c>
      <c r="U74" s="180">
        <f>'65'!$G$40</f>
        <v>0</v>
      </c>
      <c r="V74" s="180">
        <f>+'65'!$O$103</f>
        <v>0</v>
      </c>
      <c r="W74" s="180">
        <f>'65'!$G$41</f>
        <v>0</v>
      </c>
      <c r="X74" s="180">
        <f>+'65'!$P$103</f>
        <v>0</v>
      </c>
      <c r="Y74" s="180">
        <f>'65'!$G$42</f>
        <v>0</v>
      </c>
      <c r="Z74" s="180">
        <f>+'65'!$Q$103</f>
        <v>0</v>
      </c>
      <c r="AA74" s="180">
        <f>'65'!$G$43</f>
        <v>0</v>
      </c>
      <c r="AB74" s="180">
        <f>+'65'!$R$103</f>
        <v>0</v>
      </c>
      <c r="AC74" s="180">
        <f>'65'!$G$44</f>
        <v>0</v>
      </c>
      <c r="AD74" s="180">
        <f>+'65'!$S$103</f>
        <v>0</v>
      </c>
      <c r="AE74" s="180">
        <f>'65'!$G$45+'65'!$G$46+'65'!$G$47</f>
        <v>0</v>
      </c>
      <c r="AF74" s="180">
        <f>+'65'!$T$103</f>
        <v>0</v>
      </c>
      <c r="AG74" s="180">
        <f t="shared" si="1"/>
        <v>0</v>
      </c>
      <c r="AH74" s="180">
        <f>+'65'!$U$103</f>
        <v>0</v>
      </c>
      <c r="AI74" s="180">
        <f>+'65'!$V$103</f>
        <v>0</v>
      </c>
      <c r="AJ74" s="180">
        <f>+'65'!$W$103</f>
        <v>0</v>
      </c>
      <c r="AK74" s="180">
        <f>+'65'!$X$103</f>
        <v>0</v>
      </c>
      <c r="AL74" s="180">
        <f>+'65'!$Y$103</f>
        <v>0</v>
      </c>
      <c r="AM74" s="180">
        <f>+'65'!$Z$103</f>
        <v>0</v>
      </c>
      <c r="AN74" s="219">
        <f>+'65'!$AF$103</f>
        <v>0</v>
      </c>
      <c r="AO74" s="219">
        <f>+'65'!$AA$103</f>
        <v>0</v>
      </c>
      <c r="AP74" s="180">
        <f>+'65'!$AB$103</f>
        <v>0</v>
      </c>
      <c r="AQ74" s="182">
        <f>+'65'!$AC$103</f>
        <v>0</v>
      </c>
      <c r="AR74" s="220">
        <f>+AQ74-'MLL234 Monthly Ship'!AI74</f>
        <v>0</v>
      </c>
      <c r="AS74" s="220">
        <f>+'65'!$AK$103</f>
        <v>0</v>
      </c>
      <c r="AT74" s="220">
        <f t="shared" si="2"/>
        <v>0</v>
      </c>
      <c r="AU74" s="220">
        <f>+'65'!$AL$103</f>
        <v>0</v>
      </c>
      <c r="AV74" s="182">
        <f>+'65'!$AG$103</f>
        <v>0</v>
      </c>
      <c r="AW74" s="329">
        <f>IF(NETWORKDAYS('65'!$B$81,'65'!$C$14)-2&lt;0,0,NETWORKDAYS('65'!$B$81,'65'!$C$14)-2)</f>
        <v>0</v>
      </c>
      <c r="AX74" s="188">
        <f>+'65'!$B$83</f>
        <v>0</v>
      </c>
      <c r="AZ74" s="335" t="e">
        <f t="shared" si="3"/>
        <v>#DIV/0!</v>
      </c>
      <c r="BA74" s="335" t="e">
        <f t="shared" si="4"/>
        <v>#DIV/0!</v>
      </c>
      <c r="BB74" s="335">
        <f t="shared" si="5"/>
        <v>0</v>
      </c>
    </row>
    <row r="75" spans="1:54" ht="33" customHeight="1">
      <c r="A75" s="218">
        <f t="shared" si="7"/>
        <v>66</v>
      </c>
      <c r="B75" s="177">
        <f>+'66'!$AD$103</f>
        <v>0</v>
      </c>
      <c r="C75" s="178" t="str">
        <f>+'66'!$AH$103</f>
        <v>New Balance</v>
      </c>
      <c r="D75" s="178" t="str">
        <f>+'66'!$B$103</f>
        <v>PWI2(ID)</v>
      </c>
      <c r="E75" s="178" t="str">
        <f>+'66'!$C$103</f>
        <v>Tong HongVN)</v>
      </c>
      <c r="F75" s="372">
        <f>+'66'!$D$103</f>
        <v>0</v>
      </c>
      <c r="G75" s="179" t="str">
        <f>+'66'!$E$103</f>
        <v/>
      </c>
      <c r="H75" s="179" t="str">
        <f>+'66'!$F$103</f>
        <v/>
      </c>
      <c r="I75" s="372">
        <f>+'66'!$G$103</f>
        <v>0</v>
      </c>
      <c r="J75" s="180">
        <f>+'66'!$H$103</f>
        <v>0</v>
      </c>
      <c r="K75" s="179" t="str">
        <f>+'66'!$I$103</f>
        <v/>
      </c>
      <c r="L75" s="179" t="str">
        <f>+'66'!$J$103</f>
        <v/>
      </c>
      <c r="M75" s="181" t="str">
        <f>+'66'!$K$103</f>
        <v>Insert Leather Names of your Tannery</v>
      </c>
      <c r="N75" s="181">
        <f>+'66'!$L$103</f>
        <v>0</v>
      </c>
      <c r="O75" s="179">
        <f>+'66'!$M$103</f>
        <v>0</v>
      </c>
      <c r="P75" s="180">
        <f>+'66'!$AI$103</f>
        <v>0</v>
      </c>
      <c r="Q75" s="180">
        <f>+'66'!$AJ$103</f>
        <v>0</v>
      </c>
      <c r="R75" s="180">
        <f>+'66'!$AM$103</f>
        <v>0</v>
      </c>
      <c r="S75" s="180">
        <f>+'66'!$AN$103</f>
        <v>0</v>
      </c>
      <c r="T75" s="180">
        <f>+'66'!$N$103</f>
        <v>0</v>
      </c>
      <c r="U75" s="180">
        <f>'66'!$G$40</f>
        <v>0</v>
      </c>
      <c r="V75" s="180">
        <f>+'66'!$O$103</f>
        <v>0</v>
      </c>
      <c r="W75" s="180">
        <f>'66'!$G$41</f>
        <v>0</v>
      </c>
      <c r="X75" s="180">
        <f>+'66'!$P$103</f>
        <v>0</v>
      </c>
      <c r="Y75" s="180">
        <f>'66'!$G$42</f>
        <v>0</v>
      </c>
      <c r="Z75" s="180">
        <f>+'66'!$Q$103</f>
        <v>0</v>
      </c>
      <c r="AA75" s="180">
        <f>'66'!$G$43</f>
        <v>0</v>
      </c>
      <c r="AB75" s="180">
        <f>+'66'!$R$103</f>
        <v>0</v>
      </c>
      <c r="AC75" s="180">
        <f>'66'!$G$44</f>
        <v>0</v>
      </c>
      <c r="AD75" s="180">
        <f>+'66'!$S$103</f>
        <v>0</v>
      </c>
      <c r="AE75" s="180">
        <f>'66'!$G$45+'66'!$G$46+'66'!$G$47</f>
        <v>0</v>
      </c>
      <c r="AF75" s="180">
        <f>+'66'!$T$103</f>
        <v>0</v>
      </c>
      <c r="AG75" s="180">
        <f t="shared" ref="AG75:AG79" si="8">+U75+W75+Y75+AA75+AC75+AE75</f>
        <v>0</v>
      </c>
      <c r="AH75" s="180">
        <f>+'66'!$U$103</f>
        <v>0</v>
      </c>
      <c r="AI75" s="180">
        <f>+'66'!$V$103</f>
        <v>0</v>
      </c>
      <c r="AJ75" s="180">
        <f>+'66'!$W$103</f>
        <v>0</v>
      </c>
      <c r="AK75" s="180">
        <f>+'66'!$X$103</f>
        <v>0</v>
      </c>
      <c r="AL75" s="180">
        <f>+'66'!$Y$103</f>
        <v>0</v>
      </c>
      <c r="AM75" s="180">
        <f>+'66'!$Z$103</f>
        <v>0</v>
      </c>
      <c r="AN75" s="219">
        <f>+'66'!$AF$103</f>
        <v>0</v>
      </c>
      <c r="AO75" s="219">
        <f>+'66'!$AA$103</f>
        <v>0</v>
      </c>
      <c r="AP75" s="180">
        <f>+'66'!$AB$103</f>
        <v>0</v>
      </c>
      <c r="AQ75" s="182">
        <f>+'66'!$AC$103</f>
        <v>0</v>
      </c>
      <c r="AR75" s="220">
        <f>+AQ75-'MLL234 Monthly Ship'!AI75</f>
        <v>0</v>
      </c>
      <c r="AS75" s="220">
        <f>+'66'!$AK$103</f>
        <v>0</v>
      </c>
      <c r="AT75" s="220">
        <f>+AR75+AS75</f>
        <v>0</v>
      </c>
      <c r="AU75" s="220">
        <f>+'66'!$AL$103</f>
        <v>0</v>
      </c>
      <c r="AV75" s="182">
        <f>+'66'!$AG$103</f>
        <v>0</v>
      </c>
      <c r="AW75" s="329">
        <f>IF(NETWORKDAYS('66'!$B$81,'66'!$C$14)-2&lt;0,0,NETWORKDAYS('66'!$B$81,'66'!$C$14)-2)</f>
        <v>0</v>
      </c>
      <c r="AX75" s="188">
        <f>+'66'!$B$83</f>
        <v>0</v>
      </c>
      <c r="AZ75" s="335" t="e">
        <f>+AN75*AP75/$AP$81</f>
        <v>#DIV/0!</v>
      </c>
      <c r="BA75" s="335" t="e">
        <f>+AO75*AP75/$AP$81</f>
        <v>#DIV/0!</v>
      </c>
      <c r="BB75" s="335">
        <f>IF(+AQ75=0,0,+AQ75/AQ$81*AV75)</f>
        <v>0</v>
      </c>
    </row>
    <row r="76" spans="1:54" ht="33" customHeight="1">
      <c r="A76" s="218">
        <f t="shared" si="7"/>
        <v>67</v>
      </c>
      <c r="B76" s="177">
        <f>+'67'!$AD$103</f>
        <v>0</v>
      </c>
      <c r="C76" s="178" t="str">
        <f>+'67'!$AH$103</f>
        <v>New Balance</v>
      </c>
      <c r="D76" s="178" t="str">
        <f>+'67'!$B$103</f>
        <v>PWI2(ID)</v>
      </c>
      <c r="E76" s="178" t="str">
        <f>+'67'!$C$103</f>
        <v>Tong HongVN)</v>
      </c>
      <c r="F76" s="372">
        <f>+'67'!$D$103</f>
        <v>0</v>
      </c>
      <c r="G76" s="179" t="str">
        <f>+'67'!$E$103</f>
        <v/>
      </c>
      <c r="H76" s="179" t="str">
        <f>+'67'!$F$103</f>
        <v/>
      </c>
      <c r="I76" s="372">
        <f>+'67'!$G$103</f>
        <v>0</v>
      </c>
      <c r="J76" s="180">
        <f>+'67'!$H$103</f>
        <v>0</v>
      </c>
      <c r="K76" s="179" t="str">
        <f>+'67'!$I$103</f>
        <v/>
      </c>
      <c r="L76" s="179" t="str">
        <f>+'67'!$J$103</f>
        <v/>
      </c>
      <c r="M76" s="181" t="str">
        <f>+'67'!$K$103</f>
        <v>Insert Leather Names of your Tannery</v>
      </c>
      <c r="N76" s="181">
        <f>+'67'!$L$103</f>
        <v>0</v>
      </c>
      <c r="O76" s="179">
        <f>+'67'!$M$103</f>
        <v>0</v>
      </c>
      <c r="P76" s="180">
        <f>+'67'!$AI$103</f>
        <v>0</v>
      </c>
      <c r="Q76" s="180">
        <f>+'67'!$AJ$103</f>
        <v>0</v>
      </c>
      <c r="R76" s="180">
        <f>+'67'!$AM$103</f>
        <v>0</v>
      </c>
      <c r="S76" s="180">
        <f>+'67'!$AN$103</f>
        <v>0</v>
      </c>
      <c r="T76" s="180">
        <f>+'67'!$N$103</f>
        <v>0</v>
      </c>
      <c r="U76" s="180">
        <f>'67'!$G$40</f>
        <v>0</v>
      </c>
      <c r="V76" s="180">
        <f>+'67'!$O$103</f>
        <v>0</v>
      </c>
      <c r="W76" s="180">
        <f>'67'!$G$41</f>
        <v>0</v>
      </c>
      <c r="X76" s="180">
        <f>+'67'!$P$103</f>
        <v>0</v>
      </c>
      <c r="Y76" s="180">
        <f>'67'!$G$42</f>
        <v>0</v>
      </c>
      <c r="Z76" s="180">
        <f>+'67'!$Q$103</f>
        <v>0</v>
      </c>
      <c r="AA76" s="180">
        <f>'67'!$G$43</f>
        <v>0</v>
      </c>
      <c r="AB76" s="180">
        <f>+'67'!$R$103</f>
        <v>0</v>
      </c>
      <c r="AC76" s="180">
        <f>'67'!$G$44</f>
        <v>0</v>
      </c>
      <c r="AD76" s="180">
        <f>+'67'!$S$103</f>
        <v>0</v>
      </c>
      <c r="AE76" s="180">
        <f>'67'!$G$45+'67'!$G$46+'67'!$G$47</f>
        <v>0</v>
      </c>
      <c r="AF76" s="180">
        <f>+'67'!$T$103</f>
        <v>0</v>
      </c>
      <c r="AG76" s="180">
        <f t="shared" si="8"/>
        <v>0</v>
      </c>
      <c r="AH76" s="180">
        <f>+'67'!$U$103</f>
        <v>0</v>
      </c>
      <c r="AI76" s="180">
        <f>+'67'!$V$103</f>
        <v>0</v>
      </c>
      <c r="AJ76" s="180">
        <f>+'67'!$W$103</f>
        <v>0</v>
      </c>
      <c r="AK76" s="180">
        <f>+'67'!$X$103</f>
        <v>0</v>
      </c>
      <c r="AL76" s="180">
        <f>+'67'!$Y$103</f>
        <v>0</v>
      </c>
      <c r="AM76" s="180">
        <f>+'67'!$Z$103</f>
        <v>0</v>
      </c>
      <c r="AN76" s="219">
        <f>+'67'!$AF$103</f>
        <v>0</v>
      </c>
      <c r="AO76" s="219">
        <f>+'67'!$AA$103</f>
        <v>0</v>
      </c>
      <c r="AP76" s="180">
        <f>+'67'!$AB$103</f>
        <v>0</v>
      </c>
      <c r="AQ76" s="182">
        <f>+'67'!$AC$103</f>
        <v>0</v>
      </c>
      <c r="AR76" s="220">
        <f>+AQ76-'MLL234 Monthly Ship'!AI76</f>
        <v>0</v>
      </c>
      <c r="AS76" s="220">
        <f>+'67'!$AK$103</f>
        <v>0</v>
      </c>
      <c r="AT76" s="220">
        <f>+AR76+AS76</f>
        <v>0</v>
      </c>
      <c r="AU76" s="220">
        <f>+'67'!$AL$103</f>
        <v>0</v>
      </c>
      <c r="AV76" s="182">
        <f>+'67'!$AG$103</f>
        <v>0</v>
      </c>
      <c r="AW76" s="329">
        <f>IF(NETWORKDAYS('67'!$B$81,'67'!$C$14)-2&lt;0,0,NETWORKDAYS('67'!$B$81,'67'!$C$14)-2)</f>
        <v>0</v>
      </c>
      <c r="AX76" s="188">
        <f>+'67'!$B$83</f>
        <v>0</v>
      </c>
      <c r="AZ76" s="335" t="e">
        <f>+AN76*AP76/$AP$81</f>
        <v>#DIV/0!</v>
      </c>
      <c r="BA76" s="335" t="e">
        <f>+AO76*AP76/$AP$81</f>
        <v>#DIV/0!</v>
      </c>
      <c r="BB76" s="335">
        <f>IF(+AQ76=0,0,+AQ76/AQ$81*AV76)</f>
        <v>0</v>
      </c>
    </row>
    <row r="77" spans="1:54" ht="33" customHeight="1">
      <c r="A77" s="218">
        <f t="shared" si="7"/>
        <v>68</v>
      </c>
      <c r="B77" s="177">
        <f>+'68'!$AD$103</f>
        <v>0</v>
      </c>
      <c r="C77" s="178" t="str">
        <f>+'68'!$AH$103</f>
        <v>New Balance</v>
      </c>
      <c r="D77" s="178" t="str">
        <f>+'68'!$B$103</f>
        <v>PWI2(ID)</v>
      </c>
      <c r="E77" s="178" t="str">
        <f>+'68'!$C$103</f>
        <v>Tong HongVN)</v>
      </c>
      <c r="F77" s="372">
        <f>+'68'!$D$103</f>
        <v>0</v>
      </c>
      <c r="G77" s="179" t="str">
        <f>+'68'!$E$103</f>
        <v/>
      </c>
      <c r="H77" s="179" t="str">
        <f>+'68'!$F$103</f>
        <v/>
      </c>
      <c r="I77" s="372">
        <f>+'68'!$G$103</f>
        <v>0</v>
      </c>
      <c r="J77" s="180">
        <f>+'68'!$H$103</f>
        <v>0</v>
      </c>
      <c r="K77" s="179" t="str">
        <f>+'68'!$I$103</f>
        <v/>
      </c>
      <c r="L77" s="179" t="str">
        <f>+'68'!$J$103</f>
        <v/>
      </c>
      <c r="M77" s="181" t="str">
        <f>+'68'!$K$103</f>
        <v>Insert Leather Names of your Tannery</v>
      </c>
      <c r="N77" s="181">
        <f>+'68'!$L$103</f>
        <v>0</v>
      </c>
      <c r="O77" s="179">
        <f>+'68'!$M$103</f>
        <v>0</v>
      </c>
      <c r="P77" s="180">
        <f>+'68'!$AI$103</f>
        <v>0</v>
      </c>
      <c r="Q77" s="180">
        <f>+'68'!$AJ$103</f>
        <v>0</v>
      </c>
      <c r="R77" s="180">
        <f>+'68'!$AM$103</f>
        <v>0</v>
      </c>
      <c r="S77" s="180">
        <f>+'68'!$AN$103</f>
        <v>0</v>
      </c>
      <c r="T77" s="180">
        <f>+'68'!$N$103</f>
        <v>0</v>
      </c>
      <c r="U77" s="180">
        <f>'68'!$G$40</f>
        <v>0</v>
      </c>
      <c r="V77" s="180">
        <f>+'68'!$O$103</f>
        <v>0</v>
      </c>
      <c r="W77" s="180">
        <f>'68'!$G$41</f>
        <v>0</v>
      </c>
      <c r="X77" s="180">
        <f>+'68'!$P$103</f>
        <v>0</v>
      </c>
      <c r="Y77" s="180">
        <f>'68'!$G$42</f>
        <v>0</v>
      </c>
      <c r="Z77" s="180">
        <f>+'68'!$Q$103</f>
        <v>0</v>
      </c>
      <c r="AA77" s="180">
        <f>'68'!$G$43</f>
        <v>0</v>
      </c>
      <c r="AB77" s="180">
        <f>+'68'!$R$103</f>
        <v>0</v>
      </c>
      <c r="AC77" s="180">
        <f>'68'!$G$44</f>
        <v>0</v>
      </c>
      <c r="AD77" s="180">
        <f>+'68'!$S$103</f>
        <v>0</v>
      </c>
      <c r="AE77" s="180">
        <f>'68'!$G$45+'68'!$G$46+'68'!$G$47</f>
        <v>0</v>
      </c>
      <c r="AF77" s="180">
        <f>+'68'!$T$103</f>
        <v>0</v>
      </c>
      <c r="AG77" s="180">
        <f t="shared" si="8"/>
        <v>0</v>
      </c>
      <c r="AH77" s="180">
        <f>+'68'!$U$103</f>
        <v>0</v>
      </c>
      <c r="AI77" s="180">
        <f>+'68'!$V$103</f>
        <v>0</v>
      </c>
      <c r="AJ77" s="180">
        <f>+'68'!$W$103</f>
        <v>0</v>
      </c>
      <c r="AK77" s="180">
        <f>+'68'!$X$103</f>
        <v>0</v>
      </c>
      <c r="AL77" s="180">
        <f>+'68'!$Y$103</f>
        <v>0</v>
      </c>
      <c r="AM77" s="180">
        <f>+'68'!$Z$103</f>
        <v>0</v>
      </c>
      <c r="AN77" s="219">
        <f>+'68'!$AF$103</f>
        <v>0</v>
      </c>
      <c r="AO77" s="219">
        <f>+'68'!$AA$103</f>
        <v>0</v>
      </c>
      <c r="AP77" s="180">
        <f>+'68'!$AB$103</f>
        <v>0</v>
      </c>
      <c r="AQ77" s="182">
        <f>+'68'!$AC$103</f>
        <v>0</v>
      </c>
      <c r="AR77" s="220">
        <f>+AQ77-'MLL234 Monthly Ship'!AI77</f>
        <v>0</v>
      </c>
      <c r="AS77" s="220">
        <f>+'68'!$AK$103</f>
        <v>0</v>
      </c>
      <c r="AT77" s="220">
        <f>+AR77+AS77</f>
        <v>0</v>
      </c>
      <c r="AU77" s="220">
        <f>+'68'!$AL$103</f>
        <v>0</v>
      </c>
      <c r="AV77" s="182">
        <f>+'68'!$AG$103</f>
        <v>0</v>
      </c>
      <c r="AW77" s="329">
        <f>IF(NETWORKDAYS('68'!$B$81,'68'!$C$14)-2&lt;0,0,NETWORKDAYS('68'!$B$81,'68'!$C$14)-2)</f>
        <v>0</v>
      </c>
      <c r="AX77" s="188">
        <f>+'68'!$B$83</f>
        <v>0</v>
      </c>
      <c r="AZ77" s="335" t="e">
        <f>+AN77*AP77/$AP$81</f>
        <v>#DIV/0!</v>
      </c>
      <c r="BA77" s="335" t="e">
        <f>+AO77*AP77/$AP$81</f>
        <v>#DIV/0!</v>
      </c>
      <c r="BB77" s="335">
        <f>IF(+AQ77=0,0,+AQ77/AQ$81*AV77)</f>
        <v>0</v>
      </c>
    </row>
    <row r="78" spans="1:54" ht="33" customHeight="1">
      <c r="A78" s="218">
        <f t="shared" si="7"/>
        <v>69</v>
      </c>
      <c r="B78" s="177">
        <f>+'69'!$AD$103</f>
        <v>0</v>
      </c>
      <c r="C78" s="178" t="str">
        <f>+'69'!$AH$103</f>
        <v>New Balance</v>
      </c>
      <c r="D78" s="178" t="str">
        <f>+'69'!$B$103</f>
        <v>PWI2(ID)</v>
      </c>
      <c r="E78" s="178" t="str">
        <f>+'69'!$C$103</f>
        <v>Tong HongVN)</v>
      </c>
      <c r="F78" s="372">
        <f>+'69'!$D$103</f>
        <v>0</v>
      </c>
      <c r="G78" s="179" t="str">
        <f>+'69'!$E$103</f>
        <v/>
      </c>
      <c r="H78" s="179" t="str">
        <f>+'69'!$F$103</f>
        <v/>
      </c>
      <c r="I78" s="372">
        <f>+'69'!$G$103</f>
        <v>0</v>
      </c>
      <c r="J78" s="180">
        <f>+'69'!$H$103</f>
        <v>0</v>
      </c>
      <c r="K78" s="179" t="str">
        <f>+'69'!$I$103</f>
        <v/>
      </c>
      <c r="L78" s="179" t="str">
        <f>+'69'!$J$103</f>
        <v/>
      </c>
      <c r="M78" s="181" t="str">
        <f>+'69'!$K$103</f>
        <v>Insert Leather Names of your Tannery</v>
      </c>
      <c r="N78" s="181">
        <f>+'69'!$L$103</f>
        <v>0</v>
      </c>
      <c r="O78" s="179">
        <f>+'69'!$M$103</f>
        <v>0</v>
      </c>
      <c r="P78" s="180">
        <f>+'69'!$AI$103</f>
        <v>0</v>
      </c>
      <c r="Q78" s="180">
        <f>+'69'!$AJ$103</f>
        <v>0</v>
      </c>
      <c r="R78" s="180">
        <f>+'69'!$AM$103</f>
        <v>0</v>
      </c>
      <c r="S78" s="180">
        <f>+'69'!$AN$103</f>
        <v>0</v>
      </c>
      <c r="T78" s="180">
        <f>+'69'!$N$103</f>
        <v>0</v>
      </c>
      <c r="U78" s="180">
        <f>'69'!$G$40</f>
        <v>0</v>
      </c>
      <c r="V78" s="180">
        <f>+'69'!$O$103</f>
        <v>0</v>
      </c>
      <c r="W78" s="180">
        <f>'69'!$G$41</f>
        <v>0</v>
      </c>
      <c r="X78" s="180">
        <f>+'69'!$P$103</f>
        <v>0</v>
      </c>
      <c r="Y78" s="180">
        <f>'69'!$G$42</f>
        <v>0</v>
      </c>
      <c r="Z78" s="180">
        <f>+'69'!$Q$103</f>
        <v>0</v>
      </c>
      <c r="AA78" s="180">
        <f>'69'!$G$43</f>
        <v>0</v>
      </c>
      <c r="AB78" s="180">
        <f>+'69'!$R$103</f>
        <v>0</v>
      </c>
      <c r="AC78" s="180">
        <f>'69'!$G$44</f>
        <v>0</v>
      </c>
      <c r="AD78" s="180">
        <f>+'69'!$S$103</f>
        <v>0</v>
      </c>
      <c r="AE78" s="180">
        <f>'69'!$G$45+'69'!$G$46+'69'!$G$47</f>
        <v>0</v>
      </c>
      <c r="AF78" s="180">
        <f>+'69'!$T$103</f>
        <v>0</v>
      </c>
      <c r="AG78" s="180">
        <f t="shared" si="8"/>
        <v>0</v>
      </c>
      <c r="AH78" s="180">
        <f>+'69'!$U$103</f>
        <v>0</v>
      </c>
      <c r="AI78" s="180">
        <f>+'69'!$V$103</f>
        <v>0</v>
      </c>
      <c r="AJ78" s="180">
        <f>+'69'!$W$103</f>
        <v>0</v>
      </c>
      <c r="AK78" s="180">
        <f>+'69'!$X$103</f>
        <v>0</v>
      </c>
      <c r="AL78" s="180">
        <f>+'69'!$Y$103</f>
        <v>0</v>
      </c>
      <c r="AM78" s="180">
        <f>+'69'!$Z$103</f>
        <v>0</v>
      </c>
      <c r="AN78" s="219">
        <f>+'69'!$AF$103</f>
        <v>0</v>
      </c>
      <c r="AO78" s="219">
        <f>+'69'!$AA$103</f>
        <v>0</v>
      </c>
      <c r="AP78" s="180">
        <f>+'69'!$AB$103</f>
        <v>0</v>
      </c>
      <c r="AQ78" s="182">
        <f>+'69'!$AC$103</f>
        <v>0</v>
      </c>
      <c r="AR78" s="220">
        <f>+AQ78-'MLL234 Monthly Ship'!AI78</f>
        <v>0</v>
      </c>
      <c r="AS78" s="220">
        <f>+'69'!$AK$103</f>
        <v>0</v>
      </c>
      <c r="AT78" s="220">
        <f>+AR78+AS78</f>
        <v>0</v>
      </c>
      <c r="AU78" s="220">
        <f>+'69'!$AL$103</f>
        <v>0</v>
      </c>
      <c r="AV78" s="182">
        <f>+'69'!$AG$103</f>
        <v>0</v>
      </c>
      <c r="AW78" s="329">
        <f>IF(NETWORKDAYS('69'!$B$81,'69'!$C$14)-2&lt;0,0,NETWORKDAYS('69'!$B$81,'69'!$C$14)-2)</f>
        <v>0</v>
      </c>
      <c r="AX78" s="188">
        <f>+'69'!$B$83</f>
        <v>0</v>
      </c>
      <c r="AZ78" s="335" t="e">
        <f>+AN78*AP78/$AP$81</f>
        <v>#DIV/0!</v>
      </c>
      <c r="BA78" s="335" t="e">
        <f>+AO78*AP78/$AP$81</f>
        <v>#DIV/0!</v>
      </c>
      <c r="BB78" s="335">
        <f>IF(+AQ78=0,0,+AQ78/AQ$81*AV78)</f>
        <v>0</v>
      </c>
    </row>
    <row r="79" spans="1:54" ht="33" customHeight="1">
      <c r="A79" s="218">
        <f t="shared" si="7"/>
        <v>70</v>
      </c>
      <c r="B79" s="177">
        <f>+'70'!$AD$103</f>
        <v>0</v>
      </c>
      <c r="C79" s="178" t="str">
        <f>+'70'!$AH$103</f>
        <v>New Balance</v>
      </c>
      <c r="D79" s="178" t="str">
        <f>+'70'!$B$103</f>
        <v>PWI2(ID)</v>
      </c>
      <c r="E79" s="178" t="str">
        <f>+'70'!$C$103</f>
        <v>Tong HongVN)</v>
      </c>
      <c r="F79" s="372">
        <f>+'70'!$D$103</f>
        <v>0</v>
      </c>
      <c r="G79" s="179" t="str">
        <f>+'70'!$E$103</f>
        <v/>
      </c>
      <c r="H79" s="179" t="str">
        <f>+'70'!$F$103</f>
        <v/>
      </c>
      <c r="I79" s="372">
        <f>+'70'!$G$103</f>
        <v>0</v>
      </c>
      <c r="J79" s="180">
        <f>+'70'!$H$103</f>
        <v>0</v>
      </c>
      <c r="K79" s="179" t="str">
        <f>+'70'!$I$103</f>
        <v/>
      </c>
      <c r="L79" s="179" t="str">
        <f>+'70'!$J$103</f>
        <v/>
      </c>
      <c r="M79" s="181" t="str">
        <f>+'70'!$K$103</f>
        <v>Insert Leather Names of your Tannery</v>
      </c>
      <c r="N79" s="181">
        <f>+'70'!$L$103</f>
        <v>0</v>
      </c>
      <c r="O79" s="179">
        <f>+'70'!$M$103</f>
        <v>0</v>
      </c>
      <c r="P79" s="180">
        <f>+'70'!$AI$103</f>
        <v>0</v>
      </c>
      <c r="Q79" s="180">
        <f>+'70'!$AJ$103</f>
        <v>0</v>
      </c>
      <c r="R79" s="180">
        <f>+'70'!$AM$103</f>
        <v>0</v>
      </c>
      <c r="S79" s="180">
        <f>+'70'!$AN$103</f>
        <v>0</v>
      </c>
      <c r="T79" s="180">
        <f>+'70'!$N$103</f>
        <v>0</v>
      </c>
      <c r="U79" s="180">
        <f>'70'!$G$40</f>
        <v>0</v>
      </c>
      <c r="V79" s="180">
        <f>+'70'!$O$103</f>
        <v>0</v>
      </c>
      <c r="W79" s="180">
        <f>'70'!$G$41</f>
        <v>0</v>
      </c>
      <c r="X79" s="180">
        <f>+'70'!$P$103</f>
        <v>0</v>
      </c>
      <c r="Y79" s="180">
        <f>'70'!$G$42</f>
        <v>0</v>
      </c>
      <c r="Z79" s="180">
        <f>+'70'!$Q$103</f>
        <v>0</v>
      </c>
      <c r="AA79" s="180">
        <f>'70'!$G$43</f>
        <v>0</v>
      </c>
      <c r="AB79" s="180">
        <f>+'70'!$R$103</f>
        <v>0</v>
      </c>
      <c r="AC79" s="180">
        <f>'70'!$G$44</f>
        <v>0</v>
      </c>
      <c r="AD79" s="180">
        <f>+'70'!$S$103</f>
        <v>0</v>
      </c>
      <c r="AE79" s="180">
        <f>'70'!$G$45+'70'!$G$46+'70'!$G$47</f>
        <v>0</v>
      </c>
      <c r="AF79" s="180">
        <f>+'70'!$T$103</f>
        <v>0</v>
      </c>
      <c r="AG79" s="180">
        <f t="shared" si="8"/>
        <v>0</v>
      </c>
      <c r="AH79" s="180">
        <f>+'70'!$U$103</f>
        <v>0</v>
      </c>
      <c r="AI79" s="180">
        <f>+'70'!$V$103</f>
        <v>0</v>
      </c>
      <c r="AJ79" s="180">
        <f>+'70'!$W$103</f>
        <v>0</v>
      </c>
      <c r="AK79" s="180">
        <f>+'70'!$X$103</f>
        <v>0</v>
      </c>
      <c r="AL79" s="180">
        <f>+'70'!$Y$103</f>
        <v>0</v>
      </c>
      <c r="AM79" s="180">
        <f>+'70'!$Z$103</f>
        <v>0</v>
      </c>
      <c r="AN79" s="219">
        <f>+'70'!$AF$103</f>
        <v>0</v>
      </c>
      <c r="AO79" s="219">
        <f>+'70'!$AA$103</f>
        <v>0</v>
      </c>
      <c r="AP79" s="180">
        <f>+'70'!$AB$103</f>
        <v>0</v>
      </c>
      <c r="AQ79" s="182">
        <f>+'70'!$AC$103</f>
        <v>0</v>
      </c>
      <c r="AR79" s="220">
        <f>+AQ79-'MLL234 Monthly Ship'!AI79</f>
        <v>0</v>
      </c>
      <c r="AS79" s="220">
        <f>+'70'!$AK$103</f>
        <v>0</v>
      </c>
      <c r="AT79" s="220">
        <f>+AR79+AS79</f>
        <v>0</v>
      </c>
      <c r="AU79" s="220">
        <f>+'70'!$AL$103</f>
        <v>0</v>
      </c>
      <c r="AV79" s="182">
        <f>+'70'!$AG$103</f>
        <v>0</v>
      </c>
      <c r="AW79" s="329">
        <f>IF(NETWORKDAYS('70'!$B$81,'70'!$C$14)-2&lt;0,0,NETWORKDAYS('70'!$B$81,'70'!$C$14)-2)</f>
        <v>0</v>
      </c>
      <c r="AX79" s="188">
        <f>+'70'!$B$83</f>
        <v>0</v>
      </c>
      <c r="AZ79" s="335" t="e">
        <f>+AN79*AP79/$AP$81</f>
        <v>#DIV/0!</v>
      </c>
      <c r="BA79" s="335" t="e">
        <f>+AO79*AP79/$AP$81</f>
        <v>#DIV/0!</v>
      </c>
      <c r="BB79" s="335">
        <f>IF(+AQ79=0,0,+AQ79/AQ$81*AV79)</f>
        <v>0</v>
      </c>
    </row>
    <row r="80" spans="1:54" ht="33" customHeight="1">
      <c r="A80" s="152"/>
      <c r="B80" s="87"/>
      <c r="C80" s="91"/>
      <c r="D80" s="91"/>
      <c r="E80" s="94"/>
      <c r="F80" s="97"/>
      <c r="G80" s="101"/>
      <c r="H80" s="101"/>
      <c r="I80" s="97"/>
      <c r="J80" s="7"/>
      <c r="K80" s="101"/>
      <c r="L80" s="101"/>
      <c r="M80" s="134"/>
      <c r="N80" s="134"/>
      <c r="O80" s="101"/>
      <c r="P80" s="7"/>
      <c r="Q80" s="7"/>
      <c r="R80" s="7"/>
      <c r="S80" s="7"/>
      <c r="T80" s="7"/>
      <c r="U80" s="7"/>
      <c r="V80" s="7"/>
      <c r="W80" s="7"/>
      <c r="X80" s="7"/>
      <c r="Y80" s="7"/>
      <c r="Z80" s="7"/>
      <c r="AA80" s="7"/>
      <c r="AB80" s="7"/>
      <c r="AC80" s="7"/>
      <c r="AD80" s="7"/>
      <c r="AE80" s="7"/>
      <c r="AF80" s="7"/>
      <c r="AG80" s="7"/>
      <c r="AH80" s="8"/>
      <c r="AI80" s="8"/>
      <c r="AJ80" s="8"/>
      <c r="AK80" s="8"/>
      <c r="AL80" s="8"/>
      <c r="AM80" s="8"/>
      <c r="AN80" s="196"/>
      <c r="AO80" s="196"/>
      <c r="AP80" s="7"/>
      <c r="AQ80" s="48"/>
      <c r="AR80" s="197"/>
      <c r="AS80" s="197"/>
      <c r="AT80" s="197"/>
      <c r="AU80" s="198"/>
      <c r="AV80" s="48"/>
      <c r="AX80" s="9"/>
    </row>
    <row r="81" spans="1:54" ht="12.75" customHeight="1">
      <c r="A81" s="144"/>
      <c r="B81" s="166"/>
      <c r="C81" s="168"/>
      <c r="D81" s="168"/>
      <c r="E81" s="167"/>
      <c r="F81" s="169"/>
      <c r="G81" s="166"/>
      <c r="H81" s="166"/>
      <c r="I81" s="169"/>
      <c r="J81" s="166"/>
      <c r="K81" s="166"/>
      <c r="L81" s="166"/>
      <c r="M81" s="168"/>
      <c r="N81" s="168"/>
      <c r="O81" s="199" t="s">
        <v>156</v>
      </c>
      <c r="P81" s="180">
        <f>SUM(P10:P80)</f>
        <v>0</v>
      </c>
      <c r="Q81" s="180">
        <f>SUM(Q10:Q80)</f>
        <v>0</v>
      </c>
      <c r="R81" s="180">
        <f>SUM(R10:R80)</f>
        <v>0</v>
      </c>
      <c r="S81" s="180">
        <f>SUM(S10:S80)</f>
        <v>0</v>
      </c>
      <c r="T81" s="180">
        <f t="shared" ref="T81:AM81" si="9">SUM(T10:T80)</f>
        <v>0</v>
      </c>
      <c r="U81" s="180"/>
      <c r="V81" s="180">
        <f t="shared" si="9"/>
        <v>0</v>
      </c>
      <c r="W81" s="180"/>
      <c r="X81" s="180">
        <f t="shared" si="9"/>
        <v>0</v>
      </c>
      <c r="Y81" s="180"/>
      <c r="Z81" s="180">
        <f t="shared" si="9"/>
        <v>0</v>
      </c>
      <c r="AA81" s="180"/>
      <c r="AB81" s="180">
        <f t="shared" si="9"/>
        <v>0</v>
      </c>
      <c r="AC81" s="180"/>
      <c r="AD81" s="180">
        <f t="shared" si="9"/>
        <v>0</v>
      </c>
      <c r="AE81" s="180"/>
      <c r="AF81" s="180">
        <f t="shared" si="9"/>
        <v>0</v>
      </c>
      <c r="AG81" s="180"/>
      <c r="AH81" s="180">
        <f t="shared" si="9"/>
        <v>0</v>
      </c>
      <c r="AI81" s="180">
        <f t="shared" si="9"/>
        <v>0</v>
      </c>
      <c r="AJ81" s="180">
        <f t="shared" si="9"/>
        <v>0</v>
      </c>
      <c r="AK81" s="180">
        <f t="shared" si="9"/>
        <v>0</v>
      </c>
      <c r="AL81" s="180">
        <f t="shared" si="9"/>
        <v>0</v>
      </c>
      <c r="AM81" s="180">
        <f t="shared" si="9"/>
        <v>0</v>
      </c>
      <c r="AN81" s="219">
        <f>IF(+AP81=0,0,SUM(AZ10:AZ80))</f>
        <v>0</v>
      </c>
      <c r="AO81" s="336">
        <f>IF(+AP81=0,0,SUM(BA10:BA80))</f>
        <v>0</v>
      </c>
      <c r="AP81" s="337">
        <f t="shared" ref="AP81:AU81" si="10">SUM(AP10:AP80)</f>
        <v>0</v>
      </c>
      <c r="AQ81" s="338">
        <f t="shared" si="10"/>
        <v>0</v>
      </c>
      <c r="AR81" s="338">
        <f t="shared" si="10"/>
        <v>0</v>
      </c>
      <c r="AS81" s="338">
        <f t="shared" si="10"/>
        <v>0</v>
      </c>
      <c r="AT81" s="338">
        <f t="shared" si="10"/>
        <v>0</v>
      </c>
      <c r="AU81" s="339">
        <f t="shared" si="10"/>
        <v>0</v>
      </c>
      <c r="AV81" s="338">
        <f>SUM(BB10:BB80)</f>
        <v>0</v>
      </c>
      <c r="AX81" s="151"/>
      <c r="AY81" s="2"/>
    </row>
    <row r="82" spans="1:54" ht="12.75" customHeight="1">
      <c r="A82" s="144"/>
      <c r="B82" s="166"/>
      <c r="C82" s="168"/>
      <c r="D82" s="168"/>
      <c r="E82" s="167"/>
      <c r="F82" s="169"/>
      <c r="G82" s="166"/>
      <c r="H82" s="166"/>
      <c r="I82" s="169"/>
      <c r="J82" s="166"/>
      <c r="K82" s="166"/>
      <c r="L82" s="166"/>
      <c r="M82" s="168"/>
      <c r="N82" s="168"/>
      <c r="O82" s="166"/>
      <c r="P82" s="200"/>
      <c r="Q82" s="200"/>
      <c r="R82" s="200"/>
      <c r="S82" s="200"/>
      <c r="T82" s="154"/>
      <c r="U82" s="154"/>
      <c r="V82" s="154"/>
      <c r="W82" s="154"/>
      <c r="X82" s="154"/>
      <c r="Y82" s="154"/>
      <c r="Z82" s="154"/>
      <c r="AA82" s="154"/>
      <c r="AB82" s="154"/>
      <c r="AC82" s="154"/>
      <c r="AD82" s="154"/>
      <c r="AE82" s="154"/>
      <c r="AF82" s="154"/>
      <c r="AG82" s="154"/>
      <c r="AH82" s="201"/>
      <c r="AI82" s="201"/>
      <c r="AJ82" s="201"/>
      <c r="AK82" s="201"/>
      <c r="AL82" s="201"/>
      <c r="AM82" s="201"/>
      <c r="AN82" s="202"/>
      <c r="AO82" s="202"/>
      <c r="AP82" s="201"/>
      <c r="AQ82" s="201"/>
      <c r="AR82" s="201"/>
      <c r="AS82" s="201"/>
      <c r="AT82" s="201"/>
      <c r="AU82" s="201"/>
      <c r="AV82" s="203"/>
      <c r="AX82" s="151"/>
      <c r="AY82" s="2"/>
    </row>
    <row r="83" spans="1:54" ht="12.75" customHeight="1">
      <c r="A83" s="144"/>
      <c r="B83" s="166"/>
      <c r="C83" s="168"/>
      <c r="D83" s="168"/>
      <c r="E83" s="167"/>
      <c r="F83" s="169"/>
      <c r="G83" s="137"/>
      <c r="H83" s="173"/>
      <c r="I83" s="173"/>
      <c r="J83" s="173"/>
      <c r="K83" s="173"/>
      <c r="L83" s="401" t="s">
        <v>227</v>
      </c>
      <c r="M83" s="402"/>
      <c r="N83" s="402"/>
      <c r="O83" s="402"/>
      <c r="P83" s="403"/>
      <c r="Q83" s="219" t="str">
        <f>IF(+P81=0,"",+Q81/P81)</f>
        <v/>
      </c>
      <c r="R83" s="219" t="str">
        <f>IF(+$AQ$81=0,"",R81/$AQ81)</f>
        <v/>
      </c>
      <c r="S83" s="219" t="str">
        <f>IF(+$AQ$81=0,"",S81/$AQ81)</f>
        <v/>
      </c>
      <c r="T83" s="65" t="str">
        <f t="shared" ref="T83:AM83" si="11">IF(+$AP$81=0,"",T81/$AP81)</f>
        <v/>
      </c>
      <c r="U83" s="65"/>
      <c r="V83" s="65" t="str">
        <f t="shared" si="11"/>
        <v/>
      </c>
      <c r="W83" s="65"/>
      <c r="X83" s="65" t="str">
        <f t="shared" si="11"/>
        <v/>
      </c>
      <c r="Y83" s="65"/>
      <c r="Z83" s="65" t="str">
        <f t="shared" si="11"/>
        <v/>
      </c>
      <c r="AA83" s="65"/>
      <c r="AB83" s="65" t="str">
        <f t="shared" si="11"/>
        <v/>
      </c>
      <c r="AC83" s="65"/>
      <c r="AD83" s="65" t="str">
        <f t="shared" si="11"/>
        <v/>
      </c>
      <c r="AE83" s="65"/>
      <c r="AF83" s="65" t="str">
        <f t="shared" si="11"/>
        <v/>
      </c>
      <c r="AG83" s="65"/>
      <c r="AH83" s="65" t="str">
        <f t="shared" si="11"/>
        <v/>
      </c>
      <c r="AI83" s="65" t="str">
        <f t="shared" si="11"/>
        <v/>
      </c>
      <c r="AJ83" s="65" t="str">
        <f t="shared" si="11"/>
        <v/>
      </c>
      <c r="AK83" s="65" t="str">
        <f t="shared" si="11"/>
        <v/>
      </c>
      <c r="AL83" s="65" t="str">
        <f t="shared" si="11"/>
        <v/>
      </c>
      <c r="AM83" s="65" t="str">
        <f t="shared" si="11"/>
        <v/>
      </c>
      <c r="AN83" s="191"/>
      <c r="AO83" s="191"/>
      <c r="AP83" s="204"/>
      <c r="AQ83" s="205"/>
      <c r="AR83" s="140"/>
      <c r="AS83" s="140"/>
      <c r="AT83" s="152"/>
      <c r="AU83" s="140"/>
      <c r="AV83" s="140"/>
      <c r="AX83" s="151"/>
      <c r="AY83" s="2"/>
    </row>
    <row r="84" spans="1:54" s="23" customFormat="1" ht="12.75" customHeight="1">
      <c r="A84" s="206"/>
      <c r="B84" s="207"/>
      <c r="C84" s="208"/>
      <c r="D84" s="208"/>
      <c r="E84" s="209"/>
      <c r="F84" s="210"/>
      <c r="G84" s="211"/>
      <c r="H84" s="211"/>
      <c r="I84" s="210"/>
      <c r="J84" s="211"/>
      <c r="K84" s="211"/>
      <c r="L84" s="211"/>
      <c r="M84" s="208"/>
      <c r="N84" s="208"/>
      <c r="O84" s="211"/>
      <c r="P84" s="212"/>
      <c r="Q84" s="212"/>
      <c r="R84" s="212"/>
      <c r="S84" s="212"/>
      <c r="T84" s="213"/>
      <c r="U84" s="213"/>
      <c r="V84" s="213"/>
      <c r="W84" s="213"/>
      <c r="X84" s="213"/>
      <c r="Y84" s="213"/>
      <c r="Z84" s="213"/>
      <c r="AA84" s="213"/>
      <c r="AB84" s="213"/>
      <c r="AC84" s="213"/>
      <c r="AD84" s="213"/>
      <c r="AE84" s="213"/>
      <c r="AF84" s="213"/>
      <c r="AG84" s="213"/>
      <c r="AH84" s="201"/>
      <c r="AI84" s="201"/>
      <c r="AJ84" s="201"/>
      <c r="AK84" s="201"/>
      <c r="AL84" s="201"/>
      <c r="AM84" s="204"/>
      <c r="AN84" s="214"/>
      <c r="AO84" s="214"/>
      <c r="AP84" s="204"/>
      <c r="AQ84" s="205"/>
      <c r="AR84" s="204"/>
      <c r="AS84" s="204"/>
      <c r="AT84" s="204"/>
      <c r="AU84" s="204"/>
      <c r="AV84" s="215"/>
      <c r="AW84" s="141"/>
      <c r="AX84" s="216"/>
      <c r="AZ84" s="24"/>
      <c r="BA84" s="24"/>
      <c r="BB84" s="24"/>
    </row>
    <row r="85" spans="1:54" s="23" customFormat="1" ht="12.75" customHeight="1">
      <c r="A85" s="206"/>
      <c r="B85" s="207"/>
      <c r="C85" s="208"/>
      <c r="D85" s="208"/>
      <c r="E85" s="209"/>
      <c r="F85" s="210"/>
      <c r="G85" s="217"/>
      <c r="H85" s="211"/>
      <c r="I85" s="210"/>
      <c r="J85" s="138"/>
      <c r="K85" s="217"/>
      <c r="L85" s="401" t="s">
        <v>228</v>
      </c>
      <c r="M85" s="402"/>
      <c r="N85" s="402"/>
      <c r="O85" s="402"/>
      <c r="P85" s="402"/>
      <c r="Q85" s="402"/>
      <c r="R85" s="402"/>
      <c r="S85" s="402"/>
      <c r="T85" s="402"/>
      <c r="U85" s="402"/>
      <c r="V85" s="402"/>
      <c r="W85" s="402"/>
      <c r="X85" s="402"/>
      <c r="Y85" s="402"/>
      <c r="Z85" s="402"/>
      <c r="AA85" s="402"/>
      <c r="AB85" s="402"/>
      <c r="AC85" s="402"/>
      <c r="AD85" s="402"/>
      <c r="AE85" s="402"/>
      <c r="AF85" s="403"/>
      <c r="AG85" s="392"/>
      <c r="AH85" s="65" t="str">
        <f>IF(+$AM81=0,"",+AH81/$AM81)</f>
        <v/>
      </c>
      <c r="AI85" s="65" t="str">
        <f>IF(+$AM81=0,"",+AI81/$AM81)</f>
        <v/>
      </c>
      <c r="AJ85" s="65" t="str">
        <f>IF(+$AM81=0,"",+AJ81/$AM81)</f>
        <v/>
      </c>
      <c r="AK85" s="65" t="str">
        <f>IF(+$AM81=0,"",+AK81/$AM81)</f>
        <v/>
      </c>
      <c r="AL85" s="65" t="str">
        <f>IF(+$AM81=0,"",+AL81/$AM81)</f>
        <v/>
      </c>
      <c r="AM85" s="217"/>
      <c r="AN85" s="191"/>
      <c r="AO85" s="191"/>
      <c r="AP85" s="140"/>
      <c r="AQ85" s="140"/>
      <c r="AR85" s="140"/>
      <c r="AS85" s="140"/>
      <c r="AT85" s="65" t="str">
        <f>IF(+$AQ$81=0,"",AT81/$AQ81)</f>
        <v/>
      </c>
      <c r="AU85" s="140"/>
      <c r="AV85" s="215"/>
      <c r="AW85" s="141"/>
      <c r="AX85" s="216"/>
      <c r="AZ85" s="24"/>
      <c r="BA85" s="24"/>
      <c r="BB85" s="24"/>
    </row>
    <row r="86" spans="1:54" ht="12.75" customHeight="1">
      <c r="E86" s="96"/>
      <c r="G86" s="88"/>
      <c r="H86" s="88"/>
      <c r="I86" s="98"/>
      <c r="J86" s="88"/>
      <c r="K86" s="88"/>
      <c r="AH86" s="13"/>
      <c r="AI86" s="13"/>
      <c r="AJ86" s="13"/>
      <c r="AK86" s="13"/>
      <c r="AL86" s="13"/>
    </row>
    <row r="87" spans="1:54" ht="24" customHeight="1">
      <c r="E87" s="96"/>
      <c r="G87" s="88"/>
      <c r="H87" s="88"/>
      <c r="I87" s="98"/>
      <c r="J87" s="88"/>
      <c r="K87" s="88"/>
      <c r="L87" s="103"/>
      <c r="N87" s="93"/>
      <c r="O87" s="103"/>
      <c r="P87" s="110"/>
      <c r="Q87" s="110"/>
      <c r="R87" s="110"/>
      <c r="S87" s="110"/>
      <c r="T87" s="16"/>
      <c r="U87" s="16"/>
      <c r="V87" s="16"/>
      <c r="W87" s="16"/>
      <c r="X87" s="16"/>
      <c r="Y87" s="16"/>
      <c r="Z87" s="16"/>
      <c r="AA87" s="16"/>
      <c r="AB87" s="16"/>
      <c r="AC87" s="16"/>
      <c r="AD87" s="16"/>
      <c r="AE87" s="16"/>
      <c r="AH87" s="13"/>
      <c r="AI87" s="13"/>
      <c r="AJ87" s="13"/>
      <c r="AK87" s="13"/>
      <c r="AL87" s="13"/>
    </row>
    <row r="88" spans="1:54">
      <c r="C88" s="93"/>
      <c r="D88" s="93"/>
      <c r="E88" s="93"/>
      <c r="F88" s="93"/>
      <c r="G88" s="103"/>
      <c r="H88" s="103"/>
      <c r="I88" s="107"/>
      <c r="J88" s="103"/>
      <c r="K88" s="103"/>
      <c r="L88" s="103"/>
      <c r="M88" s="93"/>
      <c r="N88" s="93"/>
      <c r="O88" s="103"/>
      <c r="P88" s="110"/>
      <c r="Q88" s="110"/>
      <c r="R88" s="110"/>
      <c r="S88" s="110"/>
      <c r="T88" s="16"/>
      <c r="U88" s="16"/>
      <c r="V88" s="16"/>
      <c r="W88" s="16"/>
      <c r="X88" s="16"/>
      <c r="Y88" s="16"/>
      <c r="Z88" s="16"/>
      <c r="AA88" s="16"/>
      <c r="AB88" s="16"/>
      <c r="AC88" s="16"/>
      <c r="AD88" s="16"/>
      <c r="AE88" s="16"/>
      <c r="AF88" s="16"/>
      <c r="AG88" s="16"/>
      <c r="AH88" s="16"/>
      <c r="AI88" s="16"/>
      <c r="AJ88" s="16"/>
      <c r="AK88" s="16"/>
      <c r="AL88" s="16"/>
      <c r="AM88" s="16"/>
      <c r="AN88" s="18"/>
      <c r="AO88" s="18"/>
      <c r="AP88" s="16"/>
      <c r="AQ88" s="16"/>
      <c r="AR88" s="16"/>
      <c r="AS88" s="16"/>
      <c r="AT88" s="16"/>
      <c r="AU88" s="16"/>
      <c r="AV88" s="16"/>
      <c r="AX88" s="19"/>
    </row>
    <row r="89" spans="1:54">
      <c r="E89" s="96"/>
    </row>
  </sheetData>
  <sheetProtection sheet="1" objects="1" scenarios="1" formatCells="0" formatColumns="0" formatRows="0"/>
  <mergeCells count="37">
    <mergeCell ref="AX6:AX8"/>
    <mergeCell ref="AW6:AW8"/>
    <mergeCell ref="B6:B8"/>
    <mergeCell ref="C6:C8"/>
    <mergeCell ref="D6:D8"/>
    <mergeCell ref="E6:E8"/>
    <mergeCell ref="F6:F8"/>
    <mergeCell ref="G6:G8"/>
    <mergeCell ref="H6:H8"/>
    <mergeCell ref="I6:I8"/>
    <mergeCell ref="J6:J8"/>
    <mergeCell ref="K6:K8"/>
    <mergeCell ref="P6:S6"/>
    <mergeCell ref="P7:P8"/>
    <mergeCell ref="Q7:Q8"/>
    <mergeCell ref="R7:R8"/>
    <mergeCell ref="L85:AF85"/>
    <mergeCell ref="T7:AF7"/>
    <mergeCell ref="AV7:AV8"/>
    <mergeCell ref="L6:L8"/>
    <mergeCell ref="M6:M8"/>
    <mergeCell ref="N6:N8"/>
    <mergeCell ref="O6:O8"/>
    <mergeCell ref="S7:S8"/>
    <mergeCell ref="T6:AV6"/>
    <mergeCell ref="AH7:AM7"/>
    <mergeCell ref="AN7:AN8"/>
    <mergeCell ref="AO7:AO8"/>
    <mergeCell ref="AP7:AP8"/>
    <mergeCell ref="AQ7:AQ8"/>
    <mergeCell ref="AR7:AR8"/>
    <mergeCell ref="AS7:AS8"/>
    <mergeCell ref="AT7:AT8"/>
    <mergeCell ref="AU7:AU8"/>
    <mergeCell ref="L83:P83"/>
    <mergeCell ref="B2:E2"/>
    <mergeCell ref="B5:G5"/>
  </mergeCells>
  <phoneticPr fontId="0" type="noConversion"/>
  <pageMargins left="0.5" right="0" top="0.25" bottom="0.5" header="0.25" footer="0.5"/>
  <pageSetup paperSize="9" scale="21" orientation="landscape" verticalDpi="300" r:id="rId1"/>
  <headerFooter>
    <oddFooter>&amp;LImpactiva&amp;XTM &amp;XCopyright 2015 - Confidential
V51 2015-07-01</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EF313"/>
  <sheetViews>
    <sheetView showGridLines="0" workbookViewId="0">
      <pane ySplit="9" topLeftCell="A10" activePane="bottomLeft" state="frozen"/>
      <selection pane="bottomLeft"/>
    </sheetView>
  </sheetViews>
  <sheetFormatPr defaultColWidth="11.42578125" defaultRowHeight="11.25"/>
  <cols>
    <col min="1" max="1" customWidth="true" style="5" width="2.7109375" collapsed="true"/>
    <col min="2" max="2" customWidth="true" style="37" width="9.7109375" collapsed="true"/>
    <col min="3" max="5" customWidth="true" style="90" width="13.7109375" collapsed="true"/>
    <col min="6" max="6" customWidth="true" style="100" width="13.28515625" collapsed="true"/>
    <col min="7" max="8" customWidth="true" style="37" width="12.5703125" collapsed="true"/>
    <col min="9" max="9" customWidth="true" style="100" width="13.42578125" collapsed="true"/>
    <col min="10" max="10" customWidth="true" style="37" width="8.7109375" collapsed="true"/>
    <col min="11" max="11" customWidth="true" style="37" width="12.5703125" collapsed="true"/>
    <col min="12" max="12" customWidth="true" style="37" width="12.7109375" collapsed="true"/>
    <col min="13" max="13" customWidth="true" style="37" width="7.85546875" collapsed="true"/>
    <col min="14" max="14" customWidth="true" style="90" width="13.7109375" collapsed="true"/>
    <col min="15" max="15" customWidth="true" style="90" width="12.5703125" collapsed="true"/>
    <col min="16" max="16" customWidth="true" style="37" width="9.7109375" collapsed="true"/>
    <col min="17" max="33" customWidth="true" style="12" width="7.7109375" collapsed="true"/>
    <col min="34" max="34" customWidth="true" style="12" width="10.7109375" collapsed="true"/>
    <col min="35" max="35" customWidth="true" style="14" width="11.7109375" collapsed="true"/>
    <col min="36" max="36" customWidth="true" style="14" width="8.7109375" collapsed="true"/>
    <col min="37" max="38" customWidth="true" style="21" width="9.7109375" collapsed="true"/>
    <col min="39" max="42" customWidth="true" hidden="true" style="14" width="10.85546875" collapsed="true"/>
    <col min="43" max="44" customWidth="true" style="21" width="9.7109375" collapsed="true"/>
    <col min="45" max="46" customWidth="true" style="14" width="10.85546875" collapsed="true"/>
    <col min="47" max="48" customWidth="true" style="14" width="11.85546875" collapsed="true"/>
    <col min="49" max="49" customWidth="true" style="14" width="10.85546875" collapsed="true"/>
    <col min="50" max="50" customWidth="true" style="12" width="10.7109375" collapsed="true"/>
    <col min="51" max="51" customWidth="true" style="15" width="52.5703125" collapsed="true"/>
    <col min="52" max="52" customWidth="true" style="4" width="12.140625" collapsed="true"/>
    <col min="53" max="53" customWidth="true" style="4" width="11.42578125" collapsed="true"/>
    <col min="54" max="57" customWidth="true" hidden="true" style="4" width="11.42578125" collapsed="true"/>
    <col min="58" max="58" customWidth="true" hidden="true" style="4" width="4.5703125" collapsed="true"/>
    <col min="59" max="59" customWidth="true" hidden="true" style="4" width="7.7109375" collapsed="true"/>
    <col min="60" max="60" customWidth="true" hidden="true" style="4" width="4.5703125" collapsed="true"/>
    <col min="61" max="61" customWidth="true" hidden="true" style="4" width="7.7109375" collapsed="true"/>
    <col min="62" max="110" customWidth="true" hidden="true" style="4" width="5.7109375" collapsed="true"/>
    <col min="111" max="112" customWidth="true" hidden="true" style="4" width="7.7109375" collapsed="true"/>
    <col min="113" max="136" customWidth="true" hidden="true" style="4" width="5.7109375" collapsed="true"/>
    <col min="137" max="137" customWidth="true" style="4" width="7.0" collapsed="true"/>
    <col min="138" max="162" customWidth="true" style="4" width="7.7109375" collapsed="true"/>
    <col min="163" max="16384" style="4" width="11.42578125" collapsed="true"/>
  </cols>
  <sheetData>
    <row r="1" spans="1:136" ht="12.75" customHeight="1">
      <c r="A1" s="136"/>
      <c r="B1" s="137"/>
      <c r="C1" s="138"/>
      <c r="D1" s="138"/>
      <c r="E1" s="138"/>
      <c r="F1" s="139"/>
      <c r="G1" s="137"/>
      <c r="H1" s="137"/>
      <c r="I1" s="139"/>
      <c r="J1" s="137"/>
      <c r="K1" s="137"/>
      <c r="L1" s="137"/>
      <c r="M1" s="137"/>
      <c r="N1" s="138"/>
      <c r="O1" s="138"/>
      <c r="P1" s="137"/>
      <c r="Q1" s="140"/>
      <c r="R1" s="140"/>
      <c r="S1" s="140"/>
      <c r="T1" s="140"/>
      <c r="U1" s="140"/>
      <c r="V1" s="140"/>
      <c r="W1" s="140"/>
      <c r="X1" s="140"/>
      <c r="Y1" s="140"/>
      <c r="Z1" s="140"/>
      <c r="AA1" s="140"/>
      <c r="AB1" s="140"/>
      <c r="AC1" s="140"/>
      <c r="AD1" s="140"/>
      <c r="AE1" s="140"/>
      <c r="AF1" s="140"/>
      <c r="AG1" s="140"/>
      <c r="AH1" s="140"/>
      <c r="AI1" s="141"/>
      <c r="AJ1" s="141"/>
      <c r="AK1" s="142"/>
      <c r="AL1" s="142"/>
      <c r="AM1" s="141"/>
      <c r="AN1" s="141"/>
      <c r="AO1" s="141"/>
      <c r="AP1" s="141"/>
      <c r="AQ1" s="142"/>
      <c r="AR1" s="142"/>
      <c r="AS1" s="141"/>
      <c r="AT1" s="141"/>
      <c r="AU1" s="141"/>
      <c r="AV1" s="141"/>
      <c r="AW1" s="141"/>
      <c r="AX1" s="140"/>
      <c r="AY1" s="143"/>
    </row>
    <row r="2" spans="1:136" ht="12.75" customHeight="1">
      <c r="A2" s="144"/>
      <c r="B2" s="404" t="s">
        <v>339</v>
      </c>
      <c r="C2" s="404"/>
      <c r="D2" s="404"/>
      <c r="E2" s="404"/>
      <c r="F2" s="360"/>
      <c r="G2" s="224"/>
      <c r="H2" s="145"/>
      <c r="I2" s="146"/>
      <c r="J2" s="145"/>
      <c r="K2" s="145"/>
      <c r="L2" s="145"/>
      <c r="M2" s="145"/>
      <c r="N2" s="147"/>
      <c r="O2" s="147"/>
      <c r="P2" s="145"/>
      <c r="Q2" s="148"/>
      <c r="R2" s="148"/>
      <c r="S2" s="148"/>
      <c r="T2" s="148"/>
      <c r="U2" s="148"/>
      <c r="V2" s="148"/>
      <c r="W2" s="148"/>
      <c r="X2" s="148"/>
      <c r="Y2" s="148"/>
      <c r="Z2" s="148"/>
      <c r="AA2" s="140"/>
      <c r="AB2" s="140"/>
      <c r="AC2" s="140"/>
      <c r="AD2" s="140"/>
      <c r="AE2" s="140"/>
      <c r="AF2" s="148"/>
      <c r="AG2" s="140"/>
      <c r="AH2" s="140"/>
      <c r="AI2" s="141"/>
      <c r="AJ2" s="141"/>
      <c r="AK2" s="142"/>
      <c r="AL2" s="142"/>
      <c r="AM2" s="141"/>
      <c r="AN2" s="141"/>
      <c r="AO2" s="148"/>
      <c r="AP2" s="149"/>
      <c r="AQ2" s="142"/>
      <c r="AR2" s="142"/>
      <c r="AS2" s="141"/>
      <c r="AT2" s="141"/>
      <c r="AU2" s="141"/>
      <c r="AV2" s="149"/>
      <c r="AW2" s="148"/>
      <c r="AX2" s="150"/>
      <c r="AY2" s="151"/>
      <c r="AZ2" s="2"/>
      <c r="BE2" s="3"/>
    </row>
    <row r="3" spans="1:136" ht="12.75" customHeight="1">
      <c r="A3" s="136"/>
      <c r="B3" s="137"/>
      <c r="C3" s="138"/>
      <c r="D3" s="138"/>
      <c r="E3" s="138"/>
      <c r="F3" s="139"/>
      <c r="G3" s="137"/>
      <c r="H3" s="137"/>
      <c r="I3" s="139"/>
      <c r="J3" s="137"/>
      <c r="K3" s="137"/>
      <c r="L3" s="137"/>
      <c r="M3" s="137"/>
      <c r="N3" s="138"/>
      <c r="O3" s="138"/>
      <c r="P3" s="137"/>
      <c r="Q3" s="140"/>
      <c r="R3" s="140"/>
      <c r="S3" s="140"/>
      <c r="T3" s="140"/>
      <c r="U3" s="140"/>
      <c r="V3" s="140"/>
      <c r="W3" s="140"/>
      <c r="X3" s="140"/>
      <c r="Y3" s="140"/>
      <c r="Z3" s="140"/>
      <c r="AA3" s="140"/>
      <c r="AB3" s="140"/>
      <c r="AC3" s="140"/>
      <c r="AD3" s="140"/>
      <c r="AE3" s="140"/>
      <c r="AF3" s="140"/>
      <c r="AG3" s="140"/>
      <c r="AH3" s="140"/>
      <c r="AI3" s="141"/>
      <c r="AJ3" s="141"/>
      <c r="AK3" s="142"/>
      <c r="AL3" s="142"/>
      <c r="AM3" s="141"/>
      <c r="AN3" s="141"/>
      <c r="AO3" s="141"/>
      <c r="AP3" s="141"/>
      <c r="AQ3" s="142"/>
      <c r="AR3" s="142"/>
      <c r="AS3" s="141"/>
      <c r="AT3" s="141"/>
      <c r="AU3" s="141"/>
      <c r="AV3" s="141"/>
      <c r="AW3" s="141"/>
      <c r="AX3" s="140"/>
      <c r="AY3" s="143"/>
    </row>
    <row r="4" spans="1:136" ht="12.75" customHeight="1">
      <c r="A4" s="136"/>
      <c r="B4" s="137"/>
      <c r="C4" s="138"/>
      <c r="D4" s="138"/>
      <c r="E4" s="138"/>
      <c r="F4" s="139"/>
      <c r="G4" s="137"/>
      <c r="H4" s="137"/>
      <c r="I4" s="139"/>
      <c r="J4" s="137"/>
      <c r="K4" s="137"/>
      <c r="L4" s="137"/>
      <c r="M4" s="137"/>
      <c r="N4" s="138"/>
      <c r="O4" s="138"/>
      <c r="P4" s="137"/>
      <c r="Q4" s="140"/>
      <c r="R4" s="140"/>
      <c r="S4" s="140"/>
      <c r="T4" s="140"/>
      <c r="U4" s="140"/>
      <c r="V4" s="140"/>
      <c r="W4" s="140"/>
      <c r="X4" s="140"/>
      <c r="Y4" s="140"/>
      <c r="Z4" s="140"/>
      <c r="AA4" s="140"/>
      <c r="AB4" s="140"/>
      <c r="AC4" s="140"/>
      <c r="AD4" s="140"/>
      <c r="AE4" s="140"/>
      <c r="AF4" s="140"/>
      <c r="AG4" s="140"/>
      <c r="AH4" s="140"/>
      <c r="AI4" s="141"/>
      <c r="AJ4" s="141"/>
      <c r="AK4" s="142"/>
      <c r="AL4" s="142"/>
      <c r="AM4" s="141"/>
      <c r="AN4" s="141"/>
      <c r="AO4" s="141"/>
      <c r="AP4" s="141"/>
      <c r="AQ4" s="142"/>
      <c r="AR4" s="142"/>
      <c r="AS4" s="141"/>
      <c r="AT4" s="141"/>
      <c r="AU4" s="141"/>
      <c r="AV4" s="141"/>
      <c r="AW4" s="141"/>
      <c r="AX4" s="140"/>
      <c r="AY4" s="143"/>
    </row>
    <row r="5" spans="1:136" ht="12.75" customHeight="1">
      <c r="A5" s="136"/>
      <c r="B5" s="428" t="s">
        <v>341</v>
      </c>
      <c r="C5" s="428"/>
      <c r="D5" s="428"/>
      <c r="E5" s="428"/>
      <c r="F5" s="428"/>
      <c r="G5" s="428"/>
      <c r="H5" s="137"/>
      <c r="I5" s="139"/>
      <c r="J5" s="137"/>
      <c r="K5" s="137"/>
      <c r="L5" s="137"/>
      <c r="M5" s="137"/>
      <c r="N5" s="138"/>
      <c r="O5" s="138"/>
      <c r="P5" s="137"/>
      <c r="Q5" s="140"/>
      <c r="R5" s="140"/>
      <c r="S5" s="140"/>
      <c r="T5" s="140"/>
      <c r="U5" s="140"/>
      <c r="V5" s="140"/>
      <c r="W5" s="140"/>
      <c r="X5" s="140"/>
      <c r="Y5" s="140"/>
      <c r="Z5" s="140"/>
      <c r="AA5" s="140"/>
      <c r="AB5" s="140"/>
      <c r="AC5" s="140"/>
      <c r="AD5" s="140"/>
      <c r="AE5" s="140"/>
      <c r="AF5" s="140"/>
      <c r="AG5" s="140"/>
      <c r="AH5" s="140"/>
      <c r="AI5" s="141"/>
      <c r="AJ5" s="141"/>
      <c r="AK5" s="142"/>
      <c r="AL5" s="142"/>
      <c r="AM5" s="141"/>
      <c r="AN5" s="141"/>
      <c r="AO5" s="141"/>
      <c r="AP5" s="141"/>
      <c r="AQ5" s="142"/>
      <c r="AR5" s="142"/>
      <c r="AS5" s="141"/>
      <c r="AT5" s="141"/>
      <c r="AU5" s="141"/>
      <c r="AV5" s="141"/>
      <c r="AW5" s="141"/>
      <c r="AX5" s="140"/>
      <c r="AY5" s="143"/>
    </row>
    <row r="6" spans="1:136" ht="12.75" customHeight="1">
      <c r="A6" s="144"/>
      <c r="B6" s="421" t="s">
        <v>226</v>
      </c>
      <c r="C6" s="421" t="s">
        <v>131</v>
      </c>
      <c r="D6" s="421" t="s">
        <v>15</v>
      </c>
      <c r="E6" s="409" t="s">
        <v>18</v>
      </c>
      <c r="F6" s="422" t="s">
        <v>130</v>
      </c>
      <c r="G6" s="409" t="s">
        <v>141</v>
      </c>
      <c r="H6" s="409" t="s">
        <v>134</v>
      </c>
      <c r="I6" s="409" t="s">
        <v>52</v>
      </c>
      <c r="J6" s="423" t="s">
        <v>19</v>
      </c>
      <c r="K6" s="409" t="s">
        <v>343</v>
      </c>
      <c r="L6" s="409" t="s">
        <v>10</v>
      </c>
      <c r="M6" s="409" t="s">
        <v>312</v>
      </c>
      <c r="N6" s="409" t="s">
        <v>77</v>
      </c>
      <c r="O6" s="409" t="s">
        <v>21</v>
      </c>
      <c r="P6" s="409" t="s">
        <v>11</v>
      </c>
      <c r="Q6" s="406" t="s">
        <v>229</v>
      </c>
      <c r="R6" s="407"/>
      <c r="S6" s="407"/>
      <c r="T6" s="407"/>
      <c r="U6" s="407"/>
      <c r="V6" s="407"/>
      <c r="W6" s="407"/>
      <c r="X6" s="407"/>
      <c r="Y6" s="407"/>
      <c r="Z6" s="407"/>
      <c r="AA6" s="408"/>
      <c r="AB6" s="390"/>
      <c r="AC6" s="441" t="s">
        <v>230</v>
      </c>
      <c r="AD6" s="442"/>
      <c r="AE6" s="442"/>
      <c r="AF6" s="442"/>
      <c r="AG6" s="443"/>
      <c r="AH6" s="428" t="s">
        <v>162</v>
      </c>
      <c r="AI6" s="428"/>
      <c r="AJ6" s="428"/>
      <c r="AK6" s="153">
        <v>0.03</v>
      </c>
      <c r="AL6" s="429" t="s">
        <v>63</v>
      </c>
      <c r="AM6" s="433" t="s">
        <v>163</v>
      </c>
      <c r="AN6" s="433"/>
      <c r="AO6" s="433"/>
      <c r="AP6" s="433"/>
      <c r="AQ6" s="430" t="s">
        <v>189</v>
      </c>
      <c r="AR6" s="431"/>
      <c r="AS6" s="431"/>
      <c r="AT6" s="431"/>
      <c r="AU6" s="431"/>
      <c r="AV6" s="431"/>
      <c r="AW6" s="432"/>
      <c r="AX6" s="435" t="s">
        <v>76</v>
      </c>
      <c r="AY6" s="417" t="s">
        <v>0</v>
      </c>
      <c r="AZ6" s="417" t="s">
        <v>349</v>
      </c>
      <c r="BA6" s="417" t="s">
        <v>353</v>
      </c>
      <c r="BE6" s="3"/>
    </row>
    <row r="7" spans="1:136" s="79" customFormat="1" ht="12.75" customHeight="1">
      <c r="A7" s="155"/>
      <c r="B7" s="421"/>
      <c r="C7" s="421"/>
      <c r="D7" s="421"/>
      <c r="E7" s="409"/>
      <c r="F7" s="422"/>
      <c r="G7" s="409"/>
      <c r="H7" s="409"/>
      <c r="I7" s="409"/>
      <c r="J7" s="423"/>
      <c r="K7" s="409"/>
      <c r="L7" s="409"/>
      <c r="M7" s="409"/>
      <c r="N7" s="409"/>
      <c r="O7" s="409"/>
      <c r="P7" s="409"/>
      <c r="Q7" s="415" t="s">
        <v>354</v>
      </c>
      <c r="R7" s="415" t="s">
        <v>362</v>
      </c>
      <c r="S7" s="415" t="s">
        <v>355</v>
      </c>
      <c r="T7" s="415" t="s">
        <v>363</v>
      </c>
      <c r="U7" s="415" t="s">
        <v>356</v>
      </c>
      <c r="V7" s="415" t="s">
        <v>364</v>
      </c>
      <c r="W7" s="415" t="s">
        <v>357</v>
      </c>
      <c r="X7" s="415" t="s">
        <v>365</v>
      </c>
      <c r="Y7" s="415" t="s">
        <v>358</v>
      </c>
      <c r="Z7" s="415" t="s">
        <v>366</v>
      </c>
      <c r="AA7" s="415" t="s">
        <v>359</v>
      </c>
      <c r="AB7" s="415" t="s">
        <v>367</v>
      </c>
      <c r="AC7" s="435" t="s">
        <v>7</v>
      </c>
      <c r="AD7" s="435" t="s">
        <v>5</v>
      </c>
      <c r="AE7" s="435" t="s">
        <v>17</v>
      </c>
      <c r="AF7" s="435" t="s">
        <v>41</v>
      </c>
      <c r="AG7" s="435" t="s">
        <v>16</v>
      </c>
      <c r="AH7" s="435" t="s">
        <v>42</v>
      </c>
      <c r="AI7" s="436" t="s">
        <v>43</v>
      </c>
      <c r="AJ7" s="436" t="s">
        <v>53</v>
      </c>
      <c r="AK7" s="429" t="s">
        <v>116</v>
      </c>
      <c r="AL7" s="429"/>
      <c r="AM7" s="156" t="s">
        <v>164</v>
      </c>
      <c r="AN7" s="156" t="s">
        <v>165</v>
      </c>
      <c r="AO7" s="434" t="s">
        <v>160</v>
      </c>
      <c r="AP7" s="434" t="s">
        <v>161</v>
      </c>
      <c r="AQ7" s="429" t="s">
        <v>169</v>
      </c>
      <c r="AR7" s="429" t="s">
        <v>170</v>
      </c>
      <c r="AS7" s="157" t="s">
        <v>164</v>
      </c>
      <c r="AT7" s="157" t="s">
        <v>164</v>
      </c>
      <c r="AU7" s="158" t="s">
        <v>165</v>
      </c>
      <c r="AV7" s="436" t="s">
        <v>188</v>
      </c>
      <c r="AW7" s="436" t="s">
        <v>160</v>
      </c>
      <c r="AX7" s="435"/>
      <c r="AY7" s="417"/>
      <c r="AZ7" s="417"/>
      <c r="BA7" s="417"/>
      <c r="BE7" s="80"/>
    </row>
    <row r="8" spans="1:136" s="79" customFormat="1" ht="69.75" customHeight="1">
      <c r="A8" s="155"/>
      <c r="B8" s="421"/>
      <c r="C8" s="421"/>
      <c r="D8" s="421"/>
      <c r="E8" s="409"/>
      <c r="F8" s="422"/>
      <c r="G8" s="409"/>
      <c r="H8" s="409"/>
      <c r="I8" s="409"/>
      <c r="J8" s="423"/>
      <c r="K8" s="409"/>
      <c r="L8" s="409"/>
      <c r="M8" s="409"/>
      <c r="N8" s="409"/>
      <c r="O8" s="409"/>
      <c r="P8" s="409"/>
      <c r="Q8" s="416"/>
      <c r="R8" s="416"/>
      <c r="S8" s="416"/>
      <c r="T8" s="416"/>
      <c r="U8" s="416"/>
      <c r="V8" s="416"/>
      <c r="W8" s="416"/>
      <c r="X8" s="416"/>
      <c r="Y8" s="416"/>
      <c r="Z8" s="416"/>
      <c r="AA8" s="416"/>
      <c r="AB8" s="416"/>
      <c r="AC8" s="435"/>
      <c r="AD8" s="435"/>
      <c r="AE8" s="435"/>
      <c r="AF8" s="435"/>
      <c r="AG8" s="435"/>
      <c r="AH8" s="435"/>
      <c r="AI8" s="436"/>
      <c r="AJ8" s="436"/>
      <c r="AK8" s="429"/>
      <c r="AL8" s="429"/>
      <c r="AM8" s="156" t="s">
        <v>166</v>
      </c>
      <c r="AN8" s="156" t="s">
        <v>166</v>
      </c>
      <c r="AO8" s="434"/>
      <c r="AP8" s="434"/>
      <c r="AQ8" s="429"/>
      <c r="AR8" s="429"/>
      <c r="AS8" s="81" t="s">
        <v>187</v>
      </c>
      <c r="AT8" s="81" t="s">
        <v>185</v>
      </c>
      <c r="AU8" s="81" t="s">
        <v>186</v>
      </c>
      <c r="AV8" s="436"/>
      <c r="AW8" s="436"/>
      <c r="AX8" s="435"/>
      <c r="AY8" s="417"/>
      <c r="AZ8" s="417"/>
      <c r="BA8" s="417"/>
      <c r="BE8" s="80"/>
      <c r="BG8" s="86" t="s">
        <v>180</v>
      </c>
      <c r="BI8" s="86" t="s">
        <v>168</v>
      </c>
      <c r="DH8" s="437" t="s">
        <v>183</v>
      </c>
      <c r="DI8" s="438"/>
    </row>
    <row r="9" spans="1:136" s="69" customFormat="1" ht="42.75" customHeight="1">
      <c r="A9" s="155"/>
      <c r="B9" s="112" t="s">
        <v>91</v>
      </c>
      <c r="C9" s="112" t="s">
        <v>132</v>
      </c>
      <c r="D9" s="117" t="s">
        <v>40</v>
      </c>
      <c r="E9" s="113" t="s">
        <v>82</v>
      </c>
      <c r="F9" s="114" t="s">
        <v>129</v>
      </c>
      <c r="G9" s="113" t="s">
        <v>83</v>
      </c>
      <c r="H9" s="113" t="s">
        <v>133</v>
      </c>
      <c r="I9" s="113" t="s">
        <v>56</v>
      </c>
      <c r="J9" s="113" t="s">
        <v>84</v>
      </c>
      <c r="K9" s="113" t="s">
        <v>12</v>
      </c>
      <c r="L9" s="113" t="s">
        <v>13</v>
      </c>
      <c r="M9" s="113"/>
      <c r="N9" s="113" t="s">
        <v>97</v>
      </c>
      <c r="O9" s="113" t="s">
        <v>14</v>
      </c>
      <c r="P9" s="113" t="s">
        <v>37</v>
      </c>
      <c r="Q9" s="160" t="s">
        <v>311</v>
      </c>
      <c r="R9" s="160"/>
      <c r="S9" s="159" t="s">
        <v>33</v>
      </c>
      <c r="T9" s="391"/>
      <c r="U9" s="159" t="s">
        <v>34</v>
      </c>
      <c r="V9" s="391"/>
      <c r="W9" s="159" t="s">
        <v>35</v>
      </c>
      <c r="X9" s="391"/>
      <c r="Y9" s="159" t="s">
        <v>36</v>
      </c>
      <c r="Z9" s="391"/>
      <c r="AA9" s="159" t="s">
        <v>135</v>
      </c>
      <c r="AB9" s="391"/>
      <c r="AC9" s="160" t="s">
        <v>85</v>
      </c>
      <c r="AD9" s="160" t="s">
        <v>31</v>
      </c>
      <c r="AE9" s="160" t="s">
        <v>37</v>
      </c>
      <c r="AF9" s="160" t="s">
        <v>86</v>
      </c>
      <c r="AG9" s="160" t="s">
        <v>38</v>
      </c>
      <c r="AH9" s="112" t="s">
        <v>80</v>
      </c>
      <c r="AI9" s="112" t="s">
        <v>87</v>
      </c>
      <c r="AJ9" s="112" t="s">
        <v>88</v>
      </c>
      <c r="AK9" s="161" t="s">
        <v>89</v>
      </c>
      <c r="AL9" s="161" t="s">
        <v>62</v>
      </c>
      <c r="AM9" s="162" t="s">
        <v>79</v>
      </c>
      <c r="AN9" s="162" t="s">
        <v>81</v>
      </c>
      <c r="AO9" s="162" t="s">
        <v>109</v>
      </c>
      <c r="AP9" s="162" t="s">
        <v>110</v>
      </c>
      <c r="AQ9" s="161" t="s">
        <v>193</v>
      </c>
      <c r="AR9" s="161" t="s">
        <v>192</v>
      </c>
      <c r="AS9" s="163" t="s">
        <v>194</v>
      </c>
      <c r="AT9" s="163" t="s">
        <v>190</v>
      </c>
      <c r="AU9" s="163" t="s">
        <v>195</v>
      </c>
      <c r="AV9" s="163" t="s">
        <v>191</v>
      </c>
      <c r="AW9" s="163" t="s">
        <v>202</v>
      </c>
      <c r="AX9" s="160" t="s">
        <v>90</v>
      </c>
      <c r="AY9" s="164" t="s">
        <v>39</v>
      </c>
      <c r="AZ9" s="377"/>
      <c r="BA9" s="395"/>
      <c r="BE9" s="111"/>
      <c r="BG9" s="86"/>
      <c r="BI9" s="86">
        <v>1</v>
      </c>
      <c r="BJ9" s="86">
        <f>1+BI9</f>
        <v>2</v>
      </c>
      <c r="BK9" s="86">
        <f t="shared" ref="BK9:CQ9" si="0">1+BJ9</f>
        <v>3</v>
      </c>
      <c r="BL9" s="86">
        <f t="shared" si="0"/>
        <v>4</v>
      </c>
      <c r="BM9" s="86">
        <f t="shared" si="0"/>
        <v>5</v>
      </c>
      <c r="BN9" s="86">
        <f t="shared" si="0"/>
        <v>6</v>
      </c>
      <c r="BO9" s="86">
        <f t="shared" si="0"/>
        <v>7</v>
      </c>
      <c r="BP9" s="86">
        <f t="shared" si="0"/>
        <v>8</v>
      </c>
      <c r="BQ9" s="86">
        <f t="shared" si="0"/>
        <v>9</v>
      </c>
      <c r="BR9" s="86">
        <f t="shared" si="0"/>
        <v>10</v>
      </c>
      <c r="BS9" s="86">
        <f t="shared" si="0"/>
        <v>11</v>
      </c>
      <c r="BT9" s="86">
        <f t="shared" si="0"/>
        <v>12</v>
      </c>
      <c r="BU9" s="86">
        <f t="shared" si="0"/>
        <v>13</v>
      </c>
      <c r="BV9" s="86">
        <f t="shared" si="0"/>
        <v>14</v>
      </c>
      <c r="BW9" s="86">
        <f t="shared" si="0"/>
        <v>15</v>
      </c>
      <c r="BX9" s="86">
        <f t="shared" si="0"/>
        <v>16</v>
      </c>
      <c r="BY9" s="86">
        <f t="shared" si="0"/>
        <v>17</v>
      </c>
      <c r="BZ9" s="86">
        <f t="shared" si="0"/>
        <v>18</v>
      </c>
      <c r="CA9" s="86">
        <f t="shared" si="0"/>
        <v>19</v>
      </c>
      <c r="CB9" s="86">
        <f t="shared" si="0"/>
        <v>20</v>
      </c>
      <c r="CC9" s="86">
        <f t="shared" si="0"/>
        <v>21</v>
      </c>
      <c r="CD9" s="86">
        <f t="shared" si="0"/>
        <v>22</v>
      </c>
      <c r="CE9" s="86">
        <f t="shared" si="0"/>
        <v>23</v>
      </c>
      <c r="CF9" s="86">
        <f t="shared" si="0"/>
        <v>24</v>
      </c>
      <c r="CG9" s="86">
        <f t="shared" si="0"/>
        <v>25</v>
      </c>
      <c r="CH9" s="86">
        <f t="shared" si="0"/>
        <v>26</v>
      </c>
      <c r="CI9" s="86">
        <f t="shared" si="0"/>
        <v>27</v>
      </c>
      <c r="CJ9" s="86">
        <f t="shared" si="0"/>
        <v>28</v>
      </c>
      <c r="CK9" s="86">
        <f t="shared" si="0"/>
        <v>29</v>
      </c>
      <c r="CL9" s="86">
        <f t="shared" si="0"/>
        <v>30</v>
      </c>
      <c r="CM9" s="86">
        <f t="shared" si="0"/>
        <v>31</v>
      </c>
      <c r="CN9" s="86">
        <f t="shared" si="0"/>
        <v>32</v>
      </c>
      <c r="CO9" s="86">
        <f t="shared" si="0"/>
        <v>33</v>
      </c>
      <c r="CP9" s="86">
        <f t="shared" si="0"/>
        <v>34</v>
      </c>
      <c r="CQ9" s="86">
        <f t="shared" si="0"/>
        <v>35</v>
      </c>
      <c r="CR9" s="86">
        <f t="shared" ref="CR9:DF9" si="1">1+CQ9</f>
        <v>36</v>
      </c>
      <c r="CS9" s="86">
        <f t="shared" si="1"/>
        <v>37</v>
      </c>
      <c r="CT9" s="86">
        <f t="shared" si="1"/>
        <v>38</v>
      </c>
      <c r="CU9" s="86">
        <f t="shared" si="1"/>
        <v>39</v>
      </c>
      <c r="CV9" s="86">
        <f t="shared" si="1"/>
        <v>40</v>
      </c>
      <c r="CW9" s="86">
        <f t="shared" si="1"/>
        <v>41</v>
      </c>
      <c r="CX9" s="86">
        <f t="shared" si="1"/>
        <v>42</v>
      </c>
      <c r="CY9" s="86">
        <f t="shared" si="1"/>
        <v>43</v>
      </c>
      <c r="CZ9" s="86">
        <f t="shared" si="1"/>
        <v>44</v>
      </c>
      <c r="DA9" s="86">
        <f t="shared" si="1"/>
        <v>45</v>
      </c>
      <c r="DB9" s="86">
        <f t="shared" si="1"/>
        <v>46</v>
      </c>
      <c r="DC9" s="86">
        <f t="shared" si="1"/>
        <v>47</v>
      </c>
      <c r="DD9" s="86">
        <f t="shared" si="1"/>
        <v>48</v>
      </c>
      <c r="DE9" s="86">
        <f t="shared" si="1"/>
        <v>49</v>
      </c>
      <c r="DF9" s="86">
        <f t="shared" si="1"/>
        <v>50</v>
      </c>
      <c r="DH9" s="86">
        <v>1</v>
      </c>
      <c r="DI9" s="86">
        <f>1+DH9</f>
        <v>2</v>
      </c>
      <c r="DJ9" s="86">
        <f t="shared" ref="DJ9:EA9" si="2">1+DI9</f>
        <v>3</v>
      </c>
      <c r="DK9" s="86">
        <f t="shared" si="2"/>
        <v>4</v>
      </c>
      <c r="DL9" s="86">
        <f t="shared" si="2"/>
        <v>5</v>
      </c>
      <c r="DM9" s="86">
        <f t="shared" si="2"/>
        <v>6</v>
      </c>
      <c r="DN9" s="86">
        <f t="shared" si="2"/>
        <v>7</v>
      </c>
      <c r="DO9" s="86">
        <f t="shared" si="2"/>
        <v>8</v>
      </c>
      <c r="DP9" s="86">
        <f t="shared" si="2"/>
        <v>9</v>
      </c>
      <c r="DQ9" s="86">
        <f t="shared" si="2"/>
        <v>10</v>
      </c>
      <c r="DR9" s="86">
        <f t="shared" si="2"/>
        <v>11</v>
      </c>
      <c r="DS9" s="86">
        <f t="shared" si="2"/>
        <v>12</v>
      </c>
      <c r="DT9" s="86">
        <f t="shared" si="2"/>
        <v>13</v>
      </c>
      <c r="DU9" s="86">
        <f t="shared" si="2"/>
        <v>14</v>
      </c>
      <c r="DV9" s="86">
        <f t="shared" si="2"/>
        <v>15</v>
      </c>
      <c r="DW9" s="86">
        <f t="shared" si="2"/>
        <v>16</v>
      </c>
      <c r="DX9" s="86">
        <f t="shared" si="2"/>
        <v>17</v>
      </c>
      <c r="DY9" s="86">
        <f t="shared" si="2"/>
        <v>18</v>
      </c>
      <c r="DZ9" s="86">
        <f t="shared" si="2"/>
        <v>19</v>
      </c>
      <c r="EA9" s="86">
        <f t="shared" si="2"/>
        <v>20</v>
      </c>
      <c r="EB9" s="86">
        <f>1+EA9</f>
        <v>21</v>
      </c>
      <c r="EC9" s="86">
        <f>1+EB9</f>
        <v>22</v>
      </c>
      <c r="ED9" s="86">
        <f>1+EC9</f>
        <v>23</v>
      </c>
      <c r="EE9" s="86">
        <f>1+ED9</f>
        <v>24</v>
      </c>
      <c r="EF9" s="86">
        <f>1+EE9</f>
        <v>25</v>
      </c>
    </row>
    <row r="10" spans="1:136" ht="33" customHeight="1">
      <c r="A10" s="176">
        <f>+A9+1</f>
        <v>1</v>
      </c>
      <c r="B10" s="177">
        <f>+'1'!$AD$103</f>
        <v>0</v>
      </c>
      <c r="C10" s="178" t="str">
        <f>+'1'!$AH$103</f>
        <v>New Balance</v>
      </c>
      <c r="D10" s="178" t="str">
        <f>+'1'!$B$103</f>
        <v>PWI2(ID)</v>
      </c>
      <c r="E10" s="178" t="str">
        <f>+'1'!$C$103</f>
        <v>Tong HongVN)</v>
      </c>
      <c r="F10" s="372">
        <f>+'1'!$D$103</f>
        <v>0</v>
      </c>
      <c r="G10" s="179" t="str">
        <f>+'1'!$E$103</f>
        <v>pwi-udp</v>
      </c>
      <c r="H10" s="179" t="str">
        <f>+'1'!$F$103</f>
        <v/>
      </c>
      <c r="I10" s="372">
        <f>+'1'!$G$103</f>
        <v>0</v>
      </c>
      <c r="J10" s="180">
        <f>+'1'!$H$103</f>
        <v>0</v>
      </c>
      <c r="K10" s="179" t="str">
        <f>+'1'!$I$103</f>
        <v/>
      </c>
      <c r="L10" s="179" t="str">
        <f>+'1'!$J$103</f>
        <v/>
      </c>
      <c r="M10" s="291"/>
      <c r="N10" s="181" t="str">
        <f>+'1'!$K$103</f>
        <v>Insert Leather Names of your Tannery</v>
      </c>
      <c r="O10" s="181">
        <f>+'1'!$L$103</f>
        <v>0</v>
      </c>
      <c r="P10" s="179">
        <f>+'1'!$M$103</f>
        <v>0</v>
      </c>
      <c r="Q10" s="180">
        <f>+'1'!$N$109</f>
        <v>0</v>
      </c>
      <c r="R10" s="180">
        <f>'1'!$G$40</f>
        <v>0</v>
      </c>
      <c r="S10" s="180">
        <f>+'1'!$O$109</f>
        <v>0</v>
      </c>
      <c r="T10" s="180">
        <f>'1'!$G$41</f>
        <v>0</v>
      </c>
      <c r="U10" s="180">
        <f>+'1'!$P$109</f>
        <v>0</v>
      </c>
      <c r="V10" s="180">
        <f>'1'!$G$42</f>
        <v>0</v>
      </c>
      <c r="W10" s="180">
        <f>+'1'!$Q$109</f>
        <v>0</v>
      </c>
      <c r="X10" s="180">
        <f>'1'!$G$43</f>
        <v>0</v>
      </c>
      <c r="Y10" s="180">
        <f>+'1'!$R$109</f>
        <v>0</v>
      </c>
      <c r="Z10" s="180">
        <f>'1'!$G$44</f>
        <v>0</v>
      </c>
      <c r="AA10" s="180">
        <f>+'1'!$S$109</f>
        <v>0</v>
      </c>
      <c r="AB10" s="180">
        <f>'1'!$G$45+'1'!$G$46+'1'!$G$47</f>
        <v>0</v>
      </c>
      <c r="AC10" s="180">
        <f>+'1'!$U$109</f>
        <v>0</v>
      </c>
      <c r="AD10" s="180">
        <f>+'1'!$V$109</f>
        <v>0</v>
      </c>
      <c r="AE10" s="180">
        <f>+'1'!$W$109</f>
        <v>0</v>
      </c>
      <c r="AF10" s="180">
        <f>+'1'!$X$109</f>
        <v>0</v>
      </c>
      <c r="AG10" s="180">
        <f>+'1'!$Y$109</f>
        <v>0</v>
      </c>
      <c r="AH10" s="180">
        <f>+'1'!$AB$109</f>
        <v>0</v>
      </c>
      <c r="AI10" s="182">
        <f>+'1'!$AC$109</f>
        <v>0</v>
      </c>
      <c r="AJ10" s="180">
        <f>+'1'!$AD$109</f>
        <v>0</v>
      </c>
      <c r="AK10" s="183">
        <f>+'1'!$AA$109</f>
        <v>0</v>
      </c>
      <c r="AL10" s="183">
        <f>+'1'!$AE$103</f>
        <v>1</v>
      </c>
      <c r="AM10" s="182">
        <f>+'1'!$AG$109</f>
        <v>0</v>
      </c>
      <c r="AN10" s="182">
        <f>+'1'!$AH$109</f>
        <v>0</v>
      </c>
      <c r="AO10" s="182">
        <f>+'1'!$AE$109</f>
        <v>0</v>
      </c>
      <c r="AP10" s="184">
        <f>+'1'!$AJ$109</f>
        <v>0</v>
      </c>
      <c r="AQ10" s="183">
        <f t="shared" ref="AQ10:AQ41" si="3">IF(+AL10-AK10&gt;$AK$6,AL10-$AK$6,AK10)</f>
        <v>0.97</v>
      </c>
      <c r="AR10" s="185">
        <f>IF(AI10=0,0,HLOOKUP(+M10,$BI$89:$DF$161,73,FALSE))</f>
        <v>0</v>
      </c>
      <c r="AS10" s="182">
        <f t="shared" ref="AS10:AS41" si="4">IF(AM10=0,0,IF(AQ10=AK10,0,(BG10*(AQ10-AK10)/AL10)))</f>
        <v>0</v>
      </c>
      <c r="AT10" s="186">
        <f t="shared" ref="AT10:AT41" si="5">IF(AR10&gt;AL10,0,BG10*(AL10-AR10)/AL10)</f>
        <v>0</v>
      </c>
      <c r="AU10" s="182">
        <f>+'1'!$AH$109</f>
        <v>0</v>
      </c>
      <c r="AV10" s="184">
        <f>+'1'!$AJ$109</f>
        <v>0</v>
      </c>
      <c r="AW10" s="182">
        <f t="shared" ref="AW10:AW41" si="6">+AS10+AT10+AU10-AV10</f>
        <v>0</v>
      </c>
      <c r="AX10" s="187">
        <f>+'1'!$AI$109</f>
        <v>0</v>
      </c>
      <c r="AY10" s="188">
        <f>+'1'!$B$83</f>
        <v>0</v>
      </c>
      <c r="AZ10" s="381">
        <f>'1'!F14</f>
        <v>0</v>
      </c>
      <c r="BA10" s="372" t="str">
        <f>IF('1'!$B$81="","",'1'!$B$81)</f>
        <v/>
      </c>
      <c r="BB10" s="3">
        <f>+AK10*AI10</f>
        <v>0</v>
      </c>
      <c r="BC10" s="3">
        <f t="shared" ref="BC10:BC41" si="7">IF(+AJ10=0,0,AI10)</f>
        <v>0</v>
      </c>
      <c r="BD10" s="3">
        <f t="shared" ref="BD10:BD41" si="8">IF($BC$81=0,0,IF(+AJ10=0,0,+AJ10*BC10/$BC$81))</f>
        <v>0</v>
      </c>
      <c r="BE10" s="3">
        <f t="shared" ref="BE10:BE41" si="9">+AL10*AI10</f>
        <v>0</v>
      </c>
      <c r="BG10" s="42">
        <f>+'1'!G$48</f>
        <v>0</v>
      </c>
      <c r="BI10" s="119">
        <f t="shared" ref="BI10:BR19" si="10">IF(+$M10=BI$9,$BG10,0)</f>
        <v>0</v>
      </c>
      <c r="BJ10" s="119">
        <f t="shared" si="10"/>
        <v>0</v>
      </c>
      <c r="BK10" s="119">
        <f t="shared" si="10"/>
        <v>0</v>
      </c>
      <c r="BL10" s="119">
        <f t="shared" si="10"/>
        <v>0</v>
      </c>
      <c r="BM10" s="119">
        <f t="shared" si="10"/>
        <v>0</v>
      </c>
      <c r="BN10" s="119">
        <f t="shared" si="10"/>
        <v>0</v>
      </c>
      <c r="BO10" s="119">
        <f t="shared" si="10"/>
        <v>0</v>
      </c>
      <c r="BP10" s="119">
        <f t="shared" si="10"/>
        <v>0</v>
      </c>
      <c r="BQ10" s="119">
        <f t="shared" si="10"/>
        <v>0</v>
      </c>
      <c r="BR10" s="119">
        <f t="shared" si="10"/>
        <v>0</v>
      </c>
      <c r="BS10" s="119">
        <f t="shared" ref="BS10:CB19" si="11">IF(+$M10=BS$9,$BG10,0)</f>
        <v>0</v>
      </c>
      <c r="BT10" s="119">
        <f t="shared" si="11"/>
        <v>0</v>
      </c>
      <c r="BU10" s="119">
        <f t="shared" si="11"/>
        <v>0</v>
      </c>
      <c r="BV10" s="119">
        <f t="shared" si="11"/>
        <v>0</v>
      </c>
      <c r="BW10" s="119">
        <f t="shared" si="11"/>
        <v>0</v>
      </c>
      <c r="BX10" s="119">
        <f t="shared" si="11"/>
        <v>0</v>
      </c>
      <c r="BY10" s="119">
        <f t="shared" si="11"/>
        <v>0</v>
      </c>
      <c r="BZ10" s="119">
        <f t="shared" si="11"/>
        <v>0</v>
      </c>
      <c r="CA10" s="119">
        <f t="shared" si="11"/>
        <v>0</v>
      </c>
      <c r="CB10" s="119">
        <f t="shared" si="11"/>
        <v>0</v>
      </c>
      <c r="CC10" s="119">
        <f t="shared" ref="CC10:CL19" si="12">IF(+$M10=CC$9,$BG10,0)</f>
        <v>0</v>
      </c>
      <c r="CD10" s="119">
        <f t="shared" si="12"/>
        <v>0</v>
      </c>
      <c r="CE10" s="119">
        <f t="shared" si="12"/>
        <v>0</v>
      </c>
      <c r="CF10" s="119">
        <f t="shared" si="12"/>
        <v>0</v>
      </c>
      <c r="CG10" s="119">
        <f t="shared" si="12"/>
        <v>0</v>
      </c>
      <c r="CH10" s="119">
        <f t="shared" si="12"/>
        <v>0</v>
      </c>
      <c r="CI10" s="119">
        <f t="shared" si="12"/>
        <v>0</v>
      </c>
      <c r="CJ10" s="119">
        <f t="shared" si="12"/>
        <v>0</v>
      </c>
      <c r="CK10" s="119">
        <f t="shared" si="12"/>
        <v>0</v>
      </c>
      <c r="CL10" s="119">
        <f t="shared" si="12"/>
        <v>0</v>
      </c>
      <c r="CM10" s="119">
        <f t="shared" ref="CM10:CV19" si="13">IF(+$M10=CM$9,$BG10,0)</f>
        <v>0</v>
      </c>
      <c r="CN10" s="119">
        <f t="shared" si="13"/>
        <v>0</v>
      </c>
      <c r="CO10" s="119">
        <f t="shared" si="13"/>
        <v>0</v>
      </c>
      <c r="CP10" s="119">
        <f t="shared" si="13"/>
        <v>0</v>
      </c>
      <c r="CQ10" s="119">
        <f t="shared" si="13"/>
        <v>0</v>
      </c>
      <c r="CR10" s="119">
        <f t="shared" si="13"/>
        <v>0</v>
      </c>
      <c r="CS10" s="119">
        <f t="shared" si="13"/>
        <v>0</v>
      </c>
      <c r="CT10" s="119">
        <f t="shared" si="13"/>
        <v>0</v>
      </c>
      <c r="CU10" s="119">
        <f t="shared" si="13"/>
        <v>0</v>
      </c>
      <c r="CV10" s="119">
        <f t="shared" si="13"/>
        <v>0</v>
      </c>
      <c r="CW10" s="119">
        <f t="shared" ref="CW10:DF19" si="14">IF(+$M10=CW$9,$BG10,0)</f>
        <v>0</v>
      </c>
      <c r="CX10" s="119">
        <f t="shared" si="14"/>
        <v>0</v>
      </c>
      <c r="CY10" s="119">
        <f t="shared" si="14"/>
        <v>0</v>
      </c>
      <c r="CZ10" s="119">
        <f t="shared" si="14"/>
        <v>0</v>
      </c>
      <c r="DA10" s="119">
        <f t="shared" si="14"/>
        <v>0</v>
      </c>
      <c r="DB10" s="119">
        <f t="shared" si="14"/>
        <v>0</v>
      </c>
      <c r="DC10" s="119">
        <f t="shared" si="14"/>
        <v>0</v>
      </c>
      <c r="DD10" s="119">
        <f t="shared" si="14"/>
        <v>0</v>
      </c>
      <c r="DE10" s="119">
        <f t="shared" si="14"/>
        <v>0</v>
      </c>
      <c r="DF10" s="119">
        <f t="shared" si="14"/>
        <v>0</v>
      </c>
      <c r="DH10" s="118">
        <f t="shared" ref="DH10:DH55" si="15">IF(+$M10=DH$9,$AO10,0)</f>
        <v>0</v>
      </c>
      <c r="DI10" s="118">
        <f t="shared" ref="DI10:DR19" si="16">IF(+$M10=DI$9,$AO10,0)</f>
        <v>0</v>
      </c>
      <c r="DJ10" s="118">
        <f t="shared" si="16"/>
        <v>0</v>
      </c>
      <c r="DK10" s="118">
        <f t="shared" si="16"/>
        <v>0</v>
      </c>
      <c r="DL10" s="118">
        <f t="shared" si="16"/>
        <v>0</v>
      </c>
      <c r="DM10" s="118">
        <f t="shared" si="16"/>
        <v>0</v>
      </c>
      <c r="DN10" s="118">
        <f t="shared" si="16"/>
        <v>0</v>
      </c>
      <c r="DO10" s="118">
        <f t="shared" si="16"/>
        <v>0</v>
      </c>
      <c r="DP10" s="118">
        <f t="shared" si="16"/>
        <v>0</v>
      </c>
      <c r="DQ10" s="118">
        <f t="shared" si="16"/>
        <v>0</v>
      </c>
      <c r="DR10" s="118">
        <f t="shared" si="16"/>
        <v>0</v>
      </c>
      <c r="DS10" s="118">
        <f t="shared" ref="DS10:EF19" si="17">IF(+$M10=DS$9,$AO10,0)</f>
        <v>0</v>
      </c>
      <c r="DT10" s="118">
        <f t="shared" si="17"/>
        <v>0</v>
      </c>
      <c r="DU10" s="118">
        <f t="shared" si="17"/>
        <v>0</v>
      </c>
      <c r="DV10" s="118">
        <f t="shared" si="17"/>
        <v>0</v>
      </c>
      <c r="DW10" s="118">
        <f t="shared" si="17"/>
        <v>0</v>
      </c>
      <c r="DX10" s="118">
        <f t="shared" si="17"/>
        <v>0</v>
      </c>
      <c r="DY10" s="118">
        <f t="shared" si="17"/>
        <v>0</v>
      </c>
      <c r="DZ10" s="118">
        <f t="shared" si="17"/>
        <v>0</v>
      </c>
      <c r="EA10" s="118">
        <f t="shared" si="17"/>
        <v>0</v>
      </c>
      <c r="EB10" s="118">
        <f t="shared" si="17"/>
        <v>0</v>
      </c>
      <c r="EC10" s="118">
        <f t="shared" si="17"/>
        <v>0</v>
      </c>
      <c r="ED10" s="118">
        <f t="shared" si="17"/>
        <v>0</v>
      </c>
      <c r="EE10" s="118">
        <f t="shared" si="17"/>
        <v>0</v>
      </c>
      <c r="EF10" s="118">
        <f t="shared" si="17"/>
        <v>0</v>
      </c>
    </row>
    <row r="11" spans="1:136" ht="33" customHeight="1">
      <c r="A11" s="176">
        <f>+A10+1</f>
        <v>2</v>
      </c>
      <c r="B11" s="177">
        <f>+'2'!$AD$103</f>
        <v>0</v>
      </c>
      <c r="C11" s="178" t="str">
        <f>+'2'!$AH$103</f>
        <v>New Balance</v>
      </c>
      <c r="D11" s="178" t="str">
        <f>+'2'!$B$103</f>
        <v>PWI2(ID)</v>
      </c>
      <c r="E11" s="178" t="str">
        <f>+'2'!$C$103</f>
        <v>Tong HongVN)</v>
      </c>
      <c r="F11" s="372">
        <f>+'2'!$D$103</f>
        <v>0</v>
      </c>
      <c r="G11" s="179" t="str">
        <f>+'2'!$E$103</f>
        <v/>
      </c>
      <c r="H11" s="179" t="str">
        <f>+'2'!$F$103</f>
        <v/>
      </c>
      <c r="I11" s="372">
        <f>+'2'!$G$103</f>
        <v>0</v>
      </c>
      <c r="J11" s="180">
        <f>+'2'!$H$103</f>
        <v>0</v>
      </c>
      <c r="K11" s="179" t="str">
        <f>+'2'!$I$103</f>
        <v/>
      </c>
      <c r="L11" s="179" t="str">
        <f>+'2'!$J$103</f>
        <v/>
      </c>
      <c r="M11" s="291"/>
      <c r="N11" s="181" t="str">
        <f>+'2'!$K$103</f>
        <v>Insert Leather Names of your Tannery</v>
      </c>
      <c r="O11" s="181">
        <f>+'2'!$L$103</f>
        <v>0</v>
      </c>
      <c r="P11" s="179">
        <f>+'2'!$M$103</f>
        <v>0</v>
      </c>
      <c r="Q11" s="180">
        <f>+'2'!$N$109</f>
        <v>0</v>
      </c>
      <c r="R11" s="180">
        <f>'2'!$G$40</f>
        <v>0</v>
      </c>
      <c r="S11" s="180">
        <f>+'2'!$O$109</f>
        <v>0</v>
      </c>
      <c r="T11" s="180">
        <f>'2'!$G$41</f>
        <v>0</v>
      </c>
      <c r="U11" s="180">
        <f>+'2'!$P$109</f>
        <v>0</v>
      </c>
      <c r="V11" s="180">
        <f>'2'!$G$42</f>
        <v>0</v>
      </c>
      <c r="W11" s="180">
        <f>+'2'!$Q$109</f>
        <v>0</v>
      </c>
      <c r="X11" s="180">
        <f>'2'!$G$43</f>
        <v>0</v>
      </c>
      <c r="Y11" s="180">
        <f>+'2'!$R$109</f>
        <v>0</v>
      </c>
      <c r="Z11" s="180">
        <f>'2'!$G$44</f>
        <v>0</v>
      </c>
      <c r="AA11" s="180">
        <f>+'2'!$S$109</f>
        <v>0</v>
      </c>
      <c r="AB11" s="180">
        <f>'2'!$G$45+'2'!$G$46+'2'!$G$47</f>
        <v>0</v>
      </c>
      <c r="AC11" s="180">
        <f>+'2'!$U$109</f>
        <v>0</v>
      </c>
      <c r="AD11" s="180">
        <f>+'2'!$V$109</f>
        <v>0</v>
      </c>
      <c r="AE11" s="180">
        <f>+'2'!$W$109</f>
        <v>0</v>
      </c>
      <c r="AF11" s="180">
        <f>+'2'!$X$109</f>
        <v>0</v>
      </c>
      <c r="AG11" s="180">
        <f>+'2'!$Y$109</f>
        <v>0</v>
      </c>
      <c r="AH11" s="180">
        <f>+'2'!$AB$109</f>
        <v>0</v>
      </c>
      <c r="AI11" s="182">
        <f>+'2'!$AC$109</f>
        <v>0</v>
      </c>
      <c r="AJ11" s="180">
        <f>+'2'!$AD$109</f>
        <v>0</v>
      </c>
      <c r="AK11" s="183">
        <f>+'2'!$AA$109</f>
        <v>0</v>
      </c>
      <c r="AL11" s="183">
        <f>+'2'!$AE$103</f>
        <v>1</v>
      </c>
      <c r="AM11" s="182">
        <f>+'2'!$AG$109</f>
        <v>0</v>
      </c>
      <c r="AN11" s="182">
        <f>+'2'!$AH$109</f>
        <v>0</v>
      </c>
      <c r="AO11" s="182">
        <f>+'2'!$AE$109</f>
        <v>0</v>
      </c>
      <c r="AP11" s="184">
        <f>+'2'!$AJ$109</f>
        <v>0</v>
      </c>
      <c r="AQ11" s="183">
        <f t="shared" si="3"/>
        <v>0.97</v>
      </c>
      <c r="AR11" s="185">
        <f t="shared" ref="AR11:AR74" si="18">IF(AI11=0,0,HLOOKUP(+M11,$BI$89:$DF$161,73,FALSE))</f>
        <v>0</v>
      </c>
      <c r="AS11" s="182">
        <f t="shared" si="4"/>
        <v>0</v>
      </c>
      <c r="AT11" s="186">
        <f t="shared" si="5"/>
        <v>0</v>
      </c>
      <c r="AU11" s="182">
        <f>+'2'!$AH$109</f>
        <v>0</v>
      </c>
      <c r="AV11" s="184">
        <f>+'2'!$AJ$109</f>
        <v>0</v>
      </c>
      <c r="AW11" s="182">
        <f t="shared" si="6"/>
        <v>0</v>
      </c>
      <c r="AX11" s="187">
        <f>+'2'!$AI$109</f>
        <v>0</v>
      </c>
      <c r="AY11" s="188">
        <f>+'2'!$B$83</f>
        <v>0</v>
      </c>
      <c r="AZ11" s="381">
        <f>'2'!F14</f>
        <v>0</v>
      </c>
      <c r="BA11" s="372" t="str">
        <f>IF('2'!$B$81="","",'2'!$B$81)</f>
        <v/>
      </c>
      <c r="BB11" s="3">
        <f t="shared" ref="BB11:BB74" si="19">+AK11*AI11</f>
        <v>0</v>
      </c>
      <c r="BC11" s="3">
        <f t="shared" si="7"/>
        <v>0</v>
      </c>
      <c r="BD11" s="3">
        <f t="shared" si="8"/>
        <v>0</v>
      </c>
      <c r="BE11" s="3">
        <f t="shared" si="9"/>
        <v>0</v>
      </c>
      <c r="BG11" s="42">
        <f>+'2'!$G$48</f>
        <v>0</v>
      </c>
      <c r="BI11" s="119">
        <f t="shared" si="10"/>
        <v>0</v>
      </c>
      <c r="BJ11" s="119">
        <f t="shared" si="10"/>
        <v>0</v>
      </c>
      <c r="BK11" s="119">
        <f t="shared" si="10"/>
        <v>0</v>
      </c>
      <c r="BL11" s="119">
        <f t="shared" si="10"/>
        <v>0</v>
      </c>
      <c r="BM11" s="119">
        <f t="shared" si="10"/>
        <v>0</v>
      </c>
      <c r="BN11" s="119">
        <f t="shared" si="10"/>
        <v>0</v>
      </c>
      <c r="BO11" s="119">
        <f t="shared" si="10"/>
        <v>0</v>
      </c>
      <c r="BP11" s="119">
        <f t="shared" si="10"/>
        <v>0</v>
      </c>
      <c r="BQ11" s="119">
        <f t="shared" si="10"/>
        <v>0</v>
      </c>
      <c r="BR11" s="119">
        <f t="shared" si="10"/>
        <v>0</v>
      </c>
      <c r="BS11" s="119">
        <f t="shared" si="11"/>
        <v>0</v>
      </c>
      <c r="BT11" s="119">
        <f t="shared" si="11"/>
        <v>0</v>
      </c>
      <c r="BU11" s="119">
        <f t="shared" si="11"/>
        <v>0</v>
      </c>
      <c r="BV11" s="119">
        <f t="shared" si="11"/>
        <v>0</v>
      </c>
      <c r="BW11" s="119">
        <f t="shared" si="11"/>
        <v>0</v>
      </c>
      <c r="BX11" s="119">
        <f t="shared" si="11"/>
        <v>0</v>
      </c>
      <c r="BY11" s="119">
        <f t="shared" si="11"/>
        <v>0</v>
      </c>
      <c r="BZ11" s="119">
        <f t="shared" si="11"/>
        <v>0</v>
      </c>
      <c r="CA11" s="119">
        <f t="shared" si="11"/>
        <v>0</v>
      </c>
      <c r="CB11" s="119">
        <f t="shared" si="11"/>
        <v>0</v>
      </c>
      <c r="CC11" s="119">
        <f t="shared" si="12"/>
        <v>0</v>
      </c>
      <c r="CD11" s="119">
        <f t="shared" si="12"/>
        <v>0</v>
      </c>
      <c r="CE11" s="119">
        <f t="shared" si="12"/>
        <v>0</v>
      </c>
      <c r="CF11" s="119">
        <f t="shared" si="12"/>
        <v>0</v>
      </c>
      <c r="CG11" s="119">
        <f t="shared" si="12"/>
        <v>0</v>
      </c>
      <c r="CH11" s="119">
        <f t="shared" si="12"/>
        <v>0</v>
      </c>
      <c r="CI11" s="119">
        <f t="shared" si="12"/>
        <v>0</v>
      </c>
      <c r="CJ11" s="119">
        <f t="shared" si="12"/>
        <v>0</v>
      </c>
      <c r="CK11" s="119">
        <f t="shared" si="12"/>
        <v>0</v>
      </c>
      <c r="CL11" s="119">
        <f t="shared" si="12"/>
        <v>0</v>
      </c>
      <c r="CM11" s="119">
        <f t="shared" si="13"/>
        <v>0</v>
      </c>
      <c r="CN11" s="119">
        <f t="shared" si="13"/>
        <v>0</v>
      </c>
      <c r="CO11" s="119">
        <f t="shared" si="13"/>
        <v>0</v>
      </c>
      <c r="CP11" s="119">
        <f t="shared" si="13"/>
        <v>0</v>
      </c>
      <c r="CQ11" s="119">
        <f t="shared" si="13"/>
        <v>0</v>
      </c>
      <c r="CR11" s="119">
        <f t="shared" si="13"/>
        <v>0</v>
      </c>
      <c r="CS11" s="119">
        <f t="shared" si="13"/>
        <v>0</v>
      </c>
      <c r="CT11" s="119">
        <f t="shared" si="13"/>
        <v>0</v>
      </c>
      <c r="CU11" s="119">
        <f t="shared" si="13"/>
        <v>0</v>
      </c>
      <c r="CV11" s="119">
        <f t="shared" si="13"/>
        <v>0</v>
      </c>
      <c r="CW11" s="119">
        <f t="shared" si="14"/>
        <v>0</v>
      </c>
      <c r="CX11" s="119">
        <f t="shared" si="14"/>
        <v>0</v>
      </c>
      <c r="CY11" s="119">
        <f t="shared" si="14"/>
        <v>0</v>
      </c>
      <c r="CZ11" s="119">
        <f t="shared" si="14"/>
        <v>0</v>
      </c>
      <c r="DA11" s="119">
        <f t="shared" si="14"/>
        <v>0</v>
      </c>
      <c r="DB11" s="119">
        <f t="shared" si="14"/>
        <v>0</v>
      </c>
      <c r="DC11" s="119">
        <f t="shared" si="14"/>
        <v>0</v>
      </c>
      <c r="DD11" s="119">
        <f t="shared" si="14"/>
        <v>0</v>
      </c>
      <c r="DE11" s="119">
        <f t="shared" si="14"/>
        <v>0</v>
      </c>
      <c r="DF11" s="119">
        <f t="shared" si="14"/>
        <v>0</v>
      </c>
      <c r="DH11" s="118">
        <f t="shared" si="15"/>
        <v>0</v>
      </c>
      <c r="DI11" s="118">
        <f t="shared" si="16"/>
        <v>0</v>
      </c>
      <c r="DJ11" s="118">
        <f t="shared" si="16"/>
        <v>0</v>
      </c>
      <c r="DK11" s="118">
        <f t="shared" si="16"/>
        <v>0</v>
      </c>
      <c r="DL11" s="118">
        <f t="shared" si="16"/>
        <v>0</v>
      </c>
      <c r="DM11" s="118">
        <f t="shared" si="16"/>
        <v>0</v>
      </c>
      <c r="DN11" s="118">
        <f t="shared" si="16"/>
        <v>0</v>
      </c>
      <c r="DO11" s="118">
        <f t="shared" si="16"/>
        <v>0</v>
      </c>
      <c r="DP11" s="118">
        <f t="shared" si="16"/>
        <v>0</v>
      </c>
      <c r="DQ11" s="118">
        <f t="shared" si="16"/>
        <v>0</v>
      </c>
      <c r="DR11" s="118">
        <f t="shared" si="16"/>
        <v>0</v>
      </c>
      <c r="DS11" s="118">
        <f t="shared" si="17"/>
        <v>0</v>
      </c>
      <c r="DT11" s="118">
        <f t="shared" si="17"/>
        <v>0</v>
      </c>
      <c r="DU11" s="118">
        <f t="shared" si="17"/>
        <v>0</v>
      </c>
      <c r="DV11" s="118">
        <f t="shared" si="17"/>
        <v>0</v>
      </c>
      <c r="DW11" s="118">
        <f t="shared" si="17"/>
        <v>0</v>
      </c>
      <c r="DX11" s="118">
        <f t="shared" si="17"/>
        <v>0</v>
      </c>
      <c r="DY11" s="118">
        <f t="shared" si="17"/>
        <v>0</v>
      </c>
      <c r="DZ11" s="118">
        <f t="shared" si="17"/>
        <v>0</v>
      </c>
      <c r="EA11" s="118">
        <f t="shared" si="17"/>
        <v>0</v>
      </c>
      <c r="EB11" s="118">
        <f t="shared" si="17"/>
        <v>0</v>
      </c>
      <c r="EC11" s="118">
        <f t="shared" si="17"/>
        <v>0</v>
      </c>
      <c r="ED11" s="118">
        <f t="shared" si="17"/>
        <v>0</v>
      </c>
      <c r="EE11" s="118">
        <f t="shared" si="17"/>
        <v>0</v>
      </c>
      <c r="EF11" s="118">
        <f t="shared" si="17"/>
        <v>0</v>
      </c>
    </row>
    <row r="12" spans="1:136" ht="33" customHeight="1">
      <c r="A12" s="176">
        <f t="shared" ref="A12:A44" si="20">+A11+1</f>
        <v>3</v>
      </c>
      <c r="B12" s="177">
        <f>+'3'!$AD$103</f>
        <v>0</v>
      </c>
      <c r="C12" s="178" t="str">
        <f>+'3'!$AH$103</f>
        <v>New Balance</v>
      </c>
      <c r="D12" s="178" t="str">
        <f>+'3'!$B$103</f>
        <v>PWI2(ID)</v>
      </c>
      <c r="E12" s="178" t="str">
        <f>+'3'!$C$103</f>
        <v>Tong HongVN)</v>
      </c>
      <c r="F12" s="372">
        <f>+'3'!$D$103</f>
        <v>0</v>
      </c>
      <c r="G12" s="179" t="str">
        <f>+'3'!$E$103</f>
        <v/>
      </c>
      <c r="H12" s="179" t="str">
        <f>+'3'!$F$103</f>
        <v/>
      </c>
      <c r="I12" s="372">
        <f>+'3'!$G$103</f>
        <v>0</v>
      </c>
      <c r="J12" s="180">
        <f>+'3'!$H$103</f>
        <v>0</v>
      </c>
      <c r="K12" s="179" t="str">
        <f>+'3'!$I$103</f>
        <v/>
      </c>
      <c r="L12" s="179" t="str">
        <f>+'3'!$J$103</f>
        <v/>
      </c>
      <c r="M12" s="291"/>
      <c r="N12" s="181" t="str">
        <f>+'3'!$K$103</f>
        <v>Insert Leather Names of your Tannery</v>
      </c>
      <c r="O12" s="181">
        <f>+'3'!$L$103</f>
        <v>0</v>
      </c>
      <c r="P12" s="179">
        <f>+'3'!$M$103</f>
        <v>0</v>
      </c>
      <c r="Q12" s="180">
        <f>+'3'!$N$109</f>
        <v>0</v>
      </c>
      <c r="R12" s="180">
        <f>'3'!$G$40</f>
        <v>0</v>
      </c>
      <c r="S12" s="180">
        <f>+'3'!$O$109</f>
        <v>0</v>
      </c>
      <c r="T12" s="180">
        <f>'3'!$G$41</f>
        <v>0</v>
      </c>
      <c r="U12" s="180">
        <f>+'3'!$P$109</f>
        <v>0</v>
      </c>
      <c r="V12" s="180">
        <f>'3'!$G$42</f>
        <v>0</v>
      </c>
      <c r="W12" s="180">
        <f>+'3'!$Q$109</f>
        <v>0</v>
      </c>
      <c r="X12" s="180">
        <f>'3'!$G$43</f>
        <v>0</v>
      </c>
      <c r="Y12" s="180">
        <f>+'3'!$R$109</f>
        <v>0</v>
      </c>
      <c r="Z12" s="180">
        <f>'3'!$G$44</f>
        <v>0</v>
      </c>
      <c r="AA12" s="180">
        <f>+'3'!$S$109</f>
        <v>0</v>
      </c>
      <c r="AB12" s="180">
        <f>'3'!$G$45+'3'!$G$46+'3'!$G$47</f>
        <v>0</v>
      </c>
      <c r="AC12" s="180">
        <f>+'3'!$U$109</f>
        <v>0</v>
      </c>
      <c r="AD12" s="180">
        <f>+'3'!$V$109</f>
        <v>0</v>
      </c>
      <c r="AE12" s="180">
        <f>+'3'!$W$109</f>
        <v>0</v>
      </c>
      <c r="AF12" s="180">
        <f>+'3'!$X$109</f>
        <v>0</v>
      </c>
      <c r="AG12" s="180">
        <f>+'3'!$Y$109</f>
        <v>0</v>
      </c>
      <c r="AH12" s="180">
        <f>+'3'!$AB$109</f>
        <v>0</v>
      </c>
      <c r="AI12" s="182">
        <f>+'3'!$AC$109</f>
        <v>0</v>
      </c>
      <c r="AJ12" s="180">
        <f>+'3'!$AD$109</f>
        <v>0</v>
      </c>
      <c r="AK12" s="183">
        <f>+'3'!$AA$109</f>
        <v>0</v>
      </c>
      <c r="AL12" s="183">
        <f>+'3'!$AE$103</f>
        <v>1</v>
      </c>
      <c r="AM12" s="182">
        <f>+'3'!$AG$109</f>
        <v>0</v>
      </c>
      <c r="AN12" s="182">
        <f>+'3'!$AH$109</f>
        <v>0</v>
      </c>
      <c r="AO12" s="182">
        <f>+'3'!$AE$109</f>
        <v>0</v>
      </c>
      <c r="AP12" s="184">
        <f>+'3'!$AJ$109</f>
        <v>0</v>
      </c>
      <c r="AQ12" s="183">
        <f t="shared" si="3"/>
        <v>0.97</v>
      </c>
      <c r="AR12" s="185">
        <f t="shared" si="18"/>
        <v>0</v>
      </c>
      <c r="AS12" s="182">
        <f t="shared" si="4"/>
        <v>0</v>
      </c>
      <c r="AT12" s="182">
        <f t="shared" si="5"/>
        <v>0</v>
      </c>
      <c r="AU12" s="182">
        <f>+'3'!$AH$109</f>
        <v>0</v>
      </c>
      <c r="AV12" s="184">
        <f>+'3'!$AJ$109</f>
        <v>0</v>
      </c>
      <c r="AW12" s="182">
        <f t="shared" si="6"/>
        <v>0</v>
      </c>
      <c r="AX12" s="187">
        <f>+'3'!$AI$109</f>
        <v>0</v>
      </c>
      <c r="AY12" s="188">
        <f>+'3'!$B$83</f>
        <v>0</v>
      </c>
      <c r="AZ12" s="381">
        <f>'3'!F14</f>
        <v>0</v>
      </c>
      <c r="BA12" s="372" t="str">
        <f>IF('3'!$B$81="","",'3'!$B$81)</f>
        <v/>
      </c>
      <c r="BB12" s="3">
        <f t="shared" si="19"/>
        <v>0</v>
      </c>
      <c r="BC12" s="3">
        <f t="shared" si="7"/>
        <v>0</v>
      </c>
      <c r="BD12" s="3">
        <f t="shared" si="8"/>
        <v>0</v>
      </c>
      <c r="BE12" s="3">
        <f t="shared" si="9"/>
        <v>0</v>
      </c>
      <c r="BG12" s="42">
        <f>+'3'!$G$48</f>
        <v>0</v>
      </c>
      <c r="BI12" s="119">
        <f t="shared" si="10"/>
        <v>0</v>
      </c>
      <c r="BJ12" s="119">
        <f t="shared" si="10"/>
        <v>0</v>
      </c>
      <c r="BK12" s="119">
        <f t="shared" si="10"/>
        <v>0</v>
      </c>
      <c r="BL12" s="119">
        <f t="shared" si="10"/>
        <v>0</v>
      </c>
      <c r="BM12" s="119">
        <f t="shared" si="10"/>
        <v>0</v>
      </c>
      <c r="BN12" s="119">
        <f t="shared" si="10"/>
        <v>0</v>
      </c>
      <c r="BO12" s="119">
        <f t="shared" si="10"/>
        <v>0</v>
      </c>
      <c r="BP12" s="119">
        <f t="shared" si="10"/>
        <v>0</v>
      </c>
      <c r="BQ12" s="119">
        <f t="shared" si="10"/>
        <v>0</v>
      </c>
      <c r="BR12" s="119">
        <f t="shared" si="10"/>
        <v>0</v>
      </c>
      <c r="BS12" s="119">
        <f t="shared" si="11"/>
        <v>0</v>
      </c>
      <c r="BT12" s="119">
        <f t="shared" si="11"/>
        <v>0</v>
      </c>
      <c r="BU12" s="119">
        <f t="shared" si="11"/>
        <v>0</v>
      </c>
      <c r="BV12" s="119">
        <f t="shared" si="11"/>
        <v>0</v>
      </c>
      <c r="BW12" s="119">
        <f t="shared" si="11"/>
        <v>0</v>
      </c>
      <c r="BX12" s="119">
        <f t="shared" si="11"/>
        <v>0</v>
      </c>
      <c r="BY12" s="119">
        <f t="shared" si="11"/>
        <v>0</v>
      </c>
      <c r="BZ12" s="119">
        <f t="shared" si="11"/>
        <v>0</v>
      </c>
      <c r="CA12" s="119">
        <f t="shared" si="11"/>
        <v>0</v>
      </c>
      <c r="CB12" s="119">
        <f t="shared" si="11"/>
        <v>0</v>
      </c>
      <c r="CC12" s="119">
        <f t="shared" si="12"/>
        <v>0</v>
      </c>
      <c r="CD12" s="119">
        <f t="shared" si="12"/>
        <v>0</v>
      </c>
      <c r="CE12" s="119">
        <f t="shared" si="12"/>
        <v>0</v>
      </c>
      <c r="CF12" s="119">
        <f t="shared" si="12"/>
        <v>0</v>
      </c>
      <c r="CG12" s="119">
        <f t="shared" si="12"/>
        <v>0</v>
      </c>
      <c r="CH12" s="119">
        <f t="shared" si="12"/>
        <v>0</v>
      </c>
      <c r="CI12" s="119">
        <f t="shared" si="12"/>
        <v>0</v>
      </c>
      <c r="CJ12" s="119">
        <f t="shared" si="12"/>
        <v>0</v>
      </c>
      <c r="CK12" s="119">
        <f t="shared" si="12"/>
        <v>0</v>
      </c>
      <c r="CL12" s="119">
        <f t="shared" si="12"/>
        <v>0</v>
      </c>
      <c r="CM12" s="119">
        <f t="shared" si="13"/>
        <v>0</v>
      </c>
      <c r="CN12" s="119">
        <f t="shared" si="13"/>
        <v>0</v>
      </c>
      <c r="CO12" s="119">
        <f t="shared" si="13"/>
        <v>0</v>
      </c>
      <c r="CP12" s="119">
        <f t="shared" si="13"/>
        <v>0</v>
      </c>
      <c r="CQ12" s="119">
        <f t="shared" si="13"/>
        <v>0</v>
      </c>
      <c r="CR12" s="119">
        <f t="shared" si="13"/>
        <v>0</v>
      </c>
      <c r="CS12" s="119">
        <f t="shared" si="13"/>
        <v>0</v>
      </c>
      <c r="CT12" s="119">
        <f t="shared" si="13"/>
        <v>0</v>
      </c>
      <c r="CU12" s="119">
        <f t="shared" si="13"/>
        <v>0</v>
      </c>
      <c r="CV12" s="119">
        <f t="shared" si="13"/>
        <v>0</v>
      </c>
      <c r="CW12" s="119">
        <f t="shared" si="14"/>
        <v>0</v>
      </c>
      <c r="CX12" s="119">
        <f t="shared" si="14"/>
        <v>0</v>
      </c>
      <c r="CY12" s="119">
        <f t="shared" si="14"/>
        <v>0</v>
      </c>
      <c r="CZ12" s="119">
        <f t="shared" si="14"/>
        <v>0</v>
      </c>
      <c r="DA12" s="119">
        <f t="shared" si="14"/>
        <v>0</v>
      </c>
      <c r="DB12" s="119">
        <f t="shared" si="14"/>
        <v>0</v>
      </c>
      <c r="DC12" s="119">
        <f t="shared" si="14"/>
        <v>0</v>
      </c>
      <c r="DD12" s="119">
        <f t="shared" si="14"/>
        <v>0</v>
      </c>
      <c r="DE12" s="119">
        <f t="shared" si="14"/>
        <v>0</v>
      </c>
      <c r="DF12" s="119">
        <f t="shared" si="14"/>
        <v>0</v>
      </c>
      <c r="DH12" s="118">
        <f t="shared" si="15"/>
        <v>0</v>
      </c>
      <c r="DI12" s="118">
        <f t="shared" si="16"/>
        <v>0</v>
      </c>
      <c r="DJ12" s="118">
        <f t="shared" si="16"/>
        <v>0</v>
      </c>
      <c r="DK12" s="118">
        <f t="shared" si="16"/>
        <v>0</v>
      </c>
      <c r="DL12" s="118">
        <f t="shared" si="16"/>
        <v>0</v>
      </c>
      <c r="DM12" s="118">
        <f t="shared" si="16"/>
        <v>0</v>
      </c>
      <c r="DN12" s="118">
        <f t="shared" si="16"/>
        <v>0</v>
      </c>
      <c r="DO12" s="118">
        <f t="shared" si="16"/>
        <v>0</v>
      </c>
      <c r="DP12" s="118">
        <f t="shared" si="16"/>
        <v>0</v>
      </c>
      <c r="DQ12" s="118">
        <f t="shared" si="16"/>
        <v>0</v>
      </c>
      <c r="DR12" s="118">
        <f t="shared" si="16"/>
        <v>0</v>
      </c>
      <c r="DS12" s="118">
        <f t="shared" si="17"/>
        <v>0</v>
      </c>
      <c r="DT12" s="118">
        <f t="shared" si="17"/>
        <v>0</v>
      </c>
      <c r="DU12" s="118">
        <f t="shared" si="17"/>
        <v>0</v>
      </c>
      <c r="DV12" s="118">
        <f t="shared" si="17"/>
        <v>0</v>
      </c>
      <c r="DW12" s="118">
        <f t="shared" si="17"/>
        <v>0</v>
      </c>
      <c r="DX12" s="118">
        <f t="shared" si="17"/>
        <v>0</v>
      </c>
      <c r="DY12" s="118">
        <f t="shared" si="17"/>
        <v>0</v>
      </c>
      <c r="DZ12" s="118">
        <f t="shared" si="17"/>
        <v>0</v>
      </c>
      <c r="EA12" s="118">
        <f t="shared" si="17"/>
        <v>0</v>
      </c>
      <c r="EB12" s="118">
        <f t="shared" si="17"/>
        <v>0</v>
      </c>
      <c r="EC12" s="118">
        <f t="shared" si="17"/>
        <v>0</v>
      </c>
      <c r="ED12" s="118">
        <f t="shared" si="17"/>
        <v>0</v>
      </c>
      <c r="EE12" s="118">
        <f t="shared" si="17"/>
        <v>0</v>
      </c>
      <c r="EF12" s="118">
        <f t="shared" si="17"/>
        <v>0</v>
      </c>
    </row>
    <row r="13" spans="1:136" ht="33" customHeight="1">
      <c r="A13" s="176">
        <f t="shared" si="20"/>
        <v>4</v>
      </c>
      <c r="B13" s="177">
        <f>+'4'!$AD$103</f>
        <v>0</v>
      </c>
      <c r="C13" s="178" t="str">
        <f>+'4'!$AH$103</f>
        <v>New Balance</v>
      </c>
      <c r="D13" s="178" t="str">
        <f>+'4'!$B$103</f>
        <v>PWI2(ID)</v>
      </c>
      <c r="E13" s="178" t="str">
        <f>+'4'!$C$103</f>
        <v>Tong HongVN)</v>
      </c>
      <c r="F13" s="372">
        <f>+'4'!$D$103</f>
        <v>0</v>
      </c>
      <c r="G13" s="179" t="str">
        <f>+'4'!$E$103</f>
        <v/>
      </c>
      <c r="H13" s="179" t="str">
        <f>+'4'!$F$103</f>
        <v/>
      </c>
      <c r="I13" s="372">
        <f>+'4'!$G$103</f>
        <v>0</v>
      </c>
      <c r="J13" s="180">
        <f>+'4'!$H$103</f>
        <v>0</v>
      </c>
      <c r="K13" s="179" t="str">
        <f>+'4'!$I$103</f>
        <v/>
      </c>
      <c r="L13" s="179" t="str">
        <f>+'4'!$J$103</f>
        <v/>
      </c>
      <c r="M13" s="291"/>
      <c r="N13" s="181" t="str">
        <f>+'4'!$K$103</f>
        <v>Insert Leather Names of your Tannery</v>
      </c>
      <c r="O13" s="181">
        <f>+'4'!$L$103</f>
        <v>0</v>
      </c>
      <c r="P13" s="179">
        <f>+'4'!$M$103</f>
        <v>0</v>
      </c>
      <c r="Q13" s="180">
        <f>+'4'!$N$109</f>
        <v>0</v>
      </c>
      <c r="R13" s="180">
        <f>'4'!$G$40</f>
        <v>0</v>
      </c>
      <c r="S13" s="180">
        <f>+'4'!$O$109</f>
        <v>0</v>
      </c>
      <c r="T13" s="180">
        <f>'4'!$G$41</f>
        <v>0</v>
      </c>
      <c r="U13" s="180">
        <f>+'4'!$P$109</f>
        <v>0</v>
      </c>
      <c r="V13" s="180">
        <f>'4'!$G$42</f>
        <v>0</v>
      </c>
      <c r="W13" s="180">
        <f>+'4'!$Q$109</f>
        <v>0</v>
      </c>
      <c r="X13" s="180">
        <f>'4'!$G$43</f>
        <v>0</v>
      </c>
      <c r="Y13" s="180">
        <f>+'4'!$R$109</f>
        <v>0</v>
      </c>
      <c r="Z13" s="180">
        <f>'4'!$G$44</f>
        <v>0</v>
      </c>
      <c r="AA13" s="180">
        <f>+'4'!$S$109</f>
        <v>0</v>
      </c>
      <c r="AB13" s="180">
        <f>'4'!$G$45+'4'!$G$46+'4'!$G$47</f>
        <v>0</v>
      </c>
      <c r="AC13" s="180">
        <f>+'4'!$U$109</f>
        <v>0</v>
      </c>
      <c r="AD13" s="180">
        <f>+'4'!$V$109</f>
        <v>0</v>
      </c>
      <c r="AE13" s="180">
        <f>+'4'!$W$109</f>
        <v>0</v>
      </c>
      <c r="AF13" s="180">
        <f>+'4'!$X$109</f>
        <v>0</v>
      </c>
      <c r="AG13" s="180">
        <f>+'4'!$Y$109</f>
        <v>0</v>
      </c>
      <c r="AH13" s="180">
        <f>+'4'!$AB$109</f>
        <v>0</v>
      </c>
      <c r="AI13" s="182">
        <f>+'4'!$AC$109</f>
        <v>0</v>
      </c>
      <c r="AJ13" s="180">
        <f>+'4'!$AD$109</f>
        <v>0</v>
      </c>
      <c r="AK13" s="183">
        <f>+'4'!$AA$109</f>
        <v>0</v>
      </c>
      <c r="AL13" s="183">
        <f>+'4'!$AE$103</f>
        <v>1</v>
      </c>
      <c r="AM13" s="182">
        <f>+'4'!$AG$109</f>
        <v>0</v>
      </c>
      <c r="AN13" s="182">
        <f>+'4'!$AH$109</f>
        <v>0</v>
      </c>
      <c r="AO13" s="182">
        <f>+'4'!$AE$109</f>
        <v>0</v>
      </c>
      <c r="AP13" s="184">
        <f>+'4'!$AJ$109</f>
        <v>0</v>
      </c>
      <c r="AQ13" s="183">
        <f t="shared" si="3"/>
        <v>0.97</v>
      </c>
      <c r="AR13" s="185">
        <f t="shared" si="18"/>
        <v>0</v>
      </c>
      <c r="AS13" s="182">
        <f t="shared" si="4"/>
        <v>0</v>
      </c>
      <c r="AT13" s="182">
        <f t="shared" si="5"/>
        <v>0</v>
      </c>
      <c r="AU13" s="182">
        <f>+'4'!$AH$109</f>
        <v>0</v>
      </c>
      <c r="AV13" s="184">
        <f>+'4'!$AJ$109</f>
        <v>0</v>
      </c>
      <c r="AW13" s="182">
        <f t="shared" si="6"/>
        <v>0</v>
      </c>
      <c r="AX13" s="187">
        <f>+'4'!$AI$109</f>
        <v>0</v>
      </c>
      <c r="AY13" s="188">
        <f>+'4'!$B$83</f>
        <v>0</v>
      </c>
      <c r="AZ13" s="381">
        <f>'4'!F14</f>
        <v>0</v>
      </c>
      <c r="BA13" s="372" t="str">
        <f>IF('4'!$B$81="","",'4'!$B$81)</f>
        <v/>
      </c>
      <c r="BB13" s="3">
        <f t="shared" si="19"/>
        <v>0</v>
      </c>
      <c r="BC13" s="3">
        <f t="shared" si="7"/>
        <v>0</v>
      </c>
      <c r="BD13" s="3">
        <f t="shared" si="8"/>
        <v>0</v>
      </c>
      <c r="BE13" s="3">
        <f t="shared" si="9"/>
        <v>0</v>
      </c>
      <c r="BG13" s="42">
        <f>+'4'!$G$48</f>
        <v>0</v>
      </c>
      <c r="BI13" s="119">
        <f t="shared" si="10"/>
        <v>0</v>
      </c>
      <c r="BJ13" s="119">
        <f t="shared" si="10"/>
        <v>0</v>
      </c>
      <c r="BK13" s="119">
        <f t="shared" si="10"/>
        <v>0</v>
      </c>
      <c r="BL13" s="119">
        <f t="shared" si="10"/>
        <v>0</v>
      </c>
      <c r="BM13" s="119">
        <f t="shared" si="10"/>
        <v>0</v>
      </c>
      <c r="BN13" s="119">
        <f t="shared" si="10"/>
        <v>0</v>
      </c>
      <c r="BO13" s="119">
        <f t="shared" si="10"/>
        <v>0</v>
      </c>
      <c r="BP13" s="119">
        <f t="shared" si="10"/>
        <v>0</v>
      </c>
      <c r="BQ13" s="119">
        <f t="shared" si="10"/>
        <v>0</v>
      </c>
      <c r="BR13" s="119">
        <f t="shared" si="10"/>
        <v>0</v>
      </c>
      <c r="BS13" s="119">
        <f t="shared" si="11"/>
        <v>0</v>
      </c>
      <c r="BT13" s="119">
        <f t="shared" si="11"/>
        <v>0</v>
      </c>
      <c r="BU13" s="119">
        <f t="shared" si="11"/>
        <v>0</v>
      </c>
      <c r="BV13" s="119">
        <f t="shared" si="11"/>
        <v>0</v>
      </c>
      <c r="BW13" s="119">
        <f t="shared" si="11"/>
        <v>0</v>
      </c>
      <c r="BX13" s="119">
        <f t="shared" si="11"/>
        <v>0</v>
      </c>
      <c r="BY13" s="119">
        <f t="shared" si="11"/>
        <v>0</v>
      </c>
      <c r="BZ13" s="119">
        <f t="shared" si="11"/>
        <v>0</v>
      </c>
      <c r="CA13" s="119">
        <f t="shared" si="11"/>
        <v>0</v>
      </c>
      <c r="CB13" s="119">
        <f t="shared" si="11"/>
        <v>0</v>
      </c>
      <c r="CC13" s="119">
        <f t="shared" si="12"/>
        <v>0</v>
      </c>
      <c r="CD13" s="119">
        <f t="shared" si="12"/>
        <v>0</v>
      </c>
      <c r="CE13" s="119">
        <f t="shared" si="12"/>
        <v>0</v>
      </c>
      <c r="CF13" s="119">
        <f t="shared" si="12"/>
        <v>0</v>
      </c>
      <c r="CG13" s="119">
        <f t="shared" si="12"/>
        <v>0</v>
      </c>
      <c r="CH13" s="119">
        <f t="shared" si="12"/>
        <v>0</v>
      </c>
      <c r="CI13" s="119">
        <f t="shared" si="12"/>
        <v>0</v>
      </c>
      <c r="CJ13" s="119">
        <f t="shared" si="12"/>
        <v>0</v>
      </c>
      <c r="CK13" s="119">
        <f t="shared" si="12"/>
        <v>0</v>
      </c>
      <c r="CL13" s="119">
        <f t="shared" si="12"/>
        <v>0</v>
      </c>
      <c r="CM13" s="119">
        <f t="shared" si="13"/>
        <v>0</v>
      </c>
      <c r="CN13" s="119">
        <f t="shared" si="13"/>
        <v>0</v>
      </c>
      <c r="CO13" s="119">
        <f t="shared" si="13"/>
        <v>0</v>
      </c>
      <c r="CP13" s="119">
        <f t="shared" si="13"/>
        <v>0</v>
      </c>
      <c r="CQ13" s="119">
        <f t="shared" si="13"/>
        <v>0</v>
      </c>
      <c r="CR13" s="119">
        <f t="shared" si="13"/>
        <v>0</v>
      </c>
      <c r="CS13" s="119">
        <f t="shared" si="13"/>
        <v>0</v>
      </c>
      <c r="CT13" s="119">
        <f t="shared" si="13"/>
        <v>0</v>
      </c>
      <c r="CU13" s="119">
        <f t="shared" si="13"/>
        <v>0</v>
      </c>
      <c r="CV13" s="119">
        <f t="shared" si="13"/>
        <v>0</v>
      </c>
      <c r="CW13" s="119">
        <f t="shared" si="14"/>
        <v>0</v>
      </c>
      <c r="CX13" s="119">
        <f t="shared" si="14"/>
        <v>0</v>
      </c>
      <c r="CY13" s="119">
        <f t="shared" si="14"/>
        <v>0</v>
      </c>
      <c r="CZ13" s="119">
        <f t="shared" si="14"/>
        <v>0</v>
      </c>
      <c r="DA13" s="119">
        <f t="shared" si="14"/>
        <v>0</v>
      </c>
      <c r="DB13" s="119">
        <f t="shared" si="14"/>
        <v>0</v>
      </c>
      <c r="DC13" s="119">
        <f t="shared" si="14"/>
        <v>0</v>
      </c>
      <c r="DD13" s="119">
        <f t="shared" si="14"/>
        <v>0</v>
      </c>
      <c r="DE13" s="119">
        <f t="shared" si="14"/>
        <v>0</v>
      </c>
      <c r="DF13" s="119">
        <f t="shared" si="14"/>
        <v>0</v>
      </c>
      <c r="DH13" s="118">
        <f t="shared" si="15"/>
        <v>0</v>
      </c>
      <c r="DI13" s="118">
        <f t="shared" si="16"/>
        <v>0</v>
      </c>
      <c r="DJ13" s="118">
        <f t="shared" si="16"/>
        <v>0</v>
      </c>
      <c r="DK13" s="118">
        <f t="shared" si="16"/>
        <v>0</v>
      </c>
      <c r="DL13" s="118">
        <f t="shared" si="16"/>
        <v>0</v>
      </c>
      <c r="DM13" s="118">
        <f t="shared" si="16"/>
        <v>0</v>
      </c>
      <c r="DN13" s="118">
        <f t="shared" si="16"/>
        <v>0</v>
      </c>
      <c r="DO13" s="118">
        <f t="shared" si="16"/>
        <v>0</v>
      </c>
      <c r="DP13" s="118">
        <f t="shared" si="16"/>
        <v>0</v>
      </c>
      <c r="DQ13" s="118">
        <f t="shared" si="16"/>
        <v>0</v>
      </c>
      <c r="DR13" s="118">
        <f t="shared" si="16"/>
        <v>0</v>
      </c>
      <c r="DS13" s="118">
        <f t="shared" si="17"/>
        <v>0</v>
      </c>
      <c r="DT13" s="118">
        <f t="shared" si="17"/>
        <v>0</v>
      </c>
      <c r="DU13" s="118">
        <f t="shared" si="17"/>
        <v>0</v>
      </c>
      <c r="DV13" s="118">
        <f t="shared" si="17"/>
        <v>0</v>
      </c>
      <c r="DW13" s="118">
        <f t="shared" si="17"/>
        <v>0</v>
      </c>
      <c r="DX13" s="118">
        <f t="shared" si="17"/>
        <v>0</v>
      </c>
      <c r="DY13" s="118">
        <f t="shared" si="17"/>
        <v>0</v>
      </c>
      <c r="DZ13" s="118">
        <f t="shared" si="17"/>
        <v>0</v>
      </c>
      <c r="EA13" s="118">
        <f t="shared" si="17"/>
        <v>0</v>
      </c>
      <c r="EB13" s="118">
        <f t="shared" si="17"/>
        <v>0</v>
      </c>
      <c r="EC13" s="118">
        <f t="shared" si="17"/>
        <v>0</v>
      </c>
      <c r="ED13" s="118">
        <f t="shared" si="17"/>
        <v>0</v>
      </c>
      <c r="EE13" s="118">
        <f t="shared" si="17"/>
        <v>0</v>
      </c>
      <c r="EF13" s="118">
        <f t="shared" si="17"/>
        <v>0</v>
      </c>
    </row>
    <row r="14" spans="1:136" ht="33" customHeight="1">
      <c r="A14" s="176">
        <f t="shared" si="20"/>
        <v>5</v>
      </c>
      <c r="B14" s="177">
        <f>+'5'!$AD$103</f>
        <v>0</v>
      </c>
      <c r="C14" s="178" t="str">
        <f>+'5'!$AH$103</f>
        <v>New Balance</v>
      </c>
      <c r="D14" s="178" t="str">
        <f>+'5'!$B$103</f>
        <v>PWI2(ID)</v>
      </c>
      <c r="E14" s="178" t="str">
        <f>+'5'!$C$103</f>
        <v>Tong HongVN)</v>
      </c>
      <c r="F14" s="372">
        <f>+'5'!$D$103</f>
        <v>0</v>
      </c>
      <c r="G14" s="179" t="str">
        <f>+'5'!$E$103</f>
        <v/>
      </c>
      <c r="H14" s="179" t="str">
        <f>+'5'!$F$103</f>
        <v/>
      </c>
      <c r="I14" s="372">
        <f>+'5'!$G$103</f>
        <v>0</v>
      </c>
      <c r="J14" s="180">
        <f>+'5'!$H$103</f>
        <v>0</v>
      </c>
      <c r="K14" s="179" t="str">
        <f>+'5'!$I$103</f>
        <v/>
      </c>
      <c r="L14" s="179" t="str">
        <f>+'5'!$J$103</f>
        <v/>
      </c>
      <c r="M14" s="291"/>
      <c r="N14" s="181" t="str">
        <f>+'5'!$K$103</f>
        <v>Insert Leather Names of your Tannery</v>
      </c>
      <c r="O14" s="181">
        <f>+'5'!$L$103</f>
        <v>0</v>
      </c>
      <c r="P14" s="179">
        <f>+'5'!$M$103</f>
        <v>0</v>
      </c>
      <c r="Q14" s="180">
        <f>+'5'!$N$109</f>
        <v>0</v>
      </c>
      <c r="R14" s="180">
        <f>'5'!$G$40</f>
        <v>0</v>
      </c>
      <c r="S14" s="180">
        <f>+'5'!$O$109</f>
        <v>0</v>
      </c>
      <c r="T14" s="180">
        <f>'5'!$G$41</f>
        <v>0</v>
      </c>
      <c r="U14" s="180">
        <f>+'5'!$P$109</f>
        <v>0</v>
      </c>
      <c r="V14" s="180">
        <f>'5'!$G$42</f>
        <v>0</v>
      </c>
      <c r="W14" s="180">
        <f>+'5'!$Q$109</f>
        <v>0</v>
      </c>
      <c r="X14" s="180">
        <f>'5'!$G$43</f>
        <v>0</v>
      </c>
      <c r="Y14" s="180">
        <f>+'5'!$R$109</f>
        <v>0</v>
      </c>
      <c r="Z14" s="180">
        <f>'5'!$G$44</f>
        <v>0</v>
      </c>
      <c r="AA14" s="180">
        <f>+'5'!$S$109</f>
        <v>0</v>
      </c>
      <c r="AB14" s="180">
        <f>'5'!$G$45+'5'!$G$46+'5'!$G$47</f>
        <v>0</v>
      </c>
      <c r="AC14" s="180">
        <f>+'5'!$U$109</f>
        <v>0</v>
      </c>
      <c r="AD14" s="180">
        <f>+'5'!$V$109</f>
        <v>0</v>
      </c>
      <c r="AE14" s="180">
        <f>+'5'!$W$109</f>
        <v>0</v>
      </c>
      <c r="AF14" s="180">
        <f>+'5'!$X$109</f>
        <v>0</v>
      </c>
      <c r="AG14" s="180">
        <f>+'5'!$Y$109</f>
        <v>0</v>
      </c>
      <c r="AH14" s="180">
        <f>+'5'!$AB$109</f>
        <v>0</v>
      </c>
      <c r="AI14" s="182">
        <f>+'5'!$AC$109</f>
        <v>0</v>
      </c>
      <c r="AJ14" s="180">
        <f>+'5'!$AD$109</f>
        <v>0</v>
      </c>
      <c r="AK14" s="183">
        <f>+'5'!$AA$109</f>
        <v>0</v>
      </c>
      <c r="AL14" s="183">
        <f>+'5'!$AE$103</f>
        <v>1</v>
      </c>
      <c r="AM14" s="182">
        <f>+'5'!$AG$109</f>
        <v>0</v>
      </c>
      <c r="AN14" s="182">
        <f>+'5'!$AH$109</f>
        <v>0</v>
      </c>
      <c r="AO14" s="182">
        <f>+'5'!$AE$109</f>
        <v>0</v>
      </c>
      <c r="AP14" s="184">
        <f>+'5'!$AJ$109</f>
        <v>0</v>
      </c>
      <c r="AQ14" s="183">
        <f t="shared" si="3"/>
        <v>0.97</v>
      </c>
      <c r="AR14" s="185">
        <f t="shared" si="18"/>
        <v>0</v>
      </c>
      <c r="AS14" s="182">
        <f t="shared" si="4"/>
        <v>0</v>
      </c>
      <c r="AT14" s="182">
        <f t="shared" si="5"/>
        <v>0</v>
      </c>
      <c r="AU14" s="182">
        <f>+'5'!$AH$109</f>
        <v>0</v>
      </c>
      <c r="AV14" s="184">
        <f>+'5'!$AJ$109</f>
        <v>0</v>
      </c>
      <c r="AW14" s="182">
        <f t="shared" si="6"/>
        <v>0</v>
      </c>
      <c r="AX14" s="187">
        <f>+'5'!$AI$109</f>
        <v>0</v>
      </c>
      <c r="AY14" s="188">
        <f>+'5'!$B$83</f>
        <v>0</v>
      </c>
      <c r="AZ14" s="381">
        <f>'5'!F14</f>
        <v>0</v>
      </c>
      <c r="BA14" s="372" t="str">
        <f>IF('5'!$B$81="","",'5'!$B$81)</f>
        <v/>
      </c>
      <c r="BB14" s="3">
        <f t="shared" si="19"/>
        <v>0</v>
      </c>
      <c r="BC14" s="3">
        <f t="shared" si="7"/>
        <v>0</v>
      </c>
      <c r="BD14" s="3">
        <f t="shared" si="8"/>
        <v>0</v>
      </c>
      <c r="BE14" s="3">
        <f t="shared" si="9"/>
        <v>0</v>
      </c>
      <c r="BG14" s="42">
        <f>+'5'!$G$48</f>
        <v>0</v>
      </c>
      <c r="BI14" s="119">
        <f t="shared" si="10"/>
        <v>0</v>
      </c>
      <c r="BJ14" s="119">
        <f t="shared" si="10"/>
        <v>0</v>
      </c>
      <c r="BK14" s="119">
        <f t="shared" si="10"/>
        <v>0</v>
      </c>
      <c r="BL14" s="119">
        <f t="shared" si="10"/>
        <v>0</v>
      </c>
      <c r="BM14" s="119">
        <f t="shared" si="10"/>
        <v>0</v>
      </c>
      <c r="BN14" s="119">
        <f t="shared" si="10"/>
        <v>0</v>
      </c>
      <c r="BO14" s="119">
        <f t="shared" si="10"/>
        <v>0</v>
      </c>
      <c r="BP14" s="119">
        <f t="shared" si="10"/>
        <v>0</v>
      </c>
      <c r="BQ14" s="119">
        <f t="shared" si="10"/>
        <v>0</v>
      </c>
      <c r="BR14" s="119">
        <f t="shared" si="10"/>
        <v>0</v>
      </c>
      <c r="BS14" s="119">
        <f t="shared" si="11"/>
        <v>0</v>
      </c>
      <c r="BT14" s="119">
        <f t="shared" si="11"/>
        <v>0</v>
      </c>
      <c r="BU14" s="119">
        <f t="shared" si="11"/>
        <v>0</v>
      </c>
      <c r="BV14" s="119">
        <f t="shared" si="11"/>
        <v>0</v>
      </c>
      <c r="BW14" s="119">
        <f t="shared" si="11"/>
        <v>0</v>
      </c>
      <c r="BX14" s="119">
        <f t="shared" si="11"/>
        <v>0</v>
      </c>
      <c r="BY14" s="119">
        <f t="shared" si="11"/>
        <v>0</v>
      </c>
      <c r="BZ14" s="119">
        <f t="shared" si="11"/>
        <v>0</v>
      </c>
      <c r="CA14" s="119">
        <f t="shared" si="11"/>
        <v>0</v>
      </c>
      <c r="CB14" s="119">
        <f t="shared" si="11"/>
        <v>0</v>
      </c>
      <c r="CC14" s="119">
        <f t="shared" si="12"/>
        <v>0</v>
      </c>
      <c r="CD14" s="119">
        <f t="shared" si="12"/>
        <v>0</v>
      </c>
      <c r="CE14" s="119">
        <f t="shared" si="12"/>
        <v>0</v>
      </c>
      <c r="CF14" s="119">
        <f t="shared" si="12"/>
        <v>0</v>
      </c>
      <c r="CG14" s="119">
        <f t="shared" si="12"/>
        <v>0</v>
      </c>
      <c r="CH14" s="119">
        <f t="shared" si="12"/>
        <v>0</v>
      </c>
      <c r="CI14" s="119">
        <f t="shared" si="12"/>
        <v>0</v>
      </c>
      <c r="CJ14" s="119">
        <f t="shared" si="12"/>
        <v>0</v>
      </c>
      <c r="CK14" s="119">
        <f t="shared" si="12"/>
        <v>0</v>
      </c>
      <c r="CL14" s="119">
        <f t="shared" si="12"/>
        <v>0</v>
      </c>
      <c r="CM14" s="119">
        <f t="shared" si="13"/>
        <v>0</v>
      </c>
      <c r="CN14" s="119">
        <f t="shared" si="13"/>
        <v>0</v>
      </c>
      <c r="CO14" s="119">
        <f t="shared" si="13"/>
        <v>0</v>
      </c>
      <c r="CP14" s="119">
        <f t="shared" si="13"/>
        <v>0</v>
      </c>
      <c r="CQ14" s="119">
        <f t="shared" si="13"/>
        <v>0</v>
      </c>
      <c r="CR14" s="119">
        <f t="shared" si="13"/>
        <v>0</v>
      </c>
      <c r="CS14" s="119">
        <f t="shared" si="13"/>
        <v>0</v>
      </c>
      <c r="CT14" s="119">
        <f t="shared" si="13"/>
        <v>0</v>
      </c>
      <c r="CU14" s="119">
        <f t="shared" si="13"/>
        <v>0</v>
      </c>
      <c r="CV14" s="119">
        <f t="shared" si="13"/>
        <v>0</v>
      </c>
      <c r="CW14" s="119">
        <f t="shared" si="14"/>
        <v>0</v>
      </c>
      <c r="CX14" s="119">
        <f t="shared" si="14"/>
        <v>0</v>
      </c>
      <c r="CY14" s="119">
        <f t="shared" si="14"/>
        <v>0</v>
      </c>
      <c r="CZ14" s="119">
        <f t="shared" si="14"/>
        <v>0</v>
      </c>
      <c r="DA14" s="119">
        <f t="shared" si="14"/>
        <v>0</v>
      </c>
      <c r="DB14" s="119">
        <f t="shared" si="14"/>
        <v>0</v>
      </c>
      <c r="DC14" s="119">
        <f t="shared" si="14"/>
        <v>0</v>
      </c>
      <c r="DD14" s="119">
        <f t="shared" si="14"/>
        <v>0</v>
      </c>
      <c r="DE14" s="119">
        <f t="shared" si="14"/>
        <v>0</v>
      </c>
      <c r="DF14" s="119">
        <f t="shared" si="14"/>
        <v>0</v>
      </c>
      <c r="DH14" s="118">
        <f t="shared" si="15"/>
        <v>0</v>
      </c>
      <c r="DI14" s="118">
        <f t="shared" si="16"/>
        <v>0</v>
      </c>
      <c r="DJ14" s="118">
        <f t="shared" si="16"/>
        <v>0</v>
      </c>
      <c r="DK14" s="118">
        <f t="shared" si="16"/>
        <v>0</v>
      </c>
      <c r="DL14" s="118">
        <f t="shared" si="16"/>
        <v>0</v>
      </c>
      <c r="DM14" s="118">
        <f t="shared" si="16"/>
        <v>0</v>
      </c>
      <c r="DN14" s="118">
        <f t="shared" si="16"/>
        <v>0</v>
      </c>
      <c r="DO14" s="118">
        <f t="shared" si="16"/>
        <v>0</v>
      </c>
      <c r="DP14" s="118">
        <f t="shared" si="16"/>
        <v>0</v>
      </c>
      <c r="DQ14" s="118">
        <f t="shared" si="16"/>
        <v>0</v>
      </c>
      <c r="DR14" s="118">
        <f t="shared" si="16"/>
        <v>0</v>
      </c>
      <c r="DS14" s="118">
        <f t="shared" si="17"/>
        <v>0</v>
      </c>
      <c r="DT14" s="118">
        <f t="shared" si="17"/>
        <v>0</v>
      </c>
      <c r="DU14" s="118">
        <f t="shared" si="17"/>
        <v>0</v>
      </c>
      <c r="DV14" s="118">
        <f t="shared" si="17"/>
        <v>0</v>
      </c>
      <c r="DW14" s="118">
        <f t="shared" si="17"/>
        <v>0</v>
      </c>
      <c r="DX14" s="118">
        <f t="shared" si="17"/>
        <v>0</v>
      </c>
      <c r="DY14" s="118">
        <f t="shared" si="17"/>
        <v>0</v>
      </c>
      <c r="DZ14" s="118">
        <f t="shared" si="17"/>
        <v>0</v>
      </c>
      <c r="EA14" s="118">
        <f t="shared" si="17"/>
        <v>0</v>
      </c>
      <c r="EB14" s="118">
        <f t="shared" si="17"/>
        <v>0</v>
      </c>
      <c r="EC14" s="118">
        <f t="shared" si="17"/>
        <v>0</v>
      </c>
      <c r="ED14" s="118">
        <f t="shared" si="17"/>
        <v>0</v>
      </c>
      <c r="EE14" s="118">
        <f t="shared" si="17"/>
        <v>0</v>
      </c>
      <c r="EF14" s="118">
        <f t="shared" si="17"/>
        <v>0</v>
      </c>
    </row>
    <row r="15" spans="1:136" ht="33" customHeight="1">
      <c r="A15" s="176">
        <f t="shared" si="20"/>
        <v>6</v>
      </c>
      <c r="B15" s="177">
        <f>+'6'!$AD$103</f>
        <v>0</v>
      </c>
      <c r="C15" s="178" t="str">
        <f>+'6'!$AH$103</f>
        <v>New Balance</v>
      </c>
      <c r="D15" s="178" t="str">
        <f>+'6'!$B$103</f>
        <v>PWI2(ID)</v>
      </c>
      <c r="E15" s="178" t="str">
        <f>+'6'!$C$103</f>
        <v>Tong HongVN)</v>
      </c>
      <c r="F15" s="372">
        <f>+'6'!$D$103</f>
        <v>0</v>
      </c>
      <c r="G15" s="179" t="str">
        <f>+'6'!$E$103</f>
        <v/>
      </c>
      <c r="H15" s="179" t="str">
        <f>+'6'!$F$103</f>
        <v/>
      </c>
      <c r="I15" s="372">
        <f>+'6'!$G$103</f>
        <v>0</v>
      </c>
      <c r="J15" s="180">
        <f>+'6'!$H$103</f>
        <v>0</v>
      </c>
      <c r="K15" s="179" t="str">
        <f>+'6'!$I$103</f>
        <v/>
      </c>
      <c r="L15" s="179" t="str">
        <f>+'6'!$J$103</f>
        <v/>
      </c>
      <c r="M15" s="291"/>
      <c r="N15" s="181" t="str">
        <f>+'6'!$K$103</f>
        <v>Insert Leather Names of your Tannery</v>
      </c>
      <c r="O15" s="181">
        <f>+'6'!$L$103</f>
        <v>0</v>
      </c>
      <c r="P15" s="179">
        <f>+'6'!$M$103</f>
        <v>0</v>
      </c>
      <c r="Q15" s="180">
        <f>+'6'!$N$109</f>
        <v>0</v>
      </c>
      <c r="R15" s="180">
        <f>'6'!$G$40</f>
        <v>0</v>
      </c>
      <c r="S15" s="180">
        <f>+'6'!$O$109</f>
        <v>0</v>
      </c>
      <c r="T15" s="180">
        <f>'6'!$G$41</f>
        <v>0</v>
      </c>
      <c r="U15" s="180">
        <f>+'6'!$P$109</f>
        <v>0</v>
      </c>
      <c r="V15" s="180">
        <f>'6'!$G$42</f>
        <v>0</v>
      </c>
      <c r="W15" s="180">
        <f>+'6'!$Q$109</f>
        <v>0</v>
      </c>
      <c r="X15" s="180">
        <f>'6'!$G$43</f>
        <v>0</v>
      </c>
      <c r="Y15" s="180">
        <f>+'6'!$R$109</f>
        <v>0</v>
      </c>
      <c r="Z15" s="180">
        <f>'6'!$G$44</f>
        <v>0</v>
      </c>
      <c r="AA15" s="180">
        <f>+'6'!$S$109</f>
        <v>0</v>
      </c>
      <c r="AB15" s="180">
        <f>'6'!$G$45+'6'!$G$46+'6'!$G$47</f>
        <v>0</v>
      </c>
      <c r="AC15" s="180">
        <f>+'6'!$U$109</f>
        <v>0</v>
      </c>
      <c r="AD15" s="180">
        <f>+'6'!$V$109</f>
        <v>0</v>
      </c>
      <c r="AE15" s="180">
        <f>+'6'!$W$109</f>
        <v>0</v>
      </c>
      <c r="AF15" s="180">
        <f>+'6'!$X$109</f>
        <v>0</v>
      </c>
      <c r="AG15" s="180">
        <f>+'6'!$Y$109</f>
        <v>0</v>
      </c>
      <c r="AH15" s="180">
        <f>+'6'!$AB$109</f>
        <v>0</v>
      </c>
      <c r="AI15" s="182">
        <f>+'6'!$AC$109</f>
        <v>0</v>
      </c>
      <c r="AJ15" s="180">
        <f>+'6'!$AD$109</f>
        <v>0</v>
      </c>
      <c r="AK15" s="183">
        <f>+'6'!$AA$109</f>
        <v>0</v>
      </c>
      <c r="AL15" s="183">
        <f>+'6'!$AE$103</f>
        <v>1</v>
      </c>
      <c r="AM15" s="182">
        <f>+'6'!$AG$109</f>
        <v>0</v>
      </c>
      <c r="AN15" s="182">
        <f>+'6'!$AH$109</f>
        <v>0</v>
      </c>
      <c r="AO15" s="182">
        <f>+'6'!$AE$109</f>
        <v>0</v>
      </c>
      <c r="AP15" s="184">
        <f>+'6'!$AJ$109</f>
        <v>0</v>
      </c>
      <c r="AQ15" s="183">
        <f t="shared" si="3"/>
        <v>0.97</v>
      </c>
      <c r="AR15" s="185">
        <f t="shared" si="18"/>
        <v>0</v>
      </c>
      <c r="AS15" s="182">
        <f t="shared" si="4"/>
        <v>0</v>
      </c>
      <c r="AT15" s="182">
        <f t="shared" si="5"/>
        <v>0</v>
      </c>
      <c r="AU15" s="182">
        <f>+'6'!$AH$109</f>
        <v>0</v>
      </c>
      <c r="AV15" s="184">
        <f>+'6'!$AJ$109</f>
        <v>0</v>
      </c>
      <c r="AW15" s="182">
        <f t="shared" si="6"/>
        <v>0</v>
      </c>
      <c r="AX15" s="187">
        <f>+'6'!$AI$109</f>
        <v>0</v>
      </c>
      <c r="AY15" s="188">
        <f>+'6'!$B$83</f>
        <v>0</v>
      </c>
      <c r="AZ15" s="381">
        <f>'6'!F14</f>
        <v>0</v>
      </c>
      <c r="BA15" s="372" t="str">
        <f>IF('6'!$B$81="","",'6'!$B$81)</f>
        <v/>
      </c>
      <c r="BB15" s="3">
        <f t="shared" si="19"/>
        <v>0</v>
      </c>
      <c r="BC15" s="3">
        <f t="shared" si="7"/>
        <v>0</v>
      </c>
      <c r="BD15" s="3">
        <f t="shared" si="8"/>
        <v>0</v>
      </c>
      <c r="BE15" s="3">
        <f t="shared" si="9"/>
        <v>0</v>
      </c>
      <c r="BG15" s="42">
        <f>+'6'!$G$48</f>
        <v>0</v>
      </c>
      <c r="BI15" s="119">
        <f t="shared" si="10"/>
        <v>0</v>
      </c>
      <c r="BJ15" s="119">
        <f t="shared" si="10"/>
        <v>0</v>
      </c>
      <c r="BK15" s="119">
        <f t="shared" si="10"/>
        <v>0</v>
      </c>
      <c r="BL15" s="119">
        <f t="shared" si="10"/>
        <v>0</v>
      </c>
      <c r="BM15" s="119">
        <f t="shared" si="10"/>
        <v>0</v>
      </c>
      <c r="BN15" s="119">
        <f t="shared" si="10"/>
        <v>0</v>
      </c>
      <c r="BO15" s="119">
        <f t="shared" si="10"/>
        <v>0</v>
      </c>
      <c r="BP15" s="119">
        <f t="shared" si="10"/>
        <v>0</v>
      </c>
      <c r="BQ15" s="119">
        <f t="shared" si="10"/>
        <v>0</v>
      </c>
      <c r="BR15" s="119">
        <f t="shared" si="10"/>
        <v>0</v>
      </c>
      <c r="BS15" s="119">
        <f t="shared" si="11"/>
        <v>0</v>
      </c>
      <c r="BT15" s="119">
        <f t="shared" si="11"/>
        <v>0</v>
      </c>
      <c r="BU15" s="119">
        <f t="shared" si="11"/>
        <v>0</v>
      </c>
      <c r="BV15" s="119">
        <f t="shared" si="11"/>
        <v>0</v>
      </c>
      <c r="BW15" s="119">
        <f t="shared" si="11"/>
        <v>0</v>
      </c>
      <c r="BX15" s="119">
        <f t="shared" si="11"/>
        <v>0</v>
      </c>
      <c r="BY15" s="119">
        <f t="shared" si="11"/>
        <v>0</v>
      </c>
      <c r="BZ15" s="119">
        <f t="shared" si="11"/>
        <v>0</v>
      </c>
      <c r="CA15" s="119">
        <f t="shared" si="11"/>
        <v>0</v>
      </c>
      <c r="CB15" s="119">
        <f t="shared" si="11"/>
        <v>0</v>
      </c>
      <c r="CC15" s="119">
        <f t="shared" si="12"/>
        <v>0</v>
      </c>
      <c r="CD15" s="119">
        <f t="shared" si="12"/>
        <v>0</v>
      </c>
      <c r="CE15" s="119">
        <f t="shared" si="12"/>
        <v>0</v>
      </c>
      <c r="CF15" s="119">
        <f t="shared" si="12"/>
        <v>0</v>
      </c>
      <c r="CG15" s="119">
        <f t="shared" si="12"/>
        <v>0</v>
      </c>
      <c r="CH15" s="119">
        <f t="shared" si="12"/>
        <v>0</v>
      </c>
      <c r="CI15" s="119">
        <f t="shared" si="12"/>
        <v>0</v>
      </c>
      <c r="CJ15" s="119">
        <f t="shared" si="12"/>
        <v>0</v>
      </c>
      <c r="CK15" s="119">
        <f t="shared" si="12"/>
        <v>0</v>
      </c>
      <c r="CL15" s="119">
        <f t="shared" si="12"/>
        <v>0</v>
      </c>
      <c r="CM15" s="119">
        <f t="shared" si="13"/>
        <v>0</v>
      </c>
      <c r="CN15" s="119">
        <f t="shared" si="13"/>
        <v>0</v>
      </c>
      <c r="CO15" s="119">
        <f t="shared" si="13"/>
        <v>0</v>
      </c>
      <c r="CP15" s="119">
        <f t="shared" si="13"/>
        <v>0</v>
      </c>
      <c r="CQ15" s="119">
        <f t="shared" si="13"/>
        <v>0</v>
      </c>
      <c r="CR15" s="119">
        <f t="shared" si="13"/>
        <v>0</v>
      </c>
      <c r="CS15" s="119">
        <f t="shared" si="13"/>
        <v>0</v>
      </c>
      <c r="CT15" s="119">
        <f t="shared" si="13"/>
        <v>0</v>
      </c>
      <c r="CU15" s="119">
        <f t="shared" si="13"/>
        <v>0</v>
      </c>
      <c r="CV15" s="119">
        <f t="shared" si="13"/>
        <v>0</v>
      </c>
      <c r="CW15" s="119">
        <f t="shared" si="14"/>
        <v>0</v>
      </c>
      <c r="CX15" s="119">
        <f t="shared" si="14"/>
        <v>0</v>
      </c>
      <c r="CY15" s="119">
        <f t="shared" si="14"/>
        <v>0</v>
      </c>
      <c r="CZ15" s="119">
        <f t="shared" si="14"/>
        <v>0</v>
      </c>
      <c r="DA15" s="119">
        <f t="shared" si="14"/>
        <v>0</v>
      </c>
      <c r="DB15" s="119">
        <f t="shared" si="14"/>
        <v>0</v>
      </c>
      <c r="DC15" s="119">
        <f t="shared" si="14"/>
        <v>0</v>
      </c>
      <c r="DD15" s="119">
        <f t="shared" si="14"/>
        <v>0</v>
      </c>
      <c r="DE15" s="119">
        <f t="shared" si="14"/>
        <v>0</v>
      </c>
      <c r="DF15" s="119">
        <f t="shared" si="14"/>
        <v>0</v>
      </c>
      <c r="DH15" s="118">
        <f t="shared" si="15"/>
        <v>0</v>
      </c>
      <c r="DI15" s="118">
        <f t="shared" si="16"/>
        <v>0</v>
      </c>
      <c r="DJ15" s="118">
        <f t="shared" si="16"/>
        <v>0</v>
      </c>
      <c r="DK15" s="118">
        <f t="shared" si="16"/>
        <v>0</v>
      </c>
      <c r="DL15" s="118">
        <f t="shared" si="16"/>
        <v>0</v>
      </c>
      <c r="DM15" s="118">
        <f t="shared" si="16"/>
        <v>0</v>
      </c>
      <c r="DN15" s="118">
        <f t="shared" si="16"/>
        <v>0</v>
      </c>
      <c r="DO15" s="118">
        <f t="shared" si="16"/>
        <v>0</v>
      </c>
      <c r="DP15" s="118">
        <f t="shared" si="16"/>
        <v>0</v>
      </c>
      <c r="DQ15" s="118">
        <f t="shared" si="16"/>
        <v>0</v>
      </c>
      <c r="DR15" s="118">
        <f t="shared" si="16"/>
        <v>0</v>
      </c>
      <c r="DS15" s="118">
        <f t="shared" si="17"/>
        <v>0</v>
      </c>
      <c r="DT15" s="118">
        <f t="shared" si="17"/>
        <v>0</v>
      </c>
      <c r="DU15" s="118">
        <f t="shared" si="17"/>
        <v>0</v>
      </c>
      <c r="DV15" s="118">
        <f t="shared" si="17"/>
        <v>0</v>
      </c>
      <c r="DW15" s="118">
        <f t="shared" si="17"/>
        <v>0</v>
      </c>
      <c r="DX15" s="118">
        <f t="shared" si="17"/>
        <v>0</v>
      </c>
      <c r="DY15" s="118">
        <f t="shared" si="17"/>
        <v>0</v>
      </c>
      <c r="DZ15" s="118">
        <f t="shared" si="17"/>
        <v>0</v>
      </c>
      <c r="EA15" s="118">
        <f t="shared" si="17"/>
        <v>0</v>
      </c>
      <c r="EB15" s="118">
        <f t="shared" si="17"/>
        <v>0</v>
      </c>
      <c r="EC15" s="118">
        <f t="shared" si="17"/>
        <v>0</v>
      </c>
      <c r="ED15" s="118">
        <f t="shared" si="17"/>
        <v>0</v>
      </c>
      <c r="EE15" s="118">
        <f t="shared" si="17"/>
        <v>0</v>
      </c>
      <c r="EF15" s="118">
        <f t="shared" si="17"/>
        <v>0</v>
      </c>
    </row>
    <row r="16" spans="1:136" ht="33" customHeight="1">
      <c r="A16" s="176">
        <f t="shared" si="20"/>
        <v>7</v>
      </c>
      <c r="B16" s="177">
        <f>+'7'!$AD$103</f>
        <v>0</v>
      </c>
      <c r="C16" s="178" t="str">
        <f>+'7'!$AH$103</f>
        <v>New Balance</v>
      </c>
      <c r="D16" s="178" t="str">
        <f>+'7'!$B$103</f>
        <v>PWI2(ID)</v>
      </c>
      <c r="E16" s="178" t="str">
        <f>+'7'!$C$103</f>
        <v>Tong HongVN)</v>
      </c>
      <c r="F16" s="372">
        <f>+'7'!$D$103</f>
        <v>0</v>
      </c>
      <c r="G16" s="179" t="str">
        <f>+'7'!$E$103</f>
        <v/>
      </c>
      <c r="H16" s="179" t="str">
        <f>+'7'!$F$103</f>
        <v/>
      </c>
      <c r="I16" s="372">
        <f>+'7'!$G$103</f>
        <v>0</v>
      </c>
      <c r="J16" s="180">
        <f>+'7'!$H$103</f>
        <v>0</v>
      </c>
      <c r="K16" s="179" t="str">
        <f>+'7'!$I$103</f>
        <v/>
      </c>
      <c r="L16" s="179" t="str">
        <f>+'7'!$J$103</f>
        <v/>
      </c>
      <c r="M16" s="291"/>
      <c r="N16" s="181" t="str">
        <f>+'7'!$K$103</f>
        <v>Insert Leather Names of your Tannery</v>
      </c>
      <c r="O16" s="181">
        <f>+'7'!$L$103</f>
        <v>0</v>
      </c>
      <c r="P16" s="179">
        <f>+'7'!$M$103</f>
        <v>0</v>
      </c>
      <c r="Q16" s="180">
        <f>+'7'!$N$109</f>
        <v>0</v>
      </c>
      <c r="R16" s="180">
        <f>'7'!$G$40</f>
        <v>0</v>
      </c>
      <c r="S16" s="180">
        <f>+'7'!$O$109</f>
        <v>0</v>
      </c>
      <c r="T16" s="180">
        <f>'7'!$G$41</f>
        <v>0</v>
      </c>
      <c r="U16" s="180">
        <f>+'7'!$P$109</f>
        <v>0</v>
      </c>
      <c r="V16" s="180">
        <f>'7'!$G$42</f>
        <v>0</v>
      </c>
      <c r="W16" s="180">
        <f>+'7'!$Q$109</f>
        <v>0</v>
      </c>
      <c r="X16" s="180">
        <f>'7'!$G$43</f>
        <v>0</v>
      </c>
      <c r="Y16" s="180">
        <f>+'7'!$R$109</f>
        <v>0</v>
      </c>
      <c r="Z16" s="180">
        <f>'7'!$G$44</f>
        <v>0</v>
      </c>
      <c r="AA16" s="180">
        <f>+'7'!$S$109</f>
        <v>0</v>
      </c>
      <c r="AB16" s="180">
        <f>'7'!$G$45+'7'!$G$46+'7'!$G$47</f>
        <v>0</v>
      </c>
      <c r="AC16" s="180">
        <f>+'7'!$U$109</f>
        <v>0</v>
      </c>
      <c r="AD16" s="180">
        <f>+'7'!$V$109</f>
        <v>0</v>
      </c>
      <c r="AE16" s="180">
        <f>+'7'!$W$109</f>
        <v>0</v>
      </c>
      <c r="AF16" s="180">
        <f>+'7'!$X$109</f>
        <v>0</v>
      </c>
      <c r="AG16" s="180">
        <f>+'7'!$Y$109</f>
        <v>0</v>
      </c>
      <c r="AH16" s="180">
        <f>+'7'!$AB$109</f>
        <v>0</v>
      </c>
      <c r="AI16" s="182">
        <f>+'7'!$AC$109</f>
        <v>0</v>
      </c>
      <c r="AJ16" s="180">
        <f>+'7'!$AD$109</f>
        <v>0</v>
      </c>
      <c r="AK16" s="183">
        <f>+'7'!$AA$109</f>
        <v>0</v>
      </c>
      <c r="AL16" s="183">
        <f>+'7'!$AE$103</f>
        <v>1</v>
      </c>
      <c r="AM16" s="182">
        <f>+'7'!$AG$109</f>
        <v>0</v>
      </c>
      <c r="AN16" s="182">
        <f>+'7'!$AH$109</f>
        <v>0</v>
      </c>
      <c r="AO16" s="182">
        <f>+'7'!$AE$109</f>
        <v>0</v>
      </c>
      <c r="AP16" s="184">
        <f>+'7'!$AJ$109</f>
        <v>0</v>
      </c>
      <c r="AQ16" s="183">
        <f t="shared" si="3"/>
        <v>0.97</v>
      </c>
      <c r="AR16" s="185">
        <f t="shared" si="18"/>
        <v>0</v>
      </c>
      <c r="AS16" s="182">
        <f t="shared" si="4"/>
        <v>0</v>
      </c>
      <c r="AT16" s="182">
        <f t="shared" si="5"/>
        <v>0</v>
      </c>
      <c r="AU16" s="182">
        <f>+'7'!$AH$109</f>
        <v>0</v>
      </c>
      <c r="AV16" s="184">
        <f>+'7'!$AJ$109</f>
        <v>0</v>
      </c>
      <c r="AW16" s="182">
        <f t="shared" si="6"/>
        <v>0</v>
      </c>
      <c r="AX16" s="187">
        <f>+'7'!$AI$109</f>
        <v>0</v>
      </c>
      <c r="AY16" s="188">
        <f>+'7'!$B$83</f>
        <v>0</v>
      </c>
      <c r="AZ16" s="381">
        <f>'7'!F14</f>
        <v>0</v>
      </c>
      <c r="BA16" s="372" t="str">
        <f>IF('7'!$B$81="","",'7'!$B$81)</f>
        <v/>
      </c>
      <c r="BB16" s="3">
        <f t="shared" si="19"/>
        <v>0</v>
      </c>
      <c r="BC16" s="3">
        <f t="shared" si="7"/>
        <v>0</v>
      </c>
      <c r="BD16" s="3">
        <f t="shared" si="8"/>
        <v>0</v>
      </c>
      <c r="BE16" s="3">
        <f t="shared" si="9"/>
        <v>0</v>
      </c>
      <c r="BG16" s="42">
        <f>+'7'!$G$48</f>
        <v>0</v>
      </c>
      <c r="BI16" s="119">
        <f t="shared" si="10"/>
        <v>0</v>
      </c>
      <c r="BJ16" s="119">
        <f t="shared" si="10"/>
        <v>0</v>
      </c>
      <c r="BK16" s="119">
        <f t="shared" si="10"/>
        <v>0</v>
      </c>
      <c r="BL16" s="119">
        <f t="shared" si="10"/>
        <v>0</v>
      </c>
      <c r="BM16" s="119">
        <f t="shared" si="10"/>
        <v>0</v>
      </c>
      <c r="BN16" s="119">
        <f t="shared" si="10"/>
        <v>0</v>
      </c>
      <c r="BO16" s="119">
        <f t="shared" si="10"/>
        <v>0</v>
      </c>
      <c r="BP16" s="119">
        <f t="shared" si="10"/>
        <v>0</v>
      </c>
      <c r="BQ16" s="119">
        <f t="shared" si="10"/>
        <v>0</v>
      </c>
      <c r="BR16" s="119">
        <f t="shared" si="10"/>
        <v>0</v>
      </c>
      <c r="BS16" s="119">
        <f t="shared" si="11"/>
        <v>0</v>
      </c>
      <c r="BT16" s="119">
        <f t="shared" si="11"/>
        <v>0</v>
      </c>
      <c r="BU16" s="119">
        <f t="shared" si="11"/>
        <v>0</v>
      </c>
      <c r="BV16" s="119">
        <f t="shared" si="11"/>
        <v>0</v>
      </c>
      <c r="BW16" s="119">
        <f t="shared" si="11"/>
        <v>0</v>
      </c>
      <c r="BX16" s="119">
        <f t="shared" si="11"/>
        <v>0</v>
      </c>
      <c r="BY16" s="119">
        <f t="shared" si="11"/>
        <v>0</v>
      </c>
      <c r="BZ16" s="119">
        <f t="shared" si="11"/>
        <v>0</v>
      </c>
      <c r="CA16" s="119">
        <f t="shared" si="11"/>
        <v>0</v>
      </c>
      <c r="CB16" s="119">
        <f t="shared" si="11"/>
        <v>0</v>
      </c>
      <c r="CC16" s="119">
        <f t="shared" si="12"/>
        <v>0</v>
      </c>
      <c r="CD16" s="119">
        <f t="shared" si="12"/>
        <v>0</v>
      </c>
      <c r="CE16" s="119">
        <f t="shared" si="12"/>
        <v>0</v>
      </c>
      <c r="CF16" s="119">
        <f t="shared" si="12"/>
        <v>0</v>
      </c>
      <c r="CG16" s="119">
        <f t="shared" si="12"/>
        <v>0</v>
      </c>
      <c r="CH16" s="119">
        <f t="shared" si="12"/>
        <v>0</v>
      </c>
      <c r="CI16" s="119">
        <f t="shared" si="12"/>
        <v>0</v>
      </c>
      <c r="CJ16" s="119">
        <f t="shared" si="12"/>
        <v>0</v>
      </c>
      <c r="CK16" s="119">
        <f t="shared" si="12"/>
        <v>0</v>
      </c>
      <c r="CL16" s="119">
        <f t="shared" si="12"/>
        <v>0</v>
      </c>
      <c r="CM16" s="119">
        <f t="shared" si="13"/>
        <v>0</v>
      </c>
      <c r="CN16" s="119">
        <f t="shared" si="13"/>
        <v>0</v>
      </c>
      <c r="CO16" s="119">
        <f t="shared" si="13"/>
        <v>0</v>
      </c>
      <c r="CP16" s="119">
        <f t="shared" si="13"/>
        <v>0</v>
      </c>
      <c r="CQ16" s="119">
        <f t="shared" si="13"/>
        <v>0</v>
      </c>
      <c r="CR16" s="119">
        <f t="shared" si="13"/>
        <v>0</v>
      </c>
      <c r="CS16" s="119">
        <f t="shared" si="13"/>
        <v>0</v>
      </c>
      <c r="CT16" s="119">
        <f t="shared" si="13"/>
        <v>0</v>
      </c>
      <c r="CU16" s="119">
        <f t="shared" si="13"/>
        <v>0</v>
      </c>
      <c r="CV16" s="119">
        <f t="shared" si="13"/>
        <v>0</v>
      </c>
      <c r="CW16" s="119">
        <f t="shared" si="14"/>
        <v>0</v>
      </c>
      <c r="CX16" s="119">
        <f t="shared" si="14"/>
        <v>0</v>
      </c>
      <c r="CY16" s="119">
        <f t="shared" si="14"/>
        <v>0</v>
      </c>
      <c r="CZ16" s="119">
        <f t="shared" si="14"/>
        <v>0</v>
      </c>
      <c r="DA16" s="119">
        <f t="shared" si="14"/>
        <v>0</v>
      </c>
      <c r="DB16" s="119">
        <f t="shared" si="14"/>
        <v>0</v>
      </c>
      <c r="DC16" s="119">
        <f t="shared" si="14"/>
        <v>0</v>
      </c>
      <c r="DD16" s="119">
        <f t="shared" si="14"/>
        <v>0</v>
      </c>
      <c r="DE16" s="119">
        <f t="shared" si="14"/>
        <v>0</v>
      </c>
      <c r="DF16" s="119">
        <f t="shared" si="14"/>
        <v>0</v>
      </c>
      <c r="DH16" s="118">
        <f t="shared" si="15"/>
        <v>0</v>
      </c>
      <c r="DI16" s="118">
        <f t="shared" si="16"/>
        <v>0</v>
      </c>
      <c r="DJ16" s="118">
        <f t="shared" si="16"/>
        <v>0</v>
      </c>
      <c r="DK16" s="118">
        <f t="shared" si="16"/>
        <v>0</v>
      </c>
      <c r="DL16" s="118">
        <f t="shared" si="16"/>
        <v>0</v>
      </c>
      <c r="DM16" s="118">
        <f t="shared" si="16"/>
        <v>0</v>
      </c>
      <c r="DN16" s="118">
        <f t="shared" si="16"/>
        <v>0</v>
      </c>
      <c r="DO16" s="118">
        <f t="shared" si="16"/>
        <v>0</v>
      </c>
      <c r="DP16" s="118">
        <f t="shared" si="16"/>
        <v>0</v>
      </c>
      <c r="DQ16" s="118">
        <f t="shared" si="16"/>
        <v>0</v>
      </c>
      <c r="DR16" s="118">
        <f t="shared" si="16"/>
        <v>0</v>
      </c>
      <c r="DS16" s="118">
        <f t="shared" si="17"/>
        <v>0</v>
      </c>
      <c r="DT16" s="118">
        <f t="shared" si="17"/>
        <v>0</v>
      </c>
      <c r="DU16" s="118">
        <f t="shared" si="17"/>
        <v>0</v>
      </c>
      <c r="DV16" s="118">
        <f t="shared" si="17"/>
        <v>0</v>
      </c>
      <c r="DW16" s="118">
        <f t="shared" si="17"/>
        <v>0</v>
      </c>
      <c r="DX16" s="118">
        <f t="shared" si="17"/>
        <v>0</v>
      </c>
      <c r="DY16" s="118">
        <f t="shared" si="17"/>
        <v>0</v>
      </c>
      <c r="DZ16" s="118">
        <f t="shared" si="17"/>
        <v>0</v>
      </c>
      <c r="EA16" s="118">
        <f t="shared" si="17"/>
        <v>0</v>
      </c>
      <c r="EB16" s="118">
        <f t="shared" si="17"/>
        <v>0</v>
      </c>
      <c r="EC16" s="118">
        <f t="shared" si="17"/>
        <v>0</v>
      </c>
      <c r="ED16" s="118">
        <f t="shared" si="17"/>
        <v>0</v>
      </c>
      <c r="EE16" s="118">
        <f t="shared" si="17"/>
        <v>0</v>
      </c>
      <c r="EF16" s="118">
        <f t="shared" si="17"/>
        <v>0</v>
      </c>
    </row>
    <row r="17" spans="1:136" ht="33" customHeight="1">
      <c r="A17" s="176">
        <f t="shared" si="20"/>
        <v>8</v>
      </c>
      <c r="B17" s="177">
        <f>+'8'!$AD$103</f>
        <v>0</v>
      </c>
      <c r="C17" s="178" t="str">
        <f>+'8'!$AH$103</f>
        <v>New Balance</v>
      </c>
      <c r="D17" s="178" t="str">
        <f>+'8'!$B$103</f>
        <v>PWI2(ID)</v>
      </c>
      <c r="E17" s="178" t="str">
        <f>+'8'!$C$103</f>
        <v>Tong HongVN)</v>
      </c>
      <c r="F17" s="372">
        <f>+'8'!$D$103</f>
        <v>0</v>
      </c>
      <c r="G17" s="179" t="str">
        <f>+'8'!$E$103</f>
        <v/>
      </c>
      <c r="H17" s="179" t="str">
        <f>+'8'!$F$103</f>
        <v/>
      </c>
      <c r="I17" s="372">
        <f>+'8'!$G$103</f>
        <v>0</v>
      </c>
      <c r="J17" s="180">
        <f>+'8'!$H$103</f>
        <v>0</v>
      </c>
      <c r="K17" s="179" t="str">
        <f>+'8'!$I$103</f>
        <v/>
      </c>
      <c r="L17" s="179" t="str">
        <f>+'8'!$J$103</f>
        <v/>
      </c>
      <c r="M17" s="291"/>
      <c r="N17" s="181" t="str">
        <f>+'8'!$K$103</f>
        <v>Insert Leather Names of your Tannery</v>
      </c>
      <c r="O17" s="181">
        <f>+'8'!$L$103</f>
        <v>0</v>
      </c>
      <c r="P17" s="179">
        <f>+'8'!$M$103</f>
        <v>0</v>
      </c>
      <c r="Q17" s="180">
        <f>+'8'!$N$109</f>
        <v>0</v>
      </c>
      <c r="R17" s="180">
        <f>'8'!$G$40</f>
        <v>0</v>
      </c>
      <c r="S17" s="180">
        <f>+'8'!$O$109</f>
        <v>0</v>
      </c>
      <c r="T17" s="180">
        <f>'8'!$G$41</f>
        <v>0</v>
      </c>
      <c r="U17" s="180">
        <f>+'8'!$P$109</f>
        <v>0</v>
      </c>
      <c r="V17" s="180">
        <f>'8'!$G$42</f>
        <v>0</v>
      </c>
      <c r="W17" s="180">
        <f>+'8'!$Q$109</f>
        <v>0</v>
      </c>
      <c r="X17" s="180">
        <f>'8'!$G$43</f>
        <v>0</v>
      </c>
      <c r="Y17" s="180">
        <f>+'8'!$R$109</f>
        <v>0</v>
      </c>
      <c r="Z17" s="180">
        <f>'8'!$G$44</f>
        <v>0</v>
      </c>
      <c r="AA17" s="180">
        <f>+'8'!$S$109</f>
        <v>0</v>
      </c>
      <c r="AB17" s="180">
        <f>'8'!$G$45+'8'!$G$46+'8'!$G$47</f>
        <v>0</v>
      </c>
      <c r="AC17" s="180">
        <f>+'8'!$U$109</f>
        <v>0</v>
      </c>
      <c r="AD17" s="180">
        <f>+'8'!$V$109</f>
        <v>0</v>
      </c>
      <c r="AE17" s="180">
        <f>+'8'!$W$109</f>
        <v>0</v>
      </c>
      <c r="AF17" s="180">
        <f>+'8'!$X$109</f>
        <v>0</v>
      </c>
      <c r="AG17" s="180">
        <f>+'8'!$Y$109</f>
        <v>0</v>
      </c>
      <c r="AH17" s="180">
        <f>+'8'!$AB$109</f>
        <v>0</v>
      </c>
      <c r="AI17" s="182">
        <f>+'8'!$AC$109</f>
        <v>0</v>
      </c>
      <c r="AJ17" s="180">
        <f>+'8'!$AD$109</f>
        <v>0</v>
      </c>
      <c r="AK17" s="183">
        <f>+'8'!$AA$109</f>
        <v>0</v>
      </c>
      <c r="AL17" s="183">
        <f>+'8'!$AE$103</f>
        <v>1</v>
      </c>
      <c r="AM17" s="182">
        <f>+'8'!$AG$109</f>
        <v>0</v>
      </c>
      <c r="AN17" s="182">
        <f>+'8'!$AH$109</f>
        <v>0</v>
      </c>
      <c r="AO17" s="182">
        <f>+'8'!$AE$109</f>
        <v>0</v>
      </c>
      <c r="AP17" s="184">
        <f>+'8'!$AJ$109</f>
        <v>0</v>
      </c>
      <c r="AQ17" s="183">
        <f t="shared" si="3"/>
        <v>0.97</v>
      </c>
      <c r="AR17" s="185">
        <f t="shared" si="18"/>
        <v>0</v>
      </c>
      <c r="AS17" s="182">
        <f t="shared" si="4"/>
        <v>0</v>
      </c>
      <c r="AT17" s="182">
        <f t="shared" si="5"/>
        <v>0</v>
      </c>
      <c r="AU17" s="182">
        <f>+'8'!$AH$109</f>
        <v>0</v>
      </c>
      <c r="AV17" s="184">
        <f>+'8'!$AJ$109</f>
        <v>0</v>
      </c>
      <c r="AW17" s="182">
        <f t="shared" si="6"/>
        <v>0</v>
      </c>
      <c r="AX17" s="187">
        <f>+'8'!$AI$109</f>
        <v>0</v>
      </c>
      <c r="AY17" s="188">
        <f>+'8'!$B$83</f>
        <v>0</v>
      </c>
      <c r="AZ17" s="381">
        <f>'8'!F14</f>
        <v>0</v>
      </c>
      <c r="BA17" s="372" t="str">
        <f>IF('8'!$B$81="","",'8'!$B$81)</f>
        <v/>
      </c>
      <c r="BB17" s="3">
        <f t="shared" si="19"/>
        <v>0</v>
      </c>
      <c r="BC17" s="3">
        <f t="shared" si="7"/>
        <v>0</v>
      </c>
      <c r="BD17" s="3">
        <f t="shared" si="8"/>
        <v>0</v>
      </c>
      <c r="BE17" s="3">
        <f t="shared" si="9"/>
        <v>0</v>
      </c>
      <c r="BG17" s="42">
        <f>+'8'!$G$48</f>
        <v>0</v>
      </c>
      <c r="BI17" s="119">
        <f t="shared" si="10"/>
        <v>0</v>
      </c>
      <c r="BJ17" s="119">
        <f t="shared" si="10"/>
        <v>0</v>
      </c>
      <c r="BK17" s="119">
        <f t="shared" si="10"/>
        <v>0</v>
      </c>
      <c r="BL17" s="119">
        <f t="shared" si="10"/>
        <v>0</v>
      </c>
      <c r="BM17" s="119">
        <f t="shared" si="10"/>
        <v>0</v>
      </c>
      <c r="BN17" s="119">
        <f t="shared" si="10"/>
        <v>0</v>
      </c>
      <c r="BO17" s="119">
        <f t="shared" si="10"/>
        <v>0</v>
      </c>
      <c r="BP17" s="119">
        <f t="shared" si="10"/>
        <v>0</v>
      </c>
      <c r="BQ17" s="119">
        <f t="shared" si="10"/>
        <v>0</v>
      </c>
      <c r="BR17" s="119">
        <f t="shared" si="10"/>
        <v>0</v>
      </c>
      <c r="BS17" s="119">
        <f t="shared" si="11"/>
        <v>0</v>
      </c>
      <c r="BT17" s="119">
        <f t="shared" si="11"/>
        <v>0</v>
      </c>
      <c r="BU17" s="119">
        <f t="shared" si="11"/>
        <v>0</v>
      </c>
      <c r="BV17" s="119">
        <f t="shared" si="11"/>
        <v>0</v>
      </c>
      <c r="BW17" s="119">
        <f t="shared" si="11"/>
        <v>0</v>
      </c>
      <c r="BX17" s="119">
        <f t="shared" si="11"/>
        <v>0</v>
      </c>
      <c r="BY17" s="119">
        <f t="shared" si="11"/>
        <v>0</v>
      </c>
      <c r="BZ17" s="119">
        <f t="shared" si="11"/>
        <v>0</v>
      </c>
      <c r="CA17" s="119">
        <f t="shared" si="11"/>
        <v>0</v>
      </c>
      <c r="CB17" s="119">
        <f t="shared" si="11"/>
        <v>0</v>
      </c>
      <c r="CC17" s="119">
        <f t="shared" si="12"/>
        <v>0</v>
      </c>
      <c r="CD17" s="119">
        <f t="shared" si="12"/>
        <v>0</v>
      </c>
      <c r="CE17" s="119">
        <f t="shared" si="12"/>
        <v>0</v>
      </c>
      <c r="CF17" s="119">
        <f t="shared" si="12"/>
        <v>0</v>
      </c>
      <c r="CG17" s="119">
        <f t="shared" si="12"/>
        <v>0</v>
      </c>
      <c r="CH17" s="119">
        <f t="shared" si="12"/>
        <v>0</v>
      </c>
      <c r="CI17" s="119">
        <f t="shared" si="12"/>
        <v>0</v>
      </c>
      <c r="CJ17" s="119">
        <f t="shared" si="12"/>
        <v>0</v>
      </c>
      <c r="CK17" s="119">
        <f t="shared" si="12"/>
        <v>0</v>
      </c>
      <c r="CL17" s="119">
        <f t="shared" si="12"/>
        <v>0</v>
      </c>
      <c r="CM17" s="119">
        <f t="shared" si="13"/>
        <v>0</v>
      </c>
      <c r="CN17" s="119">
        <f t="shared" si="13"/>
        <v>0</v>
      </c>
      <c r="CO17" s="119">
        <f t="shared" si="13"/>
        <v>0</v>
      </c>
      <c r="CP17" s="119">
        <f t="shared" si="13"/>
        <v>0</v>
      </c>
      <c r="CQ17" s="119">
        <f t="shared" si="13"/>
        <v>0</v>
      </c>
      <c r="CR17" s="119">
        <f t="shared" si="13"/>
        <v>0</v>
      </c>
      <c r="CS17" s="119">
        <f t="shared" si="13"/>
        <v>0</v>
      </c>
      <c r="CT17" s="119">
        <f t="shared" si="13"/>
        <v>0</v>
      </c>
      <c r="CU17" s="119">
        <f t="shared" si="13"/>
        <v>0</v>
      </c>
      <c r="CV17" s="119">
        <f t="shared" si="13"/>
        <v>0</v>
      </c>
      <c r="CW17" s="119">
        <f t="shared" si="14"/>
        <v>0</v>
      </c>
      <c r="CX17" s="119">
        <f t="shared" si="14"/>
        <v>0</v>
      </c>
      <c r="CY17" s="119">
        <f t="shared" si="14"/>
        <v>0</v>
      </c>
      <c r="CZ17" s="119">
        <f t="shared" si="14"/>
        <v>0</v>
      </c>
      <c r="DA17" s="119">
        <f t="shared" si="14"/>
        <v>0</v>
      </c>
      <c r="DB17" s="119">
        <f t="shared" si="14"/>
        <v>0</v>
      </c>
      <c r="DC17" s="119">
        <f t="shared" si="14"/>
        <v>0</v>
      </c>
      <c r="DD17" s="119">
        <f t="shared" si="14"/>
        <v>0</v>
      </c>
      <c r="DE17" s="119">
        <f t="shared" si="14"/>
        <v>0</v>
      </c>
      <c r="DF17" s="119">
        <f t="shared" si="14"/>
        <v>0</v>
      </c>
      <c r="DH17" s="118">
        <f t="shared" si="15"/>
        <v>0</v>
      </c>
      <c r="DI17" s="118">
        <f t="shared" si="16"/>
        <v>0</v>
      </c>
      <c r="DJ17" s="118">
        <f t="shared" si="16"/>
        <v>0</v>
      </c>
      <c r="DK17" s="118">
        <f t="shared" si="16"/>
        <v>0</v>
      </c>
      <c r="DL17" s="118">
        <f t="shared" si="16"/>
        <v>0</v>
      </c>
      <c r="DM17" s="118">
        <f t="shared" si="16"/>
        <v>0</v>
      </c>
      <c r="DN17" s="118">
        <f t="shared" si="16"/>
        <v>0</v>
      </c>
      <c r="DO17" s="118">
        <f t="shared" si="16"/>
        <v>0</v>
      </c>
      <c r="DP17" s="118">
        <f t="shared" si="16"/>
        <v>0</v>
      </c>
      <c r="DQ17" s="118">
        <f t="shared" si="16"/>
        <v>0</v>
      </c>
      <c r="DR17" s="118">
        <f t="shared" si="16"/>
        <v>0</v>
      </c>
      <c r="DS17" s="118">
        <f t="shared" si="17"/>
        <v>0</v>
      </c>
      <c r="DT17" s="118">
        <f t="shared" si="17"/>
        <v>0</v>
      </c>
      <c r="DU17" s="118">
        <f t="shared" si="17"/>
        <v>0</v>
      </c>
      <c r="DV17" s="118">
        <f t="shared" si="17"/>
        <v>0</v>
      </c>
      <c r="DW17" s="118">
        <f t="shared" si="17"/>
        <v>0</v>
      </c>
      <c r="DX17" s="118">
        <f t="shared" si="17"/>
        <v>0</v>
      </c>
      <c r="DY17" s="118">
        <f t="shared" si="17"/>
        <v>0</v>
      </c>
      <c r="DZ17" s="118">
        <f t="shared" si="17"/>
        <v>0</v>
      </c>
      <c r="EA17" s="118">
        <f t="shared" si="17"/>
        <v>0</v>
      </c>
      <c r="EB17" s="118">
        <f t="shared" si="17"/>
        <v>0</v>
      </c>
      <c r="EC17" s="118">
        <f t="shared" si="17"/>
        <v>0</v>
      </c>
      <c r="ED17" s="118">
        <f t="shared" si="17"/>
        <v>0</v>
      </c>
      <c r="EE17" s="118">
        <f t="shared" si="17"/>
        <v>0</v>
      </c>
      <c r="EF17" s="118">
        <f t="shared" si="17"/>
        <v>0</v>
      </c>
    </row>
    <row r="18" spans="1:136" ht="33" customHeight="1">
      <c r="A18" s="176">
        <f t="shared" si="20"/>
        <v>9</v>
      </c>
      <c r="B18" s="177">
        <f>+'9'!$AD$103</f>
        <v>0</v>
      </c>
      <c r="C18" s="178" t="str">
        <f>+'9'!$AH$103</f>
        <v>New Balance</v>
      </c>
      <c r="D18" s="178" t="str">
        <f>+'9'!$B$103</f>
        <v>PWI2(ID)</v>
      </c>
      <c r="E18" s="178" t="str">
        <f>+'9'!$C$103</f>
        <v>Tong HongVN)</v>
      </c>
      <c r="F18" s="372">
        <f>+'9'!$D$103</f>
        <v>0</v>
      </c>
      <c r="G18" s="179" t="str">
        <f>+'9'!$E$103</f>
        <v/>
      </c>
      <c r="H18" s="179" t="str">
        <f>+'9'!$F$103</f>
        <v/>
      </c>
      <c r="I18" s="372">
        <f>+'9'!$G$103</f>
        <v>0</v>
      </c>
      <c r="J18" s="180">
        <f>+'9'!$H$103</f>
        <v>0</v>
      </c>
      <c r="K18" s="179" t="str">
        <f>+'9'!$I$103</f>
        <v/>
      </c>
      <c r="L18" s="179" t="str">
        <f>+'9'!$J$103</f>
        <v/>
      </c>
      <c r="M18" s="291"/>
      <c r="N18" s="181" t="str">
        <f>+'9'!$K$103</f>
        <v>Insert Leather Names of your Tannery</v>
      </c>
      <c r="O18" s="181">
        <f>+'9'!$L$103</f>
        <v>0</v>
      </c>
      <c r="P18" s="179">
        <f>+'9'!$M$103</f>
        <v>0</v>
      </c>
      <c r="Q18" s="180">
        <f>+'9'!$N$109</f>
        <v>0</v>
      </c>
      <c r="R18" s="180">
        <f>'9'!$G$40</f>
        <v>0</v>
      </c>
      <c r="S18" s="180">
        <f>+'9'!$O$109</f>
        <v>0</v>
      </c>
      <c r="T18" s="180">
        <f>'9'!$G$41</f>
        <v>0</v>
      </c>
      <c r="U18" s="180">
        <f>+'9'!$P$109</f>
        <v>0</v>
      </c>
      <c r="V18" s="180">
        <f>'9'!$G$42</f>
        <v>0</v>
      </c>
      <c r="W18" s="180">
        <f>+'9'!$Q$109</f>
        <v>0</v>
      </c>
      <c r="X18" s="180">
        <f>'9'!$G$43</f>
        <v>0</v>
      </c>
      <c r="Y18" s="180">
        <f>+'9'!$R$109</f>
        <v>0</v>
      </c>
      <c r="Z18" s="180">
        <f>'9'!$G$44</f>
        <v>0</v>
      </c>
      <c r="AA18" s="180">
        <f>+'9'!$S$109</f>
        <v>0</v>
      </c>
      <c r="AB18" s="180">
        <f>'9'!$G$45+'9'!$G$46+'9'!$G$47</f>
        <v>0</v>
      </c>
      <c r="AC18" s="180">
        <f>+'9'!$U$109</f>
        <v>0</v>
      </c>
      <c r="AD18" s="180">
        <f>+'9'!$V$109</f>
        <v>0</v>
      </c>
      <c r="AE18" s="180">
        <f>+'9'!$W$109</f>
        <v>0</v>
      </c>
      <c r="AF18" s="180">
        <f>+'9'!$X$109</f>
        <v>0</v>
      </c>
      <c r="AG18" s="180">
        <f>+'9'!$Y$109</f>
        <v>0</v>
      </c>
      <c r="AH18" s="180">
        <f>+'9'!$AB$109</f>
        <v>0</v>
      </c>
      <c r="AI18" s="182">
        <f>+'9'!$AC$109</f>
        <v>0</v>
      </c>
      <c r="AJ18" s="180">
        <f>+'9'!$AD$109</f>
        <v>0</v>
      </c>
      <c r="AK18" s="183">
        <f>+'9'!$AA$109</f>
        <v>0</v>
      </c>
      <c r="AL18" s="183">
        <f>+'9'!$AE$103</f>
        <v>1</v>
      </c>
      <c r="AM18" s="182">
        <f>+'9'!$AG$109</f>
        <v>0</v>
      </c>
      <c r="AN18" s="182">
        <f>+'9'!$AH$109</f>
        <v>0</v>
      </c>
      <c r="AO18" s="182">
        <f>+'9'!$AE$109</f>
        <v>0</v>
      </c>
      <c r="AP18" s="184">
        <f>+'9'!$AJ$109</f>
        <v>0</v>
      </c>
      <c r="AQ18" s="183">
        <f t="shared" si="3"/>
        <v>0.97</v>
      </c>
      <c r="AR18" s="185">
        <f t="shared" si="18"/>
        <v>0</v>
      </c>
      <c r="AS18" s="182">
        <f t="shared" si="4"/>
        <v>0</v>
      </c>
      <c r="AT18" s="182">
        <f t="shared" si="5"/>
        <v>0</v>
      </c>
      <c r="AU18" s="182">
        <f>+'9'!$AH$109</f>
        <v>0</v>
      </c>
      <c r="AV18" s="184">
        <f>+'9'!$AJ$109</f>
        <v>0</v>
      </c>
      <c r="AW18" s="182">
        <f t="shared" si="6"/>
        <v>0</v>
      </c>
      <c r="AX18" s="187">
        <f>+'9'!$AI$109</f>
        <v>0</v>
      </c>
      <c r="AY18" s="188">
        <f>+'9'!$B$83</f>
        <v>0</v>
      </c>
      <c r="AZ18" s="381">
        <f>'9'!F14</f>
        <v>0</v>
      </c>
      <c r="BA18" s="372" t="str">
        <f>IF('9'!$B$81="","",'9'!$B$81)</f>
        <v/>
      </c>
      <c r="BB18" s="3">
        <f t="shared" si="19"/>
        <v>0</v>
      </c>
      <c r="BC18" s="3">
        <f t="shared" si="7"/>
        <v>0</v>
      </c>
      <c r="BD18" s="3">
        <f t="shared" si="8"/>
        <v>0</v>
      </c>
      <c r="BE18" s="3">
        <f t="shared" si="9"/>
        <v>0</v>
      </c>
      <c r="BG18" s="42">
        <f>+'9'!$G$48</f>
        <v>0</v>
      </c>
      <c r="BI18" s="119">
        <f t="shared" si="10"/>
        <v>0</v>
      </c>
      <c r="BJ18" s="119">
        <f t="shared" si="10"/>
        <v>0</v>
      </c>
      <c r="BK18" s="119">
        <f t="shared" si="10"/>
        <v>0</v>
      </c>
      <c r="BL18" s="119">
        <f t="shared" si="10"/>
        <v>0</v>
      </c>
      <c r="BM18" s="119">
        <f t="shared" si="10"/>
        <v>0</v>
      </c>
      <c r="BN18" s="119">
        <f t="shared" si="10"/>
        <v>0</v>
      </c>
      <c r="BO18" s="119">
        <f t="shared" si="10"/>
        <v>0</v>
      </c>
      <c r="BP18" s="119">
        <f t="shared" si="10"/>
        <v>0</v>
      </c>
      <c r="BQ18" s="119">
        <f t="shared" si="10"/>
        <v>0</v>
      </c>
      <c r="BR18" s="119">
        <f t="shared" si="10"/>
        <v>0</v>
      </c>
      <c r="BS18" s="119">
        <f t="shared" si="11"/>
        <v>0</v>
      </c>
      <c r="BT18" s="119">
        <f t="shared" si="11"/>
        <v>0</v>
      </c>
      <c r="BU18" s="119">
        <f t="shared" si="11"/>
        <v>0</v>
      </c>
      <c r="BV18" s="119">
        <f t="shared" si="11"/>
        <v>0</v>
      </c>
      <c r="BW18" s="119">
        <f t="shared" si="11"/>
        <v>0</v>
      </c>
      <c r="BX18" s="119">
        <f t="shared" si="11"/>
        <v>0</v>
      </c>
      <c r="BY18" s="119">
        <f t="shared" si="11"/>
        <v>0</v>
      </c>
      <c r="BZ18" s="119">
        <f t="shared" si="11"/>
        <v>0</v>
      </c>
      <c r="CA18" s="119">
        <f t="shared" si="11"/>
        <v>0</v>
      </c>
      <c r="CB18" s="119">
        <f t="shared" si="11"/>
        <v>0</v>
      </c>
      <c r="CC18" s="119">
        <f t="shared" si="12"/>
        <v>0</v>
      </c>
      <c r="CD18" s="119">
        <f t="shared" si="12"/>
        <v>0</v>
      </c>
      <c r="CE18" s="119">
        <f t="shared" si="12"/>
        <v>0</v>
      </c>
      <c r="CF18" s="119">
        <f t="shared" si="12"/>
        <v>0</v>
      </c>
      <c r="CG18" s="119">
        <f t="shared" si="12"/>
        <v>0</v>
      </c>
      <c r="CH18" s="119">
        <f t="shared" si="12"/>
        <v>0</v>
      </c>
      <c r="CI18" s="119">
        <f t="shared" si="12"/>
        <v>0</v>
      </c>
      <c r="CJ18" s="119">
        <f t="shared" si="12"/>
        <v>0</v>
      </c>
      <c r="CK18" s="119">
        <f t="shared" si="12"/>
        <v>0</v>
      </c>
      <c r="CL18" s="119">
        <f t="shared" si="12"/>
        <v>0</v>
      </c>
      <c r="CM18" s="119">
        <f t="shared" si="13"/>
        <v>0</v>
      </c>
      <c r="CN18" s="119">
        <f t="shared" si="13"/>
        <v>0</v>
      </c>
      <c r="CO18" s="119">
        <f t="shared" si="13"/>
        <v>0</v>
      </c>
      <c r="CP18" s="119">
        <f t="shared" si="13"/>
        <v>0</v>
      </c>
      <c r="CQ18" s="119">
        <f t="shared" si="13"/>
        <v>0</v>
      </c>
      <c r="CR18" s="119">
        <f t="shared" si="13"/>
        <v>0</v>
      </c>
      <c r="CS18" s="119">
        <f t="shared" si="13"/>
        <v>0</v>
      </c>
      <c r="CT18" s="119">
        <f t="shared" si="13"/>
        <v>0</v>
      </c>
      <c r="CU18" s="119">
        <f t="shared" si="13"/>
        <v>0</v>
      </c>
      <c r="CV18" s="119">
        <f t="shared" si="13"/>
        <v>0</v>
      </c>
      <c r="CW18" s="119">
        <f t="shared" si="14"/>
        <v>0</v>
      </c>
      <c r="CX18" s="119">
        <f t="shared" si="14"/>
        <v>0</v>
      </c>
      <c r="CY18" s="119">
        <f t="shared" si="14"/>
        <v>0</v>
      </c>
      <c r="CZ18" s="119">
        <f t="shared" si="14"/>
        <v>0</v>
      </c>
      <c r="DA18" s="119">
        <f t="shared" si="14"/>
        <v>0</v>
      </c>
      <c r="DB18" s="119">
        <f t="shared" si="14"/>
        <v>0</v>
      </c>
      <c r="DC18" s="119">
        <f t="shared" si="14"/>
        <v>0</v>
      </c>
      <c r="DD18" s="119">
        <f t="shared" si="14"/>
        <v>0</v>
      </c>
      <c r="DE18" s="119">
        <f t="shared" si="14"/>
        <v>0</v>
      </c>
      <c r="DF18" s="119">
        <f t="shared" si="14"/>
        <v>0</v>
      </c>
      <c r="DH18" s="118">
        <f t="shared" si="15"/>
        <v>0</v>
      </c>
      <c r="DI18" s="118">
        <f t="shared" si="16"/>
        <v>0</v>
      </c>
      <c r="DJ18" s="118">
        <f t="shared" si="16"/>
        <v>0</v>
      </c>
      <c r="DK18" s="118">
        <f t="shared" si="16"/>
        <v>0</v>
      </c>
      <c r="DL18" s="118">
        <f t="shared" si="16"/>
        <v>0</v>
      </c>
      <c r="DM18" s="118">
        <f t="shared" si="16"/>
        <v>0</v>
      </c>
      <c r="DN18" s="118">
        <f t="shared" si="16"/>
        <v>0</v>
      </c>
      <c r="DO18" s="118">
        <f t="shared" si="16"/>
        <v>0</v>
      </c>
      <c r="DP18" s="118">
        <f t="shared" si="16"/>
        <v>0</v>
      </c>
      <c r="DQ18" s="118">
        <f t="shared" si="16"/>
        <v>0</v>
      </c>
      <c r="DR18" s="118">
        <f t="shared" si="16"/>
        <v>0</v>
      </c>
      <c r="DS18" s="118">
        <f t="shared" si="17"/>
        <v>0</v>
      </c>
      <c r="DT18" s="118">
        <f t="shared" si="17"/>
        <v>0</v>
      </c>
      <c r="DU18" s="118">
        <f t="shared" si="17"/>
        <v>0</v>
      </c>
      <c r="DV18" s="118">
        <f t="shared" si="17"/>
        <v>0</v>
      </c>
      <c r="DW18" s="118">
        <f t="shared" si="17"/>
        <v>0</v>
      </c>
      <c r="DX18" s="118">
        <f t="shared" si="17"/>
        <v>0</v>
      </c>
      <c r="DY18" s="118">
        <f t="shared" si="17"/>
        <v>0</v>
      </c>
      <c r="DZ18" s="118">
        <f t="shared" si="17"/>
        <v>0</v>
      </c>
      <c r="EA18" s="118">
        <f t="shared" si="17"/>
        <v>0</v>
      </c>
      <c r="EB18" s="118">
        <f t="shared" si="17"/>
        <v>0</v>
      </c>
      <c r="EC18" s="118">
        <f t="shared" si="17"/>
        <v>0</v>
      </c>
      <c r="ED18" s="118">
        <f t="shared" si="17"/>
        <v>0</v>
      </c>
      <c r="EE18" s="118">
        <f t="shared" si="17"/>
        <v>0</v>
      </c>
      <c r="EF18" s="118">
        <f t="shared" si="17"/>
        <v>0</v>
      </c>
    </row>
    <row r="19" spans="1:136" ht="33" customHeight="1">
      <c r="A19" s="176">
        <f t="shared" si="20"/>
        <v>10</v>
      </c>
      <c r="B19" s="177">
        <f>+'10'!$AD$103</f>
        <v>0</v>
      </c>
      <c r="C19" s="178" t="str">
        <f>+'10'!$AH$103</f>
        <v>New Balance</v>
      </c>
      <c r="D19" s="178" t="str">
        <f>+'10'!$B$103</f>
        <v>PWI2(ID)</v>
      </c>
      <c r="E19" s="178" t="str">
        <f>+'10'!$C$103</f>
        <v>Tong HongVN)</v>
      </c>
      <c r="F19" s="372">
        <f>+'10'!$D$103</f>
        <v>0</v>
      </c>
      <c r="G19" s="179" t="str">
        <f>+'10'!$E$103</f>
        <v/>
      </c>
      <c r="H19" s="179" t="str">
        <f>+'10'!$F$103</f>
        <v/>
      </c>
      <c r="I19" s="372">
        <f>+'10'!$G$103</f>
        <v>0</v>
      </c>
      <c r="J19" s="180">
        <f>+'10'!$H$103</f>
        <v>0</v>
      </c>
      <c r="K19" s="179" t="str">
        <f>+'10'!$I$103</f>
        <v/>
      </c>
      <c r="L19" s="179" t="str">
        <f>+'10'!$J$103</f>
        <v/>
      </c>
      <c r="M19" s="291"/>
      <c r="N19" s="181" t="str">
        <f>+'10'!$K$103</f>
        <v>Insert Leather Names of your Tannery</v>
      </c>
      <c r="O19" s="181">
        <f>+'10'!$L$103</f>
        <v>0</v>
      </c>
      <c r="P19" s="179">
        <f>+'10'!$M$103</f>
        <v>0</v>
      </c>
      <c r="Q19" s="180">
        <f>+'10'!$N$109</f>
        <v>0</v>
      </c>
      <c r="R19" s="180">
        <f>'10'!$G$40</f>
        <v>0</v>
      </c>
      <c r="S19" s="180">
        <f>+'10'!$O$109</f>
        <v>0</v>
      </c>
      <c r="T19" s="180">
        <f>'10'!$G$41</f>
        <v>0</v>
      </c>
      <c r="U19" s="180">
        <f>+'10'!$P$109</f>
        <v>0</v>
      </c>
      <c r="V19" s="180">
        <f>'10'!$G$42</f>
        <v>0</v>
      </c>
      <c r="W19" s="180">
        <f>+'10'!$Q$109</f>
        <v>0</v>
      </c>
      <c r="X19" s="180">
        <f>'10'!$G$43</f>
        <v>0</v>
      </c>
      <c r="Y19" s="180">
        <f>+'10'!$R$109</f>
        <v>0</v>
      </c>
      <c r="Z19" s="180">
        <f>'10'!$G$44</f>
        <v>0</v>
      </c>
      <c r="AA19" s="180">
        <f>+'10'!$S$109</f>
        <v>0</v>
      </c>
      <c r="AB19" s="180">
        <f>'10'!$G$45+'10'!$G$46+'10'!$G$47</f>
        <v>0</v>
      </c>
      <c r="AC19" s="180">
        <f>+'10'!$U$109</f>
        <v>0</v>
      </c>
      <c r="AD19" s="180">
        <f>+'10'!$V$109</f>
        <v>0</v>
      </c>
      <c r="AE19" s="180">
        <f>+'10'!$W$109</f>
        <v>0</v>
      </c>
      <c r="AF19" s="180">
        <f>+'10'!$X$109</f>
        <v>0</v>
      </c>
      <c r="AG19" s="180">
        <f>+'10'!$Y$109</f>
        <v>0</v>
      </c>
      <c r="AH19" s="180">
        <f>+'10'!$AB$109</f>
        <v>0</v>
      </c>
      <c r="AI19" s="182">
        <f>+'10'!$AC$109</f>
        <v>0</v>
      </c>
      <c r="AJ19" s="180">
        <f>+'10'!$AD$109</f>
        <v>0</v>
      </c>
      <c r="AK19" s="183">
        <f>+'10'!$AA$109</f>
        <v>0</v>
      </c>
      <c r="AL19" s="183">
        <f>+'10'!$AE$103</f>
        <v>1</v>
      </c>
      <c r="AM19" s="182">
        <f>+'10'!$AG$109</f>
        <v>0</v>
      </c>
      <c r="AN19" s="182">
        <f>+'10'!$AH$109</f>
        <v>0</v>
      </c>
      <c r="AO19" s="182">
        <f>+'10'!$AE$109</f>
        <v>0</v>
      </c>
      <c r="AP19" s="184">
        <f>+'10'!$AJ$109</f>
        <v>0</v>
      </c>
      <c r="AQ19" s="183">
        <f t="shared" si="3"/>
        <v>0.97</v>
      </c>
      <c r="AR19" s="185">
        <f t="shared" si="18"/>
        <v>0</v>
      </c>
      <c r="AS19" s="182">
        <f t="shared" si="4"/>
        <v>0</v>
      </c>
      <c r="AT19" s="182">
        <f t="shared" si="5"/>
        <v>0</v>
      </c>
      <c r="AU19" s="182">
        <f>+'10'!$AH$109</f>
        <v>0</v>
      </c>
      <c r="AV19" s="184">
        <f>+'10'!$AJ$109</f>
        <v>0</v>
      </c>
      <c r="AW19" s="182">
        <f t="shared" si="6"/>
        <v>0</v>
      </c>
      <c r="AX19" s="187">
        <f>+'10'!$AI$109</f>
        <v>0</v>
      </c>
      <c r="AY19" s="188">
        <f>+'10'!$B$83</f>
        <v>0</v>
      </c>
      <c r="AZ19" s="381">
        <f>'10'!F14</f>
        <v>0</v>
      </c>
      <c r="BA19" s="372" t="str">
        <f>IF('10'!$B$81="","",'10'!$B$81)</f>
        <v/>
      </c>
      <c r="BB19" s="3">
        <f t="shared" si="19"/>
        <v>0</v>
      </c>
      <c r="BC19" s="3">
        <f t="shared" si="7"/>
        <v>0</v>
      </c>
      <c r="BD19" s="3">
        <f t="shared" si="8"/>
        <v>0</v>
      </c>
      <c r="BE19" s="3">
        <f t="shared" si="9"/>
        <v>0</v>
      </c>
      <c r="BG19" s="42">
        <f>+'10'!$G$48</f>
        <v>0</v>
      </c>
      <c r="BI19" s="119">
        <f t="shared" si="10"/>
        <v>0</v>
      </c>
      <c r="BJ19" s="119">
        <f t="shared" si="10"/>
        <v>0</v>
      </c>
      <c r="BK19" s="119">
        <f t="shared" si="10"/>
        <v>0</v>
      </c>
      <c r="BL19" s="119">
        <f t="shared" si="10"/>
        <v>0</v>
      </c>
      <c r="BM19" s="119">
        <f t="shared" si="10"/>
        <v>0</v>
      </c>
      <c r="BN19" s="119">
        <f t="shared" si="10"/>
        <v>0</v>
      </c>
      <c r="BO19" s="119">
        <f t="shared" si="10"/>
        <v>0</v>
      </c>
      <c r="BP19" s="119">
        <f t="shared" si="10"/>
        <v>0</v>
      </c>
      <c r="BQ19" s="119">
        <f t="shared" si="10"/>
        <v>0</v>
      </c>
      <c r="BR19" s="119">
        <f t="shared" si="10"/>
        <v>0</v>
      </c>
      <c r="BS19" s="119">
        <f t="shared" si="11"/>
        <v>0</v>
      </c>
      <c r="BT19" s="119">
        <f t="shared" si="11"/>
        <v>0</v>
      </c>
      <c r="BU19" s="119">
        <f t="shared" si="11"/>
        <v>0</v>
      </c>
      <c r="BV19" s="119">
        <f t="shared" si="11"/>
        <v>0</v>
      </c>
      <c r="BW19" s="119">
        <f t="shared" si="11"/>
        <v>0</v>
      </c>
      <c r="BX19" s="119">
        <f t="shared" si="11"/>
        <v>0</v>
      </c>
      <c r="BY19" s="119">
        <f t="shared" si="11"/>
        <v>0</v>
      </c>
      <c r="BZ19" s="119">
        <f t="shared" si="11"/>
        <v>0</v>
      </c>
      <c r="CA19" s="119">
        <f t="shared" si="11"/>
        <v>0</v>
      </c>
      <c r="CB19" s="119">
        <f t="shared" si="11"/>
        <v>0</v>
      </c>
      <c r="CC19" s="119">
        <f t="shared" si="12"/>
        <v>0</v>
      </c>
      <c r="CD19" s="119">
        <f t="shared" si="12"/>
        <v>0</v>
      </c>
      <c r="CE19" s="119">
        <f t="shared" si="12"/>
        <v>0</v>
      </c>
      <c r="CF19" s="119">
        <f t="shared" si="12"/>
        <v>0</v>
      </c>
      <c r="CG19" s="119">
        <f t="shared" si="12"/>
        <v>0</v>
      </c>
      <c r="CH19" s="119">
        <f t="shared" si="12"/>
        <v>0</v>
      </c>
      <c r="CI19" s="119">
        <f t="shared" si="12"/>
        <v>0</v>
      </c>
      <c r="CJ19" s="119">
        <f t="shared" si="12"/>
        <v>0</v>
      </c>
      <c r="CK19" s="119">
        <f t="shared" si="12"/>
        <v>0</v>
      </c>
      <c r="CL19" s="119">
        <f t="shared" si="12"/>
        <v>0</v>
      </c>
      <c r="CM19" s="119">
        <f t="shared" si="13"/>
        <v>0</v>
      </c>
      <c r="CN19" s="119">
        <f t="shared" si="13"/>
        <v>0</v>
      </c>
      <c r="CO19" s="119">
        <f t="shared" si="13"/>
        <v>0</v>
      </c>
      <c r="CP19" s="119">
        <f t="shared" si="13"/>
        <v>0</v>
      </c>
      <c r="CQ19" s="119">
        <f t="shared" si="13"/>
        <v>0</v>
      </c>
      <c r="CR19" s="119">
        <f t="shared" si="13"/>
        <v>0</v>
      </c>
      <c r="CS19" s="119">
        <f t="shared" si="13"/>
        <v>0</v>
      </c>
      <c r="CT19" s="119">
        <f t="shared" si="13"/>
        <v>0</v>
      </c>
      <c r="CU19" s="119">
        <f t="shared" si="13"/>
        <v>0</v>
      </c>
      <c r="CV19" s="119">
        <f t="shared" si="13"/>
        <v>0</v>
      </c>
      <c r="CW19" s="119">
        <f t="shared" si="14"/>
        <v>0</v>
      </c>
      <c r="CX19" s="119">
        <f t="shared" si="14"/>
        <v>0</v>
      </c>
      <c r="CY19" s="119">
        <f t="shared" si="14"/>
        <v>0</v>
      </c>
      <c r="CZ19" s="119">
        <f t="shared" si="14"/>
        <v>0</v>
      </c>
      <c r="DA19" s="119">
        <f t="shared" si="14"/>
        <v>0</v>
      </c>
      <c r="DB19" s="119">
        <f t="shared" si="14"/>
        <v>0</v>
      </c>
      <c r="DC19" s="119">
        <f t="shared" si="14"/>
        <v>0</v>
      </c>
      <c r="DD19" s="119">
        <f t="shared" si="14"/>
        <v>0</v>
      </c>
      <c r="DE19" s="119">
        <f t="shared" si="14"/>
        <v>0</v>
      </c>
      <c r="DF19" s="119">
        <f t="shared" si="14"/>
        <v>0</v>
      </c>
      <c r="DH19" s="118">
        <f t="shared" si="15"/>
        <v>0</v>
      </c>
      <c r="DI19" s="118">
        <f t="shared" si="16"/>
        <v>0</v>
      </c>
      <c r="DJ19" s="118">
        <f t="shared" si="16"/>
        <v>0</v>
      </c>
      <c r="DK19" s="118">
        <f t="shared" si="16"/>
        <v>0</v>
      </c>
      <c r="DL19" s="118">
        <f t="shared" si="16"/>
        <v>0</v>
      </c>
      <c r="DM19" s="118">
        <f t="shared" si="16"/>
        <v>0</v>
      </c>
      <c r="DN19" s="118">
        <f t="shared" si="16"/>
        <v>0</v>
      </c>
      <c r="DO19" s="118">
        <f t="shared" si="16"/>
        <v>0</v>
      </c>
      <c r="DP19" s="118">
        <f t="shared" si="16"/>
        <v>0</v>
      </c>
      <c r="DQ19" s="118">
        <f t="shared" si="16"/>
        <v>0</v>
      </c>
      <c r="DR19" s="118">
        <f t="shared" si="16"/>
        <v>0</v>
      </c>
      <c r="DS19" s="118">
        <f t="shared" si="17"/>
        <v>0</v>
      </c>
      <c r="DT19" s="118">
        <f t="shared" si="17"/>
        <v>0</v>
      </c>
      <c r="DU19" s="118">
        <f t="shared" si="17"/>
        <v>0</v>
      </c>
      <c r="DV19" s="118">
        <f t="shared" si="17"/>
        <v>0</v>
      </c>
      <c r="DW19" s="118">
        <f t="shared" si="17"/>
        <v>0</v>
      </c>
      <c r="DX19" s="118">
        <f t="shared" si="17"/>
        <v>0</v>
      </c>
      <c r="DY19" s="118">
        <f t="shared" si="17"/>
        <v>0</v>
      </c>
      <c r="DZ19" s="118">
        <f t="shared" si="17"/>
        <v>0</v>
      </c>
      <c r="EA19" s="118">
        <f t="shared" si="17"/>
        <v>0</v>
      </c>
      <c r="EB19" s="118">
        <f t="shared" si="17"/>
        <v>0</v>
      </c>
      <c r="EC19" s="118">
        <f t="shared" si="17"/>
        <v>0</v>
      </c>
      <c r="ED19" s="118">
        <f t="shared" si="17"/>
        <v>0</v>
      </c>
      <c r="EE19" s="118">
        <f t="shared" si="17"/>
        <v>0</v>
      </c>
      <c r="EF19" s="118">
        <f t="shared" si="17"/>
        <v>0</v>
      </c>
    </row>
    <row r="20" spans="1:136" ht="33" customHeight="1">
      <c r="A20" s="176">
        <f t="shared" si="20"/>
        <v>11</v>
      </c>
      <c r="B20" s="177">
        <f>+'11'!$AD$103</f>
        <v>0</v>
      </c>
      <c r="C20" s="178" t="str">
        <f>+'11'!$AH$103</f>
        <v>New Balance</v>
      </c>
      <c r="D20" s="178" t="str">
        <f>+'11'!$B$103</f>
        <v>PWI2(ID)</v>
      </c>
      <c r="E20" s="178" t="str">
        <f>+'11'!$C$103</f>
        <v>Tong HongVN)</v>
      </c>
      <c r="F20" s="372">
        <f>+'11'!$D$103</f>
        <v>0</v>
      </c>
      <c r="G20" s="179" t="str">
        <f>+'11'!$E$103</f>
        <v/>
      </c>
      <c r="H20" s="179" t="str">
        <f>+'11'!$F$103</f>
        <v/>
      </c>
      <c r="I20" s="372">
        <f>+'11'!$G$103</f>
        <v>0</v>
      </c>
      <c r="J20" s="180">
        <f>+'11'!$H$103</f>
        <v>0</v>
      </c>
      <c r="K20" s="179" t="str">
        <f>+'11'!$I$103</f>
        <v/>
      </c>
      <c r="L20" s="179" t="str">
        <f>+'11'!$J$103</f>
        <v/>
      </c>
      <c r="M20" s="291"/>
      <c r="N20" s="181" t="str">
        <f>+'11'!$K$103</f>
        <v>Insert Leather Names of your Tannery</v>
      </c>
      <c r="O20" s="181">
        <f>+'11'!$L$103</f>
        <v>0</v>
      </c>
      <c r="P20" s="179">
        <f>+'11'!$M$103</f>
        <v>0</v>
      </c>
      <c r="Q20" s="180">
        <f>+'11'!$N$109</f>
        <v>0</v>
      </c>
      <c r="R20" s="180">
        <f>'11'!$G$40</f>
        <v>0</v>
      </c>
      <c r="S20" s="180">
        <f>+'11'!$O$109</f>
        <v>0</v>
      </c>
      <c r="T20" s="180">
        <f>'11'!$G$41</f>
        <v>0</v>
      </c>
      <c r="U20" s="180">
        <f>+'11'!$P$109</f>
        <v>0</v>
      </c>
      <c r="V20" s="180">
        <f>'11'!$G$42</f>
        <v>0</v>
      </c>
      <c r="W20" s="180">
        <f>+'11'!$Q$109</f>
        <v>0</v>
      </c>
      <c r="X20" s="180">
        <f>'11'!$G$43</f>
        <v>0</v>
      </c>
      <c r="Y20" s="180">
        <f>+'11'!$R$109</f>
        <v>0</v>
      </c>
      <c r="Z20" s="180">
        <f>'11'!$G$44</f>
        <v>0</v>
      </c>
      <c r="AA20" s="180">
        <f>+'11'!$S$109</f>
        <v>0</v>
      </c>
      <c r="AB20" s="180">
        <f>'11'!$G$45+'11'!$G$46+'11'!$G$47</f>
        <v>0</v>
      </c>
      <c r="AC20" s="180">
        <f>+'11'!$U$109</f>
        <v>0</v>
      </c>
      <c r="AD20" s="180">
        <f>+'11'!$V$109</f>
        <v>0</v>
      </c>
      <c r="AE20" s="180">
        <f>+'11'!$W$109</f>
        <v>0</v>
      </c>
      <c r="AF20" s="180">
        <f>+'11'!$X$109</f>
        <v>0</v>
      </c>
      <c r="AG20" s="180">
        <f>+'11'!$Y$109</f>
        <v>0</v>
      </c>
      <c r="AH20" s="180">
        <f>+'11'!$AB$109</f>
        <v>0</v>
      </c>
      <c r="AI20" s="182">
        <f>+'11'!$AC$109</f>
        <v>0</v>
      </c>
      <c r="AJ20" s="180">
        <f>+'11'!$AD$109</f>
        <v>0</v>
      </c>
      <c r="AK20" s="183">
        <f>+'11'!$AA$109</f>
        <v>0</v>
      </c>
      <c r="AL20" s="183">
        <f>+'11'!$AE$103</f>
        <v>1</v>
      </c>
      <c r="AM20" s="182">
        <f>+'11'!$AG$109</f>
        <v>0</v>
      </c>
      <c r="AN20" s="182">
        <f>+'11'!$AH$109</f>
        <v>0</v>
      </c>
      <c r="AO20" s="182">
        <f>+'11'!$AE$109</f>
        <v>0</v>
      </c>
      <c r="AP20" s="184">
        <f>+'11'!$AJ$109</f>
        <v>0</v>
      </c>
      <c r="AQ20" s="183">
        <f t="shared" si="3"/>
        <v>0.97</v>
      </c>
      <c r="AR20" s="185">
        <f t="shared" si="18"/>
        <v>0</v>
      </c>
      <c r="AS20" s="182">
        <f t="shared" si="4"/>
        <v>0</v>
      </c>
      <c r="AT20" s="182">
        <f t="shared" si="5"/>
        <v>0</v>
      </c>
      <c r="AU20" s="182">
        <f>+'11'!$AH$109</f>
        <v>0</v>
      </c>
      <c r="AV20" s="184">
        <f>+'11'!$AJ$109</f>
        <v>0</v>
      </c>
      <c r="AW20" s="182">
        <f t="shared" si="6"/>
        <v>0</v>
      </c>
      <c r="AX20" s="187">
        <f>+'11'!$AI$109</f>
        <v>0</v>
      </c>
      <c r="AY20" s="188">
        <f>+'11'!$B$83</f>
        <v>0</v>
      </c>
      <c r="AZ20" s="381">
        <f>'11'!F14</f>
        <v>0</v>
      </c>
      <c r="BA20" s="372" t="str">
        <f>IF('11'!$B$81="","",'11'!$B$81)</f>
        <v/>
      </c>
      <c r="BB20" s="3">
        <f t="shared" si="19"/>
        <v>0</v>
      </c>
      <c r="BC20" s="3">
        <f t="shared" si="7"/>
        <v>0</v>
      </c>
      <c r="BD20" s="3">
        <f t="shared" si="8"/>
        <v>0</v>
      </c>
      <c r="BE20" s="3">
        <f t="shared" si="9"/>
        <v>0</v>
      </c>
      <c r="BG20" s="42">
        <f>+'11'!$G$48</f>
        <v>0</v>
      </c>
      <c r="BI20" s="119">
        <f t="shared" ref="BI20:BR29" si="21">IF(+$M20=BI$9,$BG20,0)</f>
        <v>0</v>
      </c>
      <c r="BJ20" s="119">
        <f t="shared" si="21"/>
        <v>0</v>
      </c>
      <c r="BK20" s="119">
        <f t="shared" si="21"/>
        <v>0</v>
      </c>
      <c r="BL20" s="119">
        <f t="shared" si="21"/>
        <v>0</v>
      </c>
      <c r="BM20" s="119">
        <f t="shared" si="21"/>
        <v>0</v>
      </c>
      <c r="BN20" s="119">
        <f t="shared" si="21"/>
        <v>0</v>
      </c>
      <c r="BO20" s="119">
        <f t="shared" si="21"/>
        <v>0</v>
      </c>
      <c r="BP20" s="119">
        <f t="shared" si="21"/>
        <v>0</v>
      </c>
      <c r="BQ20" s="119">
        <f t="shared" si="21"/>
        <v>0</v>
      </c>
      <c r="BR20" s="119">
        <f t="shared" si="21"/>
        <v>0</v>
      </c>
      <c r="BS20" s="119">
        <f t="shared" ref="BS20:CB29" si="22">IF(+$M20=BS$9,$BG20,0)</f>
        <v>0</v>
      </c>
      <c r="BT20" s="119">
        <f t="shared" si="22"/>
        <v>0</v>
      </c>
      <c r="BU20" s="119">
        <f t="shared" si="22"/>
        <v>0</v>
      </c>
      <c r="BV20" s="119">
        <f t="shared" si="22"/>
        <v>0</v>
      </c>
      <c r="BW20" s="119">
        <f t="shared" si="22"/>
        <v>0</v>
      </c>
      <c r="BX20" s="119">
        <f t="shared" si="22"/>
        <v>0</v>
      </c>
      <c r="BY20" s="119">
        <f t="shared" si="22"/>
        <v>0</v>
      </c>
      <c r="BZ20" s="119">
        <f t="shared" si="22"/>
        <v>0</v>
      </c>
      <c r="CA20" s="119">
        <f t="shared" si="22"/>
        <v>0</v>
      </c>
      <c r="CB20" s="119">
        <f t="shared" si="22"/>
        <v>0</v>
      </c>
      <c r="CC20" s="119">
        <f t="shared" ref="CC20:CL29" si="23">IF(+$M20=CC$9,$BG20,0)</f>
        <v>0</v>
      </c>
      <c r="CD20" s="119">
        <f t="shared" si="23"/>
        <v>0</v>
      </c>
      <c r="CE20" s="119">
        <f t="shared" si="23"/>
        <v>0</v>
      </c>
      <c r="CF20" s="119">
        <f t="shared" si="23"/>
        <v>0</v>
      </c>
      <c r="CG20" s="119">
        <f t="shared" si="23"/>
        <v>0</v>
      </c>
      <c r="CH20" s="119">
        <f t="shared" si="23"/>
        <v>0</v>
      </c>
      <c r="CI20" s="119">
        <f t="shared" si="23"/>
        <v>0</v>
      </c>
      <c r="CJ20" s="119">
        <f t="shared" si="23"/>
        <v>0</v>
      </c>
      <c r="CK20" s="119">
        <f t="shared" si="23"/>
        <v>0</v>
      </c>
      <c r="CL20" s="119">
        <f t="shared" si="23"/>
        <v>0</v>
      </c>
      <c r="CM20" s="119">
        <f t="shared" ref="CM20:CV29" si="24">IF(+$M20=CM$9,$BG20,0)</f>
        <v>0</v>
      </c>
      <c r="CN20" s="119">
        <f t="shared" si="24"/>
        <v>0</v>
      </c>
      <c r="CO20" s="119">
        <f t="shared" si="24"/>
        <v>0</v>
      </c>
      <c r="CP20" s="119">
        <f t="shared" si="24"/>
        <v>0</v>
      </c>
      <c r="CQ20" s="119">
        <f t="shared" si="24"/>
        <v>0</v>
      </c>
      <c r="CR20" s="119">
        <f t="shared" si="24"/>
        <v>0</v>
      </c>
      <c r="CS20" s="119">
        <f t="shared" si="24"/>
        <v>0</v>
      </c>
      <c r="CT20" s="119">
        <f t="shared" si="24"/>
        <v>0</v>
      </c>
      <c r="CU20" s="119">
        <f t="shared" si="24"/>
        <v>0</v>
      </c>
      <c r="CV20" s="119">
        <f t="shared" si="24"/>
        <v>0</v>
      </c>
      <c r="CW20" s="119">
        <f t="shared" ref="CW20:DF29" si="25">IF(+$M20=CW$9,$BG20,0)</f>
        <v>0</v>
      </c>
      <c r="CX20" s="119">
        <f t="shared" si="25"/>
        <v>0</v>
      </c>
      <c r="CY20" s="119">
        <f t="shared" si="25"/>
        <v>0</v>
      </c>
      <c r="CZ20" s="119">
        <f t="shared" si="25"/>
        <v>0</v>
      </c>
      <c r="DA20" s="119">
        <f t="shared" si="25"/>
        <v>0</v>
      </c>
      <c r="DB20" s="119">
        <f t="shared" si="25"/>
        <v>0</v>
      </c>
      <c r="DC20" s="119">
        <f t="shared" si="25"/>
        <v>0</v>
      </c>
      <c r="DD20" s="119">
        <f t="shared" si="25"/>
        <v>0</v>
      </c>
      <c r="DE20" s="119">
        <f t="shared" si="25"/>
        <v>0</v>
      </c>
      <c r="DF20" s="119">
        <f t="shared" si="25"/>
        <v>0</v>
      </c>
      <c r="DH20" s="118">
        <f t="shared" si="15"/>
        <v>0</v>
      </c>
      <c r="DI20" s="118">
        <f t="shared" ref="DI20:DR29" si="26">IF(+$M20=DI$9,$AO20,0)</f>
        <v>0</v>
      </c>
      <c r="DJ20" s="118">
        <f t="shared" si="26"/>
        <v>0</v>
      </c>
      <c r="DK20" s="118">
        <f t="shared" si="26"/>
        <v>0</v>
      </c>
      <c r="DL20" s="118">
        <f t="shared" si="26"/>
        <v>0</v>
      </c>
      <c r="DM20" s="118">
        <f t="shared" si="26"/>
        <v>0</v>
      </c>
      <c r="DN20" s="118">
        <f t="shared" si="26"/>
        <v>0</v>
      </c>
      <c r="DO20" s="118">
        <f t="shared" si="26"/>
        <v>0</v>
      </c>
      <c r="DP20" s="118">
        <f t="shared" si="26"/>
        <v>0</v>
      </c>
      <c r="DQ20" s="118">
        <f t="shared" si="26"/>
        <v>0</v>
      </c>
      <c r="DR20" s="118">
        <f t="shared" si="26"/>
        <v>0</v>
      </c>
      <c r="DS20" s="118">
        <f t="shared" ref="DS20:EF29" si="27">IF(+$M20=DS$9,$AO20,0)</f>
        <v>0</v>
      </c>
      <c r="DT20" s="118">
        <f t="shared" si="27"/>
        <v>0</v>
      </c>
      <c r="DU20" s="118">
        <f t="shared" si="27"/>
        <v>0</v>
      </c>
      <c r="DV20" s="118">
        <f t="shared" si="27"/>
        <v>0</v>
      </c>
      <c r="DW20" s="118">
        <f t="shared" si="27"/>
        <v>0</v>
      </c>
      <c r="DX20" s="118">
        <f t="shared" si="27"/>
        <v>0</v>
      </c>
      <c r="DY20" s="118">
        <f t="shared" si="27"/>
        <v>0</v>
      </c>
      <c r="DZ20" s="118">
        <f t="shared" si="27"/>
        <v>0</v>
      </c>
      <c r="EA20" s="118">
        <f t="shared" si="27"/>
        <v>0</v>
      </c>
      <c r="EB20" s="118">
        <f t="shared" si="27"/>
        <v>0</v>
      </c>
      <c r="EC20" s="118">
        <f t="shared" si="27"/>
        <v>0</v>
      </c>
      <c r="ED20" s="118">
        <f t="shared" si="27"/>
        <v>0</v>
      </c>
      <c r="EE20" s="118">
        <f t="shared" si="27"/>
        <v>0</v>
      </c>
      <c r="EF20" s="118">
        <f t="shared" si="27"/>
        <v>0</v>
      </c>
    </row>
    <row r="21" spans="1:136" ht="33" customHeight="1">
      <c r="A21" s="176">
        <f t="shared" si="20"/>
        <v>12</v>
      </c>
      <c r="B21" s="177">
        <f>+'12'!$AD$103</f>
        <v>0</v>
      </c>
      <c r="C21" s="178" t="str">
        <f>+'12'!$AH$103</f>
        <v>New Balance</v>
      </c>
      <c r="D21" s="178" t="str">
        <f>+'12'!$B$103</f>
        <v>PWI2(ID)</v>
      </c>
      <c r="E21" s="178" t="str">
        <f>+'12'!$C$103</f>
        <v>Tong HongVN)</v>
      </c>
      <c r="F21" s="372">
        <f>+'12'!$D$103</f>
        <v>0</v>
      </c>
      <c r="G21" s="179" t="str">
        <f>+'12'!$E$103</f>
        <v/>
      </c>
      <c r="H21" s="179" t="str">
        <f>+'12'!$F$103</f>
        <v/>
      </c>
      <c r="I21" s="372">
        <f>+'12'!$G$103</f>
        <v>0</v>
      </c>
      <c r="J21" s="180">
        <f>+'12'!$H$103</f>
        <v>0</v>
      </c>
      <c r="K21" s="179" t="str">
        <f>+'12'!$I$103</f>
        <v/>
      </c>
      <c r="L21" s="179" t="str">
        <f>+'12'!$J$103</f>
        <v/>
      </c>
      <c r="M21" s="291"/>
      <c r="N21" s="181" t="str">
        <f>+'12'!$K$103</f>
        <v>Insert Leather Names of your Tannery</v>
      </c>
      <c r="O21" s="181">
        <f>+'12'!$L$103</f>
        <v>0</v>
      </c>
      <c r="P21" s="179">
        <f>+'12'!$M$103</f>
        <v>0</v>
      </c>
      <c r="Q21" s="180">
        <f>+'12'!$N$109</f>
        <v>0</v>
      </c>
      <c r="R21" s="180">
        <f>'12'!$G$40</f>
        <v>0</v>
      </c>
      <c r="S21" s="180">
        <f>+'12'!$O$109</f>
        <v>0</v>
      </c>
      <c r="T21" s="180">
        <f>'12'!$G$41</f>
        <v>0</v>
      </c>
      <c r="U21" s="180">
        <f>+'12'!$P$109</f>
        <v>0</v>
      </c>
      <c r="V21" s="180">
        <f>'12'!$G$42</f>
        <v>0</v>
      </c>
      <c r="W21" s="180">
        <f>+'12'!$Q$109</f>
        <v>0</v>
      </c>
      <c r="X21" s="180">
        <f>'12'!$G$43</f>
        <v>0</v>
      </c>
      <c r="Y21" s="180">
        <f>+'12'!$R$109</f>
        <v>0</v>
      </c>
      <c r="Z21" s="180">
        <f>'12'!$G$44</f>
        <v>0</v>
      </c>
      <c r="AA21" s="180">
        <f>+'12'!$S$109</f>
        <v>0</v>
      </c>
      <c r="AB21" s="180">
        <f>'12'!$G$45+'12'!$G$46+'12'!$G$47</f>
        <v>0</v>
      </c>
      <c r="AC21" s="180">
        <f>+'12'!$U$109</f>
        <v>0</v>
      </c>
      <c r="AD21" s="180">
        <f>+'12'!$V$109</f>
        <v>0</v>
      </c>
      <c r="AE21" s="180">
        <f>+'12'!$W$109</f>
        <v>0</v>
      </c>
      <c r="AF21" s="180">
        <f>+'12'!$X$109</f>
        <v>0</v>
      </c>
      <c r="AG21" s="180">
        <f>+'12'!$Y$109</f>
        <v>0</v>
      </c>
      <c r="AH21" s="180">
        <f>+'12'!$AB$109</f>
        <v>0</v>
      </c>
      <c r="AI21" s="182">
        <f>+'12'!$AC$109</f>
        <v>0</v>
      </c>
      <c r="AJ21" s="180">
        <f>+'12'!$AD$109</f>
        <v>0</v>
      </c>
      <c r="AK21" s="183">
        <f>+'12'!$AA$109</f>
        <v>0</v>
      </c>
      <c r="AL21" s="183">
        <f>+'12'!$AE$103</f>
        <v>1</v>
      </c>
      <c r="AM21" s="182">
        <f>+'12'!$AG$109</f>
        <v>0</v>
      </c>
      <c r="AN21" s="182">
        <f>+'12'!$AH$109</f>
        <v>0</v>
      </c>
      <c r="AO21" s="182">
        <f>+'12'!$AE$109</f>
        <v>0</v>
      </c>
      <c r="AP21" s="184">
        <f>+'12'!$AJ$109</f>
        <v>0</v>
      </c>
      <c r="AQ21" s="183">
        <f t="shared" si="3"/>
        <v>0.97</v>
      </c>
      <c r="AR21" s="185">
        <f t="shared" si="18"/>
        <v>0</v>
      </c>
      <c r="AS21" s="182">
        <f t="shared" si="4"/>
        <v>0</v>
      </c>
      <c r="AT21" s="182">
        <f t="shared" si="5"/>
        <v>0</v>
      </c>
      <c r="AU21" s="182">
        <f>+'12'!$AH$109</f>
        <v>0</v>
      </c>
      <c r="AV21" s="184">
        <f>+'12'!$AJ$109</f>
        <v>0</v>
      </c>
      <c r="AW21" s="182">
        <f t="shared" si="6"/>
        <v>0</v>
      </c>
      <c r="AX21" s="187">
        <f>+'12'!$AI$109</f>
        <v>0</v>
      </c>
      <c r="AY21" s="188">
        <f>+'12'!$B$83</f>
        <v>0</v>
      </c>
      <c r="AZ21" s="381">
        <f>'12'!F14</f>
        <v>0</v>
      </c>
      <c r="BA21" s="372" t="str">
        <f>IF('12'!$B$81="","",'12'!$B$81)</f>
        <v/>
      </c>
      <c r="BB21" s="3">
        <f t="shared" si="19"/>
        <v>0</v>
      </c>
      <c r="BC21" s="3">
        <f t="shared" si="7"/>
        <v>0</v>
      </c>
      <c r="BD21" s="3">
        <f t="shared" si="8"/>
        <v>0</v>
      </c>
      <c r="BE21" s="3">
        <f t="shared" si="9"/>
        <v>0</v>
      </c>
      <c r="BG21" s="42">
        <f>+'12'!$G$48</f>
        <v>0</v>
      </c>
      <c r="BI21" s="119">
        <f t="shared" si="21"/>
        <v>0</v>
      </c>
      <c r="BJ21" s="119">
        <f t="shared" si="21"/>
        <v>0</v>
      </c>
      <c r="BK21" s="119">
        <f t="shared" si="21"/>
        <v>0</v>
      </c>
      <c r="BL21" s="119">
        <f t="shared" si="21"/>
        <v>0</v>
      </c>
      <c r="BM21" s="119">
        <f t="shared" si="21"/>
        <v>0</v>
      </c>
      <c r="BN21" s="119">
        <f t="shared" si="21"/>
        <v>0</v>
      </c>
      <c r="BO21" s="119">
        <f t="shared" si="21"/>
        <v>0</v>
      </c>
      <c r="BP21" s="119">
        <f t="shared" si="21"/>
        <v>0</v>
      </c>
      <c r="BQ21" s="119">
        <f t="shared" si="21"/>
        <v>0</v>
      </c>
      <c r="BR21" s="119">
        <f t="shared" si="21"/>
        <v>0</v>
      </c>
      <c r="BS21" s="119">
        <f t="shared" si="22"/>
        <v>0</v>
      </c>
      <c r="BT21" s="119">
        <f t="shared" si="22"/>
        <v>0</v>
      </c>
      <c r="BU21" s="119">
        <f t="shared" si="22"/>
        <v>0</v>
      </c>
      <c r="BV21" s="119">
        <f t="shared" si="22"/>
        <v>0</v>
      </c>
      <c r="BW21" s="119">
        <f t="shared" si="22"/>
        <v>0</v>
      </c>
      <c r="BX21" s="119">
        <f t="shared" si="22"/>
        <v>0</v>
      </c>
      <c r="BY21" s="119">
        <f t="shared" si="22"/>
        <v>0</v>
      </c>
      <c r="BZ21" s="119">
        <f t="shared" si="22"/>
        <v>0</v>
      </c>
      <c r="CA21" s="119">
        <f t="shared" si="22"/>
        <v>0</v>
      </c>
      <c r="CB21" s="119">
        <f t="shared" si="22"/>
        <v>0</v>
      </c>
      <c r="CC21" s="119">
        <f t="shared" si="23"/>
        <v>0</v>
      </c>
      <c r="CD21" s="119">
        <f t="shared" si="23"/>
        <v>0</v>
      </c>
      <c r="CE21" s="119">
        <f t="shared" si="23"/>
        <v>0</v>
      </c>
      <c r="CF21" s="119">
        <f t="shared" si="23"/>
        <v>0</v>
      </c>
      <c r="CG21" s="119">
        <f t="shared" si="23"/>
        <v>0</v>
      </c>
      <c r="CH21" s="119">
        <f t="shared" si="23"/>
        <v>0</v>
      </c>
      <c r="CI21" s="119">
        <f t="shared" si="23"/>
        <v>0</v>
      </c>
      <c r="CJ21" s="119">
        <f t="shared" si="23"/>
        <v>0</v>
      </c>
      <c r="CK21" s="119">
        <f t="shared" si="23"/>
        <v>0</v>
      </c>
      <c r="CL21" s="119">
        <f t="shared" si="23"/>
        <v>0</v>
      </c>
      <c r="CM21" s="119">
        <f t="shared" si="24"/>
        <v>0</v>
      </c>
      <c r="CN21" s="119">
        <f t="shared" si="24"/>
        <v>0</v>
      </c>
      <c r="CO21" s="119">
        <f t="shared" si="24"/>
        <v>0</v>
      </c>
      <c r="CP21" s="119">
        <f t="shared" si="24"/>
        <v>0</v>
      </c>
      <c r="CQ21" s="119">
        <f t="shared" si="24"/>
        <v>0</v>
      </c>
      <c r="CR21" s="119">
        <f t="shared" si="24"/>
        <v>0</v>
      </c>
      <c r="CS21" s="119">
        <f t="shared" si="24"/>
        <v>0</v>
      </c>
      <c r="CT21" s="119">
        <f t="shared" si="24"/>
        <v>0</v>
      </c>
      <c r="CU21" s="119">
        <f t="shared" si="24"/>
        <v>0</v>
      </c>
      <c r="CV21" s="119">
        <f t="shared" si="24"/>
        <v>0</v>
      </c>
      <c r="CW21" s="119">
        <f t="shared" si="25"/>
        <v>0</v>
      </c>
      <c r="CX21" s="119">
        <f t="shared" si="25"/>
        <v>0</v>
      </c>
      <c r="CY21" s="119">
        <f t="shared" si="25"/>
        <v>0</v>
      </c>
      <c r="CZ21" s="119">
        <f t="shared" si="25"/>
        <v>0</v>
      </c>
      <c r="DA21" s="119">
        <f t="shared" si="25"/>
        <v>0</v>
      </c>
      <c r="DB21" s="119">
        <f t="shared" si="25"/>
        <v>0</v>
      </c>
      <c r="DC21" s="119">
        <f t="shared" si="25"/>
        <v>0</v>
      </c>
      <c r="DD21" s="119">
        <f t="shared" si="25"/>
        <v>0</v>
      </c>
      <c r="DE21" s="119">
        <f t="shared" si="25"/>
        <v>0</v>
      </c>
      <c r="DF21" s="119">
        <f t="shared" si="25"/>
        <v>0</v>
      </c>
      <c r="DH21" s="118">
        <f t="shared" si="15"/>
        <v>0</v>
      </c>
      <c r="DI21" s="118">
        <f t="shared" si="26"/>
        <v>0</v>
      </c>
      <c r="DJ21" s="118">
        <f t="shared" si="26"/>
        <v>0</v>
      </c>
      <c r="DK21" s="118">
        <f t="shared" si="26"/>
        <v>0</v>
      </c>
      <c r="DL21" s="118">
        <f t="shared" si="26"/>
        <v>0</v>
      </c>
      <c r="DM21" s="118">
        <f t="shared" si="26"/>
        <v>0</v>
      </c>
      <c r="DN21" s="118">
        <f t="shared" si="26"/>
        <v>0</v>
      </c>
      <c r="DO21" s="118">
        <f t="shared" si="26"/>
        <v>0</v>
      </c>
      <c r="DP21" s="118">
        <f t="shared" si="26"/>
        <v>0</v>
      </c>
      <c r="DQ21" s="118">
        <f t="shared" si="26"/>
        <v>0</v>
      </c>
      <c r="DR21" s="118">
        <f t="shared" si="26"/>
        <v>0</v>
      </c>
      <c r="DS21" s="118">
        <f t="shared" si="27"/>
        <v>0</v>
      </c>
      <c r="DT21" s="118">
        <f t="shared" si="27"/>
        <v>0</v>
      </c>
      <c r="DU21" s="118">
        <f t="shared" si="27"/>
        <v>0</v>
      </c>
      <c r="DV21" s="118">
        <f t="shared" si="27"/>
        <v>0</v>
      </c>
      <c r="DW21" s="118">
        <f t="shared" si="27"/>
        <v>0</v>
      </c>
      <c r="DX21" s="118">
        <f t="shared" si="27"/>
        <v>0</v>
      </c>
      <c r="DY21" s="118">
        <f t="shared" si="27"/>
        <v>0</v>
      </c>
      <c r="DZ21" s="118">
        <f t="shared" si="27"/>
        <v>0</v>
      </c>
      <c r="EA21" s="118">
        <f t="shared" si="27"/>
        <v>0</v>
      </c>
      <c r="EB21" s="118">
        <f t="shared" si="27"/>
        <v>0</v>
      </c>
      <c r="EC21" s="118">
        <f t="shared" si="27"/>
        <v>0</v>
      </c>
      <c r="ED21" s="118">
        <f t="shared" si="27"/>
        <v>0</v>
      </c>
      <c r="EE21" s="118">
        <f t="shared" si="27"/>
        <v>0</v>
      </c>
      <c r="EF21" s="118">
        <f t="shared" si="27"/>
        <v>0</v>
      </c>
    </row>
    <row r="22" spans="1:136" ht="33" customHeight="1">
      <c r="A22" s="176">
        <f t="shared" si="20"/>
        <v>13</v>
      </c>
      <c r="B22" s="177">
        <f>+'13'!$AD$103</f>
        <v>0</v>
      </c>
      <c r="C22" s="178" t="str">
        <f>+'13'!$AH$103</f>
        <v>New Balance</v>
      </c>
      <c r="D22" s="178" t="str">
        <f>+'13'!$B$103</f>
        <v>PWI2(ID)</v>
      </c>
      <c r="E22" s="178" t="str">
        <f>+'13'!$C$103</f>
        <v>Tong HongVN)</v>
      </c>
      <c r="F22" s="372">
        <f>+'13'!$D$103</f>
        <v>0</v>
      </c>
      <c r="G22" s="179" t="str">
        <f>+'13'!$E$103</f>
        <v/>
      </c>
      <c r="H22" s="179" t="str">
        <f>+'13'!$F$103</f>
        <v/>
      </c>
      <c r="I22" s="372">
        <f>+'13'!$G$103</f>
        <v>0</v>
      </c>
      <c r="J22" s="180">
        <f>+'13'!$H$103</f>
        <v>0</v>
      </c>
      <c r="K22" s="179" t="str">
        <f>+'13'!$I$103</f>
        <v/>
      </c>
      <c r="L22" s="179" t="str">
        <f>+'13'!$J$103</f>
        <v/>
      </c>
      <c r="M22" s="291"/>
      <c r="N22" s="181" t="str">
        <f>+'13'!$K$103</f>
        <v>Insert Leather Names of your Tannery</v>
      </c>
      <c r="O22" s="181">
        <f>+'13'!$L$103</f>
        <v>0</v>
      </c>
      <c r="P22" s="179">
        <f>+'13'!$M$103</f>
        <v>0</v>
      </c>
      <c r="Q22" s="180">
        <f>+'13'!$N$109</f>
        <v>0</v>
      </c>
      <c r="R22" s="180">
        <f>'13'!$G$40</f>
        <v>0</v>
      </c>
      <c r="S22" s="180">
        <f>+'13'!$O$109</f>
        <v>0</v>
      </c>
      <c r="T22" s="180">
        <f>'13'!$G$41</f>
        <v>0</v>
      </c>
      <c r="U22" s="180">
        <f>+'13'!$P$109</f>
        <v>0</v>
      </c>
      <c r="V22" s="180">
        <f>'13'!$G$42</f>
        <v>0</v>
      </c>
      <c r="W22" s="180">
        <f>+'13'!$Q$109</f>
        <v>0</v>
      </c>
      <c r="X22" s="180">
        <f>'13'!$G$43</f>
        <v>0</v>
      </c>
      <c r="Y22" s="180">
        <f>+'13'!$R$109</f>
        <v>0</v>
      </c>
      <c r="Z22" s="180">
        <f>'13'!$G$44</f>
        <v>0</v>
      </c>
      <c r="AA22" s="180">
        <f>+'13'!$S$109</f>
        <v>0</v>
      </c>
      <c r="AB22" s="180">
        <f>'13'!$G$45+'13'!$G$46+'13'!$G$47</f>
        <v>0</v>
      </c>
      <c r="AC22" s="180">
        <f>+'13'!$U$109</f>
        <v>0</v>
      </c>
      <c r="AD22" s="180">
        <f>+'13'!$V$109</f>
        <v>0</v>
      </c>
      <c r="AE22" s="180">
        <f>+'13'!$W$109</f>
        <v>0</v>
      </c>
      <c r="AF22" s="180">
        <f>+'13'!$X$109</f>
        <v>0</v>
      </c>
      <c r="AG22" s="180">
        <f>+'13'!$Y$109</f>
        <v>0</v>
      </c>
      <c r="AH22" s="180">
        <f>+'13'!$AB$109</f>
        <v>0</v>
      </c>
      <c r="AI22" s="182">
        <f>+'13'!$AC$109</f>
        <v>0</v>
      </c>
      <c r="AJ22" s="180">
        <f>+'13'!$AD$109</f>
        <v>0</v>
      </c>
      <c r="AK22" s="183">
        <f>+'13'!$AA$109</f>
        <v>0</v>
      </c>
      <c r="AL22" s="183">
        <f>+'13'!$AE$103</f>
        <v>1</v>
      </c>
      <c r="AM22" s="182">
        <f>+'13'!$AG$109</f>
        <v>0</v>
      </c>
      <c r="AN22" s="182">
        <f>+'13'!$AH$109</f>
        <v>0</v>
      </c>
      <c r="AO22" s="182">
        <f>+'13'!$AE$109</f>
        <v>0</v>
      </c>
      <c r="AP22" s="184">
        <f>+'13'!$AJ$109</f>
        <v>0</v>
      </c>
      <c r="AQ22" s="183">
        <f t="shared" si="3"/>
        <v>0.97</v>
      </c>
      <c r="AR22" s="185">
        <f t="shared" si="18"/>
        <v>0</v>
      </c>
      <c r="AS22" s="182">
        <f t="shared" si="4"/>
        <v>0</v>
      </c>
      <c r="AT22" s="182">
        <f t="shared" si="5"/>
        <v>0</v>
      </c>
      <c r="AU22" s="182">
        <f>+'13'!$AH$109</f>
        <v>0</v>
      </c>
      <c r="AV22" s="184">
        <f>+'13'!$AJ$109</f>
        <v>0</v>
      </c>
      <c r="AW22" s="182">
        <f t="shared" si="6"/>
        <v>0</v>
      </c>
      <c r="AX22" s="187">
        <f>+'13'!$AI$109</f>
        <v>0</v>
      </c>
      <c r="AY22" s="188">
        <f>+'13'!$B$83</f>
        <v>0</v>
      </c>
      <c r="AZ22" s="381">
        <f>'13'!F14</f>
        <v>0</v>
      </c>
      <c r="BA22" s="372" t="str">
        <f>IF('13'!$B$81="","",'13'!$B$81)</f>
        <v/>
      </c>
      <c r="BB22" s="3">
        <f t="shared" si="19"/>
        <v>0</v>
      </c>
      <c r="BC22" s="3">
        <f t="shared" si="7"/>
        <v>0</v>
      </c>
      <c r="BD22" s="3">
        <f t="shared" si="8"/>
        <v>0</v>
      </c>
      <c r="BE22" s="3">
        <f t="shared" si="9"/>
        <v>0</v>
      </c>
      <c r="BG22" s="42">
        <f>+'13'!$G$48</f>
        <v>0</v>
      </c>
      <c r="BI22" s="119">
        <f t="shared" si="21"/>
        <v>0</v>
      </c>
      <c r="BJ22" s="119">
        <f t="shared" si="21"/>
        <v>0</v>
      </c>
      <c r="BK22" s="119">
        <f t="shared" si="21"/>
        <v>0</v>
      </c>
      <c r="BL22" s="119">
        <f t="shared" si="21"/>
        <v>0</v>
      </c>
      <c r="BM22" s="119">
        <f t="shared" si="21"/>
        <v>0</v>
      </c>
      <c r="BN22" s="119">
        <f t="shared" si="21"/>
        <v>0</v>
      </c>
      <c r="BO22" s="119">
        <f t="shared" si="21"/>
        <v>0</v>
      </c>
      <c r="BP22" s="119">
        <f t="shared" si="21"/>
        <v>0</v>
      </c>
      <c r="BQ22" s="119">
        <f t="shared" si="21"/>
        <v>0</v>
      </c>
      <c r="BR22" s="119">
        <f t="shared" si="21"/>
        <v>0</v>
      </c>
      <c r="BS22" s="119">
        <f t="shared" si="22"/>
        <v>0</v>
      </c>
      <c r="BT22" s="119">
        <f t="shared" si="22"/>
        <v>0</v>
      </c>
      <c r="BU22" s="119">
        <f t="shared" si="22"/>
        <v>0</v>
      </c>
      <c r="BV22" s="119">
        <f t="shared" si="22"/>
        <v>0</v>
      </c>
      <c r="BW22" s="119">
        <f t="shared" si="22"/>
        <v>0</v>
      </c>
      <c r="BX22" s="119">
        <f t="shared" si="22"/>
        <v>0</v>
      </c>
      <c r="BY22" s="119">
        <f t="shared" si="22"/>
        <v>0</v>
      </c>
      <c r="BZ22" s="119">
        <f t="shared" si="22"/>
        <v>0</v>
      </c>
      <c r="CA22" s="119">
        <f t="shared" si="22"/>
        <v>0</v>
      </c>
      <c r="CB22" s="119">
        <f t="shared" si="22"/>
        <v>0</v>
      </c>
      <c r="CC22" s="119">
        <f t="shared" si="23"/>
        <v>0</v>
      </c>
      <c r="CD22" s="119">
        <f t="shared" si="23"/>
        <v>0</v>
      </c>
      <c r="CE22" s="119">
        <f t="shared" si="23"/>
        <v>0</v>
      </c>
      <c r="CF22" s="119">
        <f t="shared" si="23"/>
        <v>0</v>
      </c>
      <c r="CG22" s="119">
        <f t="shared" si="23"/>
        <v>0</v>
      </c>
      <c r="CH22" s="119">
        <f t="shared" si="23"/>
        <v>0</v>
      </c>
      <c r="CI22" s="119">
        <f t="shared" si="23"/>
        <v>0</v>
      </c>
      <c r="CJ22" s="119">
        <f t="shared" si="23"/>
        <v>0</v>
      </c>
      <c r="CK22" s="119">
        <f t="shared" si="23"/>
        <v>0</v>
      </c>
      <c r="CL22" s="119">
        <f t="shared" si="23"/>
        <v>0</v>
      </c>
      <c r="CM22" s="119">
        <f t="shared" si="24"/>
        <v>0</v>
      </c>
      <c r="CN22" s="119">
        <f t="shared" si="24"/>
        <v>0</v>
      </c>
      <c r="CO22" s="119">
        <f t="shared" si="24"/>
        <v>0</v>
      </c>
      <c r="CP22" s="119">
        <f t="shared" si="24"/>
        <v>0</v>
      </c>
      <c r="CQ22" s="119">
        <f t="shared" si="24"/>
        <v>0</v>
      </c>
      <c r="CR22" s="119">
        <f t="shared" si="24"/>
        <v>0</v>
      </c>
      <c r="CS22" s="119">
        <f t="shared" si="24"/>
        <v>0</v>
      </c>
      <c r="CT22" s="119">
        <f t="shared" si="24"/>
        <v>0</v>
      </c>
      <c r="CU22" s="119">
        <f t="shared" si="24"/>
        <v>0</v>
      </c>
      <c r="CV22" s="119">
        <f t="shared" si="24"/>
        <v>0</v>
      </c>
      <c r="CW22" s="119">
        <f t="shared" si="25"/>
        <v>0</v>
      </c>
      <c r="CX22" s="119">
        <f t="shared" si="25"/>
        <v>0</v>
      </c>
      <c r="CY22" s="119">
        <f t="shared" si="25"/>
        <v>0</v>
      </c>
      <c r="CZ22" s="119">
        <f t="shared" si="25"/>
        <v>0</v>
      </c>
      <c r="DA22" s="119">
        <f t="shared" si="25"/>
        <v>0</v>
      </c>
      <c r="DB22" s="119">
        <f t="shared" si="25"/>
        <v>0</v>
      </c>
      <c r="DC22" s="119">
        <f t="shared" si="25"/>
        <v>0</v>
      </c>
      <c r="DD22" s="119">
        <f t="shared" si="25"/>
        <v>0</v>
      </c>
      <c r="DE22" s="119">
        <f t="shared" si="25"/>
        <v>0</v>
      </c>
      <c r="DF22" s="119">
        <f t="shared" si="25"/>
        <v>0</v>
      </c>
      <c r="DH22" s="118">
        <f t="shared" si="15"/>
        <v>0</v>
      </c>
      <c r="DI22" s="118">
        <f t="shared" si="26"/>
        <v>0</v>
      </c>
      <c r="DJ22" s="118">
        <f t="shared" si="26"/>
        <v>0</v>
      </c>
      <c r="DK22" s="118">
        <f t="shared" si="26"/>
        <v>0</v>
      </c>
      <c r="DL22" s="118">
        <f t="shared" si="26"/>
        <v>0</v>
      </c>
      <c r="DM22" s="118">
        <f t="shared" si="26"/>
        <v>0</v>
      </c>
      <c r="DN22" s="118">
        <f t="shared" si="26"/>
        <v>0</v>
      </c>
      <c r="DO22" s="118">
        <f t="shared" si="26"/>
        <v>0</v>
      </c>
      <c r="DP22" s="118">
        <f t="shared" si="26"/>
        <v>0</v>
      </c>
      <c r="DQ22" s="118">
        <f t="shared" si="26"/>
        <v>0</v>
      </c>
      <c r="DR22" s="118">
        <f t="shared" si="26"/>
        <v>0</v>
      </c>
      <c r="DS22" s="118">
        <f t="shared" si="27"/>
        <v>0</v>
      </c>
      <c r="DT22" s="118">
        <f t="shared" si="27"/>
        <v>0</v>
      </c>
      <c r="DU22" s="118">
        <f t="shared" si="27"/>
        <v>0</v>
      </c>
      <c r="DV22" s="118">
        <f t="shared" si="27"/>
        <v>0</v>
      </c>
      <c r="DW22" s="118">
        <f t="shared" si="27"/>
        <v>0</v>
      </c>
      <c r="DX22" s="118">
        <f t="shared" si="27"/>
        <v>0</v>
      </c>
      <c r="DY22" s="118">
        <f t="shared" si="27"/>
        <v>0</v>
      </c>
      <c r="DZ22" s="118">
        <f t="shared" si="27"/>
        <v>0</v>
      </c>
      <c r="EA22" s="118">
        <f t="shared" si="27"/>
        <v>0</v>
      </c>
      <c r="EB22" s="118">
        <f t="shared" si="27"/>
        <v>0</v>
      </c>
      <c r="EC22" s="118">
        <f t="shared" si="27"/>
        <v>0</v>
      </c>
      <c r="ED22" s="118">
        <f t="shared" si="27"/>
        <v>0</v>
      </c>
      <c r="EE22" s="118">
        <f t="shared" si="27"/>
        <v>0</v>
      </c>
      <c r="EF22" s="118">
        <f t="shared" si="27"/>
        <v>0</v>
      </c>
    </row>
    <row r="23" spans="1:136" ht="33" customHeight="1">
      <c r="A23" s="176">
        <f t="shared" si="20"/>
        <v>14</v>
      </c>
      <c r="B23" s="177">
        <f>+'14'!$AD$103</f>
        <v>0</v>
      </c>
      <c r="C23" s="178" t="str">
        <f>+'14'!$AH$103</f>
        <v>New Balance</v>
      </c>
      <c r="D23" s="178" t="str">
        <f>+'14'!$B$103</f>
        <v>PWI2(ID)</v>
      </c>
      <c r="E23" s="178" t="str">
        <f>+'14'!$C$103</f>
        <v>Tong HongVN)</v>
      </c>
      <c r="F23" s="372">
        <f>+'14'!$D$103</f>
        <v>0</v>
      </c>
      <c r="G23" s="179" t="str">
        <f>+'14'!$E$103</f>
        <v/>
      </c>
      <c r="H23" s="179" t="str">
        <f>+'14'!$F$103</f>
        <v/>
      </c>
      <c r="I23" s="372">
        <f>+'14'!$G$103</f>
        <v>0</v>
      </c>
      <c r="J23" s="180">
        <f>+'14'!$H$103</f>
        <v>0</v>
      </c>
      <c r="K23" s="179" t="str">
        <f>+'14'!$I$103</f>
        <v/>
      </c>
      <c r="L23" s="179" t="str">
        <f>+'14'!$J$103</f>
        <v/>
      </c>
      <c r="M23" s="291"/>
      <c r="N23" s="181" t="str">
        <f>+'14'!$K$103</f>
        <v>Insert Leather Names of your Tannery</v>
      </c>
      <c r="O23" s="181">
        <f>+'14'!$L$103</f>
        <v>0</v>
      </c>
      <c r="P23" s="179">
        <f>+'14'!$M$103</f>
        <v>0</v>
      </c>
      <c r="Q23" s="180">
        <f>+'14'!$N$109</f>
        <v>0</v>
      </c>
      <c r="R23" s="180">
        <f>'14'!$G$40</f>
        <v>0</v>
      </c>
      <c r="S23" s="180">
        <f>+'14'!$O$109</f>
        <v>0</v>
      </c>
      <c r="T23" s="180">
        <f>'14'!$G$41</f>
        <v>0</v>
      </c>
      <c r="U23" s="180">
        <f>+'14'!$P$109</f>
        <v>0</v>
      </c>
      <c r="V23" s="180">
        <f>'14'!$G$42</f>
        <v>0</v>
      </c>
      <c r="W23" s="180">
        <f>+'14'!$Q$109</f>
        <v>0</v>
      </c>
      <c r="X23" s="180">
        <f>'14'!$G$43</f>
        <v>0</v>
      </c>
      <c r="Y23" s="180">
        <f>+'14'!$R$109</f>
        <v>0</v>
      </c>
      <c r="Z23" s="180">
        <f>'14'!$G$44</f>
        <v>0</v>
      </c>
      <c r="AA23" s="180">
        <f>+'14'!$S$109</f>
        <v>0</v>
      </c>
      <c r="AB23" s="180">
        <f>'14'!$G$45+'14'!$G$46+'14'!$G$47</f>
        <v>0</v>
      </c>
      <c r="AC23" s="180">
        <f>+'14'!$U$109</f>
        <v>0</v>
      </c>
      <c r="AD23" s="180">
        <f>+'14'!$V$109</f>
        <v>0</v>
      </c>
      <c r="AE23" s="180">
        <f>+'14'!$W$109</f>
        <v>0</v>
      </c>
      <c r="AF23" s="180">
        <f>+'14'!$X$109</f>
        <v>0</v>
      </c>
      <c r="AG23" s="180">
        <f>+'14'!$Y$109</f>
        <v>0</v>
      </c>
      <c r="AH23" s="180">
        <f>+'14'!$AB$109</f>
        <v>0</v>
      </c>
      <c r="AI23" s="182">
        <f>+'14'!$AC$109</f>
        <v>0</v>
      </c>
      <c r="AJ23" s="180">
        <f>+'14'!$AD$109</f>
        <v>0</v>
      </c>
      <c r="AK23" s="183">
        <f>+'14'!$AA$109</f>
        <v>0</v>
      </c>
      <c r="AL23" s="183">
        <f>+'14'!$AE$103</f>
        <v>1</v>
      </c>
      <c r="AM23" s="182">
        <f>+'14'!$AG$109</f>
        <v>0</v>
      </c>
      <c r="AN23" s="182">
        <f>+'14'!$AH$109</f>
        <v>0</v>
      </c>
      <c r="AO23" s="182">
        <f>+'14'!$AE$109</f>
        <v>0</v>
      </c>
      <c r="AP23" s="184">
        <f>+'14'!$AJ$109</f>
        <v>0</v>
      </c>
      <c r="AQ23" s="183">
        <f t="shared" si="3"/>
        <v>0.97</v>
      </c>
      <c r="AR23" s="185">
        <f t="shared" si="18"/>
        <v>0</v>
      </c>
      <c r="AS23" s="182">
        <f t="shared" si="4"/>
        <v>0</v>
      </c>
      <c r="AT23" s="182">
        <f t="shared" si="5"/>
        <v>0</v>
      </c>
      <c r="AU23" s="182">
        <f>+'14'!$AH$109</f>
        <v>0</v>
      </c>
      <c r="AV23" s="184">
        <f>+'14'!$AJ$109</f>
        <v>0</v>
      </c>
      <c r="AW23" s="182">
        <f t="shared" si="6"/>
        <v>0</v>
      </c>
      <c r="AX23" s="187">
        <f>+'14'!$AI$109</f>
        <v>0</v>
      </c>
      <c r="AY23" s="188">
        <f>+'14'!$B$83</f>
        <v>0</v>
      </c>
      <c r="AZ23" s="381">
        <f>'14'!F14</f>
        <v>0</v>
      </c>
      <c r="BA23" s="372" t="str">
        <f>IF('14'!$B$81="","",'14'!$B$81)</f>
        <v/>
      </c>
      <c r="BB23" s="3">
        <f t="shared" si="19"/>
        <v>0</v>
      </c>
      <c r="BC23" s="3">
        <f t="shared" si="7"/>
        <v>0</v>
      </c>
      <c r="BD23" s="3">
        <f t="shared" si="8"/>
        <v>0</v>
      </c>
      <c r="BE23" s="3">
        <f t="shared" si="9"/>
        <v>0</v>
      </c>
      <c r="BG23" s="42">
        <f>+'14'!$G$48</f>
        <v>0</v>
      </c>
      <c r="BI23" s="119">
        <f t="shared" si="21"/>
        <v>0</v>
      </c>
      <c r="BJ23" s="119">
        <f t="shared" si="21"/>
        <v>0</v>
      </c>
      <c r="BK23" s="119">
        <f t="shared" si="21"/>
        <v>0</v>
      </c>
      <c r="BL23" s="119">
        <f t="shared" si="21"/>
        <v>0</v>
      </c>
      <c r="BM23" s="119">
        <f t="shared" si="21"/>
        <v>0</v>
      </c>
      <c r="BN23" s="119">
        <f t="shared" si="21"/>
        <v>0</v>
      </c>
      <c r="BO23" s="119">
        <f t="shared" si="21"/>
        <v>0</v>
      </c>
      <c r="BP23" s="119">
        <f t="shared" si="21"/>
        <v>0</v>
      </c>
      <c r="BQ23" s="119">
        <f t="shared" si="21"/>
        <v>0</v>
      </c>
      <c r="BR23" s="119">
        <f t="shared" si="21"/>
        <v>0</v>
      </c>
      <c r="BS23" s="119">
        <f t="shared" si="22"/>
        <v>0</v>
      </c>
      <c r="BT23" s="119">
        <f t="shared" si="22"/>
        <v>0</v>
      </c>
      <c r="BU23" s="119">
        <f t="shared" si="22"/>
        <v>0</v>
      </c>
      <c r="BV23" s="119">
        <f t="shared" si="22"/>
        <v>0</v>
      </c>
      <c r="BW23" s="119">
        <f t="shared" si="22"/>
        <v>0</v>
      </c>
      <c r="BX23" s="119">
        <f t="shared" si="22"/>
        <v>0</v>
      </c>
      <c r="BY23" s="119">
        <f t="shared" si="22"/>
        <v>0</v>
      </c>
      <c r="BZ23" s="119">
        <f t="shared" si="22"/>
        <v>0</v>
      </c>
      <c r="CA23" s="119">
        <f t="shared" si="22"/>
        <v>0</v>
      </c>
      <c r="CB23" s="119">
        <f t="shared" si="22"/>
        <v>0</v>
      </c>
      <c r="CC23" s="119">
        <f t="shared" si="23"/>
        <v>0</v>
      </c>
      <c r="CD23" s="119">
        <f t="shared" si="23"/>
        <v>0</v>
      </c>
      <c r="CE23" s="119">
        <f t="shared" si="23"/>
        <v>0</v>
      </c>
      <c r="CF23" s="119">
        <f t="shared" si="23"/>
        <v>0</v>
      </c>
      <c r="CG23" s="119">
        <f t="shared" si="23"/>
        <v>0</v>
      </c>
      <c r="CH23" s="119">
        <f t="shared" si="23"/>
        <v>0</v>
      </c>
      <c r="CI23" s="119">
        <f t="shared" si="23"/>
        <v>0</v>
      </c>
      <c r="CJ23" s="119">
        <f t="shared" si="23"/>
        <v>0</v>
      </c>
      <c r="CK23" s="119">
        <f t="shared" si="23"/>
        <v>0</v>
      </c>
      <c r="CL23" s="119">
        <f t="shared" si="23"/>
        <v>0</v>
      </c>
      <c r="CM23" s="119">
        <f t="shared" si="24"/>
        <v>0</v>
      </c>
      <c r="CN23" s="119">
        <f t="shared" si="24"/>
        <v>0</v>
      </c>
      <c r="CO23" s="119">
        <f t="shared" si="24"/>
        <v>0</v>
      </c>
      <c r="CP23" s="119">
        <f t="shared" si="24"/>
        <v>0</v>
      </c>
      <c r="CQ23" s="119">
        <f t="shared" si="24"/>
        <v>0</v>
      </c>
      <c r="CR23" s="119">
        <f t="shared" si="24"/>
        <v>0</v>
      </c>
      <c r="CS23" s="119">
        <f t="shared" si="24"/>
        <v>0</v>
      </c>
      <c r="CT23" s="119">
        <f t="shared" si="24"/>
        <v>0</v>
      </c>
      <c r="CU23" s="119">
        <f t="shared" si="24"/>
        <v>0</v>
      </c>
      <c r="CV23" s="119">
        <f t="shared" si="24"/>
        <v>0</v>
      </c>
      <c r="CW23" s="119">
        <f t="shared" si="25"/>
        <v>0</v>
      </c>
      <c r="CX23" s="119">
        <f t="shared" si="25"/>
        <v>0</v>
      </c>
      <c r="CY23" s="119">
        <f t="shared" si="25"/>
        <v>0</v>
      </c>
      <c r="CZ23" s="119">
        <f t="shared" si="25"/>
        <v>0</v>
      </c>
      <c r="DA23" s="119">
        <f t="shared" si="25"/>
        <v>0</v>
      </c>
      <c r="DB23" s="119">
        <f t="shared" si="25"/>
        <v>0</v>
      </c>
      <c r="DC23" s="119">
        <f t="shared" si="25"/>
        <v>0</v>
      </c>
      <c r="DD23" s="119">
        <f t="shared" si="25"/>
        <v>0</v>
      </c>
      <c r="DE23" s="119">
        <f t="shared" si="25"/>
        <v>0</v>
      </c>
      <c r="DF23" s="119">
        <f t="shared" si="25"/>
        <v>0</v>
      </c>
      <c r="DH23" s="118">
        <f t="shared" si="15"/>
        <v>0</v>
      </c>
      <c r="DI23" s="118">
        <f t="shared" si="26"/>
        <v>0</v>
      </c>
      <c r="DJ23" s="118">
        <f t="shared" si="26"/>
        <v>0</v>
      </c>
      <c r="DK23" s="118">
        <f t="shared" si="26"/>
        <v>0</v>
      </c>
      <c r="DL23" s="118">
        <f t="shared" si="26"/>
        <v>0</v>
      </c>
      <c r="DM23" s="118">
        <f t="shared" si="26"/>
        <v>0</v>
      </c>
      <c r="DN23" s="118">
        <f t="shared" si="26"/>
        <v>0</v>
      </c>
      <c r="DO23" s="118">
        <f t="shared" si="26"/>
        <v>0</v>
      </c>
      <c r="DP23" s="118">
        <f t="shared" si="26"/>
        <v>0</v>
      </c>
      <c r="DQ23" s="118">
        <f t="shared" si="26"/>
        <v>0</v>
      </c>
      <c r="DR23" s="118">
        <f t="shared" si="26"/>
        <v>0</v>
      </c>
      <c r="DS23" s="118">
        <f t="shared" si="27"/>
        <v>0</v>
      </c>
      <c r="DT23" s="118">
        <f t="shared" si="27"/>
        <v>0</v>
      </c>
      <c r="DU23" s="118">
        <f t="shared" si="27"/>
        <v>0</v>
      </c>
      <c r="DV23" s="118">
        <f t="shared" si="27"/>
        <v>0</v>
      </c>
      <c r="DW23" s="118">
        <f t="shared" si="27"/>
        <v>0</v>
      </c>
      <c r="DX23" s="118">
        <f t="shared" si="27"/>
        <v>0</v>
      </c>
      <c r="DY23" s="118">
        <f t="shared" si="27"/>
        <v>0</v>
      </c>
      <c r="DZ23" s="118">
        <f t="shared" si="27"/>
        <v>0</v>
      </c>
      <c r="EA23" s="118">
        <f t="shared" si="27"/>
        <v>0</v>
      </c>
      <c r="EB23" s="118">
        <f t="shared" si="27"/>
        <v>0</v>
      </c>
      <c r="EC23" s="118">
        <f t="shared" si="27"/>
        <v>0</v>
      </c>
      <c r="ED23" s="118">
        <f t="shared" si="27"/>
        <v>0</v>
      </c>
      <c r="EE23" s="118">
        <f t="shared" si="27"/>
        <v>0</v>
      </c>
      <c r="EF23" s="118">
        <f t="shared" si="27"/>
        <v>0</v>
      </c>
    </row>
    <row r="24" spans="1:136" ht="33" customHeight="1">
      <c r="A24" s="176">
        <f t="shared" si="20"/>
        <v>15</v>
      </c>
      <c r="B24" s="177">
        <f>+'15'!$AD$103</f>
        <v>0</v>
      </c>
      <c r="C24" s="178" t="str">
        <f>+'15'!$AH$103</f>
        <v>New Balance</v>
      </c>
      <c r="D24" s="178" t="str">
        <f>+'15'!$B$103</f>
        <v>PWI2(ID)</v>
      </c>
      <c r="E24" s="178" t="str">
        <f>+'15'!$C$103</f>
        <v>Tong HongVN)</v>
      </c>
      <c r="F24" s="372">
        <f>+'15'!$D$103</f>
        <v>0</v>
      </c>
      <c r="G24" s="179" t="str">
        <f>+'15'!$E$103</f>
        <v/>
      </c>
      <c r="H24" s="179" t="str">
        <f>+'15'!$F$103</f>
        <v/>
      </c>
      <c r="I24" s="372">
        <f>+'15'!$G$103</f>
        <v>0</v>
      </c>
      <c r="J24" s="180">
        <f>+'15'!$H$103</f>
        <v>0</v>
      </c>
      <c r="K24" s="179" t="str">
        <f>+'15'!$I$103</f>
        <v/>
      </c>
      <c r="L24" s="179" t="str">
        <f>+'15'!$J$103</f>
        <v/>
      </c>
      <c r="M24" s="291"/>
      <c r="N24" s="181" t="str">
        <f>+'15'!$K$103</f>
        <v>Insert Leather Names of your Tannery</v>
      </c>
      <c r="O24" s="181">
        <f>+'15'!$L$103</f>
        <v>0</v>
      </c>
      <c r="P24" s="179">
        <f>+'15'!$M$103</f>
        <v>0</v>
      </c>
      <c r="Q24" s="180">
        <f>+'15'!$N$109</f>
        <v>0</v>
      </c>
      <c r="R24" s="180">
        <f>'15'!$G$40</f>
        <v>0</v>
      </c>
      <c r="S24" s="180">
        <f>+'15'!$O$109</f>
        <v>0</v>
      </c>
      <c r="T24" s="180">
        <f>'15'!$G$41</f>
        <v>0</v>
      </c>
      <c r="U24" s="180">
        <f>+'15'!$P$109</f>
        <v>0</v>
      </c>
      <c r="V24" s="180">
        <f>'15'!$G$42</f>
        <v>0</v>
      </c>
      <c r="W24" s="180">
        <f>+'15'!$Q$109</f>
        <v>0</v>
      </c>
      <c r="X24" s="180">
        <f>'15'!$G$43</f>
        <v>0</v>
      </c>
      <c r="Y24" s="180">
        <f>+'15'!$R$109</f>
        <v>0</v>
      </c>
      <c r="Z24" s="180">
        <f>'15'!$G$44</f>
        <v>0</v>
      </c>
      <c r="AA24" s="180">
        <f>+'15'!$S$109</f>
        <v>0</v>
      </c>
      <c r="AB24" s="180">
        <f>'15'!$G$45+'15'!$G$46+'15'!$G$47</f>
        <v>0</v>
      </c>
      <c r="AC24" s="180">
        <f>+'15'!$U$109</f>
        <v>0</v>
      </c>
      <c r="AD24" s="180">
        <f>+'15'!$V$109</f>
        <v>0</v>
      </c>
      <c r="AE24" s="180">
        <f>+'15'!$W$109</f>
        <v>0</v>
      </c>
      <c r="AF24" s="180">
        <f>+'15'!$X$109</f>
        <v>0</v>
      </c>
      <c r="AG24" s="180">
        <f>+'15'!$Y$109</f>
        <v>0</v>
      </c>
      <c r="AH24" s="180">
        <f>+'15'!$AB$109</f>
        <v>0</v>
      </c>
      <c r="AI24" s="182">
        <f>+'15'!$AC$109</f>
        <v>0</v>
      </c>
      <c r="AJ24" s="180">
        <f>+'15'!$AD$109</f>
        <v>0</v>
      </c>
      <c r="AK24" s="183">
        <f>+'15'!$AA$109</f>
        <v>0</v>
      </c>
      <c r="AL24" s="183">
        <f>+'15'!$AE$103</f>
        <v>1</v>
      </c>
      <c r="AM24" s="182">
        <f>+'15'!$AG$109</f>
        <v>0</v>
      </c>
      <c r="AN24" s="182">
        <f>+'15'!$AH$109</f>
        <v>0</v>
      </c>
      <c r="AO24" s="182">
        <f>+'15'!$AE$109</f>
        <v>0</v>
      </c>
      <c r="AP24" s="184">
        <f>+'15'!$AJ$109</f>
        <v>0</v>
      </c>
      <c r="AQ24" s="183">
        <f t="shared" si="3"/>
        <v>0.97</v>
      </c>
      <c r="AR24" s="185">
        <f t="shared" si="18"/>
        <v>0</v>
      </c>
      <c r="AS24" s="182">
        <f t="shared" si="4"/>
        <v>0</v>
      </c>
      <c r="AT24" s="182">
        <f t="shared" si="5"/>
        <v>0</v>
      </c>
      <c r="AU24" s="182">
        <f>+'15'!$AH$109</f>
        <v>0</v>
      </c>
      <c r="AV24" s="184">
        <f>+'15'!$AJ$109</f>
        <v>0</v>
      </c>
      <c r="AW24" s="182">
        <f t="shared" si="6"/>
        <v>0</v>
      </c>
      <c r="AX24" s="187">
        <f>+'15'!$AI$109</f>
        <v>0</v>
      </c>
      <c r="AY24" s="188">
        <f>+'15'!$B$83</f>
        <v>0</v>
      </c>
      <c r="AZ24" s="381">
        <f>'15'!F14</f>
        <v>0</v>
      </c>
      <c r="BA24" s="372" t="str">
        <f>IF('15'!$B$81="","",'15'!$B$81)</f>
        <v/>
      </c>
      <c r="BB24" s="3">
        <f t="shared" si="19"/>
        <v>0</v>
      </c>
      <c r="BC24" s="3">
        <f t="shared" si="7"/>
        <v>0</v>
      </c>
      <c r="BD24" s="3">
        <f t="shared" si="8"/>
        <v>0</v>
      </c>
      <c r="BE24" s="3">
        <f t="shared" si="9"/>
        <v>0</v>
      </c>
      <c r="BG24" s="42">
        <f>+'15'!$G$48</f>
        <v>0</v>
      </c>
      <c r="BI24" s="119">
        <f t="shared" si="21"/>
        <v>0</v>
      </c>
      <c r="BJ24" s="119">
        <f t="shared" si="21"/>
        <v>0</v>
      </c>
      <c r="BK24" s="119">
        <f t="shared" si="21"/>
        <v>0</v>
      </c>
      <c r="BL24" s="119">
        <f t="shared" si="21"/>
        <v>0</v>
      </c>
      <c r="BM24" s="119">
        <f t="shared" si="21"/>
        <v>0</v>
      </c>
      <c r="BN24" s="119">
        <f t="shared" si="21"/>
        <v>0</v>
      </c>
      <c r="BO24" s="119">
        <f t="shared" si="21"/>
        <v>0</v>
      </c>
      <c r="BP24" s="119">
        <f t="shared" si="21"/>
        <v>0</v>
      </c>
      <c r="BQ24" s="119">
        <f t="shared" si="21"/>
        <v>0</v>
      </c>
      <c r="BR24" s="119">
        <f t="shared" si="21"/>
        <v>0</v>
      </c>
      <c r="BS24" s="119">
        <f t="shared" si="22"/>
        <v>0</v>
      </c>
      <c r="BT24" s="119">
        <f t="shared" si="22"/>
        <v>0</v>
      </c>
      <c r="BU24" s="119">
        <f t="shared" si="22"/>
        <v>0</v>
      </c>
      <c r="BV24" s="119">
        <f t="shared" si="22"/>
        <v>0</v>
      </c>
      <c r="BW24" s="119">
        <f t="shared" si="22"/>
        <v>0</v>
      </c>
      <c r="BX24" s="119">
        <f t="shared" si="22"/>
        <v>0</v>
      </c>
      <c r="BY24" s="119">
        <f t="shared" si="22"/>
        <v>0</v>
      </c>
      <c r="BZ24" s="119">
        <f t="shared" si="22"/>
        <v>0</v>
      </c>
      <c r="CA24" s="119">
        <f t="shared" si="22"/>
        <v>0</v>
      </c>
      <c r="CB24" s="119">
        <f t="shared" si="22"/>
        <v>0</v>
      </c>
      <c r="CC24" s="119">
        <f t="shared" si="23"/>
        <v>0</v>
      </c>
      <c r="CD24" s="119">
        <f t="shared" si="23"/>
        <v>0</v>
      </c>
      <c r="CE24" s="119">
        <f t="shared" si="23"/>
        <v>0</v>
      </c>
      <c r="CF24" s="119">
        <f t="shared" si="23"/>
        <v>0</v>
      </c>
      <c r="CG24" s="119">
        <f t="shared" si="23"/>
        <v>0</v>
      </c>
      <c r="CH24" s="119">
        <f t="shared" si="23"/>
        <v>0</v>
      </c>
      <c r="CI24" s="119">
        <f t="shared" si="23"/>
        <v>0</v>
      </c>
      <c r="CJ24" s="119">
        <f t="shared" si="23"/>
        <v>0</v>
      </c>
      <c r="CK24" s="119">
        <f t="shared" si="23"/>
        <v>0</v>
      </c>
      <c r="CL24" s="119">
        <f t="shared" si="23"/>
        <v>0</v>
      </c>
      <c r="CM24" s="119">
        <f t="shared" si="24"/>
        <v>0</v>
      </c>
      <c r="CN24" s="119">
        <f t="shared" si="24"/>
        <v>0</v>
      </c>
      <c r="CO24" s="119">
        <f t="shared" si="24"/>
        <v>0</v>
      </c>
      <c r="CP24" s="119">
        <f t="shared" si="24"/>
        <v>0</v>
      </c>
      <c r="CQ24" s="119">
        <f t="shared" si="24"/>
        <v>0</v>
      </c>
      <c r="CR24" s="119">
        <f t="shared" si="24"/>
        <v>0</v>
      </c>
      <c r="CS24" s="119">
        <f t="shared" si="24"/>
        <v>0</v>
      </c>
      <c r="CT24" s="119">
        <f t="shared" si="24"/>
        <v>0</v>
      </c>
      <c r="CU24" s="119">
        <f t="shared" si="24"/>
        <v>0</v>
      </c>
      <c r="CV24" s="119">
        <f t="shared" si="24"/>
        <v>0</v>
      </c>
      <c r="CW24" s="119">
        <f t="shared" si="25"/>
        <v>0</v>
      </c>
      <c r="CX24" s="119">
        <f t="shared" si="25"/>
        <v>0</v>
      </c>
      <c r="CY24" s="119">
        <f t="shared" si="25"/>
        <v>0</v>
      </c>
      <c r="CZ24" s="119">
        <f t="shared" si="25"/>
        <v>0</v>
      </c>
      <c r="DA24" s="119">
        <f t="shared" si="25"/>
        <v>0</v>
      </c>
      <c r="DB24" s="119">
        <f t="shared" si="25"/>
        <v>0</v>
      </c>
      <c r="DC24" s="119">
        <f t="shared" si="25"/>
        <v>0</v>
      </c>
      <c r="DD24" s="119">
        <f t="shared" si="25"/>
        <v>0</v>
      </c>
      <c r="DE24" s="119">
        <f t="shared" si="25"/>
        <v>0</v>
      </c>
      <c r="DF24" s="119">
        <f t="shared" si="25"/>
        <v>0</v>
      </c>
      <c r="DH24" s="118">
        <f t="shared" si="15"/>
        <v>0</v>
      </c>
      <c r="DI24" s="118">
        <f t="shared" si="26"/>
        <v>0</v>
      </c>
      <c r="DJ24" s="118">
        <f t="shared" si="26"/>
        <v>0</v>
      </c>
      <c r="DK24" s="118">
        <f t="shared" si="26"/>
        <v>0</v>
      </c>
      <c r="DL24" s="118">
        <f t="shared" si="26"/>
        <v>0</v>
      </c>
      <c r="DM24" s="118">
        <f t="shared" si="26"/>
        <v>0</v>
      </c>
      <c r="DN24" s="118">
        <f t="shared" si="26"/>
        <v>0</v>
      </c>
      <c r="DO24" s="118">
        <f t="shared" si="26"/>
        <v>0</v>
      </c>
      <c r="DP24" s="118">
        <f t="shared" si="26"/>
        <v>0</v>
      </c>
      <c r="DQ24" s="118">
        <f t="shared" si="26"/>
        <v>0</v>
      </c>
      <c r="DR24" s="118">
        <f t="shared" si="26"/>
        <v>0</v>
      </c>
      <c r="DS24" s="118">
        <f t="shared" si="27"/>
        <v>0</v>
      </c>
      <c r="DT24" s="118">
        <f t="shared" si="27"/>
        <v>0</v>
      </c>
      <c r="DU24" s="118">
        <f t="shared" si="27"/>
        <v>0</v>
      </c>
      <c r="DV24" s="118">
        <f t="shared" si="27"/>
        <v>0</v>
      </c>
      <c r="DW24" s="118">
        <f t="shared" si="27"/>
        <v>0</v>
      </c>
      <c r="DX24" s="118">
        <f t="shared" si="27"/>
        <v>0</v>
      </c>
      <c r="DY24" s="118">
        <f t="shared" si="27"/>
        <v>0</v>
      </c>
      <c r="DZ24" s="118">
        <f t="shared" si="27"/>
        <v>0</v>
      </c>
      <c r="EA24" s="118">
        <f t="shared" si="27"/>
        <v>0</v>
      </c>
      <c r="EB24" s="118">
        <f t="shared" si="27"/>
        <v>0</v>
      </c>
      <c r="EC24" s="118">
        <f t="shared" si="27"/>
        <v>0</v>
      </c>
      <c r="ED24" s="118">
        <f t="shared" si="27"/>
        <v>0</v>
      </c>
      <c r="EE24" s="118">
        <f t="shared" si="27"/>
        <v>0</v>
      </c>
      <c r="EF24" s="118">
        <f t="shared" si="27"/>
        <v>0</v>
      </c>
    </row>
    <row r="25" spans="1:136" ht="33" customHeight="1">
      <c r="A25" s="176">
        <f t="shared" si="20"/>
        <v>16</v>
      </c>
      <c r="B25" s="177">
        <f>+'16'!$AD$103</f>
        <v>0</v>
      </c>
      <c r="C25" s="178" t="str">
        <f>+'16'!$AH$103</f>
        <v>New Balance</v>
      </c>
      <c r="D25" s="178" t="str">
        <f>+'16'!$B$103</f>
        <v>PWI2(ID)</v>
      </c>
      <c r="E25" s="178" t="str">
        <f>+'16'!$C$103</f>
        <v>Tong HongVN)</v>
      </c>
      <c r="F25" s="372">
        <f>+'16'!$D$103</f>
        <v>0</v>
      </c>
      <c r="G25" s="179" t="str">
        <f>+'16'!$E$103</f>
        <v/>
      </c>
      <c r="H25" s="179" t="str">
        <f>+'16'!$F$103</f>
        <v/>
      </c>
      <c r="I25" s="372">
        <f>+'16'!$G$103</f>
        <v>0</v>
      </c>
      <c r="J25" s="180">
        <f>+'16'!$H$103</f>
        <v>0</v>
      </c>
      <c r="K25" s="179" t="str">
        <f>+'16'!$I$103</f>
        <v/>
      </c>
      <c r="L25" s="179" t="str">
        <f>+'16'!$J$103</f>
        <v/>
      </c>
      <c r="M25" s="291"/>
      <c r="N25" s="181" t="str">
        <f>+'16'!$K$103</f>
        <v>Insert Leather Names of your Tannery</v>
      </c>
      <c r="O25" s="181">
        <f>+'16'!$L$103</f>
        <v>0</v>
      </c>
      <c r="P25" s="179">
        <f>+'16'!$M$103</f>
        <v>0</v>
      </c>
      <c r="Q25" s="180">
        <f>+'16'!$N$109</f>
        <v>0</v>
      </c>
      <c r="R25" s="180">
        <f>'16'!$G$40</f>
        <v>0</v>
      </c>
      <c r="S25" s="180">
        <f>+'16'!$O$109</f>
        <v>0</v>
      </c>
      <c r="T25" s="180">
        <f>'16'!$G$41</f>
        <v>0</v>
      </c>
      <c r="U25" s="180">
        <f>+'16'!$P$109</f>
        <v>0</v>
      </c>
      <c r="V25" s="180">
        <f>'16'!$G$42</f>
        <v>0</v>
      </c>
      <c r="W25" s="180">
        <f>+'16'!$Q$109</f>
        <v>0</v>
      </c>
      <c r="X25" s="180">
        <f>'16'!$G$43</f>
        <v>0</v>
      </c>
      <c r="Y25" s="180">
        <f>+'16'!$R$109</f>
        <v>0</v>
      </c>
      <c r="Z25" s="180">
        <f>'16'!$G$44</f>
        <v>0</v>
      </c>
      <c r="AA25" s="180">
        <f>+'16'!$S$109</f>
        <v>0</v>
      </c>
      <c r="AB25" s="180">
        <f>'16'!$G$45+'16'!$G$46+'16'!$G$47</f>
        <v>0</v>
      </c>
      <c r="AC25" s="180">
        <f>+'16'!$U$109</f>
        <v>0</v>
      </c>
      <c r="AD25" s="180">
        <f>+'16'!$V$109</f>
        <v>0</v>
      </c>
      <c r="AE25" s="180">
        <f>+'16'!$W$109</f>
        <v>0</v>
      </c>
      <c r="AF25" s="180">
        <f>+'16'!$X$109</f>
        <v>0</v>
      </c>
      <c r="AG25" s="180">
        <f>+'16'!$Y$109</f>
        <v>0</v>
      </c>
      <c r="AH25" s="180">
        <f>+'16'!$AB$109</f>
        <v>0</v>
      </c>
      <c r="AI25" s="182">
        <f>+'16'!$AC$109</f>
        <v>0</v>
      </c>
      <c r="AJ25" s="180">
        <f>+'16'!$AD$109</f>
        <v>0</v>
      </c>
      <c r="AK25" s="183">
        <f>+'16'!$AA$109</f>
        <v>0</v>
      </c>
      <c r="AL25" s="183">
        <f>+'16'!$AE$103</f>
        <v>1</v>
      </c>
      <c r="AM25" s="182">
        <f>+'16'!$AG$109</f>
        <v>0</v>
      </c>
      <c r="AN25" s="182">
        <f>+'16'!$AH$109</f>
        <v>0</v>
      </c>
      <c r="AO25" s="182">
        <f>+'16'!$AE$109</f>
        <v>0</v>
      </c>
      <c r="AP25" s="184">
        <f>+'16'!$AJ$109</f>
        <v>0</v>
      </c>
      <c r="AQ25" s="183">
        <f t="shared" si="3"/>
        <v>0.97</v>
      </c>
      <c r="AR25" s="185">
        <f t="shared" si="18"/>
        <v>0</v>
      </c>
      <c r="AS25" s="182">
        <f t="shared" si="4"/>
        <v>0</v>
      </c>
      <c r="AT25" s="182">
        <f t="shared" si="5"/>
        <v>0</v>
      </c>
      <c r="AU25" s="182">
        <f>+'16'!$AH$109</f>
        <v>0</v>
      </c>
      <c r="AV25" s="184">
        <f>+'16'!$AJ$109</f>
        <v>0</v>
      </c>
      <c r="AW25" s="182">
        <f t="shared" si="6"/>
        <v>0</v>
      </c>
      <c r="AX25" s="187">
        <f>+'16'!$AI$109</f>
        <v>0</v>
      </c>
      <c r="AY25" s="188">
        <f>+'16'!$B$83</f>
        <v>0</v>
      </c>
      <c r="AZ25" s="381">
        <f>'16'!F14</f>
        <v>0</v>
      </c>
      <c r="BA25" s="372" t="str">
        <f>IF('16'!$B$81="","",'16'!$B$81)</f>
        <v/>
      </c>
      <c r="BB25" s="3">
        <f t="shared" si="19"/>
        <v>0</v>
      </c>
      <c r="BC25" s="3">
        <f t="shared" si="7"/>
        <v>0</v>
      </c>
      <c r="BD25" s="3">
        <f t="shared" si="8"/>
        <v>0</v>
      </c>
      <c r="BE25" s="3">
        <f t="shared" si="9"/>
        <v>0</v>
      </c>
      <c r="BG25" s="42">
        <f>+'16'!$G$48</f>
        <v>0</v>
      </c>
      <c r="BI25" s="119">
        <f t="shared" si="21"/>
        <v>0</v>
      </c>
      <c r="BJ25" s="119">
        <f t="shared" si="21"/>
        <v>0</v>
      </c>
      <c r="BK25" s="119">
        <f t="shared" si="21"/>
        <v>0</v>
      </c>
      <c r="BL25" s="119">
        <f t="shared" si="21"/>
        <v>0</v>
      </c>
      <c r="BM25" s="119">
        <f t="shared" si="21"/>
        <v>0</v>
      </c>
      <c r="BN25" s="119">
        <f t="shared" si="21"/>
        <v>0</v>
      </c>
      <c r="BO25" s="119">
        <f t="shared" si="21"/>
        <v>0</v>
      </c>
      <c r="BP25" s="119">
        <f t="shared" si="21"/>
        <v>0</v>
      </c>
      <c r="BQ25" s="119">
        <f t="shared" si="21"/>
        <v>0</v>
      </c>
      <c r="BR25" s="119">
        <f t="shared" si="21"/>
        <v>0</v>
      </c>
      <c r="BS25" s="119">
        <f t="shared" si="22"/>
        <v>0</v>
      </c>
      <c r="BT25" s="119">
        <f t="shared" si="22"/>
        <v>0</v>
      </c>
      <c r="BU25" s="119">
        <f t="shared" si="22"/>
        <v>0</v>
      </c>
      <c r="BV25" s="119">
        <f t="shared" si="22"/>
        <v>0</v>
      </c>
      <c r="BW25" s="119">
        <f t="shared" si="22"/>
        <v>0</v>
      </c>
      <c r="BX25" s="119">
        <f t="shared" si="22"/>
        <v>0</v>
      </c>
      <c r="BY25" s="119">
        <f t="shared" si="22"/>
        <v>0</v>
      </c>
      <c r="BZ25" s="119">
        <f t="shared" si="22"/>
        <v>0</v>
      </c>
      <c r="CA25" s="119">
        <f t="shared" si="22"/>
        <v>0</v>
      </c>
      <c r="CB25" s="119">
        <f t="shared" si="22"/>
        <v>0</v>
      </c>
      <c r="CC25" s="119">
        <f t="shared" si="23"/>
        <v>0</v>
      </c>
      <c r="CD25" s="119">
        <f t="shared" si="23"/>
        <v>0</v>
      </c>
      <c r="CE25" s="119">
        <f t="shared" si="23"/>
        <v>0</v>
      </c>
      <c r="CF25" s="119">
        <f t="shared" si="23"/>
        <v>0</v>
      </c>
      <c r="CG25" s="119">
        <f t="shared" si="23"/>
        <v>0</v>
      </c>
      <c r="CH25" s="119">
        <f t="shared" si="23"/>
        <v>0</v>
      </c>
      <c r="CI25" s="119">
        <f t="shared" si="23"/>
        <v>0</v>
      </c>
      <c r="CJ25" s="119">
        <f t="shared" si="23"/>
        <v>0</v>
      </c>
      <c r="CK25" s="119">
        <f t="shared" si="23"/>
        <v>0</v>
      </c>
      <c r="CL25" s="119">
        <f t="shared" si="23"/>
        <v>0</v>
      </c>
      <c r="CM25" s="119">
        <f t="shared" si="24"/>
        <v>0</v>
      </c>
      <c r="CN25" s="119">
        <f t="shared" si="24"/>
        <v>0</v>
      </c>
      <c r="CO25" s="119">
        <f t="shared" si="24"/>
        <v>0</v>
      </c>
      <c r="CP25" s="119">
        <f t="shared" si="24"/>
        <v>0</v>
      </c>
      <c r="CQ25" s="119">
        <f t="shared" si="24"/>
        <v>0</v>
      </c>
      <c r="CR25" s="119">
        <f t="shared" si="24"/>
        <v>0</v>
      </c>
      <c r="CS25" s="119">
        <f t="shared" si="24"/>
        <v>0</v>
      </c>
      <c r="CT25" s="119">
        <f t="shared" si="24"/>
        <v>0</v>
      </c>
      <c r="CU25" s="119">
        <f t="shared" si="24"/>
        <v>0</v>
      </c>
      <c r="CV25" s="119">
        <f t="shared" si="24"/>
        <v>0</v>
      </c>
      <c r="CW25" s="119">
        <f t="shared" si="25"/>
        <v>0</v>
      </c>
      <c r="CX25" s="119">
        <f t="shared" si="25"/>
        <v>0</v>
      </c>
      <c r="CY25" s="119">
        <f t="shared" si="25"/>
        <v>0</v>
      </c>
      <c r="CZ25" s="119">
        <f t="shared" si="25"/>
        <v>0</v>
      </c>
      <c r="DA25" s="119">
        <f t="shared" si="25"/>
        <v>0</v>
      </c>
      <c r="DB25" s="119">
        <f t="shared" si="25"/>
        <v>0</v>
      </c>
      <c r="DC25" s="119">
        <f t="shared" si="25"/>
        <v>0</v>
      </c>
      <c r="DD25" s="119">
        <f t="shared" si="25"/>
        <v>0</v>
      </c>
      <c r="DE25" s="119">
        <f t="shared" si="25"/>
        <v>0</v>
      </c>
      <c r="DF25" s="119">
        <f t="shared" si="25"/>
        <v>0</v>
      </c>
      <c r="DH25" s="118">
        <f t="shared" si="15"/>
        <v>0</v>
      </c>
      <c r="DI25" s="118">
        <f t="shared" si="26"/>
        <v>0</v>
      </c>
      <c r="DJ25" s="118">
        <f t="shared" si="26"/>
        <v>0</v>
      </c>
      <c r="DK25" s="118">
        <f t="shared" si="26"/>
        <v>0</v>
      </c>
      <c r="DL25" s="118">
        <f t="shared" si="26"/>
        <v>0</v>
      </c>
      <c r="DM25" s="118">
        <f t="shared" si="26"/>
        <v>0</v>
      </c>
      <c r="DN25" s="118">
        <f t="shared" si="26"/>
        <v>0</v>
      </c>
      <c r="DO25" s="118">
        <f t="shared" si="26"/>
        <v>0</v>
      </c>
      <c r="DP25" s="118">
        <f t="shared" si="26"/>
        <v>0</v>
      </c>
      <c r="DQ25" s="118">
        <f t="shared" si="26"/>
        <v>0</v>
      </c>
      <c r="DR25" s="118">
        <f t="shared" si="26"/>
        <v>0</v>
      </c>
      <c r="DS25" s="118">
        <f t="shared" si="27"/>
        <v>0</v>
      </c>
      <c r="DT25" s="118">
        <f t="shared" si="27"/>
        <v>0</v>
      </c>
      <c r="DU25" s="118">
        <f t="shared" si="27"/>
        <v>0</v>
      </c>
      <c r="DV25" s="118">
        <f t="shared" si="27"/>
        <v>0</v>
      </c>
      <c r="DW25" s="118">
        <f t="shared" si="27"/>
        <v>0</v>
      </c>
      <c r="DX25" s="118">
        <f t="shared" si="27"/>
        <v>0</v>
      </c>
      <c r="DY25" s="118">
        <f t="shared" si="27"/>
        <v>0</v>
      </c>
      <c r="DZ25" s="118">
        <f t="shared" si="27"/>
        <v>0</v>
      </c>
      <c r="EA25" s="118">
        <f t="shared" si="27"/>
        <v>0</v>
      </c>
      <c r="EB25" s="118">
        <f t="shared" si="27"/>
        <v>0</v>
      </c>
      <c r="EC25" s="118">
        <f t="shared" si="27"/>
        <v>0</v>
      </c>
      <c r="ED25" s="118">
        <f t="shared" si="27"/>
        <v>0</v>
      </c>
      <c r="EE25" s="118">
        <f t="shared" si="27"/>
        <v>0</v>
      </c>
      <c r="EF25" s="118">
        <f t="shared" si="27"/>
        <v>0</v>
      </c>
    </row>
    <row r="26" spans="1:136" ht="33" customHeight="1">
      <c r="A26" s="176">
        <f t="shared" si="20"/>
        <v>17</v>
      </c>
      <c r="B26" s="177">
        <f>+'17'!$AD$103</f>
        <v>0</v>
      </c>
      <c r="C26" s="178" t="str">
        <f>+'17'!$AH$103</f>
        <v>New Balance</v>
      </c>
      <c r="D26" s="178" t="str">
        <f>+'17'!$B$103</f>
        <v>PWI2(ID)</v>
      </c>
      <c r="E26" s="178" t="str">
        <f>+'17'!$C$103</f>
        <v>Tong HongVN)</v>
      </c>
      <c r="F26" s="372">
        <f>+'17'!$D$103</f>
        <v>0</v>
      </c>
      <c r="G26" s="179" t="str">
        <f>+'17'!$E$103</f>
        <v/>
      </c>
      <c r="H26" s="179" t="str">
        <f>+'17'!$F$103</f>
        <v/>
      </c>
      <c r="I26" s="372">
        <f>+'17'!$G$103</f>
        <v>0</v>
      </c>
      <c r="J26" s="180">
        <f>+'17'!$H$103</f>
        <v>0</v>
      </c>
      <c r="K26" s="179" t="str">
        <f>+'17'!$I$103</f>
        <v/>
      </c>
      <c r="L26" s="179" t="str">
        <f>+'17'!$J$103</f>
        <v/>
      </c>
      <c r="M26" s="291"/>
      <c r="N26" s="181" t="str">
        <f>+'17'!$K$103</f>
        <v>Insert Leather Names of your Tannery</v>
      </c>
      <c r="O26" s="181">
        <f>+'17'!$L$103</f>
        <v>0</v>
      </c>
      <c r="P26" s="179">
        <f>+'17'!$M$103</f>
        <v>0</v>
      </c>
      <c r="Q26" s="180">
        <f>+'17'!$N$109</f>
        <v>0</v>
      </c>
      <c r="R26" s="180">
        <f>'17'!$G$40</f>
        <v>0</v>
      </c>
      <c r="S26" s="180">
        <f>+'17'!$O$109</f>
        <v>0</v>
      </c>
      <c r="T26" s="180">
        <f>'17'!$G$41</f>
        <v>0</v>
      </c>
      <c r="U26" s="180">
        <f>+'17'!$P$109</f>
        <v>0</v>
      </c>
      <c r="V26" s="180">
        <f>'17'!$G$42</f>
        <v>0</v>
      </c>
      <c r="W26" s="180">
        <f>+'17'!$Q$109</f>
        <v>0</v>
      </c>
      <c r="X26" s="180">
        <f>'17'!$G$43</f>
        <v>0</v>
      </c>
      <c r="Y26" s="180">
        <f>+'17'!$R$109</f>
        <v>0</v>
      </c>
      <c r="Z26" s="180">
        <f>'17'!$G$44</f>
        <v>0</v>
      </c>
      <c r="AA26" s="180">
        <f>+'17'!$S$109</f>
        <v>0</v>
      </c>
      <c r="AB26" s="180">
        <f>'17'!$G$45+'17'!$G$46+'17'!$G$47</f>
        <v>0</v>
      </c>
      <c r="AC26" s="180">
        <f>+'17'!$U$109</f>
        <v>0</v>
      </c>
      <c r="AD26" s="180">
        <f>+'17'!$V$109</f>
        <v>0</v>
      </c>
      <c r="AE26" s="180">
        <f>+'17'!$W$109</f>
        <v>0</v>
      </c>
      <c r="AF26" s="180">
        <f>+'17'!$X$109</f>
        <v>0</v>
      </c>
      <c r="AG26" s="180">
        <f>+'17'!$Y$109</f>
        <v>0</v>
      </c>
      <c r="AH26" s="180">
        <f>+'17'!$AB$109</f>
        <v>0</v>
      </c>
      <c r="AI26" s="182">
        <f>+'17'!$AC$109</f>
        <v>0</v>
      </c>
      <c r="AJ26" s="180">
        <f>+'17'!$AD$109</f>
        <v>0</v>
      </c>
      <c r="AK26" s="183">
        <f>+'17'!$AA$109</f>
        <v>0</v>
      </c>
      <c r="AL26" s="183">
        <f>+'17'!$AE$103</f>
        <v>1</v>
      </c>
      <c r="AM26" s="182">
        <f>+'17'!$AG$109</f>
        <v>0</v>
      </c>
      <c r="AN26" s="182">
        <f>+'17'!$AH$109</f>
        <v>0</v>
      </c>
      <c r="AO26" s="182">
        <f>+'17'!$AE$109</f>
        <v>0</v>
      </c>
      <c r="AP26" s="184">
        <f>+'17'!$AJ$109</f>
        <v>0</v>
      </c>
      <c r="AQ26" s="183">
        <f t="shared" si="3"/>
        <v>0.97</v>
      </c>
      <c r="AR26" s="185">
        <f t="shared" si="18"/>
        <v>0</v>
      </c>
      <c r="AS26" s="182">
        <f t="shared" si="4"/>
        <v>0</v>
      </c>
      <c r="AT26" s="182">
        <f t="shared" si="5"/>
        <v>0</v>
      </c>
      <c r="AU26" s="182">
        <f>+'17'!$AH$109</f>
        <v>0</v>
      </c>
      <c r="AV26" s="184">
        <f>+'17'!$AJ$109</f>
        <v>0</v>
      </c>
      <c r="AW26" s="182">
        <f t="shared" si="6"/>
        <v>0</v>
      </c>
      <c r="AX26" s="187">
        <f>+'17'!$AI$109</f>
        <v>0</v>
      </c>
      <c r="AY26" s="188">
        <f>+'17'!$B$83</f>
        <v>0</v>
      </c>
      <c r="AZ26" s="381">
        <f>'17'!F14</f>
        <v>0</v>
      </c>
      <c r="BA26" s="372" t="str">
        <f>IF('17'!$B$81="","",'17'!$B$81)</f>
        <v/>
      </c>
      <c r="BB26" s="3">
        <f t="shared" si="19"/>
        <v>0</v>
      </c>
      <c r="BC26" s="3">
        <f t="shared" si="7"/>
        <v>0</v>
      </c>
      <c r="BD26" s="3">
        <f t="shared" si="8"/>
        <v>0</v>
      </c>
      <c r="BE26" s="3">
        <f t="shared" si="9"/>
        <v>0</v>
      </c>
      <c r="BG26" s="42">
        <f>+'17'!$G$48</f>
        <v>0</v>
      </c>
      <c r="BI26" s="119">
        <f t="shared" si="21"/>
        <v>0</v>
      </c>
      <c r="BJ26" s="119">
        <f t="shared" si="21"/>
        <v>0</v>
      </c>
      <c r="BK26" s="119">
        <f t="shared" si="21"/>
        <v>0</v>
      </c>
      <c r="BL26" s="119">
        <f t="shared" si="21"/>
        <v>0</v>
      </c>
      <c r="BM26" s="119">
        <f t="shared" si="21"/>
        <v>0</v>
      </c>
      <c r="BN26" s="119">
        <f t="shared" si="21"/>
        <v>0</v>
      </c>
      <c r="BO26" s="119">
        <f t="shared" si="21"/>
        <v>0</v>
      </c>
      <c r="BP26" s="119">
        <f t="shared" si="21"/>
        <v>0</v>
      </c>
      <c r="BQ26" s="119">
        <f t="shared" si="21"/>
        <v>0</v>
      </c>
      <c r="BR26" s="119">
        <f t="shared" si="21"/>
        <v>0</v>
      </c>
      <c r="BS26" s="119">
        <f t="shared" si="22"/>
        <v>0</v>
      </c>
      <c r="BT26" s="119">
        <f t="shared" si="22"/>
        <v>0</v>
      </c>
      <c r="BU26" s="119">
        <f t="shared" si="22"/>
        <v>0</v>
      </c>
      <c r="BV26" s="119">
        <f t="shared" si="22"/>
        <v>0</v>
      </c>
      <c r="BW26" s="119">
        <f t="shared" si="22"/>
        <v>0</v>
      </c>
      <c r="BX26" s="119">
        <f t="shared" si="22"/>
        <v>0</v>
      </c>
      <c r="BY26" s="119">
        <f t="shared" si="22"/>
        <v>0</v>
      </c>
      <c r="BZ26" s="119">
        <f t="shared" si="22"/>
        <v>0</v>
      </c>
      <c r="CA26" s="119">
        <f t="shared" si="22"/>
        <v>0</v>
      </c>
      <c r="CB26" s="119">
        <f t="shared" si="22"/>
        <v>0</v>
      </c>
      <c r="CC26" s="119">
        <f t="shared" si="23"/>
        <v>0</v>
      </c>
      <c r="CD26" s="119">
        <f t="shared" si="23"/>
        <v>0</v>
      </c>
      <c r="CE26" s="119">
        <f t="shared" si="23"/>
        <v>0</v>
      </c>
      <c r="CF26" s="119">
        <f t="shared" si="23"/>
        <v>0</v>
      </c>
      <c r="CG26" s="119">
        <f t="shared" si="23"/>
        <v>0</v>
      </c>
      <c r="CH26" s="119">
        <f t="shared" si="23"/>
        <v>0</v>
      </c>
      <c r="CI26" s="119">
        <f t="shared" si="23"/>
        <v>0</v>
      </c>
      <c r="CJ26" s="119">
        <f t="shared" si="23"/>
        <v>0</v>
      </c>
      <c r="CK26" s="119">
        <f t="shared" si="23"/>
        <v>0</v>
      </c>
      <c r="CL26" s="119">
        <f t="shared" si="23"/>
        <v>0</v>
      </c>
      <c r="CM26" s="119">
        <f t="shared" si="24"/>
        <v>0</v>
      </c>
      <c r="CN26" s="119">
        <f t="shared" si="24"/>
        <v>0</v>
      </c>
      <c r="CO26" s="119">
        <f t="shared" si="24"/>
        <v>0</v>
      </c>
      <c r="CP26" s="119">
        <f t="shared" si="24"/>
        <v>0</v>
      </c>
      <c r="CQ26" s="119">
        <f t="shared" si="24"/>
        <v>0</v>
      </c>
      <c r="CR26" s="119">
        <f t="shared" si="24"/>
        <v>0</v>
      </c>
      <c r="CS26" s="119">
        <f t="shared" si="24"/>
        <v>0</v>
      </c>
      <c r="CT26" s="119">
        <f t="shared" si="24"/>
        <v>0</v>
      </c>
      <c r="CU26" s="119">
        <f t="shared" si="24"/>
        <v>0</v>
      </c>
      <c r="CV26" s="119">
        <f t="shared" si="24"/>
        <v>0</v>
      </c>
      <c r="CW26" s="119">
        <f t="shared" si="25"/>
        <v>0</v>
      </c>
      <c r="CX26" s="119">
        <f t="shared" si="25"/>
        <v>0</v>
      </c>
      <c r="CY26" s="119">
        <f t="shared" si="25"/>
        <v>0</v>
      </c>
      <c r="CZ26" s="119">
        <f t="shared" si="25"/>
        <v>0</v>
      </c>
      <c r="DA26" s="119">
        <f t="shared" si="25"/>
        <v>0</v>
      </c>
      <c r="DB26" s="119">
        <f t="shared" si="25"/>
        <v>0</v>
      </c>
      <c r="DC26" s="119">
        <f t="shared" si="25"/>
        <v>0</v>
      </c>
      <c r="DD26" s="119">
        <f t="shared" si="25"/>
        <v>0</v>
      </c>
      <c r="DE26" s="119">
        <f t="shared" si="25"/>
        <v>0</v>
      </c>
      <c r="DF26" s="119">
        <f t="shared" si="25"/>
        <v>0</v>
      </c>
      <c r="DH26" s="118">
        <f t="shared" si="15"/>
        <v>0</v>
      </c>
      <c r="DI26" s="118">
        <f t="shared" si="26"/>
        <v>0</v>
      </c>
      <c r="DJ26" s="118">
        <f t="shared" si="26"/>
        <v>0</v>
      </c>
      <c r="DK26" s="118">
        <f t="shared" si="26"/>
        <v>0</v>
      </c>
      <c r="DL26" s="118">
        <f t="shared" si="26"/>
        <v>0</v>
      </c>
      <c r="DM26" s="118">
        <f t="shared" si="26"/>
        <v>0</v>
      </c>
      <c r="DN26" s="118">
        <f t="shared" si="26"/>
        <v>0</v>
      </c>
      <c r="DO26" s="118">
        <f t="shared" si="26"/>
        <v>0</v>
      </c>
      <c r="DP26" s="118">
        <f t="shared" si="26"/>
        <v>0</v>
      </c>
      <c r="DQ26" s="118">
        <f t="shared" si="26"/>
        <v>0</v>
      </c>
      <c r="DR26" s="118">
        <f t="shared" si="26"/>
        <v>0</v>
      </c>
      <c r="DS26" s="118">
        <f t="shared" si="27"/>
        <v>0</v>
      </c>
      <c r="DT26" s="118">
        <f t="shared" si="27"/>
        <v>0</v>
      </c>
      <c r="DU26" s="118">
        <f t="shared" si="27"/>
        <v>0</v>
      </c>
      <c r="DV26" s="118">
        <f t="shared" si="27"/>
        <v>0</v>
      </c>
      <c r="DW26" s="118">
        <f t="shared" si="27"/>
        <v>0</v>
      </c>
      <c r="DX26" s="118">
        <f t="shared" si="27"/>
        <v>0</v>
      </c>
      <c r="DY26" s="118">
        <f t="shared" si="27"/>
        <v>0</v>
      </c>
      <c r="DZ26" s="118">
        <f t="shared" si="27"/>
        <v>0</v>
      </c>
      <c r="EA26" s="118">
        <f t="shared" si="27"/>
        <v>0</v>
      </c>
      <c r="EB26" s="118">
        <f t="shared" si="27"/>
        <v>0</v>
      </c>
      <c r="EC26" s="118">
        <f t="shared" si="27"/>
        <v>0</v>
      </c>
      <c r="ED26" s="118">
        <f t="shared" si="27"/>
        <v>0</v>
      </c>
      <c r="EE26" s="118">
        <f t="shared" si="27"/>
        <v>0</v>
      </c>
      <c r="EF26" s="118">
        <f t="shared" si="27"/>
        <v>0</v>
      </c>
    </row>
    <row r="27" spans="1:136" ht="33" customHeight="1">
      <c r="A27" s="176">
        <f t="shared" si="20"/>
        <v>18</v>
      </c>
      <c r="B27" s="177">
        <f>+'18'!$AD$103</f>
        <v>0</v>
      </c>
      <c r="C27" s="178" t="str">
        <f>+'18'!$AH$103</f>
        <v>New Balance</v>
      </c>
      <c r="D27" s="178" t="str">
        <f>+'18'!$B$103</f>
        <v>PWI2(ID)</v>
      </c>
      <c r="E27" s="178" t="str">
        <f>+'18'!$C$103</f>
        <v>Tong HongVN)</v>
      </c>
      <c r="F27" s="372">
        <f>+'18'!$D$103</f>
        <v>0</v>
      </c>
      <c r="G27" s="179" t="str">
        <f>+'18'!$E$103</f>
        <v/>
      </c>
      <c r="H27" s="179" t="str">
        <f>+'18'!$F$103</f>
        <v/>
      </c>
      <c r="I27" s="372">
        <f>+'18'!$G$103</f>
        <v>0</v>
      </c>
      <c r="J27" s="180">
        <f>+'18'!$H$103</f>
        <v>0</v>
      </c>
      <c r="K27" s="179" t="str">
        <f>+'18'!$I$103</f>
        <v/>
      </c>
      <c r="L27" s="179" t="str">
        <f>+'18'!$J$103</f>
        <v/>
      </c>
      <c r="M27" s="291"/>
      <c r="N27" s="181" t="str">
        <f>+'18'!$K$103</f>
        <v>Insert Leather Names of your Tannery</v>
      </c>
      <c r="O27" s="181">
        <f>+'18'!$L$103</f>
        <v>0</v>
      </c>
      <c r="P27" s="179">
        <f>+'18'!$M$103</f>
        <v>0</v>
      </c>
      <c r="Q27" s="180">
        <f>+'18'!$N$109</f>
        <v>0</v>
      </c>
      <c r="R27" s="180">
        <f>'18'!$G$40</f>
        <v>0</v>
      </c>
      <c r="S27" s="180">
        <f>+'18'!$O$109</f>
        <v>0</v>
      </c>
      <c r="T27" s="180">
        <f>'18'!$G$41</f>
        <v>0</v>
      </c>
      <c r="U27" s="180">
        <f>+'18'!$P$109</f>
        <v>0</v>
      </c>
      <c r="V27" s="180">
        <f>'18'!$G$42</f>
        <v>0</v>
      </c>
      <c r="W27" s="180">
        <f>+'18'!$Q$109</f>
        <v>0</v>
      </c>
      <c r="X27" s="180">
        <f>'18'!$G$43</f>
        <v>0</v>
      </c>
      <c r="Y27" s="180">
        <f>+'18'!$R$109</f>
        <v>0</v>
      </c>
      <c r="Z27" s="180">
        <f>'18'!$G$44</f>
        <v>0</v>
      </c>
      <c r="AA27" s="180">
        <f>+'18'!$S$109</f>
        <v>0</v>
      </c>
      <c r="AB27" s="180">
        <f>'18'!$G$45+'18'!$G$46+'18'!$G$47</f>
        <v>0</v>
      </c>
      <c r="AC27" s="180">
        <f>+'18'!$U$109</f>
        <v>0</v>
      </c>
      <c r="AD27" s="180">
        <f>+'18'!$V$109</f>
        <v>0</v>
      </c>
      <c r="AE27" s="180">
        <f>+'18'!$W$109</f>
        <v>0</v>
      </c>
      <c r="AF27" s="180">
        <f>+'18'!$X$109</f>
        <v>0</v>
      </c>
      <c r="AG27" s="180">
        <f>+'18'!$Y$109</f>
        <v>0</v>
      </c>
      <c r="AH27" s="180">
        <f>+'18'!$AB$109</f>
        <v>0</v>
      </c>
      <c r="AI27" s="182">
        <f>+'18'!$AC$109</f>
        <v>0</v>
      </c>
      <c r="AJ27" s="180">
        <f>+'18'!$AD$109</f>
        <v>0</v>
      </c>
      <c r="AK27" s="183">
        <f>+'18'!$AA$109</f>
        <v>0</v>
      </c>
      <c r="AL27" s="183">
        <f>+'18'!$AE$103</f>
        <v>1</v>
      </c>
      <c r="AM27" s="182">
        <f>+'18'!$AG$109</f>
        <v>0</v>
      </c>
      <c r="AN27" s="182">
        <f>+'18'!$AH$109</f>
        <v>0</v>
      </c>
      <c r="AO27" s="182">
        <f>+'18'!$AE$109</f>
        <v>0</v>
      </c>
      <c r="AP27" s="184">
        <f>+'18'!$AJ$109</f>
        <v>0</v>
      </c>
      <c r="AQ27" s="183">
        <f t="shared" si="3"/>
        <v>0.97</v>
      </c>
      <c r="AR27" s="185">
        <f t="shared" si="18"/>
        <v>0</v>
      </c>
      <c r="AS27" s="182">
        <f t="shared" si="4"/>
        <v>0</v>
      </c>
      <c r="AT27" s="182">
        <f t="shared" si="5"/>
        <v>0</v>
      </c>
      <c r="AU27" s="182">
        <f>+'18'!$AH$109</f>
        <v>0</v>
      </c>
      <c r="AV27" s="184">
        <f>+'18'!$AJ$109</f>
        <v>0</v>
      </c>
      <c r="AW27" s="182">
        <f t="shared" si="6"/>
        <v>0</v>
      </c>
      <c r="AX27" s="187">
        <f>+'18'!$AI$109</f>
        <v>0</v>
      </c>
      <c r="AY27" s="188">
        <f>+'18'!$B$83</f>
        <v>0</v>
      </c>
      <c r="AZ27" s="381">
        <f>'18'!F14</f>
        <v>0</v>
      </c>
      <c r="BA27" s="372" t="str">
        <f>IF('18'!$B$81="","",'18'!$B$81)</f>
        <v/>
      </c>
      <c r="BB27" s="3">
        <f t="shared" si="19"/>
        <v>0</v>
      </c>
      <c r="BC27" s="3">
        <f t="shared" si="7"/>
        <v>0</v>
      </c>
      <c r="BD27" s="3">
        <f t="shared" si="8"/>
        <v>0</v>
      </c>
      <c r="BE27" s="3">
        <f t="shared" si="9"/>
        <v>0</v>
      </c>
      <c r="BG27" s="42">
        <f>+'18'!$G$48</f>
        <v>0</v>
      </c>
      <c r="BI27" s="119">
        <f t="shared" si="21"/>
        <v>0</v>
      </c>
      <c r="BJ27" s="119">
        <f t="shared" si="21"/>
        <v>0</v>
      </c>
      <c r="BK27" s="119">
        <f t="shared" si="21"/>
        <v>0</v>
      </c>
      <c r="BL27" s="119">
        <f t="shared" si="21"/>
        <v>0</v>
      </c>
      <c r="BM27" s="119">
        <f t="shared" si="21"/>
        <v>0</v>
      </c>
      <c r="BN27" s="119">
        <f t="shared" si="21"/>
        <v>0</v>
      </c>
      <c r="BO27" s="119">
        <f t="shared" si="21"/>
        <v>0</v>
      </c>
      <c r="BP27" s="119">
        <f t="shared" si="21"/>
        <v>0</v>
      </c>
      <c r="BQ27" s="119">
        <f t="shared" si="21"/>
        <v>0</v>
      </c>
      <c r="BR27" s="119">
        <f t="shared" si="21"/>
        <v>0</v>
      </c>
      <c r="BS27" s="119">
        <f t="shared" si="22"/>
        <v>0</v>
      </c>
      <c r="BT27" s="119">
        <f t="shared" si="22"/>
        <v>0</v>
      </c>
      <c r="BU27" s="119">
        <f t="shared" si="22"/>
        <v>0</v>
      </c>
      <c r="BV27" s="119">
        <f t="shared" si="22"/>
        <v>0</v>
      </c>
      <c r="BW27" s="119">
        <f t="shared" si="22"/>
        <v>0</v>
      </c>
      <c r="BX27" s="119">
        <f t="shared" si="22"/>
        <v>0</v>
      </c>
      <c r="BY27" s="119">
        <f t="shared" si="22"/>
        <v>0</v>
      </c>
      <c r="BZ27" s="119">
        <f t="shared" si="22"/>
        <v>0</v>
      </c>
      <c r="CA27" s="119">
        <f t="shared" si="22"/>
        <v>0</v>
      </c>
      <c r="CB27" s="119">
        <f t="shared" si="22"/>
        <v>0</v>
      </c>
      <c r="CC27" s="119">
        <f t="shared" si="23"/>
        <v>0</v>
      </c>
      <c r="CD27" s="119">
        <f t="shared" si="23"/>
        <v>0</v>
      </c>
      <c r="CE27" s="119">
        <f t="shared" si="23"/>
        <v>0</v>
      </c>
      <c r="CF27" s="119">
        <f t="shared" si="23"/>
        <v>0</v>
      </c>
      <c r="CG27" s="119">
        <f t="shared" si="23"/>
        <v>0</v>
      </c>
      <c r="CH27" s="119">
        <f t="shared" si="23"/>
        <v>0</v>
      </c>
      <c r="CI27" s="119">
        <f t="shared" si="23"/>
        <v>0</v>
      </c>
      <c r="CJ27" s="119">
        <f t="shared" si="23"/>
        <v>0</v>
      </c>
      <c r="CK27" s="119">
        <f t="shared" si="23"/>
        <v>0</v>
      </c>
      <c r="CL27" s="119">
        <f t="shared" si="23"/>
        <v>0</v>
      </c>
      <c r="CM27" s="119">
        <f t="shared" si="24"/>
        <v>0</v>
      </c>
      <c r="CN27" s="119">
        <f t="shared" si="24"/>
        <v>0</v>
      </c>
      <c r="CO27" s="119">
        <f t="shared" si="24"/>
        <v>0</v>
      </c>
      <c r="CP27" s="119">
        <f t="shared" si="24"/>
        <v>0</v>
      </c>
      <c r="CQ27" s="119">
        <f t="shared" si="24"/>
        <v>0</v>
      </c>
      <c r="CR27" s="119">
        <f t="shared" si="24"/>
        <v>0</v>
      </c>
      <c r="CS27" s="119">
        <f t="shared" si="24"/>
        <v>0</v>
      </c>
      <c r="CT27" s="119">
        <f t="shared" si="24"/>
        <v>0</v>
      </c>
      <c r="CU27" s="119">
        <f t="shared" si="24"/>
        <v>0</v>
      </c>
      <c r="CV27" s="119">
        <f t="shared" si="24"/>
        <v>0</v>
      </c>
      <c r="CW27" s="119">
        <f t="shared" si="25"/>
        <v>0</v>
      </c>
      <c r="CX27" s="119">
        <f t="shared" si="25"/>
        <v>0</v>
      </c>
      <c r="CY27" s="119">
        <f t="shared" si="25"/>
        <v>0</v>
      </c>
      <c r="CZ27" s="119">
        <f t="shared" si="25"/>
        <v>0</v>
      </c>
      <c r="DA27" s="119">
        <f t="shared" si="25"/>
        <v>0</v>
      </c>
      <c r="DB27" s="119">
        <f t="shared" si="25"/>
        <v>0</v>
      </c>
      <c r="DC27" s="119">
        <f t="shared" si="25"/>
        <v>0</v>
      </c>
      <c r="DD27" s="119">
        <f t="shared" si="25"/>
        <v>0</v>
      </c>
      <c r="DE27" s="119">
        <f t="shared" si="25"/>
        <v>0</v>
      </c>
      <c r="DF27" s="119">
        <f t="shared" si="25"/>
        <v>0</v>
      </c>
      <c r="DH27" s="118">
        <f t="shared" si="15"/>
        <v>0</v>
      </c>
      <c r="DI27" s="118">
        <f t="shared" si="26"/>
        <v>0</v>
      </c>
      <c r="DJ27" s="118">
        <f t="shared" si="26"/>
        <v>0</v>
      </c>
      <c r="DK27" s="118">
        <f t="shared" si="26"/>
        <v>0</v>
      </c>
      <c r="DL27" s="118">
        <f t="shared" si="26"/>
        <v>0</v>
      </c>
      <c r="DM27" s="118">
        <f t="shared" si="26"/>
        <v>0</v>
      </c>
      <c r="DN27" s="118">
        <f t="shared" si="26"/>
        <v>0</v>
      </c>
      <c r="DO27" s="118">
        <f t="shared" si="26"/>
        <v>0</v>
      </c>
      <c r="DP27" s="118">
        <f t="shared" si="26"/>
        <v>0</v>
      </c>
      <c r="DQ27" s="118">
        <f t="shared" si="26"/>
        <v>0</v>
      </c>
      <c r="DR27" s="118">
        <f t="shared" si="26"/>
        <v>0</v>
      </c>
      <c r="DS27" s="118">
        <f t="shared" si="27"/>
        <v>0</v>
      </c>
      <c r="DT27" s="118">
        <f t="shared" si="27"/>
        <v>0</v>
      </c>
      <c r="DU27" s="118">
        <f t="shared" si="27"/>
        <v>0</v>
      </c>
      <c r="DV27" s="118">
        <f t="shared" si="27"/>
        <v>0</v>
      </c>
      <c r="DW27" s="118">
        <f t="shared" si="27"/>
        <v>0</v>
      </c>
      <c r="DX27" s="118">
        <f t="shared" si="27"/>
        <v>0</v>
      </c>
      <c r="DY27" s="118">
        <f t="shared" si="27"/>
        <v>0</v>
      </c>
      <c r="DZ27" s="118">
        <f t="shared" si="27"/>
        <v>0</v>
      </c>
      <c r="EA27" s="118">
        <f t="shared" si="27"/>
        <v>0</v>
      </c>
      <c r="EB27" s="118">
        <f t="shared" si="27"/>
        <v>0</v>
      </c>
      <c r="EC27" s="118">
        <f t="shared" si="27"/>
        <v>0</v>
      </c>
      <c r="ED27" s="118">
        <f t="shared" si="27"/>
        <v>0</v>
      </c>
      <c r="EE27" s="118">
        <f t="shared" si="27"/>
        <v>0</v>
      </c>
      <c r="EF27" s="118">
        <f t="shared" si="27"/>
        <v>0</v>
      </c>
    </row>
    <row r="28" spans="1:136" ht="33" customHeight="1">
      <c r="A28" s="176">
        <f t="shared" si="20"/>
        <v>19</v>
      </c>
      <c r="B28" s="177">
        <f>+'19'!$AD$103</f>
        <v>0</v>
      </c>
      <c r="C28" s="178" t="str">
        <f>+'19'!$AH$103</f>
        <v>New Balance</v>
      </c>
      <c r="D28" s="178" t="str">
        <f>+'19'!$B$103</f>
        <v>PWI2(ID)</v>
      </c>
      <c r="E28" s="178" t="str">
        <f>+'19'!$C$103</f>
        <v>Tong HongVN)</v>
      </c>
      <c r="F28" s="372">
        <f>+'19'!$D$103</f>
        <v>0</v>
      </c>
      <c r="G28" s="179" t="str">
        <f>+'19'!$E$103</f>
        <v/>
      </c>
      <c r="H28" s="179" t="str">
        <f>+'19'!$F$103</f>
        <v/>
      </c>
      <c r="I28" s="372">
        <f>+'19'!$G$103</f>
        <v>0</v>
      </c>
      <c r="J28" s="180">
        <f>+'19'!$H$103</f>
        <v>0</v>
      </c>
      <c r="K28" s="179" t="str">
        <f>+'19'!$I$103</f>
        <v/>
      </c>
      <c r="L28" s="179" t="str">
        <f>+'19'!$J$103</f>
        <v/>
      </c>
      <c r="M28" s="291"/>
      <c r="N28" s="181" t="str">
        <f>+'19'!$K$103</f>
        <v>Insert Leather Names of your Tannery</v>
      </c>
      <c r="O28" s="181">
        <f>+'19'!$L$103</f>
        <v>0</v>
      </c>
      <c r="P28" s="179">
        <f>+'19'!$M$103</f>
        <v>0</v>
      </c>
      <c r="Q28" s="180">
        <f>+'19'!$N$109</f>
        <v>0</v>
      </c>
      <c r="R28" s="180">
        <f>'19'!$G$40</f>
        <v>0</v>
      </c>
      <c r="S28" s="180">
        <f>+'19'!$O$109</f>
        <v>0</v>
      </c>
      <c r="T28" s="180">
        <f>'19'!$G$41</f>
        <v>0</v>
      </c>
      <c r="U28" s="180">
        <f>+'19'!$P$109</f>
        <v>0</v>
      </c>
      <c r="V28" s="180">
        <f>'19'!$G$42</f>
        <v>0</v>
      </c>
      <c r="W28" s="180">
        <f>+'19'!$Q$109</f>
        <v>0</v>
      </c>
      <c r="X28" s="180">
        <f>'19'!$G$43</f>
        <v>0</v>
      </c>
      <c r="Y28" s="180">
        <f>+'19'!$R$109</f>
        <v>0</v>
      </c>
      <c r="Z28" s="180">
        <f>'19'!$G$44</f>
        <v>0</v>
      </c>
      <c r="AA28" s="180">
        <f>+'19'!$S$109</f>
        <v>0</v>
      </c>
      <c r="AB28" s="180">
        <f>'19'!$G$45+'19'!$G$46+'19'!$G$47</f>
        <v>0</v>
      </c>
      <c r="AC28" s="180">
        <f>+'19'!$U$109</f>
        <v>0</v>
      </c>
      <c r="AD28" s="180">
        <f>+'19'!$V$109</f>
        <v>0</v>
      </c>
      <c r="AE28" s="180">
        <f>+'19'!$W$109</f>
        <v>0</v>
      </c>
      <c r="AF28" s="180">
        <f>+'19'!$X$109</f>
        <v>0</v>
      </c>
      <c r="AG28" s="180">
        <f>+'19'!$Y$109</f>
        <v>0</v>
      </c>
      <c r="AH28" s="180">
        <f>+'19'!$AB$109</f>
        <v>0</v>
      </c>
      <c r="AI28" s="182">
        <f>+'19'!$AC$109</f>
        <v>0</v>
      </c>
      <c r="AJ28" s="180">
        <f>+'19'!$AD$109</f>
        <v>0</v>
      </c>
      <c r="AK28" s="183">
        <f>+'19'!$AA$109</f>
        <v>0</v>
      </c>
      <c r="AL28" s="183">
        <f>+'19'!$AE$103</f>
        <v>1</v>
      </c>
      <c r="AM28" s="182">
        <f>+'19'!$AG$109</f>
        <v>0</v>
      </c>
      <c r="AN28" s="182">
        <f>+'19'!$AH$109</f>
        <v>0</v>
      </c>
      <c r="AO28" s="182">
        <f>+'19'!$AE$109</f>
        <v>0</v>
      </c>
      <c r="AP28" s="184">
        <f>+'19'!$AJ$109</f>
        <v>0</v>
      </c>
      <c r="AQ28" s="183">
        <f t="shared" si="3"/>
        <v>0.97</v>
      </c>
      <c r="AR28" s="185">
        <f t="shared" si="18"/>
        <v>0</v>
      </c>
      <c r="AS28" s="182">
        <f t="shared" si="4"/>
        <v>0</v>
      </c>
      <c r="AT28" s="182">
        <f t="shared" si="5"/>
        <v>0</v>
      </c>
      <c r="AU28" s="182">
        <f>+'19'!$AH$109</f>
        <v>0</v>
      </c>
      <c r="AV28" s="184">
        <f>+'19'!$AJ$109</f>
        <v>0</v>
      </c>
      <c r="AW28" s="182">
        <f t="shared" si="6"/>
        <v>0</v>
      </c>
      <c r="AX28" s="187">
        <f>+'19'!$AI$109</f>
        <v>0</v>
      </c>
      <c r="AY28" s="188">
        <f>+'19'!$B$83</f>
        <v>0</v>
      </c>
      <c r="AZ28" s="381">
        <f>'19'!F14</f>
        <v>0</v>
      </c>
      <c r="BA28" s="372" t="str">
        <f>IF('19'!$B$81="","",'19'!$B$81)</f>
        <v/>
      </c>
      <c r="BB28" s="3">
        <f t="shared" si="19"/>
        <v>0</v>
      </c>
      <c r="BC28" s="3">
        <f t="shared" si="7"/>
        <v>0</v>
      </c>
      <c r="BD28" s="3">
        <f t="shared" si="8"/>
        <v>0</v>
      </c>
      <c r="BE28" s="3">
        <f t="shared" si="9"/>
        <v>0</v>
      </c>
      <c r="BG28" s="42">
        <f>+'19'!$G$48</f>
        <v>0</v>
      </c>
      <c r="BI28" s="119">
        <f t="shared" si="21"/>
        <v>0</v>
      </c>
      <c r="BJ28" s="119">
        <f t="shared" si="21"/>
        <v>0</v>
      </c>
      <c r="BK28" s="119">
        <f t="shared" si="21"/>
        <v>0</v>
      </c>
      <c r="BL28" s="119">
        <f t="shared" si="21"/>
        <v>0</v>
      </c>
      <c r="BM28" s="119">
        <f t="shared" si="21"/>
        <v>0</v>
      </c>
      <c r="BN28" s="119">
        <f t="shared" si="21"/>
        <v>0</v>
      </c>
      <c r="BO28" s="119">
        <f t="shared" si="21"/>
        <v>0</v>
      </c>
      <c r="BP28" s="119">
        <f t="shared" si="21"/>
        <v>0</v>
      </c>
      <c r="BQ28" s="119">
        <f t="shared" si="21"/>
        <v>0</v>
      </c>
      <c r="BR28" s="119">
        <f t="shared" si="21"/>
        <v>0</v>
      </c>
      <c r="BS28" s="119">
        <f t="shared" si="22"/>
        <v>0</v>
      </c>
      <c r="BT28" s="119">
        <f t="shared" si="22"/>
        <v>0</v>
      </c>
      <c r="BU28" s="119">
        <f t="shared" si="22"/>
        <v>0</v>
      </c>
      <c r="BV28" s="119">
        <f t="shared" si="22"/>
        <v>0</v>
      </c>
      <c r="BW28" s="119">
        <f t="shared" si="22"/>
        <v>0</v>
      </c>
      <c r="BX28" s="119">
        <f t="shared" si="22"/>
        <v>0</v>
      </c>
      <c r="BY28" s="119">
        <f t="shared" si="22"/>
        <v>0</v>
      </c>
      <c r="BZ28" s="119">
        <f t="shared" si="22"/>
        <v>0</v>
      </c>
      <c r="CA28" s="119">
        <f t="shared" si="22"/>
        <v>0</v>
      </c>
      <c r="CB28" s="119">
        <f t="shared" si="22"/>
        <v>0</v>
      </c>
      <c r="CC28" s="119">
        <f t="shared" si="23"/>
        <v>0</v>
      </c>
      <c r="CD28" s="119">
        <f t="shared" si="23"/>
        <v>0</v>
      </c>
      <c r="CE28" s="119">
        <f t="shared" si="23"/>
        <v>0</v>
      </c>
      <c r="CF28" s="119">
        <f t="shared" si="23"/>
        <v>0</v>
      </c>
      <c r="CG28" s="119">
        <f t="shared" si="23"/>
        <v>0</v>
      </c>
      <c r="CH28" s="119">
        <f t="shared" si="23"/>
        <v>0</v>
      </c>
      <c r="CI28" s="119">
        <f t="shared" si="23"/>
        <v>0</v>
      </c>
      <c r="CJ28" s="119">
        <f t="shared" si="23"/>
        <v>0</v>
      </c>
      <c r="CK28" s="119">
        <f t="shared" si="23"/>
        <v>0</v>
      </c>
      <c r="CL28" s="119">
        <f t="shared" si="23"/>
        <v>0</v>
      </c>
      <c r="CM28" s="119">
        <f t="shared" si="24"/>
        <v>0</v>
      </c>
      <c r="CN28" s="119">
        <f t="shared" si="24"/>
        <v>0</v>
      </c>
      <c r="CO28" s="119">
        <f t="shared" si="24"/>
        <v>0</v>
      </c>
      <c r="CP28" s="119">
        <f t="shared" si="24"/>
        <v>0</v>
      </c>
      <c r="CQ28" s="119">
        <f t="shared" si="24"/>
        <v>0</v>
      </c>
      <c r="CR28" s="119">
        <f t="shared" si="24"/>
        <v>0</v>
      </c>
      <c r="CS28" s="119">
        <f t="shared" si="24"/>
        <v>0</v>
      </c>
      <c r="CT28" s="119">
        <f t="shared" si="24"/>
        <v>0</v>
      </c>
      <c r="CU28" s="119">
        <f t="shared" si="24"/>
        <v>0</v>
      </c>
      <c r="CV28" s="119">
        <f t="shared" si="24"/>
        <v>0</v>
      </c>
      <c r="CW28" s="119">
        <f t="shared" si="25"/>
        <v>0</v>
      </c>
      <c r="CX28" s="119">
        <f t="shared" si="25"/>
        <v>0</v>
      </c>
      <c r="CY28" s="119">
        <f t="shared" si="25"/>
        <v>0</v>
      </c>
      <c r="CZ28" s="119">
        <f t="shared" si="25"/>
        <v>0</v>
      </c>
      <c r="DA28" s="119">
        <f t="shared" si="25"/>
        <v>0</v>
      </c>
      <c r="DB28" s="119">
        <f t="shared" si="25"/>
        <v>0</v>
      </c>
      <c r="DC28" s="119">
        <f t="shared" si="25"/>
        <v>0</v>
      </c>
      <c r="DD28" s="119">
        <f t="shared" si="25"/>
        <v>0</v>
      </c>
      <c r="DE28" s="119">
        <f t="shared" si="25"/>
        <v>0</v>
      </c>
      <c r="DF28" s="119">
        <f t="shared" si="25"/>
        <v>0</v>
      </c>
      <c r="DH28" s="118">
        <f t="shared" si="15"/>
        <v>0</v>
      </c>
      <c r="DI28" s="118">
        <f t="shared" si="26"/>
        <v>0</v>
      </c>
      <c r="DJ28" s="118">
        <f t="shared" si="26"/>
        <v>0</v>
      </c>
      <c r="DK28" s="118">
        <f t="shared" si="26"/>
        <v>0</v>
      </c>
      <c r="DL28" s="118">
        <f t="shared" si="26"/>
        <v>0</v>
      </c>
      <c r="DM28" s="118">
        <f t="shared" si="26"/>
        <v>0</v>
      </c>
      <c r="DN28" s="118">
        <f t="shared" si="26"/>
        <v>0</v>
      </c>
      <c r="DO28" s="118">
        <f t="shared" si="26"/>
        <v>0</v>
      </c>
      <c r="DP28" s="118">
        <f t="shared" si="26"/>
        <v>0</v>
      </c>
      <c r="DQ28" s="118">
        <f t="shared" si="26"/>
        <v>0</v>
      </c>
      <c r="DR28" s="118">
        <f t="shared" si="26"/>
        <v>0</v>
      </c>
      <c r="DS28" s="118">
        <f t="shared" si="27"/>
        <v>0</v>
      </c>
      <c r="DT28" s="118">
        <f t="shared" si="27"/>
        <v>0</v>
      </c>
      <c r="DU28" s="118">
        <f t="shared" si="27"/>
        <v>0</v>
      </c>
      <c r="DV28" s="118">
        <f t="shared" si="27"/>
        <v>0</v>
      </c>
      <c r="DW28" s="118">
        <f t="shared" si="27"/>
        <v>0</v>
      </c>
      <c r="DX28" s="118">
        <f t="shared" si="27"/>
        <v>0</v>
      </c>
      <c r="DY28" s="118">
        <f t="shared" si="27"/>
        <v>0</v>
      </c>
      <c r="DZ28" s="118">
        <f t="shared" si="27"/>
        <v>0</v>
      </c>
      <c r="EA28" s="118">
        <f t="shared" si="27"/>
        <v>0</v>
      </c>
      <c r="EB28" s="118">
        <f t="shared" si="27"/>
        <v>0</v>
      </c>
      <c r="EC28" s="118">
        <f t="shared" si="27"/>
        <v>0</v>
      </c>
      <c r="ED28" s="118">
        <f t="shared" si="27"/>
        <v>0</v>
      </c>
      <c r="EE28" s="118">
        <f t="shared" si="27"/>
        <v>0</v>
      </c>
      <c r="EF28" s="118">
        <f t="shared" si="27"/>
        <v>0</v>
      </c>
    </row>
    <row r="29" spans="1:136" ht="33" customHeight="1">
      <c r="A29" s="176">
        <f t="shared" si="20"/>
        <v>20</v>
      </c>
      <c r="B29" s="177">
        <f>+'20'!$AD$103</f>
        <v>0</v>
      </c>
      <c r="C29" s="178" t="str">
        <f>+'20'!$AH$103</f>
        <v>New Balance</v>
      </c>
      <c r="D29" s="178" t="str">
        <f>+'20'!$B$103</f>
        <v>PWI2(ID)</v>
      </c>
      <c r="E29" s="178" t="str">
        <f>+'20'!$C$103</f>
        <v>Tong HongVN)</v>
      </c>
      <c r="F29" s="372">
        <f>+'20'!$D$103</f>
        <v>0</v>
      </c>
      <c r="G29" s="179" t="str">
        <f>+'20'!$E$103</f>
        <v/>
      </c>
      <c r="H29" s="179" t="str">
        <f>+'20'!$F$103</f>
        <v/>
      </c>
      <c r="I29" s="372">
        <f>+'20'!$G$103</f>
        <v>0</v>
      </c>
      <c r="J29" s="180">
        <f>+'20'!$H$103</f>
        <v>0</v>
      </c>
      <c r="K29" s="179" t="str">
        <f>+'20'!$I$103</f>
        <v/>
      </c>
      <c r="L29" s="179" t="str">
        <f>+'20'!$J$103</f>
        <v/>
      </c>
      <c r="M29" s="291"/>
      <c r="N29" s="181" t="str">
        <f>+'20'!$K$103</f>
        <v>Insert Leather Names of your Tannery</v>
      </c>
      <c r="O29" s="181">
        <f>+'20'!$L$103</f>
        <v>0</v>
      </c>
      <c r="P29" s="179">
        <f>+'20'!$M$103</f>
        <v>0</v>
      </c>
      <c r="Q29" s="180">
        <f>+'20'!$N$109</f>
        <v>0</v>
      </c>
      <c r="R29" s="180">
        <f>'20'!$G$40</f>
        <v>0</v>
      </c>
      <c r="S29" s="180">
        <f>+'20'!$O$109</f>
        <v>0</v>
      </c>
      <c r="T29" s="180">
        <f>'20'!$G$41</f>
        <v>0</v>
      </c>
      <c r="U29" s="180">
        <f>+'20'!$P$109</f>
        <v>0</v>
      </c>
      <c r="V29" s="180">
        <f>'20'!$G$42</f>
        <v>0</v>
      </c>
      <c r="W29" s="180">
        <f>+'20'!$Q$109</f>
        <v>0</v>
      </c>
      <c r="X29" s="180">
        <f>'20'!$G$43</f>
        <v>0</v>
      </c>
      <c r="Y29" s="180">
        <f>+'20'!$R$109</f>
        <v>0</v>
      </c>
      <c r="Z29" s="180">
        <f>'20'!$G$44</f>
        <v>0</v>
      </c>
      <c r="AA29" s="180">
        <f>+'20'!$S$109</f>
        <v>0</v>
      </c>
      <c r="AB29" s="180">
        <f>'20'!$G$45+'20'!$G$46+'20'!$G$47</f>
        <v>0</v>
      </c>
      <c r="AC29" s="180">
        <f>+'20'!$U$109</f>
        <v>0</v>
      </c>
      <c r="AD29" s="180">
        <f>+'20'!$V$109</f>
        <v>0</v>
      </c>
      <c r="AE29" s="180">
        <f>+'20'!$W$109</f>
        <v>0</v>
      </c>
      <c r="AF29" s="180">
        <f>+'20'!$X$109</f>
        <v>0</v>
      </c>
      <c r="AG29" s="180">
        <f>+'20'!$Y$109</f>
        <v>0</v>
      </c>
      <c r="AH29" s="180">
        <f>+'20'!$AB$109</f>
        <v>0</v>
      </c>
      <c r="AI29" s="182">
        <f>+'20'!$AC$109</f>
        <v>0</v>
      </c>
      <c r="AJ29" s="180">
        <f>+'20'!$AD$109</f>
        <v>0</v>
      </c>
      <c r="AK29" s="183">
        <f>+'20'!$AA$109</f>
        <v>0</v>
      </c>
      <c r="AL29" s="183">
        <f>+'20'!$AE$103</f>
        <v>1</v>
      </c>
      <c r="AM29" s="182">
        <f>+'20'!$AG$109</f>
        <v>0</v>
      </c>
      <c r="AN29" s="182">
        <f>+'20'!$AH$109</f>
        <v>0</v>
      </c>
      <c r="AO29" s="182">
        <f>+'20'!$AE$109</f>
        <v>0</v>
      </c>
      <c r="AP29" s="184">
        <f>+'20'!$AJ$109</f>
        <v>0</v>
      </c>
      <c r="AQ29" s="183">
        <f t="shared" si="3"/>
        <v>0.97</v>
      </c>
      <c r="AR29" s="185">
        <f t="shared" si="18"/>
        <v>0</v>
      </c>
      <c r="AS29" s="182">
        <f t="shared" si="4"/>
        <v>0</v>
      </c>
      <c r="AT29" s="182">
        <f t="shared" si="5"/>
        <v>0</v>
      </c>
      <c r="AU29" s="182">
        <f>+'20'!$AH$109</f>
        <v>0</v>
      </c>
      <c r="AV29" s="184">
        <f>+'20'!$AJ$109</f>
        <v>0</v>
      </c>
      <c r="AW29" s="182">
        <f t="shared" si="6"/>
        <v>0</v>
      </c>
      <c r="AX29" s="187">
        <f>+'20'!$AI$109</f>
        <v>0</v>
      </c>
      <c r="AY29" s="188">
        <f>+'20'!$B$83</f>
        <v>0</v>
      </c>
      <c r="AZ29" s="381">
        <f>'20'!F14</f>
        <v>0</v>
      </c>
      <c r="BA29" s="372" t="str">
        <f>IF('20'!$B$81="","",'20'!$B$81)</f>
        <v/>
      </c>
      <c r="BB29" s="3">
        <f t="shared" si="19"/>
        <v>0</v>
      </c>
      <c r="BC29" s="3">
        <f t="shared" si="7"/>
        <v>0</v>
      </c>
      <c r="BD29" s="3">
        <f t="shared" si="8"/>
        <v>0</v>
      </c>
      <c r="BE29" s="3">
        <f t="shared" si="9"/>
        <v>0</v>
      </c>
      <c r="BG29" s="42">
        <f>+'20'!$G$48</f>
        <v>0</v>
      </c>
      <c r="BI29" s="119">
        <f t="shared" si="21"/>
        <v>0</v>
      </c>
      <c r="BJ29" s="119">
        <f t="shared" si="21"/>
        <v>0</v>
      </c>
      <c r="BK29" s="119">
        <f t="shared" si="21"/>
        <v>0</v>
      </c>
      <c r="BL29" s="119">
        <f t="shared" si="21"/>
        <v>0</v>
      </c>
      <c r="BM29" s="119">
        <f t="shared" si="21"/>
        <v>0</v>
      </c>
      <c r="BN29" s="119">
        <f t="shared" si="21"/>
        <v>0</v>
      </c>
      <c r="BO29" s="119">
        <f t="shared" si="21"/>
        <v>0</v>
      </c>
      <c r="BP29" s="119">
        <f t="shared" si="21"/>
        <v>0</v>
      </c>
      <c r="BQ29" s="119">
        <f t="shared" si="21"/>
        <v>0</v>
      </c>
      <c r="BR29" s="119">
        <f t="shared" si="21"/>
        <v>0</v>
      </c>
      <c r="BS29" s="119">
        <f t="shared" si="22"/>
        <v>0</v>
      </c>
      <c r="BT29" s="119">
        <f t="shared" si="22"/>
        <v>0</v>
      </c>
      <c r="BU29" s="119">
        <f t="shared" si="22"/>
        <v>0</v>
      </c>
      <c r="BV29" s="119">
        <f t="shared" si="22"/>
        <v>0</v>
      </c>
      <c r="BW29" s="119">
        <f t="shared" si="22"/>
        <v>0</v>
      </c>
      <c r="BX29" s="119">
        <f t="shared" si="22"/>
        <v>0</v>
      </c>
      <c r="BY29" s="119">
        <f t="shared" si="22"/>
        <v>0</v>
      </c>
      <c r="BZ29" s="119">
        <f t="shared" si="22"/>
        <v>0</v>
      </c>
      <c r="CA29" s="119">
        <f t="shared" si="22"/>
        <v>0</v>
      </c>
      <c r="CB29" s="119">
        <f t="shared" si="22"/>
        <v>0</v>
      </c>
      <c r="CC29" s="119">
        <f t="shared" si="23"/>
        <v>0</v>
      </c>
      <c r="CD29" s="119">
        <f t="shared" si="23"/>
        <v>0</v>
      </c>
      <c r="CE29" s="119">
        <f t="shared" si="23"/>
        <v>0</v>
      </c>
      <c r="CF29" s="119">
        <f t="shared" si="23"/>
        <v>0</v>
      </c>
      <c r="CG29" s="119">
        <f t="shared" si="23"/>
        <v>0</v>
      </c>
      <c r="CH29" s="119">
        <f t="shared" si="23"/>
        <v>0</v>
      </c>
      <c r="CI29" s="119">
        <f t="shared" si="23"/>
        <v>0</v>
      </c>
      <c r="CJ29" s="119">
        <f t="shared" si="23"/>
        <v>0</v>
      </c>
      <c r="CK29" s="119">
        <f t="shared" si="23"/>
        <v>0</v>
      </c>
      <c r="CL29" s="119">
        <f t="shared" si="23"/>
        <v>0</v>
      </c>
      <c r="CM29" s="119">
        <f t="shared" si="24"/>
        <v>0</v>
      </c>
      <c r="CN29" s="119">
        <f t="shared" si="24"/>
        <v>0</v>
      </c>
      <c r="CO29" s="119">
        <f t="shared" si="24"/>
        <v>0</v>
      </c>
      <c r="CP29" s="119">
        <f t="shared" si="24"/>
        <v>0</v>
      </c>
      <c r="CQ29" s="119">
        <f t="shared" si="24"/>
        <v>0</v>
      </c>
      <c r="CR29" s="119">
        <f t="shared" si="24"/>
        <v>0</v>
      </c>
      <c r="CS29" s="119">
        <f t="shared" si="24"/>
        <v>0</v>
      </c>
      <c r="CT29" s="119">
        <f t="shared" si="24"/>
        <v>0</v>
      </c>
      <c r="CU29" s="119">
        <f t="shared" si="24"/>
        <v>0</v>
      </c>
      <c r="CV29" s="119">
        <f t="shared" si="24"/>
        <v>0</v>
      </c>
      <c r="CW29" s="119">
        <f t="shared" si="25"/>
        <v>0</v>
      </c>
      <c r="CX29" s="119">
        <f t="shared" si="25"/>
        <v>0</v>
      </c>
      <c r="CY29" s="119">
        <f t="shared" si="25"/>
        <v>0</v>
      </c>
      <c r="CZ29" s="119">
        <f t="shared" si="25"/>
        <v>0</v>
      </c>
      <c r="DA29" s="119">
        <f t="shared" si="25"/>
        <v>0</v>
      </c>
      <c r="DB29" s="119">
        <f t="shared" si="25"/>
        <v>0</v>
      </c>
      <c r="DC29" s="119">
        <f t="shared" si="25"/>
        <v>0</v>
      </c>
      <c r="DD29" s="119">
        <f t="shared" si="25"/>
        <v>0</v>
      </c>
      <c r="DE29" s="119">
        <f t="shared" si="25"/>
        <v>0</v>
      </c>
      <c r="DF29" s="119">
        <f t="shared" si="25"/>
        <v>0</v>
      </c>
      <c r="DH29" s="118">
        <f t="shared" si="15"/>
        <v>0</v>
      </c>
      <c r="DI29" s="118">
        <f t="shared" si="26"/>
        <v>0</v>
      </c>
      <c r="DJ29" s="118">
        <f t="shared" si="26"/>
        <v>0</v>
      </c>
      <c r="DK29" s="118">
        <f t="shared" si="26"/>
        <v>0</v>
      </c>
      <c r="DL29" s="118">
        <f t="shared" si="26"/>
        <v>0</v>
      </c>
      <c r="DM29" s="118">
        <f t="shared" si="26"/>
        <v>0</v>
      </c>
      <c r="DN29" s="118">
        <f t="shared" si="26"/>
        <v>0</v>
      </c>
      <c r="DO29" s="118">
        <f t="shared" si="26"/>
        <v>0</v>
      </c>
      <c r="DP29" s="118">
        <f t="shared" si="26"/>
        <v>0</v>
      </c>
      <c r="DQ29" s="118">
        <f t="shared" si="26"/>
        <v>0</v>
      </c>
      <c r="DR29" s="118">
        <f t="shared" si="26"/>
        <v>0</v>
      </c>
      <c r="DS29" s="118">
        <f t="shared" si="27"/>
        <v>0</v>
      </c>
      <c r="DT29" s="118">
        <f t="shared" si="27"/>
        <v>0</v>
      </c>
      <c r="DU29" s="118">
        <f t="shared" si="27"/>
        <v>0</v>
      </c>
      <c r="DV29" s="118">
        <f t="shared" si="27"/>
        <v>0</v>
      </c>
      <c r="DW29" s="118">
        <f t="shared" si="27"/>
        <v>0</v>
      </c>
      <c r="DX29" s="118">
        <f t="shared" si="27"/>
        <v>0</v>
      </c>
      <c r="DY29" s="118">
        <f t="shared" si="27"/>
        <v>0</v>
      </c>
      <c r="DZ29" s="118">
        <f t="shared" si="27"/>
        <v>0</v>
      </c>
      <c r="EA29" s="118">
        <f t="shared" si="27"/>
        <v>0</v>
      </c>
      <c r="EB29" s="118">
        <f t="shared" si="27"/>
        <v>0</v>
      </c>
      <c r="EC29" s="118">
        <f t="shared" si="27"/>
        <v>0</v>
      </c>
      <c r="ED29" s="118">
        <f t="shared" si="27"/>
        <v>0</v>
      </c>
      <c r="EE29" s="118">
        <f t="shared" si="27"/>
        <v>0</v>
      </c>
      <c r="EF29" s="118">
        <f t="shared" si="27"/>
        <v>0</v>
      </c>
    </row>
    <row r="30" spans="1:136" ht="33" customHeight="1">
      <c r="A30" s="176">
        <f t="shared" si="20"/>
        <v>21</v>
      </c>
      <c r="B30" s="177">
        <f>+'21'!$AD$103</f>
        <v>0</v>
      </c>
      <c r="C30" s="178" t="str">
        <f>+'21'!$AH$103</f>
        <v>New Balance</v>
      </c>
      <c r="D30" s="178" t="str">
        <f>+'21'!$B$103</f>
        <v>PWI2(ID)</v>
      </c>
      <c r="E30" s="178" t="str">
        <f>+'21'!$C$103</f>
        <v>Tong HongVN)</v>
      </c>
      <c r="F30" s="372">
        <f>+'21'!$D$103</f>
        <v>0</v>
      </c>
      <c r="G30" s="179" t="str">
        <f>+'21'!$E$103</f>
        <v/>
      </c>
      <c r="H30" s="179" t="str">
        <f>+'21'!$F$103</f>
        <v/>
      </c>
      <c r="I30" s="372">
        <f>+'21'!$G$103</f>
        <v>0</v>
      </c>
      <c r="J30" s="180">
        <f>+'21'!$H$103</f>
        <v>0</v>
      </c>
      <c r="K30" s="179" t="str">
        <f>+'21'!$I$103</f>
        <v/>
      </c>
      <c r="L30" s="179" t="str">
        <f>+'21'!$J$103</f>
        <v/>
      </c>
      <c r="M30" s="291"/>
      <c r="N30" s="181" t="str">
        <f>+'21'!$K$103</f>
        <v>Insert Leather Names of your Tannery</v>
      </c>
      <c r="O30" s="181">
        <f>+'21'!$L$103</f>
        <v>0</v>
      </c>
      <c r="P30" s="179">
        <f>+'21'!$M$103</f>
        <v>0</v>
      </c>
      <c r="Q30" s="180">
        <f>+'21'!$N$109</f>
        <v>0</v>
      </c>
      <c r="R30" s="180">
        <f>'21'!$G$40</f>
        <v>0</v>
      </c>
      <c r="S30" s="180">
        <f>+'21'!$O$109</f>
        <v>0</v>
      </c>
      <c r="T30" s="180">
        <f>'21'!$G$41</f>
        <v>0</v>
      </c>
      <c r="U30" s="180">
        <f>+'21'!$P$109</f>
        <v>0</v>
      </c>
      <c r="V30" s="180">
        <f>'21'!$G$42</f>
        <v>0</v>
      </c>
      <c r="W30" s="180">
        <f>+'21'!$Q$109</f>
        <v>0</v>
      </c>
      <c r="X30" s="180">
        <f>'21'!$G$43</f>
        <v>0</v>
      </c>
      <c r="Y30" s="180">
        <f>+'21'!$R$109</f>
        <v>0</v>
      </c>
      <c r="Z30" s="180">
        <f>'21'!$G$44</f>
        <v>0</v>
      </c>
      <c r="AA30" s="180">
        <f>+'21'!$S$109</f>
        <v>0</v>
      </c>
      <c r="AB30" s="180">
        <f>'21'!$G$45+'21'!$G$46+'21'!$G$47</f>
        <v>0</v>
      </c>
      <c r="AC30" s="180">
        <f>+'21'!$U$109</f>
        <v>0</v>
      </c>
      <c r="AD30" s="180">
        <f>+'21'!$V$109</f>
        <v>0</v>
      </c>
      <c r="AE30" s="180">
        <f>+'21'!$W$109</f>
        <v>0</v>
      </c>
      <c r="AF30" s="180">
        <f>+'21'!$X$109</f>
        <v>0</v>
      </c>
      <c r="AG30" s="180">
        <f>+'21'!$Y$109</f>
        <v>0</v>
      </c>
      <c r="AH30" s="180">
        <f>+'21'!$AB$109</f>
        <v>0</v>
      </c>
      <c r="AI30" s="182">
        <f>+'21'!$AC$109</f>
        <v>0</v>
      </c>
      <c r="AJ30" s="180">
        <f>+'21'!$AD$109</f>
        <v>0</v>
      </c>
      <c r="AK30" s="183">
        <f>+'21'!$AA$109</f>
        <v>0</v>
      </c>
      <c r="AL30" s="183">
        <f>+'21'!$AE$103</f>
        <v>1</v>
      </c>
      <c r="AM30" s="182">
        <f>+'21'!$AG$109</f>
        <v>0</v>
      </c>
      <c r="AN30" s="182">
        <f>+'21'!$AH$109</f>
        <v>0</v>
      </c>
      <c r="AO30" s="182">
        <f>+'21'!$AE$109</f>
        <v>0</v>
      </c>
      <c r="AP30" s="184">
        <f>+'21'!$AJ$109</f>
        <v>0</v>
      </c>
      <c r="AQ30" s="183">
        <f t="shared" si="3"/>
        <v>0.97</v>
      </c>
      <c r="AR30" s="185">
        <f t="shared" si="18"/>
        <v>0</v>
      </c>
      <c r="AS30" s="182">
        <f t="shared" si="4"/>
        <v>0</v>
      </c>
      <c r="AT30" s="182">
        <f t="shared" si="5"/>
        <v>0</v>
      </c>
      <c r="AU30" s="182">
        <f>+'21'!$AH$109</f>
        <v>0</v>
      </c>
      <c r="AV30" s="184">
        <f>+'21'!$AJ$109</f>
        <v>0</v>
      </c>
      <c r="AW30" s="182">
        <f t="shared" si="6"/>
        <v>0</v>
      </c>
      <c r="AX30" s="187">
        <f>+'21'!$AI$109</f>
        <v>0</v>
      </c>
      <c r="AY30" s="188">
        <f>+'21'!$B$83</f>
        <v>0</v>
      </c>
      <c r="AZ30" s="381">
        <f>'21'!F14</f>
        <v>0</v>
      </c>
      <c r="BA30" s="372" t="str">
        <f>IF('21'!$B$81="","",'21'!$B$81)</f>
        <v/>
      </c>
      <c r="BB30" s="3">
        <f t="shared" si="19"/>
        <v>0</v>
      </c>
      <c r="BC30" s="3">
        <f t="shared" si="7"/>
        <v>0</v>
      </c>
      <c r="BD30" s="3">
        <f t="shared" si="8"/>
        <v>0</v>
      </c>
      <c r="BE30" s="3">
        <f t="shared" si="9"/>
        <v>0</v>
      </c>
      <c r="BG30" s="42">
        <f>+'21'!$G$48</f>
        <v>0</v>
      </c>
      <c r="BI30" s="119">
        <f t="shared" ref="BI30:BR39" si="28">IF(+$M30=BI$9,$BG30,0)</f>
        <v>0</v>
      </c>
      <c r="BJ30" s="119">
        <f t="shared" si="28"/>
        <v>0</v>
      </c>
      <c r="BK30" s="119">
        <f t="shared" si="28"/>
        <v>0</v>
      </c>
      <c r="BL30" s="119">
        <f t="shared" si="28"/>
        <v>0</v>
      </c>
      <c r="BM30" s="119">
        <f t="shared" si="28"/>
        <v>0</v>
      </c>
      <c r="BN30" s="119">
        <f t="shared" si="28"/>
        <v>0</v>
      </c>
      <c r="BO30" s="119">
        <f t="shared" si="28"/>
        <v>0</v>
      </c>
      <c r="BP30" s="119">
        <f t="shared" si="28"/>
        <v>0</v>
      </c>
      <c r="BQ30" s="119">
        <f t="shared" si="28"/>
        <v>0</v>
      </c>
      <c r="BR30" s="119">
        <f t="shared" si="28"/>
        <v>0</v>
      </c>
      <c r="BS30" s="119">
        <f t="shared" ref="BS30:CB39" si="29">IF(+$M30=BS$9,$BG30,0)</f>
        <v>0</v>
      </c>
      <c r="BT30" s="119">
        <f t="shared" si="29"/>
        <v>0</v>
      </c>
      <c r="BU30" s="119">
        <f t="shared" si="29"/>
        <v>0</v>
      </c>
      <c r="BV30" s="119">
        <f t="shared" si="29"/>
        <v>0</v>
      </c>
      <c r="BW30" s="119">
        <f t="shared" si="29"/>
        <v>0</v>
      </c>
      <c r="BX30" s="119">
        <f t="shared" si="29"/>
        <v>0</v>
      </c>
      <c r="BY30" s="119">
        <f t="shared" si="29"/>
        <v>0</v>
      </c>
      <c r="BZ30" s="119">
        <f t="shared" si="29"/>
        <v>0</v>
      </c>
      <c r="CA30" s="119">
        <f t="shared" si="29"/>
        <v>0</v>
      </c>
      <c r="CB30" s="119">
        <f t="shared" si="29"/>
        <v>0</v>
      </c>
      <c r="CC30" s="119">
        <f t="shared" ref="CC30:CL39" si="30">IF(+$M30=CC$9,$BG30,0)</f>
        <v>0</v>
      </c>
      <c r="CD30" s="119">
        <f t="shared" si="30"/>
        <v>0</v>
      </c>
      <c r="CE30" s="119">
        <f t="shared" si="30"/>
        <v>0</v>
      </c>
      <c r="CF30" s="119">
        <f t="shared" si="30"/>
        <v>0</v>
      </c>
      <c r="CG30" s="119">
        <f t="shared" si="30"/>
        <v>0</v>
      </c>
      <c r="CH30" s="119">
        <f t="shared" si="30"/>
        <v>0</v>
      </c>
      <c r="CI30" s="119">
        <f t="shared" si="30"/>
        <v>0</v>
      </c>
      <c r="CJ30" s="119">
        <f t="shared" si="30"/>
        <v>0</v>
      </c>
      <c r="CK30" s="119">
        <f t="shared" si="30"/>
        <v>0</v>
      </c>
      <c r="CL30" s="119">
        <f t="shared" si="30"/>
        <v>0</v>
      </c>
      <c r="CM30" s="119">
        <f t="shared" ref="CM30:CV39" si="31">IF(+$M30=CM$9,$BG30,0)</f>
        <v>0</v>
      </c>
      <c r="CN30" s="119">
        <f t="shared" si="31"/>
        <v>0</v>
      </c>
      <c r="CO30" s="119">
        <f t="shared" si="31"/>
        <v>0</v>
      </c>
      <c r="CP30" s="119">
        <f t="shared" si="31"/>
        <v>0</v>
      </c>
      <c r="CQ30" s="119">
        <f t="shared" si="31"/>
        <v>0</v>
      </c>
      <c r="CR30" s="119">
        <f t="shared" si="31"/>
        <v>0</v>
      </c>
      <c r="CS30" s="119">
        <f t="shared" si="31"/>
        <v>0</v>
      </c>
      <c r="CT30" s="119">
        <f t="shared" si="31"/>
        <v>0</v>
      </c>
      <c r="CU30" s="119">
        <f t="shared" si="31"/>
        <v>0</v>
      </c>
      <c r="CV30" s="119">
        <f t="shared" si="31"/>
        <v>0</v>
      </c>
      <c r="CW30" s="119">
        <f t="shared" ref="CW30:DF39" si="32">IF(+$M30=CW$9,$BG30,0)</f>
        <v>0</v>
      </c>
      <c r="CX30" s="119">
        <f t="shared" si="32"/>
        <v>0</v>
      </c>
      <c r="CY30" s="119">
        <f t="shared" si="32"/>
        <v>0</v>
      </c>
      <c r="CZ30" s="119">
        <f t="shared" si="32"/>
        <v>0</v>
      </c>
      <c r="DA30" s="119">
        <f t="shared" si="32"/>
        <v>0</v>
      </c>
      <c r="DB30" s="119">
        <f t="shared" si="32"/>
        <v>0</v>
      </c>
      <c r="DC30" s="119">
        <f t="shared" si="32"/>
        <v>0</v>
      </c>
      <c r="DD30" s="119">
        <f t="shared" si="32"/>
        <v>0</v>
      </c>
      <c r="DE30" s="119">
        <f t="shared" si="32"/>
        <v>0</v>
      </c>
      <c r="DF30" s="119">
        <f t="shared" si="32"/>
        <v>0</v>
      </c>
      <c r="DH30" s="118">
        <f t="shared" si="15"/>
        <v>0</v>
      </c>
      <c r="DI30" s="118">
        <f t="shared" ref="DI30:DR39" si="33">IF(+$M30=DI$9,$AO30,0)</f>
        <v>0</v>
      </c>
      <c r="DJ30" s="118">
        <f t="shared" si="33"/>
        <v>0</v>
      </c>
      <c r="DK30" s="118">
        <f t="shared" si="33"/>
        <v>0</v>
      </c>
      <c r="DL30" s="118">
        <f t="shared" si="33"/>
        <v>0</v>
      </c>
      <c r="DM30" s="118">
        <f t="shared" si="33"/>
        <v>0</v>
      </c>
      <c r="DN30" s="118">
        <f t="shared" si="33"/>
        <v>0</v>
      </c>
      <c r="DO30" s="118">
        <f t="shared" si="33"/>
        <v>0</v>
      </c>
      <c r="DP30" s="118">
        <f t="shared" si="33"/>
        <v>0</v>
      </c>
      <c r="DQ30" s="118">
        <f t="shared" si="33"/>
        <v>0</v>
      </c>
      <c r="DR30" s="118">
        <f t="shared" si="33"/>
        <v>0</v>
      </c>
      <c r="DS30" s="118">
        <f t="shared" ref="DS30:EF39" si="34">IF(+$M30=DS$9,$AO30,0)</f>
        <v>0</v>
      </c>
      <c r="DT30" s="118">
        <f t="shared" si="34"/>
        <v>0</v>
      </c>
      <c r="DU30" s="118">
        <f t="shared" si="34"/>
        <v>0</v>
      </c>
      <c r="DV30" s="118">
        <f t="shared" si="34"/>
        <v>0</v>
      </c>
      <c r="DW30" s="118">
        <f t="shared" si="34"/>
        <v>0</v>
      </c>
      <c r="DX30" s="118">
        <f t="shared" si="34"/>
        <v>0</v>
      </c>
      <c r="DY30" s="118">
        <f t="shared" si="34"/>
        <v>0</v>
      </c>
      <c r="DZ30" s="118">
        <f t="shared" si="34"/>
        <v>0</v>
      </c>
      <c r="EA30" s="118">
        <f t="shared" si="34"/>
        <v>0</v>
      </c>
      <c r="EB30" s="118">
        <f t="shared" si="34"/>
        <v>0</v>
      </c>
      <c r="EC30" s="118">
        <f t="shared" si="34"/>
        <v>0</v>
      </c>
      <c r="ED30" s="118">
        <f t="shared" si="34"/>
        <v>0</v>
      </c>
      <c r="EE30" s="118">
        <f t="shared" si="34"/>
        <v>0</v>
      </c>
      <c r="EF30" s="118">
        <f t="shared" si="34"/>
        <v>0</v>
      </c>
    </row>
    <row r="31" spans="1:136" ht="33" customHeight="1">
      <c r="A31" s="176">
        <f t="shared" si="20"/>
        <v>22</v>
      </c>
      <c r="B31" s="177">
        <f>+'22'!$AD$103</f>
        <v>0</v>
      </c>
      <c r="C31" s="178" t="str">
        <f>+'22'!$AH$103</f>
        <v>New Balance</v>
      </c>
      <c r="D31" s="178" t="str">
        <f>+'22'!$B$103</f>
        <v>PWI2(ID)</v>
      </c>
      <c r="E31" s="178" t="str">
        <f>+'22'!$C$103</f>
        <v>Tong HongVN)</v>
      </c>
      <c r="F31" s="372">
        <f>+'22'!$D$103</f>
        <v>0</v>
      </c>
      <c r="G31" s="179" t="str">
        <f>+'22'!$E$103</f>
        <v/>
      </c>
      <c r="H31" s="179" t="str">
        <f>+'22'!$F$103</f>
        <v/>
      </c>
      <c r="I31" s="372">
        <f>+'22'!$G$103</f>
        <v>0</v>
      </c>
      <c r="J31" s="180">
        <f>+'22'!$H$103</f>
        <v>0</v>
      </c>
      <c r="K31" s="179" t="str">
        <f>+'22'!$I$103</f>
        <v/>
      </c>
      <c r="L31" s="179" t="str">
        <f>+'22'!$J$103</f>
        <v/>
      </c>
      <c r="M31" s="291"/>
      <c r="N31" s="181" t="str">
        <f>+'22'!$K$103</f>
        <v>Insert Leather Names of your Tannery</v>
      </c>
      <c r="O31" s="181">
        <f>+'22'!$L$103</f>
        <v>0</v>
      </c>
      <c r="P31" s="179">
        <f>+'22'!$M$103</f>
        <v>0</v>
      </c>
      <c r="Q31" s="180">
        <f>+'22'!$N$109</f>
        <v>0</v>
      </c>
      <c r="R31" s="180">
        <f>'22'!$G$40</f>
        <v>0</v>
      </c>
      <c r="S31" s="180">
        <f>+'22'!$O$109</f>
        <v>0</v>
      </c>
      <c r="T31" s="180">
        <f>'22'!$G$41</f>
        <v>0</v>
      </c>
      <c r="U31" s="180">
        <f>+'22'!$P$109</f>
        <v>0</v>
      </c>
      <c r="V31" s="180">
        <f>'22'!$G$42</f>
        <v>0</v>
      </c>
      <c r="W31" s="180">
        <f>+'22'!$Q$109</f>
        <v>0</v>
      </c>
      <c r="X31" s="180">
        <f>'22'!$G$43</f>
        <v>0</v>
      </c>
      <c r="Y31" s="180">
        <f>+'22'!$R$109</f>
        <v>0</v>
      </c>
      <c r="Z31" s="180">
        <f>'22'!$G$44</f>
        <v>0</v>
      </c>
      <c r="AA31" s="180">
        <f>+'22'!$S$109</f>
        <v>0</v>
      </c>
      <c r="AB31" s="180">
        <f>'22'!$G$45+'22'!$G$46+'22'!$G$47</f>
        <v>0</v>
      </c>
      <c r="AC31" s="180">
        <f>+'22'!$U$109</f>
        <v>0</v>
      </c>
      <c r="AD31" s="180">
        <f>+'22'!$V$109</f>
        <v>0</v>
      </c>
      <c r="AE31" s="180">
        <f>+'22'!$W$109</f>
        <v>0</v>
      </c>
      <c r="AF31" s="180">
        <f>+'22'!$X$109</f>
        <v>0</v>
      </c>
      <c r="AG31" s="180">
        <f>+'22'!$Y$109</f>
        <v>0</v>
      </c>
      <c r="AH31" s="180">
        <f>+'22'!$AB$109</f>
        <v>0</v>
      </c>
      <c r="AI31" s="182">
        <f>+'22'!$AC$109</f>
        <v>0</v>
      </c>
      <c r="AJ31" s="180">
        <f>+'22'!$AD$109</f>
        <v>0</v>
      </c>
      <c r="AK31" s="183">
        <f>+'22'!$AA$109</f>
        <v>0</v>
      </c>
      <c r="AL31" s="183">
        <f>+'22'!$AE$103</f>
        <v>1</v>
      </c>
      <c r="AM31" s="182">
        <f>+'22'!$AG$109</f>
        <v>0</v>
      </c>
      <c r="AN31" s="182">
        <f>+'22'!$AH$109</f>
        <v>0</v>
      </c>
      <c r="AO31" s="182">
        <f>+'22'!$AE$109</f>
        <v>0</v>
      </c>
      <c r="AP31" s="184">
        <f>+'22'!$AJ$109</f>
        <v>0</v>
      </c>
      <c r="AQ31" s="183">
        <f t="shared" si="3"/>
        <v>0.97</v>
      </c>
      <c r="AR31" s="185">
        <f t="shared" si="18"/>
        <v>0</v>
      </c>
      <c r="AS31" s="182">
        <f t="shared" si="4"/>
        <v>0</v>
      </c>
      <c r="AT31" s="182">
        <f t="shared" si="5"/>
        <v>0</v>
      </c>
      <c r="AU31" s="182">
        <f>+'22'!$AH$109</f>
        <v>0</v>
      </c>
      <c r="AV31" s="184">
        <f>+'22'!$AJ$109</f>
        <v>0</v>
      </c>
      <c r="AW31" s="182">
        <f t="shared" si="6"/>
        <v>0</v>
      </c>
      <c r="AX31" s="187">
        <f>+'22'!$AI$109</f>
        <v>0</v>
      </c>
      <c r="AY31" s="188">
        <f>+'22'!$B$83</f>
        <v>0</v>
      </c>
      <c r="AZ31" s="381">
        <f>'22'!F14</f>
        <v>0</v>
      </c>
      <c r="BA31" s="372" t="str">
        <f>IF('22'!$B$81="","",'22'!$B$81)</f>
        <v/>
      </c>
      <c r="BB31" s="3">
        <f t="shared" si="19"/>
        <v>0</v>
      </c>
      <c r="BC31" s="3">
        <f t="shared" si="7"/>
        <v>0</v>
      </c>
      <c r="BD31" s="3">
        <f t="shared" si="8"/>
        <v>0</v>
      </c>
      <c r="BE31" s="3">
        <f t="shared" si="9"/>
        <v>0</v>
      </c>
      <c r="BG31" s="42">
        <f>+'22'!$G$48</f>
        <v>0</v>
      </c>
      <c r="BI31" s="119">
        <f t="shared" si="28"/>
        <v>0</v>
      </c>
      <c r="BJ31" s="119">
        <f t="shared" si="28"/>
        <v>0</v>
      </c>
      <c r="BK31" s="119">
        <f t="shared" si="28"/>
        <v>0</v>
      </c>
      <c r="BL31" s="119">
        <f t="shared" si="28"/>
        <v>0</v>
      </c>
      <c r="BM31" s="119">
        <f t="shared" si="28"/>
        <v>0</v>
      </c>
      <c r="BN31" s="119">
        <f t="shared" si="28"/>
        <v>0</v>
      </c>
      <c r="BO31" s="119">
        <f t="shared" si="28"/>
        <v>0</v>
      </c>
      <c r="BP31" s="119">
        <f t="shared" si="28"/>
        <v>0</v>
      </c>
      <c r="BQ31" s="119">
        <f t="shared" si="28"/>
        <v>0</v>
      </c>
      <c r="BR31" s="119">
        <f t="shared" si="28"/>
        <v>0</v>
      </c>
      <c r="BS31" s="119">
        <f t="shared" si="29"/>
        <v>0</v>
      </c>
      <c r="BT31" s="119">
        <f t="shared" si="29"/>
        <v>0</v>
      </c>
      <c r="BU31" s="119">
        <f t="shared" si="29"/>
        <v>0</v>
      </c>
      <c r="BV31" s="119">
        <f t="shared" si="29"/>
        <v>0</v>
      </c>
      <c r="BW31" s="119">
        <f t="shared" si="29"/>
        <v>0</v>
      </c>
      <c r="BX31" s="119">
        <f t="shared" si="29"/>
        <v>0</v>
      </c>
      <c r="BY31" s="119">
        <f t="shared" si="29"/>
        <v>0</v>
      </c>
      <c r="BZ31" s="119">
        <f t="shared" si="29"/>
        <v>0</v>
      </c>
      <c r="CA31" s="119">
        <f t="shared" si="29"/>
        <v>0</v>
      </c>
      <c r="CB31" s="119">
        <f t="shared" si="29"/>
        <v>0</v>
      </c>
      <c r="CC31" s="119">
        <f t="shared" si="30"/>
        <v>0</v>
      </c>
      <c r="CD31" s="119">
        <f t="shared" si="30"/>
        <v>0</v>
      </c>
      <c r="CE31" s="119">
        <f t="shared" si="30"/>
        <v>0</v>
      </c>
      <c r="CF31" s="119">
        <f t="shared" si="30"/>
        <v>0</v>
      </c>
      <c r="CG31" s="119">
        <f t="shared" si="30"/>
        <v>0</v>
      </c>
      <c r="CH31" s="119">
        <f t="shared" si="30"/>
        <v>0</v>
      </c>
      <c r="CI31" s="119">
        <f t="shared" si="30"/>
        <v>0</v>
      </c>
      <c r="CJ31" s="119">
        <f t="shared" si="30"/>
        <v>0</v>
      </c>
      <c r="CK31" s="119">
        <f t="shared" si="30"/>
        <v>0</v>
      </c>
      <c r="CL31" s="119">
        <f t="shared" si="30"/>
        <v>0</v>
      </c>
      <c r="CM31" s="119">
        <f t="shared" si="31"/>
        <v>0</v>
      </c>
      <c r="CN31" s="119">
        <f t="shared" si="31"/>
        <v>0</v>
      </c>
      <c r="CO31" s="119">
        <f t="shared" si="31"/>
        <v>0</v>
      </c>
      <c r="CP31" s="119">
        <f t="shared" si="31"/>
        <v>0</v>
      </c>
      <c r="CQ31" s="119">
        <f t="shared" si="31"/>
        <v>0</v>
      </c>
      <c r="CR31" s="119">
        <f t="shared" si="31"/>
        <v>0</v>
      </c>
      <c r="CS31" s="119">
        <f t="shared" si="31"/>
        <v>0</v>
      </c>
      <c r="CT31" s="119">
        <f t="shared" si="31"/>
        <v>0</v>
      </c>
      <c r="CU31" s="119">
        <f t="shared" si="31"/>
        <v>0</v>
      </c>
      <c r="CV31" s="119">
        <f t="shared" si="31"/>
        <v>0</v>
      </c>
      <c r="CW31" s="119">
        <f t="shared" si="32"/>
        <v>0</v>
      </c>
      <c r="CX31" s="119">
        <f t="shared" si="32"/>
        <v>0</v>
      </c>
      <c r="CY31" s="119">
        <f t="shared" si="32"/>
        <v>0</v>
      </c>
      <c r="CZ31" s="119">
        <f t="shared" si="32"/>
        <v>0</v>
      </c>
      <c r="DA31" s="119">
        <f t="shared" si="32"/>
        <v>0</v>
      </c>
      <c r="DB31" s="119">
        <f t="shared" si="32"/>
        <v>0</v>
      </c>
      <c r="DC31" s="119">
        <f t="shared" si="32"/>
        <v>0</v>
      </c>
      <c r="DD31" s="119">
        <f t="shared" si="32"/>
        <v>0</v>
      </c>
      <c r="DE31" s="119">
        <f t="shared" si="32"/>
        <v>0</v>
      </c>
      <c r="DF31" s="119">
        <f t="shared" si="32"/>
        <v>0</v>
      </c>
      <c r="DH31" s="118">
        <f t="shared" si="15"/>
        <v>0</v>
      </c>
      <c r="DI31" s="118">
        <f t="shared" si="33"/>
        <v>0</v>
      </c>
      <c r="DJ31" s="118">
        <f t="shared" si="33"/>
        <v>0</v>
      </c>
      <c r="DK31" s="118">
        <f t="shared" si="33"/>
        <v>0</v>
      </c>
      <c r="DL31" s="118">
        <f t="shared" si="33"/>
        <v>0</v>
      </c>
      <c r="DM31" s="118">
        <f t="shared" si="33"/>
        <v>0</v>
      </c>
      <c r="DN31" s="118">
        <f t="shared" si="33"/>
        <v>0</v>
      </c>
      <c r="DO31" s="118">
        <f t="shared" si="33"/>
        <v>0</v>
      </c>
      <c r="DP31" s="118">
        <f t="shared" si="33"/>
        <v>0</v>
      </c>
      <c r="DQ31" s="118">
        <f t="shared" si="33"/>
        <v>0</v>
      </c>
      <c r="DR31" s="118">
        <f t="shared" si="33"/>
        <v>0</v>
      </c>
      <c r="DS31" s="118">
        <f t="shared" si="34"/>
        <v>0</v>
      </c>
      <c r="DT31" s="118">
        <f t="shared" si="34"/>
        <v>0</v>
      </c>
      <c r="DU31" s="118">
        <f t="shared" si="34"/>
        <v>0</v>
      </c>
      <c r="DV31" s="118">
        <f t="shared" si="34"/>
        <v>0</v>
      </c>
      <c r="DW31" s="118">
        <f t="shared" si="34"/>
        <v>0</v>
      </c>
      <c r="DX31" s="118">
        <f t="shared" si="34"/>
        <v>0</v>
      </c>
      <c r="DY31" s="118">
        <f t="shared" si="34"/>
        <v>0</v>
      </c>
      <c r="DZ31" s="118">
        <f t="shared" si="34"/>
        <v>0</v>
      </c>
      <c r="EA31" s="118">
        <f t="shared" si="34"/>
        <v>0</v>
      </c>
      <c r="EB31" s="118">
        <f t="shared" si="34"/>
        <v>0</v>
      </c>
      <c r="EC31" s="118">
        <f t="shared" si="34"/>
        <v>0</v>
      </c>
      <c r="ED31" s="118">
        <f t="shared" si="34"/>
        <v>0</v>
      </c>
      <c r="EE31" s="118">
        <f t="shared" si="34"/>
        <v>0</v>
      </c>
      <c r="EF31" s="118">
        <f t="shared" si="34"/>
        <v>0</v>
      </c>
    </row>
    <row r="32" spans="1:136" ht="33" customHeight="1">
      <c r="A32" s="176">
        <f t="shared" si="20"/>
        <v>23</v>
      </c>
      <c r="B32" s="177">
        <f>+'23'!$AD$103</f>
        <v>0</v>
      </c>
      <c r="C32" s="178" t="str">
        <f>+'23'!$AH$103</f>
        <v>New Balance</v>
      </c>
      <c r="D32" s="178" t="str">
        <f>+'23'!$B$103</f>
        <v>PWI2(ID)</v>
      </c>
      <c r="E32" s="178" t="str">
        <f>+'23'!$C$103</f>
        <v>Tong HongVN)</v>
      </c>
      <c r="F32" s="372">
        <f>+'23'!$D$103</f>
        <v>0</v>
      </c>
      <c r="G32" s="179" t="str">
        <f>+'23'!$E$103</f>
        <v/>
      </c>
      <c r="H32" s="179" t="str">
        <f>+'23'!$F$103</f>
        <v/>
      </c>
      <c r="I32" s="372">
        <f>+'23'!$G$103</f>
        <v>0</v>
      </c>
      <c r="J32" s="180">
        <f>+'23'!$H$103</f>
        <v>0</v>
      </c>
      <c r="K32" s="179" t="str">
        <f>+'23'!$I$103</f>
        <v/>
      </c>
      <c r="L32" s="179" t="str">
        <f>+'23'!$J$103</f>
        <v/>
      </c>
      <c r="M32" s="291"/>
      <c r="N32" s="181" t="str">
        <f>+'23'!$K$103</f>
        <v>Insert Leather Names of your Tannery</v>
      </c>
      <c r="O32" s="181">
        <f>+'23'!$L$103</f>
        <v>0</v>
      </c>
      <c r="P32" s="179">
        <f>+'23'!$M$103</f>
        <v>0</v>
      </c>
      <c r="Q32" s="180">
        <f>+'23'!$N$109</f>
        <v>0</v>
      </c>
      <c r="R32" s="180">
        <f>'23'!$G$40</f>
        <v>0</v>
      </c>
      <c r="S32" s="180">
        <f>+'23'!$O$109</f>
        <v>0</v>
      </c>
      <c r="T32" s="180">
        <f>'23'!$G$41</f>
        <v>0</v>
      </c>
      <c r="U32" s="180">
        <f>+'23'!$P$109</f>
        <v>0</v>
      </c>
      <c r="V32" s="180">
        <f>'23'!$G$42</f>
        <v>0</v>
      </c>
      <c r="W32" s="180">
        <f>+'23'!$Q$109</f>
        <v>0</v>
      </c>
      <c r="X32" s="180">
        <f>'23'!$G$43</f>
        <v>0</v>
      </c>
      <c r="Y32" s="180">
        <f>+'23'!$R$109</f>
        <v>0</v>
      </c>
      <c r="Z32" s="180">
        <f>'23'!$G$44</f>
        <v>0</v>
      </c>
      <c r="AA32" s="180">
        <f>+'23'!$S$109</f>
        <v>0</v>
      </c>
      <c r="AB32" s="180">
        <f>'23'!$G$45+'23'!$G$46+'23'!$G$47</f>
        <v>0</v>
      </c>
      <c r="AC32" s="180">
        <f>+'23'!$U$109</f>
        <v>0</v>
      </c>
      <c r="AD32" s="180">
        <f>+'23'!$V$109</f>
        <v>0</v>
      </c>
      <c r="AE32" s="180">
        <f>+'23'!$W$109</f>
        <v>0</v>
      </c>
      <c r="AF32" s="180">
        <f>+'23'!$X$109</f>
        <v>0</v>
      </c>
      <c r="AG32" s="180">
        <f>+'23'!$Y$109</f>
        <v>0</v>
      </c>
      <c r="AH32" s="180">
        <f>+'23'!$AB$109</f>
        <v>0</v>
      </c>
      <c r="AI32" s="182">
        <f>+'23'!$AC$109</f>
        <v>0</v>
      </c>
      <c r="AJ32" s="180">
        <f>+'23'!$AD$109</f>
        <v>0</v>
      </c>
      <c r="AK32" s="183">
        <f>+'23'!$AA$109</f>
        <v>0</v>
      </c>
      <c r="AL32" s="183">
        <f>+'23'!$AE$103</f>
        <v>1</v>
      </c>
      <c r="AM32" s="182">
        <f>+'23'!$AG$109</f>
        <v>0</v>
      </c>
      <c r="AN32" s="182">
        <f>+'23'!$AH$109</f>
        <v>0</v>
      </c>
      <c r="AO32" s="182">
        <f>+'23'!$AE$109</f>
        <v>0</v>
      </c>
      <c r="AP32" s="184">
        <f>+'23'!$AJ$109</f>
        <v>0</v>
      </c>
      <c r="AQ32" s="183">
        <f t="shared" si="3"/>
        <v>0.97</v>
      </c>
      <c r="AR32" s="185">
        <f t="shared" si="18"/>
        <v>0</v>
      </c>
      <c r="AS32" s="182">
        <f t="shared" si="4"/>
        <v>0</v>
      </c>
      <c r="AT32" s="182">
        <f t="shared" si="5"/>
        <v>0</v>
      </c>
      <c r="AU32" s="182">
        <f>+'23'!$AH$109</f>
        <v>0</v>
      </c>
      <c r="AV32" s="184">
        <f>+'23'!$AJ$109</f>
        <v>0</v>
      </c>
      <c r="AW32" s="182">
        <f t="shared" si="6"/>
        <v>0</v>
      </c>
      <c r="AX32" s="187">
        <f>+'23'!$AI$109</f>
        <v>0</v>
      </c>
      <c r="AY32" s="188">
        <f>+'23'!$B$83</f>
        <v>0</v>
      </c>
      <c r="AZ32" s="381">
        <f>'23'!F14</f>
        <v>0</v>
      </c>
      <c r="BA32" s="372" t="str">
        <f>IF('23'!$B$81="","",'23'!$B$81)</f>
        <v/>
      </c>
      <c r="BB32" s="3">
        <f t="shared" si="19"/>
        <v>0</v>
      </c>
      <c r="BC32" s="3">
        <f t="shared" si="7"/>
        <v>0</v>
      </c>
      <c r="BD32" s="3">
        <f t="shared" si="8"/>
        <v>0</v>
      </c>
      <c r="BE32" s="3">
        <f t="shared" si="9"/>
        <v>0</v>
      </c>
      <c r="BG32" s="42">
        <f>+'23'!$G$48</f>
        <v>0</v>
      </c>
      <c r="BI32" s="119">
        <f t="shared" si="28"/>
        <v>0</v>
      </c>
      <c r="BJ32" s="119">
        <f t="shared" si="28"/>
        <v>0</v>
      </c>
      <c r="BK32" s="119">
        <f t="shared" si="28"/>
        <v>0</v>
      </c>
      <c r="BL32" s="119">
        <f t="shared" si="28"/>
        <v>0</v>
      </c>
      <c r="BM32" s="119">
        <f t="shared" si="28"/>
        <v>0</v>
      </c>
      <c r="BN32" s="119">
        <f t="shared" si="28"/>
        <v>0</v>
      </c>
      <c r="BO32" s="119">
        <f t="shared" si="28"/>
        <v>0</v>
      </c>
      <c r="BP32" s="119">
        <f t="shared" si="28"/>
        <v>0</v>
      </c>
      <c r="BQ32" s="119">
        <f t="shared" si="28"/>
        <v>0</v>
      </c>
      <c r="BR32" s="119">
        <f t="shared" si="28"/>
        <v>0</v>
      </c>
      <c r="BS32" s="119">
        <f t="shared" si="29"/>
        <v>0</v>
      </c>
      <c r="BT32" s="119">
        <f t="shared" si="29"/>
        <v>0</v>
      </c>
      <c r="BU32" s="119">
        <f t="shared" si="29"/>
        <v>0</v>
      </c>
      <c r="BV32" s="119">
        <f t="shared" si="29"/>
        <v>0</v>
      </c>
      <c r="BW32" s="119">
        <f t="shared" si="29"/>
        <v>0</v>
      </c>
      <c r="BX32" s="119">
        <f t="shared" si="29"/>
        <v>0</v>
      </c>
      <c r="BY32" s="119">
        <f t="shared" si="29"/>
        <v>0</v>
      </c>
      <c r="BZ32" s="119">
        <f t="shared" si="29"/>
        <v>0</v>
      </c>
      <c r="CA32" s="119">
        <f t="shared" si="29"/>
        <v>0</v>
      </c>
      <c r="CB32" s="119">
        <f t="shared" si="29"/>
        <v>0</v>
      </c>
      <c r="CC32" s="119">
        <f t="shared" si="30"/>
        <v>0</v>
      </c>
      <c r="CD32" s="119">
        <f t="shared" si="30"/>
        <v>0</v>
      </c>
      <c r="CE32" s="119">
        <f t="shared" si="30"/>
        <v>0</v>
      </c>
      <c r="CF32" s="119">
        <f t="shared" si="30"/>
        <v>0</v>
      </c>
      <c r="CG32" s="119">
        <f t="shared" si="30"/>
        <v>0</v>
      </c>
      <c r="CH32" s="119">
        <f t="shared" si="30"/>
        <v>0</v>
      </c>
      <c r="CI32" s="119">
        <f t="shared" si="30"/>
        <v>0</v>
      </c>
      <c r="CJ32" s="119">
        <f t="shared" si="30"/>
        <v>0</v>
      </c>
      <c r="CK32" s="119">
        <f t="shared" si="30"/>
        <v>0</v>
      </c>
      <c r="CL32" s="119">
        <f t="shared" si="30"/>
        <v>0</v>
      </c>
      <c r="CM32" s="119">
        <f t="shared" si="31"/>
        <v>0</v>
      </c>
      <c r="CN32" s="119">
        <f t="shared" si="31"/>
        <v>0</v>
      </c>
      <c r="CO32" s="119">
        <f t="shared" si="31"/>
        <v>0</v>
      </c>
      <c r="CP32" s="119">
        <f t="shared" si="31"/>
        <v>0</v>
      </c>
      <c r="CQ32" s="119">
        <f t="shared" si="31"/>
        <v>0</v>
      </c>
      <c r="CR32" s="119">
        <f t="shared" si="31"/>
        <v>0</v>
      </c>
      <c r="CS32" s="119">
        <f t="shared" si="31"/>
        <v>0</v>
      </c>
      <c r="CT32" s="119">
        <f t="shared" si="31"/>
        <v>0</v>
      </c>
      <c r="CU32" s="119">
        <f t="shared" si="31"/>
        <v>0</v>
      </c>
      <c r="CV32" s="119">
        <f t="shared" si="31"/>
        <v>0</v>
      </c>
      <c r="CW32" s="119">
        <f t="shared" si="32"/>
        <v>0</v>
      </c>
      <c r="CX32" s="119">
        <f t="shared" si="32"/>
        <v>0</v>
      </c>
      <c r="CY32" s="119">
        <f t="shared" si="32"/>
        <v>0</v>
      </c>
      <c r="CZ32" s="119">
        <f t="shared" si="32"/>
        <v>0</v>
      </c>
      <c r="DA32" s="119">
        <f t="shared" si="32"/>
        <v>0</v>
      </c>
      <c r="DB32" s="119">
        <f t="shared" si="32"/>
        <v>0</v>
      </c>
      <c r="DC32" s="119">
        <f t="shared" si="32"/>
        <v>0</v>
      </c>
      <c r="DD32" s="119">
        <f t="shared" si="32"/>
        <v>0</v>
      </c>
      <c r="DE32" s="119">
        <f t="shared" si="32"/>
        <v>0</v>
      </c>
      <c r="DF32" s="119">
        <f t="shared" si="32"/>
        <v>0</v>
      </c>
      <c r="DH32" s="118">
        <f t="shared" si="15"/>
        <v>0</v>
      </c>
      <c r="DI32" s="118">
        <f t="shared" si="33"/>
        <v>0</v>
      </c>
      <c r="DJ32" s="118">
        <f t="shared" si="33"/>
        <v>0</v>
      </c>
      <c r="DK32" s="118">
        <f t="shared" si="33"/>
        <v>0</v>
      </c>
      <c r="DL32" s="118">
        <f t="shared" si="33"/>
        <v>0</v>
      </c>
      <c r="DM32" s="118">
        <f t="shared" si="33"/>
        <v>0</v>
      </c>
      <c r="DN32" s="118">
        <f t="shared" si="33"/>
        <v>0</v>
      </c>
      <c r="DO32" s="118">
        <f t="shared" si="33"/>
        <v>0</v>
      </c>
      <c r="DP32" s="118">
        <f t="shared" si="33"/>
        <v>0</v>
      </c>
      <c r="DQ32" s="118">
        <f t="shared" si="33"/>
        <v>0</v>
      </c>
      <c r="DR32" s="118">
        <f t="shared" si="33"/>
        <v>0</v>
      </c>
      <c r="DS32" s="118">
        <f t="shared" si="34"/>
        <v>0</v>
      </c>
      <c r="DT32" s="118">
        <f t="shared" si="34"/>
        <v>0</v>
      </c>
      <c r="DU32" s="118">
        <f t="shared" si="34"/>
        <v>0</v>
      </c>
      <c r="DV32" s="118">
        <f t="shared" si="34"/>
        <v>0</v>
      </c>
      <c r="DW32" s="118">
        <f t="shared" si="34"/>
        <v>0</v>
      </c>
      <c r="DX32" s="118">
        <f t="shared" si="34"/>
        <v>0</v>
      </c>
      <c r="DY32" s="118">
        <f t="shared" si="34"/>
        <v>0</v>
      </c>
      <c r="DZ32" s="118">
        <f t="shared" si="34"/>
        <v>0</v>
      </c>
      <c r="EA32" s="118">
        <f t="shared" si="34"/>
        <v>0</v>
      </c>
      <c r="EB32" s="118">
        <f t="shared" si="34"/>
        <v>0</v>
      </c>
      <c r="EC32" s="118">
        <f t="shared" si="34"/>
        <v>0</v>
      </c>
      <c r="ED32" s="118">
        <f t="shared" si="34"/>
        <v>0</v>
      </c>
      <c r="EE32" s="118">
        <f t="shared" si="34"/>
        <v>0</v>
      </c>
      <c r="EF32" s="118">
        <f t="shared" si="34"/>
        <v>0</v>
      </c>
    </row>
    <row r="33" spans="1:136" ht="33" customHeight="1">
      <c r="A33" s="176">
        <f t="shared" si="20"/>
        <v>24</v>
      </c>
      <c r="B33" s="177">
        <f>+'24'!$AD$103</f>
        <v>0</v>
      </c>
      <c r="C33" s="178" t="str">
        <f>+'24'!$AH$103</f>
        <v>New Balance</v>
      </c>
      <c r="D33" s="178" t="str">
        <f>+'24'!$B$103</f>
        <v>PWI2(ID)</v>
      </c>
      <c r="E33" s="178" t="str">
        <f>+'24'!$C$103</f>
        <v>Tong HongVN)</v>
      </c>
      <c r="F33" s="372">
        <f>+'24'!$D$103</f>
        <v>0</v>
      </c>
      <c r="G33" s="179" t="str">
        <f>+'24'!$E$103</f>
        <v/>
      </c>
      <c r="H33" s="179" t="str">
        <f>+'24'!$F$103</f>
        <v/>
      </c>
      <c r="I33" s="372">
        <f>+'24'!$G$103</f>
        <v>0</v>
      </c>
      <c r="J33" s="180">
        <f>+'24'!$H$103</f>
        <v>0</v>
      </c>
      <c r="K33" s="179" t="str">
        <f>+'24'!$I$103</f>
        <v/>
      </c>
      <c r="L33" s="179" t="str">
        <f>+'24'!$J$103</f>
        <v/>
      </c>
      <c r="M33" s="291"/>
      <c r="N33" s="181" t="str">
        <f>+'24'!$K$103</f>
        <v>Insert Leather Names of your Tannery</v>
      </c>
      <c r="O33" s="181">
        <f>+'24'!$L$103</f>
        <v>0</v>
      </c>
      <c r="P33" s="179">
        <f>+'24'!$M$103</f>
        <v>0</v>
      </c>
      <c r="Q33" s="180">
        <f>+'24'!$N$109</f>
        <v>0</v>
      </c>
      <c r="R33" s="180">
        <f>'24'!$G$40</f>
        <v>0</v>
      </c>
      <c r="S33" s="180">
        <f>+'24'!$O$109</f>
        <v>0</v>
      </c>
      <c r="T33" s="180">
        <f>'24'!$G$41</f>
        <v>0</v>
      </c>
      <c r="U33" s="180">
        <f>+'24'!$P$109</f>
        <v>0</v>
      </c>
      <c r="V33" s="180">
        <f>'24'!$G$42</f>
        <v>0</v>
      </c>
      <c r="W33" s="180">
        <f>+'24'!$Q$109</f>
        <v>0</v>
      </c>
      <c r="X33" s="180">
        <f>'24'!$G$43</f>
        <v>0</v>
      </c>
      <c r="Y33" s="180">
        <f>+'24'!$R$109</f>
        <v>0</v>
      </c>
      <c r="Z33" s="180">
        <f>'24'!$G$44</f>
        <v>0</v>
      </c>
      <c r="AA33" s="180">
        <f>+'24'!$S$109</f>
        <v>0</v>
      </c>
      <c r="AB33" s="180">
        <f>'24'!$G$45+'24'!$G$46+'24'!$G$47</f>
        <v>0</v>
      </c>
      <c r="AC33" s="180">
        <f>+'24'!$U$109</f>
        <v>0</v>
      </c>
      <c r="AD33" s="180">
        <f>+'24'!$V$109</f>
        <v>0</v>
      </c>
      <c r="AE33" s="180">
        <f>+'24'!$W$109</f>
        <v>0</v>
      </c>
      <c r="AF33" s="180">
        <f>+'24'!$X$109</f>
        <v>0</v>
      </c>
      <c r="AG33" s="180">
        <f>+'24'!$Y$109</f>
        <v>0</v>
      </c>
      <c r="AH33" s="180">
        <f>+'24'!$AB$109</f>
        <v>0</v>
      </c>
      <c r="AI33" s="182">
        <f>+'24'!$AC$109</f>
        <v>0</v>
      </c>
      <c r="AJ33" s="180">
        <f>+'24'!$AD$109</f>
        <v>0</v>
      </c>
      <c r="AK33" s="183">
        <f>+'24'!$AA$109</f>
        <v>0</v>
      </c>
      <c r="AL33" s="183">
        <f>+'24'!$AE$103</f>
        <v>1</v>
      </c>
      <c r="AM33" s="182">
        <f>+'24'!$AG$109</f>
        <v>0</v>
      </c>
      <c r="AN33" s="182">
        <f>+'24'!$AH$109</f>
        <v>0</v>
      </c>
      <c r="AO33" s="182">
        <f>+'24'!$AE$109</f>
        <v>0</v>
      </c>
      <c r="AP33" s="184">
        <f>+'24'!$AJ$109</f>
        <v>0</v>
      </c>
      <c r="AQ33" s="183">
        <f t="shared" si="3"/>
        <v>0.97</v>
      </c>
      <c r="AR33" s="185">
        <f t="shared" si="18"/>
        <v>0</v>
      </c>
      <c r="AS33" s="182">
        <f t="shared" si="4"/>
        <v>0</v>
      </c>
      <c r="AT33" s="182">
        <f t="shared" si="5"/>
        <v>0</v>
      </c>
      <c r="AU33" s="182">
        <f>+'24'!$AH$109</f>
        <v>0</v>
      </c>
      <c r="AV33" s="184">
        <f>+'24'!$AJ$109</f>
        <v>0</v>
      </c>
      <c r="AW33" s="182">
        <f t="shared" si="6"/>
        <v>0</v>
      </c>
      <c r="AX33" s="187">
        <f>+'24'!$AI$109</f>
        <v>0</v>
      </c>
      <c r="AY33" s="188">
        <f>+'24'!$B$83</f>
        <v>0</v>
      </c>
      <c r="AZ33" s="381">
        <f>'24'!F14</f>
        <v>0</v>
      </c>
      <c r="BA33" s="372" t="str">
        <f>IF('24'!$B$81="","",'24'!$B$81)</f>
        <v/>
      </c>
      <c r="BB33" s="3">
        <f t="shared" si="19"/>
        <v>0</v>
      </c>
      <c r="BC33" s="3">
        <f t="shared" si="7"/>
        <v>0</v>
      </c>
      <c r="BD33" s="3">
        <f t="shared" si="8"/>
        <v>0</v>
      </c>
      <c r="BE33" s="3">
        <f t="shared" si="9"/>
        <v>0</v>
      </c>
      <c r="BG33" s="42">
        <f>+'24'!$G$48</f>
        <v>0</v>
      </c>
      <c r="BI33" s="119">
        <f t="shared" si="28"/>
        <v>0</v>
      </c>
      <c r="BJ33" s="119">
        <f t="shared" si="28"/>
        <v>0</v>
      </c>
      <c r="BK33" s="119">
        <f t="shared" si="28"/>
        <v>0</v>
      </c>
      <c r="BL33" s="119">
        <f t="shared" si="28"/>
        <v>0</v>
      </c>
      <c r="BM33" s="119">
        <f t="shared" si="28"/>
        <v>0</v>
      </c>
      <c r="BN33" s="119">
        <f t="shared" si="28"/>
        <v>0</v>
      </c>
      <c r="BO33" s="119">
        <f t="shared" si="28"/>
        <v>0</v>
      </c>
      <c r="BP33" s="119">
        <f t="shared" si="28"/>
        <v>0</v>
      </c>
      <c r="BQ33" s="119">
        <f t="shared" si="28"/>
        <v>0</v>
      </c>
      <c r="BR33" s="119">
        <f t="shared" si="28"/>
        <v>0</v>
      </c>
      <c r="BS33" s="119">
        <f t="shared" si="29"/>
        <v>0</v>
      </c>
      <c r="BT33" s="119">
        <f t="shared" si="29"/>
        <v>0</v>
      </c>
      <c r="BU33" s="119">
        <f t="shared" si="29"/>
        <v>0</v>
      </c>
      <c r="BV33" s="119">
        <f t="shared" si="29"/>
        <v>0</v>
      </c>
      <c r="BW33" s="119">
        <f t="shared" si="29"/>
        <v>0</v>
      </c>
      <c r="BX33" s="119">
        <f t="shared" si="29"/>
        <v>0</v>
      </c>
      <c r="BY33" s="119">
        <f t="shared" si="29"/>
        <v>0</v>
      </c>
      <c r="BZ33" s="119">
        <f t="shared" si="29"/>
        <v>0</v>
      </c>
      <c r="CA33" s="119">
        <f t="shared" si="29"/>
        <v>0</v>
      </c>
      <c r="CB33" s="119">
        <f t="shared" si="29"/>
        <v>0</v>
      </c>
      <c r="CC33" s="119">
        <f t="shared" si="30"/>
        <v>0</v>
      </c>
      <c r="CD33" s="119">
        <f t="shared" si="30"/>
        <v>0</v>
      </c>
      <c r="CE33" s="119">
        <f t="shared" si="30"/>
        <v>0</v>
      </c>
      <c r="CF33" s="119">
        <f t="shared" si="30"/>
        <v>0</v>
      </c>
      <c r="CG33" s="119">
        <f t="shared" si="30"/>
        <v>0</v>
      </c>
      <c r="CH33" s="119">
        <f t="shared" si="30"/>
        <v>0</v>
      </c>
      <c r="CI33" s="119">
        <f t="shared" si="30"/>
        <v>0</v>
      </c>
      <c r="CJ33" s="119">
        <f t="shared" si="30"/>
        <v>0</v>
      </c>
      <c r="CK33" s="119">
        <f t="shared" si="30"/>
        <v>0</v>
      </c>
      <c r="CL33" s="119">
        <f t="shared" si="30"/>
        <v>0</v>
      </c>
      <c r="CM33" s="119">
        <f t="shared" si="31"/>
        <v>0</v>
      </c>
      <c r="CN33" s="119">
        <f t="shared" si="31"/>
        <v>0</v>
      </c>
      <c r="CO33" s="119">
        <f t="shared" si="31"/>
        <v>0</v>
      </c>
      <c r="CP33" s="119">
        <f t="shared" si="31"/>
        <v>0</v>
      </c>
      <c r="CQ33" s="119">
        <f t="shared" si="31"/>
        <v>0</v>
      </c>
      <c r="CR33" s="119">
        <f t="shared" si="31"/>
        <v>0</v>
      </c>
      <c r="CS33" s="119">
        <f t="shared" si="31"/>
        <v>0</v>
      </c>
      <c r="CT33" s="119">
        <f t="shared" si="31"/>
        <v>0</v>
      </c>
      <c r="CU33" s="119">
        <f t="shared" si="31"/>
        <v>0</v>
      </c>
      <c r="CV33" s="119">
        <f t="shared" si="31"/>
        <v>0</v>
      </c>
      <c r="CW33" s="119">
        <f t="shared" si="32"/>
        <v>0</v>
      </c>
      <c r="CX33" s="119">
        <f t="shared" si="32"/>
        <v>0</v>
      </c>
      <c r="CY33" s="119">
        <f t="shared" si="32"/>
        <v>0</v>
      </c>
      <c r="CZ33" s="119">
        <f t="shared" si="32"/>
        <v>0</v>
      </c>
      <c r="DA33" s="119">
        <f t="shared" si="32"/>
        <v>0</v>
      </c>
      <c r="DB33" s="119">
        <f t="shared" si="32"/>
        <v>0</v>
      </c>
      <c r="DC33" s="119">
        <f t="shared" si="32"/>
        <v>0</v>
      </c>
      <c r="DD33" s="119">
        <f t="shared" si="32"/>
        <v>0</v>
      </c>
      <c r="DE33" s="119">
        <f t="shared" si="32"/>
        <v>0</v>
      </c>
      <c r="DF33" s="119">
        <f t="shared" si="32"/>
        <v>0</v>
      </c>
      <c r="DH33" s="118">
        <f t="shared" si="15"/>
        <v>0</v>
      </c>
      <c r="DI33" s="118">
        <f t="shared" si="33"/>
        <v>0</v>
      </c>
      <c r="DJ33" s="118">
        <f t="shared" si="33"/>
        <v>0</v>
      </c>
      <c r="DK33" s="118">
        <f t="shared" si="33"/>
        <v>0</v>
      </c>
      <c r="DL33" s="118">
        <f t="shared" si="33"/>
        <v>0</v>
      </c>
      <c r="DM33" s="118">
        <f t="shared" si="33"/>
        <v>0</v>
      </c>
      <c r="DN33" s="118">
        <f t="shared" si="33"/>
        <v>0</v>
      </c>
      <c r="DO33" s="118">
        <f t="shared" si="33"/>
        <v>0</v>
      </c>
      <c r="DP33" s="118">
        <f t="shared" si="33"/>
        <v>0</v>
      </c>
      <c r="DQ33" s="118">
        <f t="shared" si="33"/>
        <v>0</v>
      </c>
      <c r="DR33" s="118">
        <f t="shared" si="33"/>
        <v>0</v>
      </c>
      <c r="DS33" s="118">
        <f t="shared" si="34"/>
        <v>0</v>
      </c>
      <c r="DT33" s="118">
        <f t="shared" si="34"/>
        <v>0</v>
      </c>
      <c r="DU33" s="118">
        <f t="shared" si="34"/>
        <v>0</v>
      </c>
      <c r="DV33" s="118">
        <f t="shared" si="34"/>
        <v>0</v>
      </c>
      <c r="DW33" s="118">
        <f t="shared" si="34"/>
        <v>0</v>
      </c>
      <c r="DX33" s="118">
        <f t="shared" si="34"/>
        <v>0</v>
      </c>
      <c r="DY33" s="118">
        <f t="shared" si="34"/>
        <v>0</v>
      </c>
      <c r="DZ33" s="118">
        <f t="shared" si="34"/>
        <v>0</v>
      </c>
      <c r="EA33" s="118">
        <f t="shared" si="34"/>
        <v>0</v>
      </c>
      <c r="EB33" s="118">
        <f t="shared" si="34"/>
        <v>0</v>
      </c>
      <c r="EC33" s="118">
        <f t="shared" si="34"/>
        <v>0</v>
      </c>
      <c r="ED33" s="118">
        <f t="shared" si="34"/>
        <v>0</v>
      </c>
      <c r="EE33" s="118">
        <f t="shared" si="34"/>
        <v>0</v>
      </c>
      <c r="EF33" s="118">
        <f t="shared" si="34"/>
        <v>0</v>
      </c>
    </row>
    <row r="34" spans="1:136" ht="33" customHeight="1">
      <c r="A34" s="176">
        <f t="shared" si="20"/>
        <v>25</v>
      </c>
      <c r="B34" s="177">
        <f>+'25'!$AD$103</f>
        <v>0</v>
      </c>
      <c r="C34" s="178" t="str">
        <f>+'25'!$AH$103</f>
        <v>New Balance</v>
      </c>
      <c r="D34" s="178" t="str">
        <f>+'25'!$B$103</f>
        <v>PWI2(ID)</v>
      </c>
      <c r="E34" s="178" t="str">
        <f>+'25'!$C$103</f>
        <v>Tong HongVN)</v>
      </c>
      <c r="F34" s="372">
        <f>+'25'!$D$103</f>
        <v>0</v>
      </c>
      <c r="G34" s="179" t="str">
        <f>+'25'!$E$103</f>
        <v/>
      </c>
      <c r="H34" s="179" t="str">
        <f>+'25'!$F$103</f>
        <v/>
      </c>
      <c r="I34" s="372">
        <f>+'25'!$G$103</f>
        <v>0</v>
      </c>
      <c r="J34" s="180">
        <f>+'25'!$H$103</f>
        <v>0</v>
      </c>
      <c r="K34" s="179" t="str">
        <f>+'25'!$I$103</f>
        <v/>
      </c>
      <c r="L34" s="179" t="str">
        <f>+'25'!$J$103</f>
        <v/>
      </c>
      <c r="M34" s="291"/>
      <c r="N34" s="181" t="str">
        <f>+'25'!$K$103</f>
        <v>Insert Leather Names of your Tannery</v>
      </c>
      <c r="O34" s="181">
        <f>+'25'!$L$103</f>
        <v>0</v>
      </c>
      <c r="P34" s="179">
        <f>+'25'!$M$103</f>
        <v>0</v>
      </c>
      <c r="Q34" s="180">
        <f>+'25'!$N$109</f>
        <v>0</v>
      </c>
      <c r="R34" s="180">
        <f>'25'!$G$40</f>
        <v>0</v>
      </c>
      <c r="S34" s="180">
        <f>+'25'!$O$109</f>
        <v>0</v>
      </c>
      <c r="T34" s="180">
        <f>'25'!$G$41</f>
        <v>0</v>
      </c>
      <c r="U34" s="180">
        <f>+'25'!$P$109</f>
        <v>0</v>
      </c>
      <c r="V34" s="180">
        <f>'25'!$G$42</f>
        <v>0</v>
      </c>
      <c r="W34" s="180">
        <f>+'25'!$Q$109</f>
        <v>0</v>
      </c>
      <c r="X34" s="180">
        <f>'25'!$G$43</f>
        <v>0</v>
      </c>
      <c r="Y34" s="180">
        <f>+'25'!$R$109</f>
        <v>0</v>
      </c>
      <c r="Z34" s="180">
        <f>'25'!$G$44</f>
        <v>0</v>
      </c>
      <c r="AA34" s="180">
        <f>+'25'!$S$109</f>
        <v>0</v>
      </c>
      <c r="AB34" s="180">
        <f>'25'!$G$45+'25'!$G$46+'25'!$G$47</f>
        <v>0</v>
      </c>
      <c r="AC34" s="180">
        <f>+'25'!$U$109</f>
        <v>0</v>
      </c>
      <c r="AD34" s="180">
        <f>+'25'!$V$109</f>
        <v>0</v>
      </c>
      <c r="AE34" s="180">
        <f>+'25'!$W$109</f>
        <v>0</v>
      </c>
      <c r="AF34" s="180">
        <f>+'25'!$X$109</f>
        <v>0</v>
      </c>
      <c r="AG34" s="180">
        <f>+'25'!$Y$109</f>
        <v>0</v>
      </c>
      <c r="AH34" s="180">
        <f>+'25'!$AB$109</f>
        <v>0</v>
      </c>
      <c r="AI34" s="182">
        <f>+'25'!$AC$109</f>
        <v>0</v>
      </c>
      <c r="AJ34" s="180">
        <f>+'25'!$AD$109</f>
        <v>0</v>
      </c>
      <c r="AK34" s="183">
        <f>+'25'!$AA$109</f>
        <v>0</v>
      </c>
      <c r="AL34" s="183">
        <f>+'25'!$AE$103</f>
        <v>1</v>
      </c>
      <c r="AM34" s="182">
        <f>+'25'!$AG$109</f>
        <v>0</v>
      </c>
      <c r="AN34" s="182">
        <f>+'25'!$AH$109</f>
        <v>0</v>
      </c>
      <c r="AO34" s="182">
        <f>+'25'!$AE$109</f>
        <v>0</v>
      </c>
      <c r="AP34" s="184">
        <f>+'25'!$AJ$109</f>
        <v>0</v>
      </c>
      <c r="AQ34" s="183">
        <f t="shared" si="3"/>
        <v>0.97</v>
      </c>
      <c r="AR34" s="185">
        <f t="shared" si="18"/>
        <v>0</v>
      </c>
      <c r="AS34" s="182">
        <f t="shared" si="4"/>
        <v>0</v>
      </c>
      <c r="AT34" s="182">
        <f t="shared" si="5"/>
        <v>0</v>
      </c>
      <c r="AU34" s="182">
        <f>+'25'!$AH$109</f>
        <v>0</v>
      </c>
      <c r="AV34" s="184">
        <f>+'25'!$AJ$109</f>
        <v>0</v>
      </c>
      <c r="AW34" s="182">
        <f t="shared" si="6"/>
        <v>0</v>
      </c>
      <c r="AX34" s="187">
        <f>+'25'!$AI$109</f>
        <v>0</v>
      </c>
      <c r="AY34" s="188">
        <f>+'25'!$B$83</f>
        <v>0</v>
      </c>
      <c r="AZ34" s="381">
        <f>'25'!F14</f>
        <v>0</v>
      </c>
      <c r="BA34" s="372" t="str">
        <f>IF('25'!$B$81="","",'25'!$B$81)</f>
        <v/>
      </c>
      <c r="BB34" s="3">
        <f t="shared" si="19"/>
        <v>0</v>
      </c>
      <c r="BC34" s="3">
        <f t="shared" si="7"/>
        <v>0</v>
      </c>
      <c r="BD34" s="3">
        <f t="shared" si="8"/>
        <v>0</v>
      </c>
      <c r="BE34" s="3">
        <f t="shared" si="9"/>
        <v>0</v>
      </c>
      <c r="BG34" s="42">
        <f>+'25'!$G$48</f>
        <v>0</v>
      </c>
      <c r="BI34" s="119">
        <f t="shared" si="28"/>
        <v>0</v>
      </c>
      <c r="BJ34" s="119">
        <f t="shared" si="28"/>
        <v>0</v>
      </c>
      <c r="BK34" s="119">
        <f t="shared" si="28"/>
        <v>0</v>
      </c>
      <c r="BL34" s="119">
        <f t="shared" si="28"/>
        <v>0</v>
      </c>
      <c r="BM34" s="119">
        <f t="shared" si="28"/>
        <v>0</v>
      </c>
      <c r="BN34" s="119">
        <f t="shared" si="28"/>
        <v>0</v>
      </c>
      <c r="BO34" s="119">
        <f t="shared" si="28"/>
        <v>0</v>
      </c>
      <c r="BP34" s="119">
        <f t="shared" si="28"/>
        <v>0</v>
      </c>
      <c r="BQ34" s="119">
        <f t="shared" si="28"/>
        <v>0</v>
      </c>
      <c r="BR34" s="119">
        <f t="shared" si="28"/>
        <v>0</v>
      </c>
      <c r="BS34" s="119">
        <f t="shared" si="29"/>
        <v>0</v>
      </c>
      <c r="BT34" s="119">
        <f t="shared" si="29"/>
        <v>0</v>
      </c>
      <c r="BU34" s="119">
        <f t="shared" si="29"/>
        <v>0</v>
      </c>
      <c r="BV34" s="119">
        <f t="shared" si="29"/>
        <v>0</v>
      </c>
      <c r="BW34" s="119">
        <f t="shared" si="29"/>
        <v>0</v>
      </c>
      <c r="BX34" s="119">
        <f t="shared" si="29"/>
        <v>0</v>
      </c>
      <c r="BY34" s="119">
        <f t="shared" si="29"/>
        <v>0</v>
      </c>
      <c r="BZ34" s="119">
        <f t="shared" si="29"/>
        <v>0</v>
      </c>
      <c r="CA34" s="119">
        <f t="shared" si="29"/>
        <v>0</v>
      </c>
      <c r="CB34" s="119">
        <f t="shared" si="29"/>
        <v>0</v>
      </c>
      <c r="CC34" s="119">
        <f t="shared" si="30"/>
        <v>0</v>
      </c>
      <c r="CD34" s="119">
        <f t="shared" si="30"/>
        <v>0</v>
      </c>
      <c r="CE34" s="119">
        <f t="shared" si="30"/>
        <v>0</v>
      </c>
      <c r="CF34" s="119">
        <f t="shared" si="30"/>
        <v>0</v>
      </c>
      <c r="CG34" s="119">
        <f t="shared" si="30"/>
        <v>0</v>
      </c>
      <c r="CH34" s="119">
        <f t="shared" si="30"/>
        <v>0</v>
      </c>
      <c r="CI34" s="119">
        <f t="shared" si="30"/>
        <v>0</v>
      </c>
      <c r="CJ34" s="119">
        <f t="shared" si="30"/>
        <v>0</v>
      </c>
      <c r="CK34" s="119">
        <f t="shared" si="30"/>
        <v>0</v>
      </c>
      <c r="CL34" s="119">
        <f t="shared" si="30"/>
        <v>0</v>
      </c>
      <c r="CM34" s="119">
        <f t="shared" si="31"/>
        <v>0</v>
      </c>
      <c r="CN34" s="119">
        <f t="shared" si="31"/>
        <v>0</v>
      </c>
      <c r="CO34" s="119">
        <f t="shared" si="31"/>
        <v>0</v>
      </c>
      <c r="CP34" s="119">
        <f t="shared" si="31"/>
        <v>0</v>
      </c>
      <c r="CQ34" s="119">
        <f t="shared" si="31"/>
        <v>0</v>
      </c>
      <c r="CR34" s="119">
        <f t="shared" si="31"/>
        <v>0</v>
      </c>
      <c r="CS34" s="119">
        <f t="shared" si="31"/>
        <v>0</v>
      </c>
      <c r="CT34" s="119">
        <f t="shared" si="31"/>
        <v>0</v>
      </c>
      <c r="CU34" s="119">
        <f t="shared" si="31"/>
        <v>0</v>
      </c>
      <c r="CV34" s="119">
        <f t="shared" si="31"/>
        <v>0</v>
      </c>
      <c r="CW34" s="119">
        <f t="shared" si="32"/>
        <v>0</v>
      </c>
      <c r="CX34" s="119">
        <f t="shared" si="32"/>
        <v>0</v>
      </c>
      <c r="CY34" s="119">
        <f t="shared" si="32"/>
        <v>0</v>
      </c>
      <c r="CZ34" s="119">
        <f t="shared" si="32"/>
        <v>0</v>
      </c>
      <c r="DA34" s="119">
        <f t="shared" si="32"/>
        <v>0</v>
      </c>
      <c r="DB34" s="119">
        <f t="shared" si="32"/>
        <v>0</v>
      </c>
      <c r="DC34" s="119">
        <f t="shared" si="32"/>
        <v>0</v>
      </c>
      <c r="DD34" s="119">
        <f t="shared" si="32"/>
        <v>0</v>
      </c>
      <c r="DE34" s="119">
        <f t="shared" si="32"/>
        <v>0</v>
      </c>
      <c r="DF34" s="119">
        <f t="shared" si="32"/>
        <v>0</v>
      </c>
      <c r="DH34" s="118">
        <f t="shared" si="15"/>
        <v>0</v>
      </c>
      <c r="DI34" s="118">
        <f t="shared" si="33"/>
        <v>0</v>
      </c>
      <c r="DJ34" s="118">
        <f t="shared" si="33"/>
        <v>0</v>
      </c>
      <c r="DK34" s="118">
        <f t="shared" si="33"/>
        <v>0</v>
      </c>
      <c r="DL34" s="118">
        <f t="shared" si="33"/>
        <v>0</v>
      </c>
      <c r="DM34" s="118">
        <f t="shared" si="33"/>
        <v>0</v>
      </c>
      <c r="DN34" s="118">
        <f t="shared" si="33"/>
        <v>0</v>
      </c>
      <c r="DO34" s="118">
        <f t="shared" si="33"/>
        <v>0</v>
      </c>
      <c r="DP34" s="118">
        <f t="shared" si="33"/>
        <v>0</v>
      </c>
      <c r="DQ34" s="118">
        <f t="shared" si="33"/>
        <v>0</v>
      </c>
      <c r="DR34" s="118">
        <f t="shared" si="33"/>
        <v>0</v>
      </c>
      <c r="DS34" s="118">
        <f t="shared" si="34"/>
        <v>0</v>
      </c>
      <c r="DT34" s="118">
        <f t="shared" si="34"/>
        <v>0</v>
      </c>
      <c r="DU34" s="118">
        <f t="shared" si="34"/>
        <v>0</v>
      </c>
      <c r="DV34" s="118">
        <f t="shared" si="34"/>
        <v>0</v>
      </c>
      <c r="DW34" s="118">
        <f t="shared" si="34"/>
        <v>0</v>
      </c>
      <c r="DX34" s="118">
        <f t="shared" si="34"/>
        <v>0</v>
      </c>
      <c r="DY34" s="118">
        <f t="shared" si="34"/>
        <v>0</v>
      </c>
      <c r="DZ34" s="118">
        <f t="shared" si="34"/>
        <v>0</v>
      </c>
      <c r="EA34" s="118">
        <f t="shared" si="34"/>
        <v>0</v>
      </c>
      <c r="EB34" s="118">
        <f t="shared" si="34"/>
        <v>0</v>
      </c>
      <c r="EC34" s="118">
        <f t="shared" si="34"/>
        <v>0</v>
      </c>
      <c r="ED34" s="118">
        <f t="shared" si="34"/>
        <v>0</v>
      </c>
      <c r="EE34" s="118">
        <f t="shared" si="34"/>
        <v>0</v>
      </c>
      <c r="EF34" s="118">
        <f t="shared" si="34"/>
        <v>0</v>
      </c>
    </row>
    <row r="35" spans="1:136" ht="33" customHeight="1">
      <c r="A35" s="176">
        <f t="shared" si="20"/>
        <v>26</v>
      </c>
      <c r="B35" s="177">
        <f>+'26'!$AD$103</f>
        <v>0</v>
      </c>
      <c r="C35" s="178" t="str">
        <f>+'26'!$AH$103</f>
        <v>New Balance</v>
      </c>
      <c r="D35" s="178" t="str">
        <f>+'26'!$B$103</f>
        <v>PWI2(ID)</v>
      </c>
      <c r="E35" s="178" t="str">
        <f>+'26'!$C$103</f>
        <v>Tong HongVN)</v>
      </c>
      <c r="F35" s="372">
        <f>+'26'!$D$103</f>
        <v>0</v>
      </c>
      <c r="G35" s="179" t="str">
        <f>+'26'!$E$103</f>
        <v/>
      </c>
      <c r="H35" s="179" t="str">
        <f>+'26'!$F$103</f>
        <v/>
      </c>
      <c r="I35" s="372">
        <f>+'26'!$G$103</f>
        <v>0</v>
      </c>
      <c r="J35" s="180">
        <f>+'26'!$H$103</f>
        <v>0</v>
      </c>
      <c r="K35" s="179" t="str">
        <f>+'26'!$I$103</f>
        <v/>
      </c>
      <c r="L35" s="179" t="str">
        <f>+'26'!$J$103</f>
        <v/>
      </c>
      <c r="M35" s="291"/>
      <c r="N35" s="181" t="str">
        <f>+'26'!$K$103</f>
        <v>Insert Leather Names of your Tannery</v>
      </c>
      <c r="O35" s="181">
        <f>+'26'!$L$103</f>
        <v>0</v>
      </c>
      <c r="P35" s="179">
        <f>+'26'!$M$103</f>
        <v>0</v>
      </c>
      <c r="Q35" s="180">
        <f>+'26'!$N$109</f>
        <v>0</v>
      </c>
      <c r="R35" s="180">
        <f>'26'!$G$40</f>
        <v>0</v>
      </c>
      <c r="S35" s="180">
        <f>+'26'!$O$109</f>
        <v>0</v>
      </c>
      <c r="T35" s="180">
        <f>'26'!$G$41</f>
        <v>0</v>
      </c>
      <c r="U35" s="180">
        <f>+'26'!$P$109</f>
        <v>0</v>
      </c>
      <c r="V35" s="180">
        <f>'26'!$G$42</f>
        <v>0</v>
      </c>
      <c r="W35" s="180">
        <f>+'26'!$Q$109</f>
        <v>0</v>
      </c>
      <c r="X35" s="180">
        <f>'26'!$G$43</f>
        <v>0</v>
      </c>
      <c r="Y35" s="180">
        <f>+'26'!$R$109</f>
        <v>0</v>
      </c>
      <c r="Z35" s="180">
        <f>'26'!$G$44</f>
        <v>0</v>
      </c>
      <c r="AA35" s="180">
        <f>+'26'!$S$109</f>
        <v>0</v>
      </c>
      <c r="AB35" s="180">
        <f>'26'!$G$45+'26'!$G$46+'26'!$G$47</f>
        <v>0</v>
      </c>
      <c r="AC35" s="180">
        <f>+'26'!$U$109</f>
        <v>0</v>
      </c>
      <c r="AD35" s="180">
        <f>+'26'!$V$109</f>
        <v>0</v>
      </c>
      <c r="AE35" s="180">
        <f>+'26'!$W$109</f>
        <v>0</v>
      </c>
      <c r="AF35" s="180">
        <f>+'26'!$X$109</f>
        <v>0</v>
      </c>
      <c r="AG35" s="180">
        <f>+'26'!$Y$109</f>
        <v>0</v>
      </c>
      <c r="AH35" s="180">
        <f>+'26'!$AB$109</f>
        <v>0</v>
      </c>
      <c r="AI35" s="182">
        <f>+'26'!$AC$109</f>
        <v>0</v>
      </c>
      <c r="AJ35" s="180">
        <f>+'26'!$AD$109</f>
        <v>0</v>
      </c>
      <c r="AK35" s="183">
        <f>+'26'!$AA$109</f>
        <v>0</v>
      </c>
      <c r="AL35" s="183">
        <f>+'26'!$AE$103</f>
        <v>1</v>
      </c>
      <c r="AM35" s="182">
        <f>+'26'!$AG$109</f>
        <v>0</v>
      </c>
      <c r="AN35" s="182">
        <f>+'26'!$AH$109</f>
        <v>0</v>
      </c>
      <c r="AO35" s="182">
        <f>+'26'!$AE$109</f>
        <v>0</v>
      </c>
      <c r="AP35" s="184">
        <f>+'26'!$AJ$109</f>
        <v>0</v>
      </c>
      <c r="AQ35" s="183">
        <f t="shared" si="3"/>
        <v>0.97</v>
      </c>
      <c r="AR35" s="185">
        <f t="shared" si="18"/>
        <v>0</v>
      </c>
      <c r="AS35" s="182">
        <f t="shared" si="4"/>
        <v>0</v>
      </c>
      <c r="AT35" s="182">
        <f t="shared" si="5"/>
        <v>0</v>
      </c>
      <c r="AU35" s="182">
        <f>+'26'!$AH$109</f>
        <v>0</v>
      </c>
      <c r="AV35" s="184">
        <f>+'26'!$AJ$109</f>
        <v>0</v>
      </c>
      <c r="AW35" s="182">
        <f t="shared" si="6"/>
        <v>0</v>
      </c>
      <c r="AX35" s="187">
        <f>+'26'!$AI$109</f>
        <v>0</v>
      </c>
      <c r="AY35" s="188">
        <f>+'26'!$B$83</f>
        <v>0</v>
      </c>
      <c r="AZ35" s="381">
        <f>'26'!F14</f>
        <v>0</v>
      </c>
      <c r="BA35" s="372" t="str">
        <f>IF('26'!$B$81="","",'26'!$B$81)</f>
        <v/>
      </c>
      <c r="BB35" s="3">
        <f t="shared" si="19"/>
        <v>0</v>
      </c>
      <c r="BC35" s="3">
        <f t="shared" si="7"/>
        <v>0</v>
      </c>
      <c r="BD35" s="3">
        <f t="shared" si="8"/>
        <v>0</v>
      </c>
      <c r="BE35" s="3">
        <f t="shared" si="9"/>
        <v>0</v>
      </c>
      <c r="BG35" s="42">
        <f>+'26'!$G$48</f>
        <v>0</v>
      </c>
      <c r="BI35" s="119">
        <f t="shared" si="28"/>
        <v>0</v>
      </c>
      <c r="BJ35" s="119">
        <f t="shared" si="28"/>
        <v>0</v>
      </c>
      <c r="BK35" s="119">
        <f t="shared" si="28"/>
        <v>0</v>
      </c>
      <c r="BL35" s="119">
        <f t="shared" si="28"/>
        <v>0</v>
      </c>
      <c r="BM35" s="119">
        <f t="shared" si="28"/>
        <v>0</v>
      </c>
      <c r="BN35" s="119">
        <f t="shared" si="28"/>
        <v>0</v>
      </c>
      <c r="BO35" s="119">
        <f t="shared" si="28"/>
        <v>0</v>
      </c>
      <c r="BP35" s="119">
        <f t="shared" si="28"/>
        <v>0</v>
      </c>
      <c r="BQ35" s="119">
        <f t="shared" si="28"/>
        <v>0</v>
      </c>
      <c r="BR35" s="119">
        <f t="shared" si="28"/>
        <v>0</v>
      </c>
      <c r="BS35" s="119">
        <f t="shared" si="29"/>
        <v>0</v>
      </c>
      <c r="BT35" s="119">
        <f t="shared" si="29"/>
        <v>0</v>
      </c>
      <c r="BU35" s="119">
        <f t="shared" si="29"/>
        <v>0</v>
      </c>
      <c r="BV35" s="119">
        <f t="shared" si="29"/>
        <v>0</v>
      </c>
      <c r="BW35" s="119">
        <f t="shared" si="29"/>
        <v>0</v>
      </c>
      <c r="BX35" s="119">
        <f t="shared" si="29"/>
        <v>0</v>
      </c>
      <c r="BY35" s="119">
        <f t="shared" si="29"/>
        <v>0</v>
      </c>
      <c r="BZ35" s="119">
        <f t="shared" si="29"/>
        <v>0</v>
      </c>
      <c r="CA35" s="119">
        <f t="shared" si="29"/>
        <v>0</v>
      </c>
      <c r="CB35" s="119">
        <f t="shared" si="29"/>
        <v>0</v>
      </c>
      <c r="CC35" s="119">
        <f t="shared" si="30"/>
        <v>0</v>
      </c>
      <c r="CD35" s="119">
        <f t="shared" si="30"/>
        <v>0</v>
      </c>
      <c r="CE35" s="119">
        <f t="shared" si="30"/>
        <v>0</v>
      </c>
      <c r="CF35" s="119">
        <f t="shared" si="30"/>
        <v>0</v>
      </c>
      <c r="CG35" s="119">
        <f t="shared" si="30"/>
        <v>0</v>
      </c>
      <c r="CH35" s="119">
        <f t="shared" si="30"/>
        <v>0</v>
      </c>
      <c r="CI35" s="119">
        <f t="shared" si="30"/>
        <v>0</v>
      </c>
      <c r="CJ35" s="119">
        <f t="shared" si="30"/>
        <v>0</v>
      </c>
      <c r="CK35" s="119">
        <f t="shared" si="30"/>
        <v>0</v>
      </c>
      <c r="CL35" s="119">
        <f t="shared" si="30"/>
        <v>0</v>
      </c>
      <c r="CM35" s="119">
        <f t="shared" si="31"/>
        <v>0</v>
      </c>
      <c r="CN35" s="119">
        <f t="shared" si="31"/>
        <v>0</v>
      </c>
      <c r="CO35" s="119">
        <f t="shared" si="31"/>
        <v>0</v>
      </c>
      <c r="CP35" s="119">
        <f t="shared" si="31"/>
        <v>0</v>
      </c>
      <c r="CQ35" s="119">
        <f t="shared" si="31"/>
        <v>0</v>
      </c>
      <c r="CR35" s="119">
        <f t="shared" si="31"/>
        <v>0</v>
      </c>
      <c r="CS35" s="119">
        <f t="shared" si="31"/>
        <v>0</v>
      </c>
      <c r="CT35" s="119">
        <f t="shared" si="31"/>
        <v>0</v>
      </c>
      <c r="CU35" s="119">
        <f t="shared" si="31"/>
        <v>0</v>
      </c>
      <c r="CV35" s="119">
        <f t="shared" si="31"/>
        <v>0</v>
      </c>
      <c r="CW35" s="119">
        <f t="shared" si="32"/>
        <v>0</v>
      </c>
      <c r="CX35" s="119">
        <f t="shared" si="32"/>
        <v>0</v>
      </c>
      <c r="CY35" s="119">
        <f t="shared" si="32"/>
        <v>0</v>
      </c>
      <c r="CZ35" s="119">
        <f t="shared" si="32"/>
        <v>0</v>
      </c>
      <c r="DA35" s="119">
        <f t="shared" si="32"/>
        <v>0</v>
      </c>
      <c r="DB35" s="119">
        <f t="shared" si="32"/>
        <v>0</v>
      </c>
      <c r="DC35" s="119">
        <f t="shared" si="32"/>
        <v>0</v>
      </c>
      <c r="DD35" s="119">
        <f t="shared" si="32"/>
        <v>0</v>
      </c>
      <c r="DE35" s="119">
        <f t="shared" si="32"/>
        <v>0</v>
      </c>
      <c r="DF35" s="119">
        <f t="shared" si="32"/>
        <v>0</v>
      </c>
      <c r="DH35" s="118">
        <f t="shared" si="15"/>
        <v>0</v>
      </c>
      <c r="DI35" s="118">
        <f t="shared" si="33"/>
        <v>0</v>
      </c>
      <c r="DJ35" s="118">
        <f t="shared" si="33"/>
        <v>0</v>
      </c>
      <c r="DK35" s="118">
        <f t="shared" si="33"/>
        <v>0</v>
      </c>
      <c r="DL35" s="118">
        <f t="shared" si="33"/>
        <v>0</v>
      </c>
      <c r="DM35" s="118">
        <f t="shared" si="33"/>
        <v>0</v>
      </c>
      <c r="DN35" s="118">
        <f t="shared" si="33"/>
        <v>0</v>
      </c>
      <c r="DO35" s="118">
        <f t="shared" si="33"/>
        <v>0</v>
      </c>
      <c r="DP35" s="118">
        <f t="shared" si="33"/>
        <v>0</v>
      </c>
      <c r="DQ35" s="118">
        <f t="shared" si="33"/>
        <v>0</v>
      </c>
      <c r="DR35" s="118">
        <f t="shared" si="33"/>
        <v>0</v>
      </c>
      <c r="DS35" s="118">
        <f t="shared" si="34"/>
        <v>0</v>
      </c>
      <c r="DT35" s="118">
        <f t="shared" si="34"/>
        <v>0</v>
      </c>
      <c r="DU35" s="118">
        <f t="shared" si="34"/>
        <v>0</v>
      </c>
      <c r="DV35" s="118">
        <f t="shared" si="34"/>
        <v>0</v>
      </c>
      <c r="DW35" s="118">
        <f t="shared" si="34"/>
        <v>0</v>
      </c>
      <c r="DX35" s="118">
        <f t="shared" si="34"/>
        <v>0</v>
      </c>
      <c r="DY35" s="118">
        <f t="shared" si="34"/>
        <v>0</v>
      </c>
      <c r="DZ35" s="118">
        <f t="shared" si="34"/>
        <v>0</v>
      </c>
      <c r="EA35" s="118">
        <f t="shared" si="34"/>
        <v>0</v>
      </c>
      <c r="EB35" s="118">
        <f t="shared" si="34"/>
        <v>0</v>
      </c>
      <c r="EC35" s="118">
        <f t="shared" si="34"/>
        <v>0</v>
      </c>
      <c r="ED35" s="118">
        <f t="shared" si="34"/>
        <v>0</v>
      </c>
      <c r="EE35" s="118">
        <f t="shared" si="34"/>
        <v>0</v>
      </c>
      <c r="EF35" s="118">
        <f t="shared" si="34"/>
        <v>0</v>
      </c>
    </row>
    <row r="36" spans="1:136" ht="33" customHeight="1">
      <c r="A36" s="176">
        <f t="shared" si="20"/>
        <v>27</v>
      </c>
      <c r="B36" s="177">
        <f>+'27'!$AD$103</f>
        <v>0</v>
      </c>
      <c r="C36" s="178" t="str">
        <f>+'27'!$AH$103</f>
        <v>New Balance</v>
      </c>
      <c r="D36" s="178" t="str">
        <f>+'27'!$B$103</f>
        <v>PWI2(ID)</v>
      </c>
      <c r="E36" s="178" t="str">
        <f>+'27'!$C$103</f>
        <v>Tong HongVN)</v>
      </c>
      <c r="F36" s="372">
        <f>+'27'!$D$103</f>
        <v>0</v>
      </c>
      <c r="G36" s="179" t="str">
        <f>+'27'!$E$103</f>
        <v/>
      </c>
      <c r="H36" s="179" t="str">
        <f>+'27'!$F$103</f>
        <v/>
      </c>
      <c r="I36" s="372">
        <f>+'27'!$G$103</f>
        <v>0</v>
      </c>
      <c r="J36" s="180">
        <f>+'27'!$H$103</f>
        <v>0</v>
      </c>
      <c r="K36" s="179" t="str">
        <f>+'27'!$I$103</f>
        <v/>
      </c>
      <c r="L36" s="179" t="str">
        <f>+'27'!$J$103</f>
        <v/>
      </c>
      <c r="M36" s="291"/>
      <c r="N36" s="181" t="str">
        <f>+'27'!$K$103</f>
        <v>Insert Leather Names of your Tannery</v>
      </c>
      <c r="O36" s="181">
        <f>+'27'!$L$103</f>
        <v>0</v>
      </c>
      <c r="P36" s="179">
        <f>+'27'!$M$103</f>
        <v>0</v>
      </c>
      <c r="Q36" s="180">
        <f>+'27'!$N$109</f>
        <v>0</v>
      </c>
      <c r="R36" s="180">
        <f>'27'!$G$40</f>
        <v>0</v>
      </c>
      <c r="S36" s="180">
        <f>+'27'!$O$109</f>
        <v>0</v>
      </c>
      <c r="T36" s="180">
        <f>'27'!$G$41</f>
        <v>0</v>
      </c>
      <c r="U36" s="180">
        <f>+'27'!$P$109</f>
        <v>0</v>
      </c>
      <c r="V36" s="180">
        <f>'27'!$G$42</f>
        <v>0</v>
      </c>
      <c r="W36" s="180">
        <f>+'27'!$Q$109</f>
        <v>0</v>
      </c>
      <c r="X36" s="180">
        <f>'27'!$G$43</f>
        <v>0</v>
      </c>
      <c r="Y36" s="180">
        <f>+'27'!$R$109</f>
        <v>0</v>
      </c>
      <c r="Z36" s="180">
        <f>'27'!$G$44</f>
        <v>0</v>
      </c>
      <c r="AA36" s="180">
        <f>+'27'!$S$109</f>
        <v>0</v>
      </c>
      <c r="AB36" s="180">
        <f>'27'!$G$45+'27'!$G$46+'27'!$G$47</f>
        <v>0</v>
      </c>
      <c r="AC36" s="180">
        <f>+'27'!$U$109</f>
        <v>0</v>
      </c>
      <c r="AD36" s="180">
        <f>+'27'!$V$109</f>
        <v>0</v>
      </c>
      <c r="AE36" s="180">
        <f>+'27'!$W$109</f>
        <v>0</v>
      </c>
      <c r="AF36" s="180">
        <f>+'27'!$X$109</f>
        <v>0</v>
      </c>
      <c r="AG36" s="180">
        <f>+'27'!$Y$109</f>
        <v>0</v>
      </c>
      <c r="AH36" s="180">
        <f>+'27'!$AB$109</f>
        <v>0</v>
      </c>
      <c r="AI36" s="182">
        <f>+'27'!$AC$109</f>
        <v>0</v>
      </c>
      <c r="AJ36" s="180">
        <f>+'27'!$AD$109</f>
        <v>0</v>
      </c>
      <c r="AK36" s="183">
        <f>+'27'!$AA$109</f>
        <v>0</v>
      </c>
      <c r="AL36" s="183">
        <f>+'27'!$AE$103</f>
        <v>1</v>
      </c>
      <c r="AM36" s="182">
        <f>+'27'!$AG$109</f>
        <v>0</v>
      </c>
      <c r="AN36" s="182">
        <f>+'27'!$AH$109</f>
        <v>0</v>
      </c>
      <c r="AO36" s="182">
        <f>+'27'!$AE$109</f>
        <v>0</v>
      </c>
      <c r="AP36" s="184">
        <f>+'27'!$AJ$109</f>
        <v>0</v>
      </c>
      <c r="AQ36" s="183">
        <f t="shared" si="3"/>
        <v>0.97</v>
      </c>
      <c r="AR36" s="185">
        <f t="shared" si="18"/>
        <v>0</v>
      </c>
      <c r="AS36" s="182">
        <f t="shared" si="4"/>
        <v>0</v>
      </c>
      <c r="AT36" s="182">
        <f t="shared" si="5"/>
        <v>0</v>
      </c>
      <c r="AU36" s="182">
        <f>+'27'!$AH$109</f>
        <v>0</v>
      </c>
      <c r="AV36" s="184">
        <f>+'27'!$AJ$109</f>
        <v>0</v>
      </c>
      <c r="AW36" s="182">
        <f t="shared" si="6"/>
        <v>0</v>
      </c>
      <c r="AX36" s="187">
        <f>+'27'!$AI$109</f>
        <v>0</v>
      </c>
      <c r="AY36" s="188">
        <f>+'27'!$B$83</f>
        <v>0</v>
      </c>
      <c r="AZ36" s="381">
        <f>'27'!F14</f>
        <v>0</v>
      </c>
      <c r="BA36" s="372" t="str">
        <f>IF('27'!$B$81="","",'27'!$B$81)</f>
        <v/>
      </c>
      <c r="BB36" s="3">
        <f t="shared" si="19"/>
        <v>0</v>
      </c>
      <c r="BC36" s="3">
        <f t="shared" si="7"/>
        <v>0</v>
      </c>
      <c r="BD36" s="3">
        <f t="shared" si="8"/>
        <v>0</v>
      </c>
      <c r="BE36" s="3">
        <f t="shared" si="9"/>
        <v>0</v>
      </c>
      <c r="BG36" s="42">
        <f>+'27'!$G$48</f>
        <v>0</v>
      </c>
      <c r="BI36" s="119">
        <f t="shared" si="28"/>
        <v>0</v>
      </c>
      <c r="BJ36" s="119">
        <f t="shared" si="28"/>
        <v>0</v>
      </c>
      <c r="BK36" s="119">
        <f t="shared" si="28"/>
        <v>0</v>
      </c>
      <c r="BL36" s="119">
        <f t="shared" si="28"/>
        <v>0</v>
      </c>
      <c r="BM36" s="119">
        <f t="shared" si="28"/>
        <v>0</v>
      </c>
      <c r="BN36" s="119">
        <f t="shared" si="28"/>
        <v>0</v>
      </c>
      <c r="BO36" s="119">
        <f t="shared" si="28"/>
        <v>0</v>
      </c>
      <c r="BP36" s="119">
        <f t="shared" si="28"/>
        <v>0</v>
      </c>
      <c r="BQ36" s="119">
        <f t="shared" si="28"/>
        <v>0</v>
      </c>
      <c r="BR36" s="119">
        <f t="shared" si="28"/>
        <v>0</v>
      </c>
      <c r="BS36" s="119">
        <f t="shared" si="29"/>
        <v>0</v>
      </c>
      <c r="BT36" s="119">
        <f t="shared" si="29"/>
        <v>0</v>
      </c>
      <c r="BU36" s="119">
        <f t="shared" si="29"/>
        <v>0</v>
      </c>
      <c r="BV36" s="119">
        <f t="shared" si="29"/>
        <v>0</v>
      </c>
      <c r="BW36" s="119">
        <f t="shared" si="29"/>
        <v>0</v>
      </c>
      <c r="BX36" s="119">
        <f t="shared" si="29"/>
        <v>0</v>
      </c>
      <c r="BY36" s="119">
        <f t="shared" si="29"/>
        <v>0</v>
      </c>
      <c r="BZ36" s="119">
        <f t="shared" si="29"/>
        <v>0</v>
      </c>
      <c r="CA36" s="119">
        <f t="shared" si="29"/>
        <v>0</v>
      </c>
      <c r="CB36" s="119">
        <f t="shared" si="29"/>
        <v>0</v>
      </c>
      <c r="CC36" s="119">
        <f t="shared" si="30"/>
        <v>0</v>
      </c>
      <c r="CD36" s="119">
        <f t="shared" si="30"/>
        <v>0</v>
      </c>
      <c r="CE36" s="119">
        <f t="shared" si="30"/>
        <v>0</v>
      </c>
      <c r="CF36" s="119">
        <f t="shared" si="30"/>
        <v>0</v>
      </c>
      <c r="CG36" s="119">
        <f t="shared" si="30"/>
        <v>0</v>
      </c>
      <c r="CH36" s="119">
        <f t="shared" si="30"/>
        <v>0</v>
      </c>
      <c r="CI36" s="119">
        <f t="shared" si="30"/>
        <v>0</v>
      </c>
      <c r="CJ36" s="119">
        <f t="shared" si="30"/>
        <v>0</v>
      </c>
      <c r="CK36" s="119">
        <f t="shared" si="30"/>
        <v>0</v>
      </c>
      <c r="CL36" s="119">
        <f t="shared" si="30"/>
        <v>0</v>
      </c>
      <c r="CM36" s="119">
        <f t="shared" si="31"/>
        <v>0</v>
      </c>
      <c r="CN36" s="119">
        <f t="shared" si="31"/>
        <v>0</v>
      </c>
      <c r="CO36" s="119">
        <f t="shared" si="31"/>
        <v>0</v>
      </c>
      <c r="CP36" s="119">
        <f t="shared" si="31"/>
        <v>0</v>
      </c>
      <c r="CQ36" s="119">
        <f t="shared" si="31"/>
        <v>0</v>
      </c>
      <c r="CR36" s="119">
        <f t="shared" si="31"/>
        <v>0</v>
      </c>
      <c r="CS36" s="119">
        <f t="shared" si="31"/>
        <v>0</v>
      </c>
      <c r="CT36" s="119">
        <f t="shared" si="31"/>
        <v>0</v>
      </c>
      <c r="CU36" s="119">
        <f t="shared" si="31"/>
        <v>0</v>
      </c>
      <c r="CV36" s="119">
        <f t="shared" si="31"/>
        <v>0</v>
      </c>
      <c r="CW36" s="119">
        <f t="shared" si="32"/>
        <v>0</v>
      </c>
      <c r="CX36" s="119">
        <f t="shared" si="32"/>
        <v>0</v>
      </c>
      <c r="CY36" s="119">
        <f t="shared" si="32"/>
        <v>0</v>
      </c>
      <c r="CZ36" s="119">
        <f t="shared" si="32"/>
        <v>0</v>
      </c>
      <c r="DA36" s="119">
        <f t="shared" si="32"/>
        <v>0</v>
      </c>
      <c r="DB36" s="119">
        <f t="shared" si="32"/>
        <v>0</v>
      </c>
      <c r="DC36" s="119">
        <f t="shared" si="32"/>
        <v>0</v>
      </c>
      <c r="DD36" s="119">
        <f t="shared" si="32"/>
        <v>0</v>
      </c>
      <c r="DE36" s="119">
        <f t="shared" si="32"/>
        <v>0</v>
      </c>
      <c r="DF36" s="119">
        <f t="shared" si="32"/>
        <v>0</v>
      </c>
      <c r="DH36" s="118">
        <f t="shared" si="15"/>
        <v>0</v>
      </c>
      <c r="DI36" s="118">
        <f t="shared" si="33"/>
        <v>0</v>
      </c>
      <c r="DJ36" s="118">
        <f t="shared" si="33"/>
        <v>0</v>
      </c>
      <c r="DK36" s="118">
        <f t="shared" si="33"/>
        <v>0</v>
      </c>
      <c r="DL36" s="118">
        <f t="shared" si="33"/>
        <v>0</v>
      </c>
      <c r="DM36" s="118">
        <f t="shared" si="33"/>
        <v>0</v>
      </c>
      <c r="DN36" s="118">
        <f t="shared" si="33"/>
        <v>0</v>
      </c>
      <c r="DO36" s="118">
        <f t="shared" si="33"/>
        <v>0</v>
      </c>
      <c r="DP36" s="118">
        <f t="shared" si="33"/>
        <v>0</v>
      </c>
      <c r="DQ36" s="118">
        <f t="shared" si="33"/>
        <v>0</v>
      </c>
      <c r="DR36" s="118">
        <f t="shared" si="33"/>
        <v>0</v>
      </c>
      <c r="DS36" s="118">
        <f t="shared" si="34"/>
        <v>0</v>
      </c>
      <c r="DT36" s="118">
        <f t="shared" si="34"/>
        <v>0</v>
      </c>
      <c r="DU36" s="118">
        <f t="shared" si="34"/>
        <v>0</v>
      </c>
      <c r="DV36" s="118">
        <f t="shared" si="34"/>
        <v>0</v>
      </c>
      <c r="DW36" s="118">
        <f t="shared" si="34"/>
        <v>0</v>
      </c>
      <c r="DX36" s="118">
        <f t="shared" si="34"/>
        <v>0</v>
      </c>
      <c r="DY36" s="118">
        <f t="shared" si="34"/>
        <v>0</v>
      </c>
      <c r="DZ36" s="118">
        <f t="shared" si="34"/>
        <v>0</v>
      </c>
      <c r="EA36" s="118">
        <f t="shared" si="34"/>
        <v>0</v>
      </c>
      <c r="EB36" s="118">
        <f t="shared" si="34"/>
        <v>0</v>
      </c>
      <c r="EC36" s="118">
        <f t="shared" si="34"/>
        <v>0</v>
      </c>
      <c r="ED36" s="118">
        <f t="shared" si="34"/>
        <v>0</v>
      </c>
      <c r="EE36" s="118">
        <f t="shared" si="34"/>
        <v>0</v>
      </c>
      <c r="EF36" s="118">
        <f t="shared" si="34"/>
        <v>0</v>
      </c>
    </row>
    <row r="37" spans="1:136" ht="33" customHeight="1">
      <c r="A37" s="176">
        <f t="shared" si="20"/>
        <v>28</v>
      </c>
      <c r="B37" s="177">
        <f>+'28'!$AD$103</f>
        <v>0</v>
      </c>
      <c r="C37" s="178" t="str">
        <f>+'28'!$AH$103</f>
        <v>New Balance</v>
      </c>
      <c r="D37" s="178" t="str">
        <f>+'28'!$B$103</f>
        <v>PWI2(ID)</v>
      </c>
      <c r="E37" s="178" t="str">
        <f>+'28'!$C$103</f>
        <v>Tong HongVN)</v>
      </c>
      <c r="F37" s="372">
        <f>+'28'!$D$103</f>
        <v>0</v>
      </c>
      <c r="G37" s="179" t="str">
        <f>+'28'!$E$103</f>
        <v/>
      </c>
      <c r="H37" s="179" t="str">
        <f>+'28'!$F$103</f>
        <v/>
      </c>
      <c r="I37" s="372">
        <f>+'28'!$G$103</f>
        <v>0</v>
      </c>
      <c r="J37" s="180">
        <f>+'28'!$H$103</f>
        <v>0</v>
      </c>
      <c r="K37" s="179" t="str">
        <f>+'28'!$I$103</f>
        <v/>
      </c>
      <c r="L37" s="179" t="str">
        <f>+'28'!$J$103</f>
        <v/>
      </c>
      <c r="M37" s="291"/>
      <c r="N37" s="181" t="str">
        <f>+'28'!$K$103</f>
        <v>Insert Leather Names of your Tannery</v>
      </c>
      <c r="O37" s="181">
        <f>+'28'!$L$103</f>
        <v>0</v>
      </c>
      <c r="P37" s="179">
        <f>+'28'!$M$103</f>
        <v>0</v>
      </c>
      <c r="Q37" s="180">
        <f>+'28'!$N$109</f>
        <v>0</v>
      </c>
      <c r="R37" s="180">
        <f>'28'!$G$40</f>
        <v>0</v>
      </c>
      <c r="S37" s="180">
        <f>+'28'!$O$109</f>
        <v>0</v>
      </c>
      <c r="T37" s="180">
        <f>'28'!$G$41</f>
        <v>0</v>
      </c>
      <c r="U37" s="180">
        <f>+'28'!$P$109</f>
        <v>0</v>
      </c>
      <c r="V37" s="180">
        <f>'28'!$G$42</f>
        <v>0</v>
      </c>
      <c r="W37" s="180">
        <f>+'28'!$Q$109</f>
        <v>0</v>
      </c>
      <c r="X37" s="180">
        <f>'28'!$G$43</f>
        <v>0</v>
      </c>
      <c r="Y37" s="180">
        <f>+'28'!$R$109</f>
        <v>0</v>
      </c>
      <c r="Z37" s="180">
        <f>'28'!$G$44</f>
        <v>0</v>
      </c>
      <c r="AA37" s="180">
        <f>+'28'!$S$109</f>
        <v>0</v>
      </c>
      <c r="AB37" s="180">
        <f>'28'!$G$45+'28'!$G$46+'28'!$G$47</f>
        <v>0</v>
      </c>
      <c r="AC37" s="180">
        <f>+'28'!$U$109</f>
        <v>0</v>
      </c>
      <c r="AD37" s="180">
        <f>+'28'!$V$109</f>
        <v>0</v>
      </c>
      <c r="AE37" s="180">
        <f>+'28'!$W$109</f>
        <v>0</v>
      </c>
      <c r="AF37" s="180">
        <f>+'28'!$X$109</f>
        <v>0</v>
      </c>
      <c r="AG37" s="180">
        <f>+'28'!$Y$109</f>
        <v>0</v>
      </c>
      <c r="AH37" s="180">
        <f>+'28'!$AB$109</f>
        <v>0</v>
      </c>
      <c r="AI37" s="182">
        <f>+'28'!$AC$109</f>
        <v>0</v>
      </c>
      <c r="AJ37" s="180">
        <f>+'28'!$AD$109</f>
        <v>0</v>
      </c>
      <c r="AK37" s="183">
        <f>+'28'!$AA$109</f>
        <v>0</v>
      </c>
      <c r="AL37" s="183">
        <f>+'28'!$AE$103</f>
        <v>1</v>
      </c>
      <c r="AM37" s="182">
        <f>+'28'!$AG$109</f>
        <v>0</v>
      </c>
      <c r="AN37" s="182">
        <f>+'28'!$AH$109</f>
        <v>0</v>
      </c>
      <c r="AO37" s="182">
        <f>+'28'!$AE$109</f>
        <v>0</v>
      </c>
      <c r="AP37" s="184">
        <f>+'28'!$AJ$109</f>
        <v>0</v>
      </c>
      <c r="AQ37" s="183">
        <f t="shared" si="3"/>
        <v>0.97</v>
      </c>
      <c r="AR37" s="185">
        <f t="shared" si="18"/>
        <v>0</v>
      </c>
      <c r="AS37" s="182">
        <f t="shared" si="4"/>
        <v>0</v>
      </c>
      <c r="AT37" s="182">
        <f t="shared" si="5"/>
        <v>0</v>
      </c>
      <c r="AU37" s="182">
        <f>+'28'!$AH$109</f>
        <v>0</v>
      </c>
      <c r="AV37" s="184">
        <f>+'28'!$AJ$109</f>
        <v>0</v>
      </c>
      <c r="AW37" s="182">
        <f t="shared" si="6"/>
        <v>0</v>
      </c>
      <c r="AX37" s="187">
        <f>+'28'!$AI$109</f>
        <v>0</v>
      </c>
      <c r="AY37" s="188">
        <f>+'28'!$B$83</f>
        <v>0</v>
      </c>
      <c r="AZ37" s="381">
        <f>'28'!F14</f>
        <v>0</v>
      </c>
      <c r="BA37" s="372" t="str">
        <f>IF('28'!$B$81="","",'28'!$B$81)</f>
        <v/>
      </c>
      <c r="BB37" s="3">
        <f t="shared" si="19"/>
        <v>0</v>
      </c>
      <c r="BC37" s="3">
        <f t="shared" si="7"/>
        <v>0</v>
      </c>
      <c r="BD37" s="3">
        <f t="shared" si="8"/>
        <v>0</v>
      </c>
      <c r="BE37" s="3">
        <f t="shared" si="9"/>
        <v>0</v>
      </c>
      <c r="BG37" s="42">
        <f>+'28'!$G$48</f>
        <v>0</v>
      </c>
      <c r="BI37" s="119">
        <f t="shared" si="28"/>
        <v>0</v>
      </c>
      <c r="BJ37" s="119">
        <f t="shared" si="28"/>
        <v>0</v>
      </c>
      <c r="BK37" s="119">
        <f t="shared" si="28"/>
        <v>0</v>
      </c>
      <c r="BL37" s="119">
        <f t="shared" si="28"/>
        <v>0</v>
      </c>
      <c r="BM37" s="119">
        <f t="shared" si="28"/>
        <v>0</v>
      </c>
      <c r="BN37" s="119">
        <f t="shared" si="28"/>
        <v>0</v>
      </c>
      <c r="BO37" s="119">
        <f t="shared" si="28"/>
        <v>0</v>
      </c>
      <c r="BP37" s="119">
        <f t="shared" si="28"/>
        <v>0</v>
      </c>
      <c r="BQ37" s="119">
        <f t="shared" si="28"/>
        <v>0</v>
      </c>
      <c r="BR37" s="119">
        <f t="shared" si="28"/>
        <v>0</v>
      </c>
      <c r="BS37" s="119">
        <f t="shared" si="29"/>
        <v>0</v>
      </c>
      <c r="BT37" s="119">
        <f t="shared" si="29"/>
        <v>0</v>
      </c>
      <c r="BU37" s="119">
        <f t="shared" si="29"/>
        <v>0</v>
      </c>
      <c r="BV37" s="119">
        <f t="shared" si="29"/>
        <v>0</v>
      </c>
      <c r="BW37" s="119">
        <f t="shared" si="29"/>
        <v>0</v>
      </c>
      <c r="BX37" s="119">
        <f t="shared" si="29"/>
        <v>0</v>
      </c>
      <c r="BY37" s="119">
        <f t="shared" si="29"/>
        <v>0</v>
      </c>
      <c r="BZ37" s="119">
        <f t="shared" si="29"/>
        <v>0</v>
      </c>
      <c r="CA37" s="119">
        <f t="shared" si="29"/>
        <v>0</v>
      </c>
      <c r="CB37" s="119">
        <f t="shared" si="29"/>
        <v>0</v>
      </c>
      <c r="CC37" s="119">
        <f t="shared" si="30"/>
        <v>0</v>
      </c>
      <c r="CD37" s="119">
        <f t="shared" si="30"/>
        <v>0</v>
      </c>
      <c r="CE37" s="119">
        <f t="shared" si="30"/>
        <v>0</v>
      </c>
      <c r="CF37" s="119">
        <f t="shared" si="30"/>
        <v>0</v>
      </c>
      <c r="CG37" s="119">
        <f t="shared" si="30"/>
        <v>0</v>
      </c>
      <c r="CH37" s="119">
        <f t="shared" si="30"/>
        <v>0</v>
      </c>
      <c r="CI37" s="119">
        <f t="shared" si="30"/>
        <v>0</v>
      </c>
      <c r="CJ37" s="119">
        <f t="shared" si="30"/>
        <v>0</v>
      </c>
      <c r="CK37" s="119">
        <f t="shared" si="30"/>
        <v>0</v>
      </c>
      <c r="CL37" s="119">
        <f t="shared" si="30"/>
        <v>0</v>
      </c>
      <c r="CM37" s="119">
        <f t="shared" si="31"/>
        <v>0</v>
      </c>
      <c r="CN37" s="119">
        <f t="shared" si="31"/>
        <v>0</v>
      </c>
      <c r="CO37" s="119">
        <f t="shared" si="31"/>
        <v>0</v>
      </c>
      <c r="CP37" s="119">
        <f t="shared" si="31"/>
        <v>0</v>
      </c>
      <c r="CQ37" s="119">
        <f t="shared" si="31"/>
        <v>0</v>
      </c>
      <c r="CR37" s="119">
        <f t="shared" si="31"/>
        <v>0</v>
      </c>
      <c r="CS37" s="119">
        <f t="shared" si="31"/>
        <v>0</v>
      </c>
      <c r="CT37" s="119">
        <f t="shared" si="31"/>
        <v>0</v>
      </c>
      <c r="CU37" s="119">
        <f t="shared" si="31"/>
        <v>0</v>
      </c>
      <c r="CV37" s="119">
        <f t="shared" si="31"/>
        <v>0</v>
      </c>
      <c r="CW37" s="119">
        <f t="shared" si="32"/>
        <v>0</v>
      </c>
      <c r="CX37" s="119">
        <f t="shared" si="32"/>
        <v>0</v>
      </c>
      <c r="CY37" s="119">
        <f t="shared" si="32"/>
        <v>0</v>
      </c>
      <c r="CZ37" s="119">
        <f t="shared" si="32"/>
        <v>0</v>
      </c>
      <c r="DA37" s="119">
        <f t="shared" si="32"/>
        <v>0</v>
      </c>
      <c r="DB37" s="119">
        <f t="shared" si="32"/>
        <v>0</v>
      </c>
      <c r="DC37" s="119">
        <f t="shared" si="32"/>
        <v>0</v>
      </c>
      <c r="DD37" s="119">
        <f t="shared" si="32"/>
        <v>0</v>
      </c>
      <c r="DE37" s="119">
        <f t="shared" si="32"/>
        <v>0</v>
      </c>
      <c r="DF37" s="119">
        <f t="shared" si="32"/>
        <v>0</v>
      </c>
      <c r="DH37" s="118">
        <f t="shared" si="15"/>
        <v>0</v>
      </c>
      <c r="DI37" s="118">
        <f t="shared" si="33"/>
        <v>0</v>
      </c>
      <c r="DJ37" s="118">
        <f t="shared" si="33"/>
        <v>0</v>
      </c>
      <c r="DK37" s="118">
        <f t="shared" si="33"/>
        <v>0</v>
      </c>
      <c r="DL37" s="118">
        <f t="shared" si="33"/>
        <v>0</v>
      </c>
      <c r="DM37" s="118">
        <f t="shared" si="33"/>
        <v>0</v>
      </c>
      <c r="DN37" s="118">
        <f t="shared" si="33"/>
        <v>0</v>
      </c>
      <c r="DO37" s="118">
        <f t="shared" si="33"/>
        <v>0</v>
      </c>
      <c r="DP37" s="118">
        <f t="shared" si="33"/>
        <v>0</v>
      </c>
      <c r="DQ37" s="118">
        <f t="shared" si="33"/>
        <v>0</v>
      </c>
      <c r="DR37" s="118">
        <f t="shared" si="33"/>
        <v>0</v>
      </c>
      <c r="DS37" s="118">
        <f t="shared" si="34"/>
        <v>0</v>
      </c>
      <c r="DT37" s="118">
        <f t="shared" si="34"/>
        <v>0</v>
      </c>
      <c r="DU37" s="118">
        <f t="shared" si="34"/>
        <v>0</v>
      </c>
      <c r="DV37" s="118">
        <f t="shared" si="34"/>
        <v>0</v>
      </c>
      <c r="DW37" s="118">
        <f t="shared" si="34"/>
        <v>0</v>
      </c>
      <c r="DX37" s="118">
        <f t="shared" si="34"/>
        <v>0</v>
      </c>
      <c r="DY37" s="118">
        <f t="shared" si="34"/>
        <v>0</v>
      </c>
      <c r="DZ37" s="118">
        <f t="shared" si="34"/>
        <v>0</v>
      </c>
      <c r="EA37" s="118">
        <f t="shared" si="34"/>
        <v>0</v>
      </c>
      <c r="EB37" s="118">
        <f t="shared" si="34"/>
        <v>0</v>
      </c>
      <c r="EC37" s="118">
        <f t="shared" si="34"/>
        <v>0</v>
      </c>
      <c r="ED37" s="118">
        <f t="shared" si="34"/>
        <v>0</v>
      </c>
      <c r="EE37" s="118">
        <f t="shared" si="34"/>
        <v>0</v>
      </c>
      <c r="EF37" s="118">
        <f t="shared" si="34"/>
        <v>0</v>
      </c>
    </row>
    <row r="38" spans="1:136" ht="33" customHeight="1">
      <c r="A38" s="176">
        <f t="shared" si="20"/>
        <v>29</v>
      </c>
      <c r="B38" s="177">
        <f>+'29'!$AD$103</f>
        <v>0</v>
      </c>
      <c r="C38" s="178" t="str">
        <f>+'29'!$AH$103</f>
        <v>New Balance</v>
      </c>
      <c r="D38" s="178" t="str">
        <f>+'29'!$B$103</f>
        <v>PWI2(ID)</v>
      </c>
      <c r="E38" s="178" t="str">
        <f>+'29'!$C$103</f>
        <v>Tong HongVN)</v>
      </c>
      <c r="F38" s="372">
        <f>+'29'!$D$103</f>
        <v>0</v>
      </c>
      <c r="G38" s="179" t="str">
        <f>+'29'!$E$103</f>
        <v/>
      </c>
      <c r="H38" s="179" t="str">
        <f>+'29'!$F$103</f>
        <v/>
      </c>
      <c r="I38" s="372">
        <f>+'29'!$G$103</f>
        <v>0</v>
      </c>
      <c r="J38" s="180">
        <f>+'29'!$H$103</f>
        <v>0</v>
      </c>
      <c r="K38" s="179" t="str">
        <f>+'29'!$I$103</f>
        <v/>
      </c>
      <c r="L38" s="179" t="str">
        <f>+'29'!$J$103</f>
        <v/>
      </c>
      <c r="M38" s="291"/>
      <c r="N38" s="181" t="str">
        <f>+'29'!$K$103</f>
        <v>Insert Leather Names of your Tannery</v>
      </c>
      <c r="O38" s="181">
        <f>+'29'!$L$103</f>
        <v>0</v>
      </c>
      <c r="P38" s="179">
        <f>+'29'!$M$103</f>
        <v>0</v>
      </c>
      <c r="Q38" s="180">
        <f>+'29'!$N$109</f>
        <v>0</v>
      </c>
      <c r="R38" s="180">
        <f>'29'!$G$40</f>
        <v>0</v>
      </c>
      <c r="S38" s="180">
        <f>+'29'!$O$109</f>
        <v>0</v>
      </c>
      <c r="T38" s="180">
        <f>'29'!$G$41</f>
        <v>0</v>
      </c>
      <c r="U38" s="180">
        <f>+'29'!$P$109</f>
        <v>0</v>
      </c>
      <c r="V38" s="180">
        <f>'29'!$G$42</f>
        <v>0</v>
      </c>
      <c r="W38" s="180">
        <f>+'29'!$Q$109</f>
        <v>0</v>
      </c>
      <c r="X38" s="180">
        <f>'29'!$G$43</f>
        <v>0</v>
      </c>
      <c r="Y38" s="180">
        <f>+'29'!$R$109</f>
        <v>0</v>
      </c>
      <c r="Z38" s="180">
        <f>'29'!$G$44</f>
        <v>0</v>
      </c>
      <c r="AA38" s="180">
        <f>+'29'!$S$109</f>
        <v>0</v>
      </c>
      <c r="AB38" s="180">
        <f>'29'!$G$45+'29'!$G$46+'29'!$G$47</f>
        <v>0</v>
      </c>
      <c r="AC38" s="180">
        <f>+'29'!$U$109</f>
        <v>0</v>
      </c>
      <c r="AD38" s="180">
        <f>+'29'!$V$109</f>
        <v>0</v>
      </c>
      <c r="AE38" s="180">
        <f>+'29'!$W$109</f>
        <v>0</v>
      </c>
      <c r="AF38" s="180">
        <f>+'29'!$X$109</f>
        <v>0</v>
      </c>
      <c r="AG38" s="180">
        <f>+'29'!$Y$109</f>
        <v>0</v>
      </c>
      <c r="AH38" s="180">
        <f>+'29'!$AB$109</f>
        <v>0</v>
      </c>
      <c r="AI38" s="182">
        <f>+'29'!$AC$109</f>
        <v>0</v>
      </c>
      <c r="AJ38" s="180">
        <f>+'29'!$AD$109</f>
        <v>0</v>
      </c>
      <c r="AK38" s="183">
        <f>+'29'!$AA$109</f>
        <v>0</v>
      </c>
      <c r="AL38" s="183">
        <f>+'29'!$AE$103</f>
        <v>1</v>
      </c>
      <c r="AM38" s="182">
        <f>+'29'!$AG$109</f>
        <v>0</v>
      </c>
      <c r="AN38" s="182">
        <f>+'29'!$AH$109</f>
        <v>0</v>
      </c>
      <c r="AO38" s="182">
        <f>+'29'!$AE$109</f>
        <v>0</v>
      </c>
      <c r="AP38" s="184">
        <f>+'29'!$AJ$109</f>
        <v>0</v>
      </c>
      <c r="AQ38" s="183">
        <f t="shared" si="3"/>
        <v>0.97</v>
      </c>
      <c r="AR38" s="185">
        <f t="shared" si="18"/>
        <v>0</v>
      </c>
      <c r="AS38" s="182">
        <f t="shared" si="4"/>
        <v>0</v>
      </c>
      <c r="AT38" s="182">
        <f t="shared" si="5"/>
        <v>0</v>
      </c>
      <c r="AU38" s="182">
        <f>+'29'!$AH$109</f>
        <v>0</v>
      </c>
      <c r="AV38" s="184">
        <f>+'29'!$AJ$109</f>
        <v>0</v>
      </c>
      <c r="AW38" s="182">
        <f t="shared" si="6"/>
        <v>0</v>
      </c>
      <c r="AX38" s="187">
        <f>+'29'!$AI$109</f>
        <v>0</v>
      </c>
      <c r="AY38" s="188">
        <f>+'29'!$B$83</f>
        <v>0</v>
      </c>
      <c r="AZ38" s="381">
        <f>'29'!F14</f>
        <v>0</v>
      </c>
      <c r="BA38" s="372" t="str">
        <f>IF('29'!$B$81="","",'29'!$B$81)</f>
        <v/>
      </c>
      <c r="BB38" s="3">
        <f t="shared" si="19"/>
        <v>0</v>
      </c>
      <c r="BC38" s="3">
        <f t="shared" si="7"/>
        <v>0</v>
      </c>
      <c r="BD38" s="3">
        <f t="shared" si="8"/>
        <v>0</v>
      </c>
      <c r="BE38" s="3">
        <f t="shared" si="9"/>
        <v>0</v>
      </c>
      <c r="BG38" s="42">
        <f>+'29'!$G$48</f>
        <v>0</v>
      </c>
      <c r="BI38" s="119">
        <f t="shared" si="28"/>
        <v>0</v>
      </c>
      <c r="BJ38" s="119">
        <f t="shared" si="28"/>
        <v>0</v>
      </c>
      <c r="BK38" s="119">
        <f t="shared" si="28"/>
        <v>0</v>
      </c>
      <c r="BL38" s="119">
        <f t="shared" si="28"/>
        <v>0</v>
      </c>
      <c r="BM38" s="119">
        <f t="shared" si="28"/>
        <v>0</v>
      </c>
      <c r="BN38" s="119">
        <f t="shared" si="28"/>
        <v>0</v>
      </c>
      <c r="BO38" s="119">
        <f t="shared" si="28"/>
        <v>0</v>
      </c>
      <c r="BP38" s="119">
        <f t="shared" si="28"/>
        <v>0</v>
      </c>
      <c r="BQ38" s="119">
        <f t="shared" si="28"/>
        <v>0</v>
      </c>
      <c r="BR38" s="119">
        <f t="shared" si="28"/>
        <v>0</v>
      </c>
      <c r="BS38" s="119">
        <f t="shared" si="29"/>
        <v>0</v>
      </c>
      <c r="BT38" s="119">
        <f t="shared" si="29"/>
        <v>0</v>
      </c>
      <c r="BU38" s="119">
        <f t="shared" si="29"/>
        <v>0</v>
      </c>
      <c r="BV38" s="119">
        <f t="shared" si="29"/>
        <v>0</v>
      </c>
      <c r="BW38" s="119">
        <f t="shared" si="29"/>
        <v>0</v>
      </c>
      <c r="BX38" s="119">
        <f t="shared" si="29"/>
        <v>0</v>
      </c>
      <c r="BY38" s="119">
        <f t="shared" si="29"/>
        <v>0</v>
      </c>
      <c r="BZ38" s="119">
        <f t="shared" si="29"/>
        <v>0</v>
      </c>
      <c r="CA38" s="119">
        <f t="shared" si="29"/>
        <v>0</v>
      </c>
      <c r="CB38" s="119">
        <f t="shared" si="29"/>
        <v>0</v>
      </c>
      <c r="CC38" s="119">
        <f t="shared" si="30"/>
        <v>0</v>
      </c>
      <c r="CD38" s="119">
        <f t="shared" si="30"/>
        <v>0</v>
      </c>
      <c r="CE38" s="119">
        <f t="shared" si="30"/>
        <v>0</v>
      </c>
      <c r="CF38" s="119">
        <f t="shared" si="30"/>
        <v>0</v>
      </c>
      <c r="CG38" s="119">
        <f t="shared" si="30"/>
        <v>0</v>
      </c>
      <c r="CH38" s="119">
        <f t="shared" si="30"/>
        <v>0</v>
      </c>
      <c r="CI38" s="119">
        <f t="shared" si="30"/>
        <v>0</v>
      </c>
      <c r="CJ38" s="119">
        <f t="shared" si="30"/>
        <v>0</v>
      </c>
      <c r="CK38" s="119">
        <f t="shared" si="30"/>
        <v>0</v>
      </c>
      <c r="CL38" s="119">
        <f t="shared" si="30"/>
        <v>0</v>
      </c>
      <c r="CM38" s="119">
        <f t="shared" si="31"/>
        <v>0</v>
      </c>
      <c r="CN38" s="119">
        <f t="shared" si="31"/>
        <v>0</v>
      </c>
      <c r="CO38" s="119">
        <f t="shared" si="31"/>
        <v>0</v>
      </c>
      <c r="CP38" s="119">
        <f t="shared" si="31"/>
        <v>0</v>
      </c>
      <c r="CQ38" s="119">
        <f t="shared" si="31"/>
        <v>0</v>
      </c>
      <c r="CR38" s="119">
        <f t="shared" si="31"/>
        <v>0</v>
      </c>
      <c r="CS38" s="119">
        <f t="shared" si="31"/>
        <v>0</v>
      </c>
      <c r="CT38" s="119">
        <f t="shared" si="31"/>
        <v>0</v>
      </c>
      <c r="CU38" s="119">
        <f t="shared" si="31"/>
        <v>0</v>
      </c>
      <c r="CV38" s="119">
        <f t="shared" si="31"/>
        <v>0</v>
      </c>
      <c r="CW38" s="119">
        <f t="shared" si="32"/>
        <v>0</v>
      </c>
      <c r="CX38" s="119">
        <f t="shared" si="32"/>
        <v>0</v>
      </c>
      <c r="CY38" s="119">
        <f t="shared" si="32"/>
        <v>0</v>
      </c>
      <c r="CZ38" s="119">
        <f t="shared" si="32"/>
        <v>0</v>
      </c>
      <c r="DA38" s="119">
        <f t="shared" si="32"/>
        <v>0</v>
      </c>
      <c r="DB38" s="119">
        <f t="shared" si="32"/>
        <v>0</v>
      </c>
      <c r="DC38" s="119">
        <f t="shared" si="32"/>
        <v>0</v>
      </c>
      <c r="DD38" s="119">
        <f t="shared" si="32"/>
        <v>0</v>
      </c>
      <c r="DE38" s="119">
        <f t="shared" si="32"/>
        <v>0</v>
      </c>
      <c r="DF38" s="119">
        <f t="shared" si="32"/>
        <v>0</v>
      </c>
      <c r="DH38" s="118">
        <f t="shared" si="15"/>
        <v>0</v>
      </c>
      <c r="DI38" s="118">
        <f t="shared" si="33"/>
        <v>0</v>
      </c>
      <c r="DJ38" s="118">
        <f t="shared" si="33"/>
        <v>0</v>
      </c>
      <c r="DK38" s="118">
        <f t="shared" si="33"/>
        <v>0</v>
      </c>
      <c r="DL38" s="118">
        <f t="shared" si="33"/>
        <v>0</v>
      </c>
      <c r="DM38" s="118">
        <f t="shared" si="33"/>
        <v>0</v>
      </c>
      <c r="DN38" s="118">
        <f t="shared" si="33"/>
        <v>0</v>
      </c>
      <c r="DO38" s="118">
        <f t="shared" si="33"/>
        <v>0</v>
      </c>
      <c r="DP38" s="118">
        <f t="shared" si="33"/>
        <v>0</v>
      </c>
      <c r="DQ38" s="118">
        <f t="shared" si="33"/>
        <v>0</v>
      </c>
      <c r="DR38" s="118">
        <f t="shared" si="33"/>
        <v>0</v>
      </c>
      <c r="DS38" s="118">
        <f t="shared" si="34"/>
        <v>0</v>
      </c>
      <c r="DT38" s="118">
        <f t="shared" si="34"/>
        <v>0</v>
      </c>
      <c r="DU38" s="118">
        <f t="shared" si="34"/>
        <v>0</v>
      </c>
      <c r="DV38" s="118">
        <f t="shared" si="34"/>
        <v>0</v>
      </c>
      <c r="DW38" s="118">
        <f t="shared" si="34"/>
        <v>0</v>
      </c>
      <c r="DX38" s="118">
        <f t="shared" si="34"/>
        <v>0</v>
      </c>
      <c r="DY38" s="118">
        <f t="shared" si="34"/>
        <v>0</v>
      </c>
      <c r="DZ38" s="118">
        <f t="shared" si="34"/>
        <v>0</v>
      </c>
      <c r="EA38" s="118">
        <f t="shared" si="34"/>
        <v>0</v>
      </c>
      <c r="EB38" s="118">
        <f t="shared" si="34"/>
        <v>0</v>
      </c>
      <c r="EC38" s="118">
        <f t="shared" si="34"/>
        <v>0</v>
      </c>
      <c r="ED38" s="118">
        <f t="shared" si="34"/>
        <v>0</v>
      </c>
      <c r="EE38" s="118">
        <f t="shared" si="34"/>
        <v>0</v>
      </c>
      <c r="EF38" s="118">
        <f t="shared" si="34"/>
        <v>0</v>
      </c>
    </row>
    <row r="39" spans="1:136" ht="33" customHeight="1">
      <c r="A39" s="176">
        <f t="shared" si="20"/>
        <v>30</v>
      </c>
      <c r="B39" s="177">
        <f>+'30'!$AD$103</f>
        <v>0</v>
      </c>
      <c r="C39" s="178" t="str">
        <f>+'30'!$AH$103</f>
        <v>New Balance</v>
      </c>
      <c r="D39" s="178" t="str">
        <f>+'30'!$B$103</f>
        <v>PWI2(ID)</v>
      </c>
      <c r="E39" s="178" t="str">
        <f>+'30'!$C$103</f>
        <v>Tong HongVN)</v>
      </c>
      <c r="F39" s="372">
        <f>+'30'!$D$103</f>
        <v>0</v>
      </c>
      <c r="G39" s="179" t="str">
        <f>+'30'!$E$103</f>
        <v/>
      </c>
      <c r="H39" s="179" t="str">
        <f>+'30'!$F$103</f>
        <v/>
      </c>
      <c r="I39" s="372">
        <f>+'30'!$G$103</f>
        <v>0</v>
      </c>
      <c r="J39" s="180">
        <f>+'30'!$H$103</f>
        <v>0</v>
      </c>
      <c r="K39" s="179" t="str">
        <f>+'30'!$I$103</f>
        <v/>
      </c>
      <c r="L39" s="179" t="str">
        <f>+'30'!$J$103</f>
        <v/>
      </c>
      <c r="M39" s="291"/>
      <c r="N39" s="181" t="str">
        <f>+'30'!$K$103</f>
        <v>Insert Leather Names of your Tannery</v>
      </c>
      <c r="O39" s="181">
        <f>+'30'!$L$103</f>
        <v>0</v>
      </c>
      <c r="P39" s="179">
        <f>+'30'!$M$103</f>
        <v>0</v>
      </c>
      <c r="Q39" s="180">
        <f>+'30'!$N$109</f>
        <v>0</v>
      </c>
      <c r="R39" s="180">
        <f>'30'!$G$40</f>
        <v>0</v>
      </c>
      <c r="S39" s="180">
        <f>+'30'!$O$109</f>
        <v>0</v>
      </c>
      <c r="T39" s="180">
        <f>'30'!$G$41</f>
        <v>0</v>
      </c>
      <c r="U39" s="180">
        <f>+'30'!$P$109</f>
        <v>0</v>
      </c>
      <c r="V39" s="180">
        <f>'30'!$G$42</f>
        <v>0</v>
      </c>
      <c r="W39" s="180">
        <f>+'30'!$Q$109</f>
        <v>0</v>
      </c>
      <c r="X39" s="180">
        <f>'30'!$G$43</f>
        <v>0</v>
      </c>
      <c r="Y39" s="180">
        <f>+'30'!$R$109</f>
        <v>0</v>
      </c>
      <c r="Z39" s="180">
        <f>'30'!$G$44</f>
        <v>0</v>
      </c>
      <c r="AA39" s="180">
        <f>+'30'!$S$109</f>
        <v>0</v>
      </c>
      <c r="AB39" s="180">
        <f>'30'!$G$45+'30'!$G$46+'30'!$G$47</f>
        <v>0</v>
      </c>
      <c r="AC39" s="180">
        <f>+'30'!$U$109</f>
        <v>0</v>
      </c>
      <c r="AD39" s="180">
        <f>+'30'!$V$109</f>
        <v>0</v>
      </c>
      <c r="AE39" s="180">
        <f>+'30'!$W$109</f>
        <v>0</v>
      </c>
      <c r="AF39" s="180">
        <f>+'30'!$X$109</f>
        <v>0</v>
      </c>
      <c r="AG39" s="180">
        <f>+'30'!$Y$109</f>
        <v>0</v>
      </c>
      <c r="AH39" s="180">
        <f>+'30'!$AB$109</f>
        <v>0</v>
      </c>
      <c r="AI39" s="182">
        <f>+'30'!$AC$109</f>
        <v>0</v>
      </c>
      <c r="AJ39" s="180">
        <f>+'30'!$AD$109</f>
        <v>0</v>
      </c>
      <c r="AK39" s="183">
        <f>+'30'!$AA$109</f>
        <v>0</v>
      </c>
      <c r="AL39" s="183">
        <f>+'30'!$AE$103</f>
        <v>1</v>
      </c>
      <c r="AM39" s="182">
        <f>+'30'!$AG$109</f>
        <v>0</v>
      </c>
      <c r="AN39" s="182">
        <f>+'30'!$AH$109</f>
        <v>0</v>
      </c>
      <c r="AO39" s="182">
        <f>+'30'!$AE$109</f>
        <v>0</v>
      </c>
      <c r="AP39" s="184">
        <f>+'30'!$AJ$109</f>
        <v>0</v>
      </c>
      <c r="AQ39" s="183">
        <f t="shared" si="3"/>
        <v>0.97</v>
      </c>
      <c r="AR39" s="185">
        <f t="shared" si="18"/>
        <v>0</v>
      </c>
      <c r="AS39" s="182">
        <f t="shared" si="4"/>
        <v>0</v>
      </c>
      <c r="AT39" s="182">
        <f t="shared" si="5"/>
        <v>0</v>
      </c>
      <c r="AU39" s="182">
        <f>+'30'!$AH$109</f>
        <v>0</v>
      </c>
      <c r="AV39" s="184">
        <f>+'30'!$AJ$109</f>
        <v>0</v>
      </c>
      <c r="AW39" s="182">
        <f t="shared" si="6"/>
        <v>0</v>
      </c>
      <c r="AX39" s="187">
        <f>+'30'!$AI$109</f>
        <v>0</v>
      </c>
      <c r="AY39" s="188">
        <f>+'30'!$B$83</f>
        <v>0</v>
      </c>
      <c r="AZ39" s="381">
        <f>'30'!F14</f>
        <v>0</v>
      </c>
      <c r="BA39" s="372" t="str">
        <f>IF('30'!$B$81="","",'30'!$B$81)</f>
        <v/>
      </c>
      <c r="BB39" s="3">
        <f t="shared" si="19"/>
        <v>0</v>
      </c>
      <c r="BC39" s="3">
        <f t="shared" si="7"/>
        <v>0</v>
      </c>
      <c r="BD39" s="3">
        <f t="shared" si="8"/>
        <v>0</v>
      </c>
      <c r="BE39" s="3">
        <f t="shared" si="9"/>
        <v>0</v>
      </c>
      <c r="BG39" s="42">
        <f>+'30'!$G$48</f>
        <v>0</v>
      </c>
      <c r="BI39" s="119">
        <f t="shared" si="28"/>
        <v>0</v>
      </c>
      <c r="BJ39" s="119">
        <f t="shared" si="28"/>
        <v>0</v>
      </c>
      <c r="BK39" s="119">
        <f t="shared" si="28"/>
        <v>0</v>
      </c>
      <c r="BL39" s="119">
        <f t="shared" si="28"/>
        <v>0</v>
      </c>
      <c r="BM39" s="119">
        <f t="shared" si="28"/>
        <v>0</v>
      </c>
      <c r="BN39" s="119">
        <f t="shared" si="28"/>
        <v>0</v>
      </c>
      <c r="BO39" s="119">
        <f t="shared" si="28"/>
        <v>0</v>
      </c>
      <c r="BP39" s="119">
        <f t="shared" si="28"/>
        <v>0</v>
      </c>
      <c r="BQ39" s="119">
        <f t="shared" si="28"/>
        <v>0</v>
      </c>
      <c r="BR39" s="119">
        <f t="shared" si="28"/>
        <v>0</v>
      </c>
      <c r="BS39" s="119">
        <f t="shared" si="29"/>
        <v>0</v>
      </c>
      <c r="BT39" s="119">
        <f t="shared" si="29"/>
        <v>0</v>
      </c>
      <c r="BU39" s="119">
        <f t="shared" si="29"/>
        <v>0</v>
      </c>
      <c r="BV39" s="119">
        <f t="shared" si="29"/>
        <v>0</v>
      </c>
      <c r="BW39" s="119">
        <f t="shared" si="29"/>
        <v>0</v>
      </c>
      <c r="BX39" s="119">
        <f t="shared" si="29"/>
        <v>0</v>
      </c>
      <c r="BY39" s="119">
        <f t="shared" si="29"/>
        <v>0</v>
      </c>
      <c r="BZ39" s="119">
        <f t="shared" si="29"/>
        <v>0</v>
      </c>
      <c r="CA39" s="119">
        <f t="shared" si="29"/>
        <v>0</v>
      </c>
      <c r="CB39" s="119">
        <f t="shared" si="29"/>
        <v>0</v>
      </c>
      <c r="CC39" s="119">
        <f t="shared" si="30"/>
        <v>0</v>
      </c>
      <c r="CD39" s="119">
        <f t="shared" si="30"/>
        <v>0</v>
      </c>
      <c r="CE39" s="119">
        <f t="shared" si="30"/>
        <v>0</v>
      </c>
      <c r="CF39" s="119">
        <f t="shared" si="30"/>
        <v>0</v>
      </c>
      <c r="CG39" s="119">
        <f t="shared" si="30"/>
        <v>0</v>
      </c>
      <c r="CH39" s="119">
        <f t="shared" si="30"/>
        <v>0</v>
      </c>
      <c r="CI39" s="119">
        <f t="shared" si="30"/>
        <v>0</v>
      </c>
      <c r="CJ39" s="119">
        <f t="shared" si="30"/>
        <v>0</v>
      </c>
      <c r="CK39" s="119">
        <f t="shared" si="30"/>
        <v>0</v>
      </c>
      <c r="CL39" s="119">
        <f t="shared" si="30"/>
        <v>0</v>
      </c>
      <c r="CM39" s="119">
        <f t="shared" si="31"/>
        <v>0</v>
      </c>
      <c r="CN39" s="119">
        <f t="shared" si="31"/>
        <v>0</v>
      </c>
      <c r="CO39" s="119">
        <f t="shared" si="31"/>
        <v>0</v>
      </c>
      <c r="CP39" s="119">
        <f t="shared" si="31"/>
        <v>0</v>
      </c>
      <c r="CQ39" s="119">
        <f t="shared" si="31"/>
        <v>0</v>
      </c>
      <c r="CR39" s="119">
        <f t="shared" si="31"/>
        <v>0</v>
      </c>
      <c r="CS39" s="119">
        <f t="shared" si="31"/>
        <v>0</v>
      </c>
      <c r="CT39" s="119">
        <f t="shared" si="31"/>
        <v>0</v>
      </c>
      <c r="CU39" s="119">
        <f t="shared" si="31"/>
        <v>0</v>
      </c>
      <c r="CV39" s="119">
        <f t="shared" si="31"/>
        <v>0</v>
      </c>
      <c r="CW39" s="119">
        <f t="shared" si="32"/>
        <v>0</v>
      </c>
      <c r="CX39" s="119">
        <f t="shared" si="32"/>
        <v>0</v>
      </c>
      <c r="CY39" s="119">
        <f t="shared" si="32"/>
        <v>0</v>
      </c>
      <c r="CZ39" s="119">
        <f t="shared" si="32"/>
        <v>0</v>
      </c>
      <c r="DA39" s="119">
        <f t="shared" si="32"/>
        <v>0</v>
      </c>
      <c r="DB39" s="119">
        <f t="shared" si="32"/>
        <v>0</v>
      </c>
      <c r="DC39" s="119">
        <f t="shared" si="32"/>
        <v>0</v>
      </c>
      <c r="DD39" s="119">
        <f t="shared" si="32"/>
        <v>0</v>
      </c>
      <c r="DE39" s="119">
        <f t="shared" si="32"/>
        <v>0</v>
      </c>
      <c r="DF39" s="119">
        <f t="shared" si="32"/>
        <v>0</v>
      </c>
      <c r="DH39" s="118">
        <f t="shared" si="15"/>
        <v>0</v>
      </c>
      <c r="DI39" s="118">
        <f t="shared" si="33"/>
        <v>0</v>
      </c>
      <c r="DJ39" s="118">
        <f t="shared" si="33"/>
        <v>0</v>
      </c>
      <c r="DK39" s="118">
        <f t="shared" si="33"/>
        <v>0</v>
      </c>
      <c r="DL39" s="118">
        <f t="shared" si="33"/>
        <v>0</v>
      </c>
      <c r="DM39" s="118">
        <f t="shared" si="33"/>
        <v>0</v>
      </c>
      <c r="DN39" s="118">
        <f t="shared" si="33"/>
        <v>0</v>
      </c>
      <c r="DO39" s="118">
        <f t="shared" si="33"/>
        <v>0</v>
      </c>
      <c r="DP39" s="118">
        <f t="shared" si="33"/>
        <v>0</v>
      </c>
      <c r="DQ39" s="118">
        <f t="shared" si="33"/>
        <v>0</v>
      </c>
      <c r="DR39" s="118">
        <f t="shared" si="33"/>
        <v>0</v>
      </c>
      <c r="DS39" s="118">
        <f t="shared" si="34"/>
        <v>0</v>
      </c>
      <c r="DT39" s="118">
        <f t="shared" si="34"/>
        <v>0</v>
      </c>
      <c r="DU39" s="118">
        <f t="shared" si="34"/>
        <v>0</v>
      </c>
      <c r="DV39" s="118">
        <f t="shared" si="34"/>
        <v>0</v>
      </c>
      <c r="DW39" s="118">
        <f t="shared" si="34"/>
        <v>0</v>
      </c>
      <c r="DX39" s="118">
        <f t="shared" si="34"/>
        <v>0</v>
      </c>
      <c r="DY39" s="118">
        <f t="shared" si="34"/>
        <v>0</v>
      </c>
      <c r="DZ39" s="118">
        <f t="shared" si="34"/>
        <v>0</v>
      </c>
      <c r="EA39" s="118">
        <f t="shared" si="34"/>
        <v>0</v>
      </c>
      <c r="EB39" s="118">
        <f t="shared" si="34"/>
        <v>0</v>
      </c>
      <c r="EC39" s="118">
        <f t="shared" si="34"/>
        <v>0</v>
      </c>
      <c r="ED39" s="118">
        <f t="shared" si="34"/>
        <v>0</v>
      </c>
      <c r="EE39" s="118">
        <f t="shared" si="34"/>
        <v>0</v>
      </c>
      <c r="EF39" s="118">
        <f t="shared" si="34"/>
        <v>0</v>
      </c>
    </row>
    <row r="40" spans="1:136" ht="33" customHeight="1">
      <c r="A40" s="176">
        <f t="shared" si="20"/>
        <v>31</v>
      </c>
      <c r="B40" s="177">
        <f>+'31'!$AD$103</f>
        <v>0</v>
      </c>
      <c r="C40" s="178" t="str">
        <f>+'31'!$AH$103</f>
        <v>New Balance</v>
      </c>
      <c r="D40" s="178" t="str">
        <f>+'31'!$B$103</f>
        <v>PWI2(ID)</v>
      </c>
      <c r="E40" s="178" t="str">
        <f>+'31'!$C$103</f>
        <v>Tong HongVN)</v>
      </c>
      <c r="F40" s="372">
        <f>+'31'!$D$103</f>
        <v>0</v>
      </c>
      <c r="G40" s="179" t="str">
        <f>+'31'!$E$103</f>
        <v/>
      </c>
      <c r="H40" s="179" t="str">
        <f>+'31'!$F$103</f>
        <v/>
      </c>
      <c r="I40" s="372">
        <f>+'31'!$G$103</f>
        <v>0</v>
      </c>
      <c r="J40" s="180">
        <f>+'31'!$H$103</f>
        <v>0</v>
      </c>
      <c r="K40" s="179" t="str">
        <f>+'31'!$I$103</f>
        <v/>
      </c>
      <c r="L40" s="179" t="str">
        <f>+'31'!$J$103</f>
        <v/>
      </c>
      <c r="M40" s="291"/>
      <c r="N40" s="181" t="str">
        <f>+'31'!$K$103</f>
        <v>Insert Leather Names of your Tannery</v>
      </c>
      <c r="O40" s="181">
        <f>+'31'!$L$103</f>
        <v>0</v>
      </c>
      <c r="P40" s="179">
        <f>+'31'!$M$103</f>
        <v>0</v>
      </c>
      <c r="Q40" s="180">
        <f>+'31'!$N$109</f>
        <v>0</v>
      </c>
      <c r="R40" s="180">
        <f>'31'!$G$40</f>
        <v>0</v>
      </c>
      <c r="S40" s="180">
        <f>+'31'!$O$109</f>
        <v>0</v>
      </c>
      <c r="T40" s="180">
        <f>'31'!$G$41</f>
        <v>0</v>
      </c>
      <c r="U40" s="180">
        <f>+'31'!$P$109</f>
        <v>0</v>
      </c>
      <c r="V40" s="180">
        <f>'31'!$G$42</f>
        <v>0</v>
      </c>
      <c r="W40" s="180">
        <f>+'31'!$Q$109</f>
        <v>0</v>
      </c>
      <c r="X40" s="180">
        <f>'31'!$G$43</f>
        <v>0</v>
      </c>
      <c r="Y40" s="180">
        <f>+'31'!$R$109</f>
        <v>0</v>
      </c>
      <c r="Z40" s="180">
        <f>'31'!$G$44</f>
        <v>0</v>
      </c>
      <c r="AA40" s="180">
        <f>+'31'!$S$109</f>
        <v>0</v>
      </c>
      <c r="AB40" s="180">
        <f>'31'!$G$45+'31'!$G$46+'31'!$G$47</f>
        <v>0</v>
      </c>
      <c r="AC40" s="180">
        <f>+'31'!$U$109</f>
        <v>0</v>
      </c>
      <c r="AD40" s="180">
        <f>+'31'!$V$109</f>
        <v>0</v>
      </c>
      <c r="AE40" s="180">
        <f>+'31'!$W$109</f>
        <v>0</v>
      </c>
      <c r="AF40" s="180">
        <f>+'31'!$X$109</f>
        <v>0</v>
      </c>
      <c r="AG40" s="180">
        <f>+'31'!$Y$109</f>
        <v>0</v>
      </c>
      <c r="AH40" s="180">
        <f>+'31'!$AB$109</f>
        <v>0</v>
      </c>
      <c r="AI40" s="182">
        <f>+'31'!$AC$109</f>
        <v>0</v>
      </c>
      <c r="AJ40" s="180">
        <f>+'31'!$AD$109</f>
        <v>0</v>
      </c>
      <c r="AK40" s="183">
        <f>+'31'!$AA$109</f>
        <v>0</v>
      </c>
      <c r="AL40" s="183">
        <f>+'31'!$AE$103</f>
        <v>1</v>
      </c>
      <c r="AM40" s="182">
        <f>+'31'!$AG$109</f>
        <v>0</v>
      </c>
      <c r="AN40" s="182">
        <f>+'31'!$AH$109</f>
        <v>0</v>
      </c>
      <c r="AO40" s="182">
        <f>+'31'!$AE$109</f>
        <v>0</v>
      </c>
      <c r="AP40" s="184">
        <f>+'31'!$AJ$109</f>
        <v>0</v>
      </c>
      <c r="AQ40" s="183">
        <f t="shared" si="3"/>
        <v>0.97</v>
      </c>
      <c r="AR40" s="185">
        <f t="shared" si="18"/>
        <v>0</v>
      </c>
      <c r="AS40" s="182">
        <f t="shared" si="4"/>
        <v>0</v>
      </c>
      <c r="AT40" s="182">
        <f t="shared" si="5"/>
        <v>0</v>
      </c>
      <c r="AU40" s="182">
        <f>+'31'!$AH$109</f>
        <v>0</v>
      </c>
      <c r="AV40" s="184">
        <f>+'31'!$AJ$109</f>
        <v>0</v>
      </c>
      <c r="AW40" s="182">
        <f t="shared" si="6"/>
        <v>0</v>
      </c>
      <c r="AX40" s="187">
        <f>+'31'!$AI$109</f>
        <v>0</v>
      </c>
      <c r="AY40" s="188">
        <f>+'31'!$B$83</f>
        <v>0</v>
      </c>
      <c r="AZ40" s="381">
        <f>'31'!F14</f>
        <v>0</v>
      </c>
      <c r="BA40" s="372" t="str">
        <f>IF('31'!$B$81="","",'31'!$B$81)</f>
        <v/>
      </c>
      <c r="BB40" s="3">
        <f t="shared" si="19"/>
        <v>0</v>
      </c>
      <c r="BC40" s="3">
        <f t="shared" si="7"/>
        <v>0</v>
      </c>
      <c r="BD40" s="3">
        <f t="shared" si="8"/>
        <v>0</v>
      </c>
      <c r="BE40" s="3">
        <f t="shared" si="9"/>
        <v>0</v>
      </c>
      <c r="BG40" s="42">
        <f>+'31'!$G$48</f>
        <v>0</v>
      </c>
      <c r="BI40" s="119">
        <f t="shared" ref="BI40:BR49" si="35">IF(+$M40=BI$9,$BG40,0)</f>
        <v>0</v>
      </c>
      <c r="BJ40" s="119">
        <f t="shared" si="35"/>
        <v>0</v>
      </c>
      <c r="BK40" s="119">
        <f t="shared" si="35"/>
        <v>0</v>
      </c>
      <c r="BL40" s="119">
        <f t="shared" si="35"/>
        <v>0</v>
      </c>
      <c r="BM40" s="119">
        <f t="shared" si="35"/>
        <v>0</v>
      </c>
      <c r="BN40" s="119">
        <f t="shared" si="35"/>
        <v>0</v>
      </c>
      <c r="BO40" s="119">
        <f t="shared" si="35"/>
        <v>0</v>
      </c>
      <c r="BP40" s="119">
        <f t="shared" si="35"/>
        <v>0</v>
      </c>
      <c r="BQ40" s="119">
        <f t="shared" si="35"/>
        <v>0</v>
      </c>
      <c r="BR40" s="119">
        <f t="shared" si="35"/>
        <v>0</v>
      </c>
      <c r="BS40" s="119">
        <f t="shared" ref="BS40:CB49" si="36">IF(+$M40=BS$9,$BG40,0)</f>
        <v>0</v>
      </c>
      <c r="BT40" s="119">
        <f t="shared" si="36"/>
        <v>0</v>
      </c>
      <c r="BU40" s="119">
        <f t="shared" si="36"/>
        <v>0</v>
      </c>
      <c r="BV40" s="119">
        <f t="shared" si="36"/>
        <v>0</v>
      </c>
      <c r="BW40" s="119">
        <f t="shared" si="36"/>
        <v>0</v>
      </c>
      <c r="BX40" s="119">
        <f t="shared" si="36"/>
        <v>0</v>
      </c>
      <c r="BY40" s="119">
        <f t="shared" si="36"/>
        <v>0</v>
      </c>
      <c r="BZ40" s="119">
        <f t="shared" si="36"/>
        <v>0</v>
      </c>
      <c r="CA40" s="119">
        <f t="shared" si="36"/>
        <v>0</v>
      </c>
      <c r="CB40" s="119">
        <f t="shared" si="36"/>
        <v>0</v>
      </c>
      <c r="CC40" s="119">
        <f t="shared" ref="CC40:CL49" si="37">IF(+$M40=CC$9,$BG40,0)</f>
        <v>0</v>
      </c>
      <c r="CD40" s="119">
        <f t="shared" si="37"/>
        <v>0</v>
      </c>
      <c r="CE40" s="119">
        <f t="shared" si="37"/>
        <v>0</v>
      </c>
      <c r="CF40" s="119">
        <f t="shared" si="37"/>
        <v>0</v>
      </c>
      <c r="CG40" s="119">
        <f t="shared" si="37"/>
        <v>0</v>
      </c>
      <c r="CH40" s="119">
        <f t="shared" si="37"/>
        <v>0</v>
      </c>
      <c r="CI40" s="119">
        <f t="shared" si="37"/>
        <v>0</v>
      </c>
      <c r="CJ40" s="119">
        <f t="shared" si="37"/>
        <v>0</v>
      </c>
      <c r="CK40" s="119">
        <f t="shared" si="37"/>
        <v>0</v>
      </c>
      <c r="CL40" s="119">
        <f t="shared" si="37"/>
        <v>0</v>
      </c>
      <c r="CM40" s="119">
        <f t="shared" ref="CM40:CV49" si="38">IF(+$M40=CM$9,$BG40,0)</f>
        <v>0</v>
      </c>
      <c r="CN40" s="119">
        <f t="shared" si="38"/>
        <v>0</v>
      </c>
      <c r="CO40" s="119">
        <f t="shared" si="38"/>
        <v>0</v>
      </c>
      <c r="CP40" s="119">
        <f t="shared" si="38"/>
        <v>0</v>
      </c>
      <c r="CQ40" s="119">
        <f t="shared" si="38"/>
        <v>0</v>
      </c>
      <c r="CR40" s="119">
        <f t="shared" si="38"/>
        <v>0</v>
      </c>
      <c r="CS40" s="119">
        <f t="shared" si="38"/>
        <v>0</v>
      </c>
      <c r="CT40" s="119">
        <f t="shared" si="38"/>
        <v>0</v>
      </c>
      <c r="CU40" s="119">
        <f t="shared" si="38"/>
        <v>0</v>
      </c>
      <c r="CV40" s="119">
        <f t="shared" si="38"/>
        <v>0</v>
      </c>
      <c r="CW40" s="119">
        <f t="shared" ref="CW40:DF49" si="39">IF(+$M40=CW$9,$BG40,0)</f>
        <v>0</v>
      </c>
      <c r="CX40" s="119">
        <f t="shared" si="39"/>
        <v>0</v>
      </c>
      <c r="CY40" s="119">
        <f t="shared" si="39"/>
        <v>0</v>
      </c>
      <c r="CZ40" s="119">
        <f t="shared" si="39"/>
        <v>0</v>
      </c>
      <c r="DA40" s="119">
        <f t="shared" si="39"/>
        <v>0</v>
      </c>
      <c r="DB40" s="119">
        <f t="shared" si="39"/>
        <v>0</v>
      </c>
      <c r="DC40" s="119">
        <f t="shared" si="39"/>
        <v>0</v>
      </c>
      <c r="DD40" s="119">
        <f t="shared" si="39"/>
        <v>0</v>
      </c>
      <c r="DE40" s="119">
        <f t="shared" si="39"/>
        <v>0</v>
      </c>
      <c r="DF40" s="119">
        <f t="shared" si="39"/>
        <v>0</v>
      </c>
      <c r="DH40" s="118">
        <f t="shared" si="15"/>
        <v>0</v>
      </c>
      <c r="DI40" s="118">
        <f t="shared" ref="DI40:DR49" si="40">IF(+$M40=DI$9,$AO40,0)</f>
        <v>0</v>
      </c>
      <c r="DJ40" s="118">
        <f t="shared" si="40"/>
        <v>0</v>
      </c>
      <c r="DK40" s="118">
        <f t="shared" si="40"/>
        <v>0</v>
      </c>
      <c r="DL40" s="118">
        <f t="shared" si="40"/>
        <v>0</v>
      </c>
      <c r="DM40" s="118">
        <f t="shared" si="40"/>
        <v>0</v>
      </c>
      <c r="DN40" s="118">
        <f t="shared" si="40"/>
        <v>0</v>
      </c>
      <c r="DO40" s="118">
        <f t="shared" si="40"/>
        <v>0</v>
      </c>
      <c r="DP40" s="118">
        <f t="shared" si="40"/>
        <v>0</v>
      </c>
      <c r="DQ40" s="118">
        <f t="shared" si="40"/>
        <v>0</v>
      </c>
      <c r="DR40" s="118">
        <f t="shared" si="40"/>
        <v>0</v>
      </c>
      <c r="DS40" s="118">
        <f t="shared" ref="DS40:EF49" si="41">IF(+$M40=DS$9,$AO40,0)</f>
        <v>0</v>
      </c>
      <c r="DT40" s="118">
        <f t="shared" si="41"/>
        <v>0</v>
      </c>
      <c r="DU40" s="118">
        <f t="shared" si="41"/>
        <v>0</v>
      </c>
      <c r="DV40" s="118">
        <f t="shared" si="41"/>
        <v>0</v>
      </c>
      <c r="DW40" s="118">
        <f t="shared" si="41"/>
        <v>0</v>
      </c>
      <c r="DX40" s="118">
        <f t="shared" si="41"/>
        <v>0</v>
      </c>
      <c r="DY40" s="118">
        <f t="shared" si="41"/>
        <v>0</v>
      </c>
      <c r="DZ40" s="118">
        <f t="shared" si="41"/>
        <v>0</v>
      </c>
      <c r="EA40" s="118">
        <f t="shared" si="41"/>
        <v>0</v>
      </c>
      <c r="EB40" s="118">
        <f t="shared" si="41"/>
        <v>0</v>
      </c>
      <c r="EC40" s="118">
        <f t="shared" si="41"/>
        <v>0</v>
      </c>
      <c r="ED40" s="118">
        <f t="shared" si="41"/>
        <v>0</v>
      </c>
      <c r="EE40" s="118">
        <f t="shared" si="41"/>
        <v>0</v>
      </c>
      <c r="EF40" s="118">
        <f t="shared" si="41"/>
        <v>0</v>
      </c>
    </row>
    <row r="41" spans="1:136" ht="33" customHeight="1">
      <c r="A41" s="176">
        <f t="shared" si="20"/>
        <v>32</v>
      </c>
      <c r="B41" s="177">
        <f>+'32'!$AD$103</f>
        <v>0</v>
      </c>
      <c r="C41" s="178" t="str">
        <f>+'32'!$AH$103</f>
        <v>New Balance</v>
      </c>
      <c r="D41" s="178" t="str">
        <f>+'32'!$B$103</f>
        <v>PWI2(ID)</v>
      </c>
      <c r="E41" s="178" t="str">
        <f>+'32'!$C$103</f>
        <v>Tong HongVN)</v>
      </c>
      <c r="F41" s="372">
        <f>+'32'!$D$103</f>
        <v>0</v>
      </c>
      <c r="G41" s="179" t="str">
        <f>+'32'!$E$103</f>
        <v/>
      </c>
      <c r="H41" s="179" t="str">
        <f>+'32'!$F$103</f>
        <v/>
      </c>
      <c r="I41" s="372">
        <f>+'32'!$G$103</f>
        <v>0</v>
      </c>
      <c r="J41" s="180">
        <f>+'32'!$H$103</f>
        <v>0</v>
      </c>
      <c r="K41" s="179" t="str">
        <f>+'32'!$I$103</f>
        <v/>
      </c>
      <c r="L41" s="179" t="str">
        <f>+'32'!$J$103</f>
        <v/>
      </c>
      <c r="M41" s="291"/>
      <c r="N41" s="181" t="str">
        <f>+'32'!$K$103</f>
        <v>Insert Leather Names of your Tannery</v>
      </c>
      <c r="O41" s="181">
        <f>+'32'!$L$103</f>
        <v>0</v>
      </c>
      <c r="P41" s="179">
        <f>+'32'!$M$103</f>
        <v>0</v>
      </c>
      <c r="Q41" s="180">
        <f>+'32'!$N$109</f>
        <v>0</v>
      </c>
      <c r="R41" s="180">
        <f>'32'!$G$40</f>
        <v>0</v>
      </c>
      <c r="S41" s="180">
        <f>+'32'!$O$109</f>
        <v>0</v>
      </c>
      <c r="T41" s="180">
        <f>'32'!$G$41</f>
        <v>0</v>
      </c>
      <c r="U41" s="180">
        <f>+'32'!$P$109</f>
        <v>0</v>
      </c>
      <c r="V41" s="180">
        <f>'32'!$G$42</f>
        <v>0</v>
      </c>
      <c r="W41" s="180">
        <f>+'32'!$Q$109</f>
        <v>0</v>
      </c>
      <c r="X41" s="180">
        <f>'32'!$G$43</f>
        <v>0</v>
      </c>
      <c r="Y41" s="180">
        <f>+'32'!$R$109</f>
        <v>0</v>
      </c>
      <c r="Z41" s="180">
        <f>'32'!$G$44</f>
        <v>0</v>
      </c>
      <c r="AA41" s="180">
        <f>+'32'!$S$109</f>
        <v>0</v>
      </c>
      <c r="AB41" s="180">
        <f>'32'!$G$45+'32'!$G$46+'32'!$G$47</f>
        <v>0</v>
      </c>
      <c r="AC41" s="180">
        <f>+'32'!$U$109</f>
        <v>0</v>
      </c>
      <c r="AD41" s="180">
        <f>+'32'!$V$109</f>
        <v>0</v>
      </c>
      <c r="AE41" s="180">
        <f>+'32'!$W$109</f>
        <v>0</v>
      </c>
      <c r="AF41" s="180">
        <f>+'32'!$X$109</f>
        <v>0</v>
      </c>
      <c r="AG41" s="180">
        <f>+'32'!$Y$109</f>
        <v>0</v>
      </c>
      <c r="AH41" s="180">
        <f>+'32'!$AB$109</f>
        <v>0</v>
      </c>
      <c r="AI41" s="182">
        <f>+'32'!$AC$109</f>
        <v>0</v>
      </c>
      <c r="AJ41" s="180">
        <f>+'32'!$AD$109</f>
        <v>0</v>
      </c>
      <c r="AK41" s="183">
        <f>+'32'!$AA$109</f>
        <v>0</v>
      </c>
      <c r="AL41" s="183">
        <f>+'32'!$AE$103</f>
        <v>1</v>
      </c>
      <c r="AM41" s="182">
        <f>+'32'!$AG$109</f>
        <v>0</v>
      </c>
      <c r="AN41" s="182">
        <f>+'32'!$AH$109</f>
        <v>0</v>
      </c>
      <c r="AO41" s="182">
        <f>+'32'!$AE$109</f>
        <v>0</v>
      </c>
      <c r="AP41" s="184">
        <f>+'32'!$AJ$109</f>
        <v>0</v>
      </c>
      <c r="AQ41" s="183">
        <f t="shared" si="3"/>
        <v>0.97</v>
      </c>
      <c r="AR41" s="185">
        <f t="shared" si="18"/>
        <v>0</v>
      </c>
      <c r="AS41" s="182">
        <f t="shared" si="4"/>
        <v>0</v>
      </c>
      <c r="AT41" s="182">
        <f t="shared" si="5"/>
        <v>0</v>
      </c>
      <c r="AU41" s="182">
        <f>+'32'!$AH$109</f>
        <v>0</v>
      </c>
      <c r="AV41" s="184">
        <f>+'32'!$AJ$109</f>
        <v>0</v>
      </c>
      <c r="AW41" s="182">
        <f t="shared" si="6"/>
        <v>0</v>
      </c>
      <c r="AX41" s="187">
        <f>+'32'!$AI$109</f>
        <v>0</v>
      </c>
      <c r="AY41" s="188">
        <f>+'32'!$B$83</f>
        <v>0</v>
      </c>
      <c r="AZ41" s="381">
        <f>'32'!F14</f>
        <v>0</v>
      </c>
      <c r="BA41" s="372" t="str">
        <f>IF('32'!$B$81="","",'32'!$B$81)</f>
        <v/>
      </c>
      <c r="BB41" s="3">
        <f t="shared" si="19"/>
        <v>0</v>
      </c>
      <c r="BC41" s="3">
        <f t="shared" si="7"/>
        <v>0</v>
      </c>
      <c r="BD41" s="3">
        <f t="shared" si="8"/>
        <v>0</v>
      </c>
      <c r="BE41" s="3">
        <f t="shared" si="9"/>
        <v>0</v>
      </c>
      <c r="BG41" s="42">
        <f>+'32'!$G$48</f>
        <v>0</v>
      </c>
      <c r="BI41" s="119">
        <f t="shared" si="35"/>
        <v>0</v>
      </c>
      <c r="BJ41" s="119">
        <f t="shared" si="35"/>
        <v>0</v>
      </c>
      <c r="BK41" s="119">
        <f t="shared" si="35"/>
        <v>0</v>
      </c>
      <c r="BL41" s="119">
        <f t="shared" si="35"/>
        <v>0</v>
      </c>
      <c r="BM41" s="119">
        <f t="shared" si="35"/>
        <v>0</v>
      </c>
      <c r="BN41" s="119">
        <f t="shared" si="35"/>
        <v>0</v>
      </c>
      <c r="BO41" s="119">
        <f t="shared" si="35"/>
        <v>0</v>
      </c>
      <c r="BP41" s="119">
        <f t="shared" si="35"/>
        <v>0</v>
      </c>
      <c r="BQ41" s="119">
        <f t="shared" si="35"/>
        <v>0</v>
      </c>
      <c r="BR41" s="119">
        <f t="shared" si="35"/>
        <v>0</v>
      </c>
      <c r="BS41" s="119">
        <f t="shared" si="36"/>
        <v>0</v>
      </c>
      <c r="BT41" s="119">
        <f t="shared" si="36"/>
        <v>0</v>
      </c>
      <c r="BU41" s="119">
        <f t="shared" si="36"/>
        <v>0</v>
      </c>
      <c r="BV41" s="119">
        <f t="shared" si="36"/>
        <v>0</v>
      </c>
      <c r="BW41" s="119">
        <f t="shared" si="36"/>
        <v>0</v>
      </c>
      <c r="BX41" s="119">
        <f t="shared" si="36"/>
        <v>0</v>
      </c>
      <c r="BY41" s="119">
        <f t="shared" si="36"/>
        <v>0</v>
      </c>
      <c r="BZ41" s="119">
        <f t="shared" si="36"/>
        <v>0</v>
      </c>
      <c r="CA41" s="119">
        <f t="shared" si="36"/>
        <v>0</v>
      </c>
      <c r="CB41" s="119">
        <f t="shared" si="36"/>
        <v>0</v>
      </c>
      <c r="CC41" s="119">
        <f t="shared" si="37"/>
        <v>0</v>
      </c>
      <c r="CD41" s="119">
        <f t="shared" si="37"/>
        <v>0</v>
      </c>
      <c r="CE41" s="119">
        <f t="shared" si="37"/>
        <v>0</v>
      </c>
      <c r="CF41" s="119">
        <f t="shared" si="37"/>
        <v>0</v>
      </c>
      <c r="CG41" s="119">
        <f t="shared" si="37"/>
        <v>0</v>
      </c>
      <c r="CH41" s="119">
        <f t="shared" si="37"/>
        <v>0</v>
      </c>
      <c r="CI41" s="119">
        <f t="shared" si="37"/>
        <v>0</v>
      </c>
      <c r="CJ41" s="119">
        <f t="shared" si="37"/>
        <v>0</v>
      </c>
      <c r="CK41" s="119">
        <f t="shared" si="37"/>
        <v>0</v>
      </c>
      <c r="CL41" s="119">
        <f t="shared" si="37"/>
        <v>0</v>
      </c>
      <c r="CM41" s="119">
        <f t="shared" si="38"/>
        <v>0</v>
      </c>
      <c r="CN41" s="119">
        <f t="shared" si="38"/>
        <v>0</v>
      </c>
      <c r="CO41" s="119">
        <f t="shared" si="38"/>
        <v>0</v>
      </c>
      <c r="CP41" s="119">
        <f t="shared" si="38"/>
        <v>0</v>
      </c>
      <c r="CQ41" s="119">
        <f t="shared" si="38"/>
        <v>0</v>
      </c>
      <c r="CR41" s="119">
        <f t="shared" si="38"/>
        <v>0</v>
      </c>
      <c r="CS41" s="119">
        <f t="shared" si="38"/>
        <v>0</v>
      </c>
      <c r="CT41" s="119">
        <f t="shared" si="38"/>
        <v>0</v>
      </c>
      <c r="CU41" s="119">
        <f t="shared" si="38"/>
        <v>0</v>
      </c>
      <c r="CV41" s="119">
        <f t="shared" si="38"/>
        <v>0</v>
      </c>
      <c r="CW41" s="119">
        <f t="shared" si="39"/>
        <v>0</v>
      </c>
      <c r="CX41" s="119">
        <f t="shared" si="39"/>
        <v>0</v>
      </c>
      <c r="CY41" s="119">
        <f t="shared" si="39"/>
        <v>0</v>
      </c>
      <c r="CZ41" s="119">
        <f t="shared" si="39"/>
        <v>0</v>
      </c>
      <c r="DA41" s="119">
        <f t="shared" si="39"/>
        <v>0</v>
      </c>
      <c r="DB41" s="119">
        <f t="shared" si="39"/>
        <v>0</v>
      </c>
      <c r="DC41" s="119">
        <f t="shared" si="39"/>
        <v>0</v>
      </c>
      <c r="DD41" s="119">
        <f t="shared" si="39"/>
        <v>0</v>
      </c>
      <c r="DE41" s="119">
        <f t="shared" si="39"/>
        <v>0</v>
      </c>
      <c r="DF41" s="119">
        <f t="shared" si="39"/>
        <v>0</v>
      </c>
      <c r="DH41" s="118">
        <f t="shared" si="15"/>
        <v>0</v>
      </c>
      <c r="DI41" s="118">
        <f t="shared" si="40"/>
        <v>0</v>
      </c>
      <c r="DJ41" s="118">
        <f t="shared" si="40"/>
        <v>0</v>
      </c>
      <c r="DK41" s="118">
        <f t="shared" si="40"/>
        <v>0</v>
      </c>
      <c r="DL41" s="118">
        <f t="shared" si="40"/>
        <v>0</v>
      </c>
      <c r="DM41" s="118">
        <f t="shared" si="40"/>
        <v>0</v>
      </c>
      <c r="DN41" s="118">
        <f t="shared" si="40"/>
        <v>0</v>
      </c>
      <c r="DO41" s="118">
        <f t="shared" si="40"/>
        <v>0</v>
      </c>
      <c r="DP41" s="118">
        <f t="shared" si="40"/>
        <v>0</v>
      </c>
      <c r="DQ41" s="118">
        <f t="shared" si="40"/>
        <v>0</v>
      </c>
      <c r="DR41" s="118">
        <f t="shared" si="40"/>
        <v>0</v>
      </c>
      <c r="DS41" s="118">
        <f t="shared" si="41"/>
        <v>0</v>
      </c>
      <c r="DT41" s="118">
        <f t="shared" si="41"/>
        <v>0</v>
      </c>
      <c r="DU41" s="118">
        <f t="shared" si="41"/>
        <v>0</v>
      </c>
      <c r="DV41" s="118">
        <f t="shared" si="41"/>
        <v>0</v>
      </c>
      <c r="DW41" s="118">
        <f t="shared" si="41"/>
        <v>0</v>
      </c>
      <c r="DX41" s="118">
        <f t="shared" si="41"/>
        <v>0</v>
      </c>
      <c r="DY41" s="118">
        <f t="shared" si="41"/>
        <v>0</v>
      </c>
      <c r="DZ41" s="118">
        <f t="shared" si="41"/>
        <v>0</v>
      </c>
      <c r="EA41" s="118">
        <f t="shared" si="41"/>
        <v>0</v>
      </c>
      <c r="EB41" s="118">
        <f t="shared" si="41"/>
        <v>0</v>
      </c>
      <c r="EC41" s="118">
        <f t="shared" si="41"/>
        <v>0</v>
      </c>
      <c r="ED41" s="118">
        <f t="shared" si="41"/>
        <v>0</v>
      </c>
      <c r="EE41" s="118">
        <f t="shared" si="41"/>
        <v>0</v>
      </c>
      <c r="EF41" s="118">
        <f t="shared" si="41"/>
        <v>0</v>
      </c>
    </row>
    <row r="42" spans="1:136" ht="33" customHeight="1">
      <c r="A42" s="176">
        <f t="shared" si="20"/>
        <v>33</v>
      </c>
      <c r="B42" s="177">
        <f>+'33'!$AD$103</f>
        <v>0</v>
      </c>
      <c r="C42" s="178" t="str">
        <f>+'33'!$AH$103</f>
        <v>New Balance</v>
      </c>
      <c r="D42" s="178" t="str">
        <f>+'33'!$B$103</f>
        <v>PWI2(ID)</v>
      </c>
      <c r="E42" s="178" t="str">
        <f>+'33'!$C$103</f>
        <v>Tong HongVN)</v>
      </c>
      <c r="F42" s="372">
        <f>+'33'!$D$103</f>
        <v>0</v>
      </c>
      <c r="G42" s="179" t="str">
        <f>+'33'!$E$103</f>
        <v/>
      </c>
      <c r="H42" s="179" t="str">
        <f>+'33'!$F$103</f>
        <v/>
      </c>
      <c r="I42" s="372">
        <f>+'33'!$G$103</f>
        <v>0</v>
      </c>
      <c r="J42" s="180">
        <f>+'33'!$H$103</f>
        <v>0</v>
      </c>
      <c r="K42" s="179" t="str">
        <f>+'33'!$I$103</f>
        <v/>
      </c>
      <c r="L42" s="179" t="str">
        <f>+'33'!$J$103</f>
        <v/>
      </c>
      <c r="M42" s="291"/>
      <c r="N42" s="181" t="str">
        <f>+'33'!$K$103</f>
        <v>Insert Leather Names of your Tannery</v>
      </c>
      <c r="O42" s="181">
        <f>+'33'!$L$103</f>
        <v>0</v>
      </c>
      <c r="P42" s="179">
        <f>+'33'!$M$103</f>
        <v>0</v>
      </c>
      <c r="Q42" s="180">
        <f>+'33'!$N$109</f>
        <v>0</v>
      </c>
      <c r="R42" s="180">
        <f>'33'!$G$40</f>
        <v>0</v>
      </c>
      <c r="S42" s="180">
        <f>+'33'!$O$109</f>
        <v>0</v>
      </c>
      <c r="T42" s="180">
        <f>'33'!$G$41</f>
        <v>0</v>
      </c>
      <c r="U42" s="180">
        <f>+'33'!$P$109</f>
        <v>0</v>
      </c>
      <c r="V42" s="180">
        <f>'33'!$G$42</f>
        <v>0</v>
      </c>
      <c r="W42" s="180">
        <f>+'33'!$Q$109</f>
        <v>0</v>
      </c>
      <c r="X42" s="180">
        <f>'33'!$G$43</f>
        <v>0</v>
      </c>
      <c r="Y42" s="180">
        <f>+'33'!$R$109</f>
        <v>0</v>
      </c>
      <c r="Z42" s="180">
        <f>'33'!$G$44</f>
        <v>0</v>
      </c>
      <c r="AA42" s="180">
        <f>+'33'!$S$109</f>
        <v>0</v>
      </c>
      <c r="AB42" s="180">
        <f>'33'!$G$45+'33'!$G$46+'33'!$G$47</f>
        <v>0</v>
      </c>
      <c r="AC42" s="180">
        <f>+'33'!$U$109</f>
        <v>0</v>
      </c>
      <c r="AD42" s="180">
        <f>+'33'!$V$109</f>
        <v>0</v>
      </c>
      <c r="AE42" s="180">
        <f>+'33'!$W$109</f>
        <v>0</v>
      </c>
      <c r="AF42" s="180">
        <f>+'33'!$X$109</f>
        <v>0</v>
      </c>
      <c r="AG42" s="180">
        <f>+'33'!$Y$109</f>
        <v>0</v>
      </c>
      <c r="AH42" s="180">
        <f>+'33'!$AB$109</f>
        <v>0</v>
      </c>
      <c r="AI42" s="182">
        <f>+'33'!$AC$109</f>
        <v>0</v>
      </c>
      <c r="AJ42" s="180">
        <f>+'33'!$AD$109</f>
        <v>0</v>
      </c>
      <c r="AK42" s="183">
        <f>+'33'!$AA$109</f>
        <v>0</v>
      </c>
      <c r="AL42" s="183">
        <f>+'33'!$AE$103</f>
        <v>1</v>
      </c>
      <c r="AM42" s="182">
        <f>+'33'!$AG$109</f>
        <v>0</v>
      </c>
      <c r="AN42" s="182">
        <f>+'33'!$AH$109</f>
        <v>0</v>
      </c>
      <c r="AO42" s="182">
        <f>+'33'!$AE$109</f>
        <v>0</v>
      </c>
      <c r="AP42" s="184">
        <f>+'33'!$AJ$109</f>
        <v>0</v>
      </c>
      <c r="AQ42" s="183">
        <f t="shared" ref="AQ42:AQ73" si="42">IF(+AL42-AK42&gt;$AK$6,AL42-$AK$6,AK42)</f>
        <v>0.97</v>
      </c>
      <c r="AR42" s="185">
        <f t="shared" si="18"/>
        <v>0</v>
      </c>
      <c r="AS42" s="182">
        <f t="shared" ref="AS42:AS73" si="43">IF(AM42=0,0,IF(AQ42=AK42,0,(BG42*(AQ42-AK42)/AL42)))</f>
        <v>0</v>
      </c>
      <c r="AT42" s="182">
        <f t="shared" ref="AT42:AT73" si="44">IF(AR42&gt;AL42,0,BG42*(AL42-AR42)/AL42)</f>
        <v>0</v>
      </c>
      <c r="AU42" s="182">
        <f>+'33'!$AH$109</f>
        <v>0</v>
      </c>
      <c r="AV42" s="184">
        <f>+'33'!$AJ$109</f>
        <v>0</v>
      </c>
      <c r="AW42" s="182">
        <f t="shared" ref="AW42:AW73" si="45">+AS42+AT42+AU42-AV42</f>
        <v>0</v>
      </c>
      <c r="AX42" s="187">
        <f>+'33'!$AI$109</f>
        <v>0</v>
      </c>
      <c r="AY42" s="188">
        <f>+'33'!$B$83</f>
        <v>0</v>
      </c>
      <c r="AZ42" s="381">
        <f>'33'!F14</f>
        <v>0</v>
      </c>
      <c r="BA42" s="372" t="str">
        <f>IF('33'!$B$81="","",'33'!$B$81)</f>
        <v/>
      </c>
      <c r="BB42" s="3">
        <f t="shared" si="19"/>
        <v>0</v>
      </c>
      <c r="BC42" s="3">
        <f t="shared" ref="BC42:BC73" si="46">IF(+AJ42=0,0,AI42)</f>
        <v>0</v>
      </c>
      <c r="BD42" s="3">
        <f t="shared" ref="BD42:BD73" si="47">IF($BC$81=0,0,IF(+AJ42=0,0,+AJ42*BC42/$BC$81))</f>
        <v>0</v>
      </c>
      <c r="BE42" s="3">
        <f t="shared" ref="BE42:BE73" si="48">+AL42*AI42</f>
        <v>0</v>
      </c>
      <c r="BG42" s="42">
        <f>+'33'!$G$48</f>
        <v>0</v>
      </c>
      <c r="BI42" s="119">
        <f t="shared" si="35"/>
        <v>0</v>
      </c>
      <c r="BJ42" s="119">
        <f t="shared" si="35"/>
        <v>0</v>
      </c>
      <c r="BK42" s="119">
        <f t="shared" si="35"/>
        <v>0</v>
      </c>
      <c r="BL42" s="119">
        <f t="shared" si="35"/>
        <v>0</v>
      </c>
      <c r="BM42" s="119">
        <f t="shared" si="35"/>
        <v>0</v>
      </c>
      <c r="BN42" s="119">
        <f t="shared" si="35"/>
        <v>0</v>
      </c>
      <c r="BO42" s="119">
        <f t="shared" si="35"/>
        <v>0</v>
      </c>
      <c r="BP42" s="119">
        <f t="shared" si="35"/>
        <v>0</v>
      </c>
      <c r="BQ42" s="119">
        <f t="shared" si="35"/>
        <v>0</v>
      </c>
      <c r="BR42" s="119">
        <f t="shared" si="35"/>
        <v>0</v>
      </c>
      <c r="BS42" s="119">
        <f t="shared" si="36"/>
        <v>0</v>
      </c>
      <c r="BT42" s="119">
        <f t="shared" si="36"/>
        <v>0</v>
      </c>
      <c r="BU42" s="119">
        <f t="shared" si="36"/>
        <v>0</v>
      </c>
      <c r="BV42" s="119">
        <f t="shared" si="36"/>
        <v>0</v>
      </c>
      <c r="BW42" s="119">
        <f t="shared" si="36"/>
        <v>0</v>
      </c>
      <c r="BX42" s="119">
        <f t="shared" si="36"/>
        <v>0</v>
      </c>
      <c r="BY42" s="119">
        <f t="shared" si="36"/>
        <v>0</v>
      </c>
      <c r="BZ42" s="119">
        <f t="shared" si="36"/>
        <v>0</v>
      </c>
      <c r="CA42" s="119">
        <f t="shared" si="36"/>
        <v>0</v>
      </c>
      <c r="CB42" s="119">
        <f t="shared" si="36"/>
        <v>0</v>
      </c>
      <c r="CC42" s="119">
        <f t="shared" si="37"/>
        <v>0</v>
      </c>
      <c r="CD42" s="119">
        <f t="shared" si="37"/>
        <v>0</v>
      </c>
      <c r="CE42" s="119">
        <f t="shared" si="37"/>
        <v>0</v>
      </c>
      <c r="CF42" s="119">
        <f t="shared" si="37"/>
        <v>0</v>
      </c>
      <c r="CG42" s="119">
        <f t="shared" si="37"/>
        <v>0</v>
      </c>
      <c r="CH42" s="119">
        <f t="shared" si="37"/>
        <v>0</v>
      </c>
      <c r="CI42" s="119">
        <f t="shared" si="37"/>
        <v>0</v>
      </c>
      <c r="CJ42" s="119">
        <f t="shared" si="37"/>
        <v>0</v>
      </c>
      <c r="CK42" s="119">
        <f t="shared" si="37"/>
        <v>0</v>
      </c>
      <c r="CL42" s="119">
        <f t="shared" si="37"/>
        <v>0</v>
      </c>
      <c r="CM42" s="119">
        <f t="shared" si="38"/>
        <v>0</v>
      </c>
      <c r="CN42" s="119">
        <f t="shared" si="38"/>
        <v>0</v>
      </c>
      <c r="CO42" s="119">
        <f t="shared" si="38"/>
        <v>0</v>
      </c>
      <c r="CP42" s="119">
        <f t="shared" si="38"/>
        <v>0</v>
      </c>
      <c r="CQ42" s="119">
        <f t="shared" si="38"/>
        <v>0</v>
      </c>
      <c r="CR42" s="119">
        <f t="shared" si="38"/>
        <v>0</v>
      </c>
      <c r="CS42" s="119">
        <f t="shared" si="38"/>
        <v>0</v>
      </c>
      <c r="CT42" s="119">
        <f t="shared" si="38"/>
        <v>0</v>
      </c>
      <c r="CU42" s="119">
        <f t="shared" si="38"/>
        <v>0</v>
      </c>
      <c r="CV42" s="119">
        <f t="shared" si="38"/>
        <v>0</v>
      </c>
      <c r="CW42" s="119">
        <f t="shared" si="39"/>
        <v>0</v>
      </c>
      <c r="CX42" s="119">
        <f t="shared" si="39"/>
        <v>0</v>
      </c>
      <c r="CY42" s="119">
        <f t="shared" si="39"/>
        <v>0</v>
      </c>
      <c r="CZ42" s="119">
        <f t="shared" si="39"/>
        <v>0</v>
      </c>
      <c r="DA42" s="119">
        <f t="shared" si="39"/>
        <v>0</v>
      </c>
      <c r="DB42" s="119">
        <f t="shared" si="39"/>
        <v>0</v>
      </c>
      <c r="DC42" s="119">
        <f t="shared" si="39"/>
        <v>0</v>
      </c>
      <c r="DD42" s="119">
        <f t="shared" si="39"/>
        <v>0</v>
      </c>
      <c r="DE42" s="119">
        <f t="shared" si="39"/>
        <v>0</v>
      </c>
      <c r="DF42" s="119">
        <f t="shared" si="39"/>
        <v>0</v>
      </c>
      <c r="DH42" s="118">
        <f t="shared" si="15"/>
        <v>0</v>
      </c>
      <c r="DI42" s="118">
        <f t="shared" si="40"/>
        <v>0</v>
      </c>
      <c r="DJ42" s="118">
        <f t="shared" si="40"/>
        <v>0</v>
      </c>
      <c r="DK42" s="118">
        <f t="shared" si="40"/>
        <v>0</v>
      </c>
      <c r="DL42" s="118">
        <f t="shared" si="40"/>
        <v>0</v>
      </c>
      <c r="DM42" s="118">
        <f t="shared" si="40"/>
        <v>0</v>
      </c>
      <c r="DN42" s="118">
        <f t="shared" si="40"/>
        <v>0</v>
      </c>
      <c r="DO42" s="118">
        <f t="shared" si="40"/>
        <v>0</v>
      </c>
      <c r="DP42" s="118">
        <f t="shared" si="40"/>
        <v>0</v>
      </c>
      <c r="DQ42" s="118">
        <f t="shared" si="40"/>
        <v>0</v>
      </c>
      <c r="DR42" s="118">
        <f t="shared" si="40"/>
        <v>0</v>
      </c>
      <c r="DS42" s="118">
        <f t="shared" si="41"/>
        <v>0</v>
      </c>
      <c r="DT42" s="118">
        <f t="shared" si="41"/>
        <v>0</v>
      </c>
      <c r="DU42" s="118">
        <f t="shared" si="41"/>
        <v>0</v>
      </c>
      <c r="DV42" s="118">
        <f t="shared" si="41"/>
        <v>0</v>
      </c>
      <c r="DW42" s="118">
        <f t="shared" si="41"/>
        <v>0</v>
      </c>
      <c r="DX42" s="118">
        <f t="shared" si="41"/>
        <v>0</v>
      </c>
      <c r="DY42" s="118">
        <f t="shared" si="41"/>
        <v>0</v>
      </c>
      <c r="DZ42" s="118">
        <f t="shared" si="41"/>
        <v>0</v>
      </c>
      <c r="EA42" s="118">
        <f t="shared" si="41"/>
        <v>0</v>
      </c>
      <c r="EB42" s="118">
        <f t="shared" si="41"/>
        <v>0</v>
      </c>
      <c r="EC42" s="118">
        <f t="shared" si="41"/>
        <v>0</v>
      </c>
      <c r="ED42" s="118">
        <f t="shared" si="41"/>
        <v>0</v>
      </c>
      <c r="EE42" s="118">
        <f t="shared" si="41"/>
        <v>0</v>
      </c>
      <c r="EF42" s="118">
        <f t="shared" si="41"/>
        <v>0</v>
      </c>
    </row>
    <row r="43" spans="1:136" ht="33" customHeight="1">
      <c r="A43" s="176">
        <f t="shared" si="20"/>
        <v>34</v>
      </c>
      <c r="B43" s="177">
        <f>+'34'!$AD$103</f>
        <v>0</v>
      </c>
      <c r="C43" s="178" t="str">
        <f>+'34'!$AH$103</f>
        <v>New Balance</v>
      </c>
      <c r="D43" s="178" t="str">
        <f>+'34'!$B$103</f>
        <v>PWI2(ID)</v>
      </c>
      <c r="E43" s="178" t="str">
        <f>+'34'!$C$103</f>
        <v>Tong HongVN)</v>
      </c>
      <c r="F43" s="372">
        <f>+'34'!$D$103</f>
        <v>0</v>
      </c>
      <c r="G43" s="179" t="str">
        <f>+'34'!$E$103</f>
        <v/>
      </c>
      <c r="H43" s="179" t="str">
        <f>+'34'!$F$103</f>
        <v/>
      </c>
      <c r="I43" s="372">
        <f>+'34'!$G$103</f>
        <v>0</v>
      </c>
      <c r="J43" s="180">
        <f>+'34'!$H$103</f>
        <v>0</v>
      </c>
      <c r="K43" s="179" t="str">
        <f>+'34'!$I$103</f>
        <v/>
      </c>
      <c r="L43" s="179" t="str">
        <f>+'34'!$J$103</f>
        <v/>
      </c>
      <c r="M43" s="291"/>
      <c r="N43" s="181" t="str">
        <f>+'34'!$K$103</f>
        <v>Insert Leather Names of your Tannery</v>
      </c>
      <c r="O43" s="181">
        <f>+'34'!$L$103</f>
        <v>0</v>
      </c>
      <c r="P43" s="179">
        <f>+'34'!$M$103</f>
        <v>0</v>
      </c>
      <c r="Q43" s="180">
        <f>+'34'!$N$109</f>
        <v>0</v>
      </c>
      <c r="R43" s="180">
        <f>'34'!$G$40</f>
        <v>0</v>
      </c>
      <c r="S43" s="180">
        <f>+'34'!$O$109</f>
        <v>0</v>
      </c>
      <c r="T43" s="180">
        <f>'34'!$G$41</f>
        <v>0</v>
      </c>
      <c r="U43" s="180">
        <f>+'34'!$P$109</f>
        <v>0</v>
      </c>
      <c r="V43" s="180">
        <f>'34'!$G$42</f>
        <v>0</v>
      </c>
      <c r="W43" s="180">
        <f>+'34'!$Q$109</f>
        <v>0</v>
      </c>
      <c r="X43" s="180">
        <f>'34'!$G$43</f>
        <v>0</v>
      </c>
      <c r="Y43" s="180">
        <f>+'34'!$R$109</f>
        <v>0</v>
      </c>
      <c r="Z43" s="180">
        <f>'34'!$G$44</f>
        <v>0</v>
      </c>
      <c r="AA43" s="180">
        <f>+'34'!$S$109</f>
        <v>0</v>
      </c>
      <c r="AB43" s="180">
        <f>'34'!$G$45+'34'!$G$46+'34'!$G$47</f>
        <v>0</v>
      </c>
      <c r="AC43" s="180">
        <f>+'34'!$U$109</f>
        <v>0</v>
      </c>
      <c r="AD43" s="180">
        <f>+'34'!$V$109</f>
        <v>0</v>
      </c>
      <c r="AE43" s="180">
        <f>+'34'!$W$109</f>
        <v>0</v>
      </c>
      <c r="AF43" s="180">
        <f>+'34'!$X$109</f>
        <v>0</v>
      </c>
      <c r="AG43" s="180">
        <f>+'34'!$Y$109</f>
        <v>0</v>
      </c>
      <c r="AH43" s="180">
        <f>+'34'!$AB$109</f>
        <v>0</v>
      </c>
      <c r="AI43" s="182">
        <f>+'34'!$AC$109</f>
        <v>0</v>
      </c>
      <c r="AJ43" s="180">
        <f>+'34'!$AD$109</f>
        <v>0</v>
      </c>
      <c r="AK43" s="183">
        <f>+'34'!$AA$109</f>
        <v>0</v>
      </c>
      <c r="AL43" s="183">
        <f>+'34'!$AE$103</f>
        <v>1</v>
      </c>
      <c r="AM43" s="182">
        <f>+'34'!$AG$109</f>
        <v>0</v>
      </c>
      <c r="AN43" s="182">
        <f>+'34'!$AH$109</f>
        <v>0</v>
      </c>
      <c r="AO43" s="182">
        <f>+'34'!$AE$109</f>
        <v>0</v>
      </c>
      <c r="AP43" s="184">
        <f>+'34'!$AJ$109</f>
        <v>0</v>
      </c>
      <c r="AQ43" s="183">
        <f t="shared" si="42"/>
        <v>0.97</v>
      </c>
      <c r="AR43" s="185">
        <f t="shared" si="18"/>
        <v>0</v>
      </c>
      <c r="AS43" s="182">
        <f t="shared" si="43"/>
        <v>0</v>
      </c>
      <c r="AT43" s="182">
        <f t="shared" si="44"/>
        <v>0</v>
      </c>
      <c r="AU43" s="182">
        <f>+'34'!$AH$109</f>
        <v>0</v>
      </c>
      <c r="AV43" s="184">
        <f>+'34'!$AJ$109</f>
        <v>0</v>
      </c>
      <c r="AW43" s="182">
        <f t="shared" si="45"/>
        <v>0</v>
      </c>
      <c r="AX43" s="187">
        <f>+'34'!$AI$109</f>
        <v>0</v>
      </c>
      <c r="AY43" s="188">
        <f>+'34'!$B$83</f>
        <v>0</v>
      </c>
      <c r="AZ43" s="381">
        <f>'34'!F14</f>
        <v>0</v>
      </c>
      <c r="BA43" s="372" t="str">
        <f>IF('34'!$B$81="","",'34'!$B$81)</f>
        <v/>
      </c>
      <c r="BB43" s="3">
        <f t="shared" si="19"/>
        <v>0</v>
      </c>
      <c r="BC43" s="3">
        <f t="shared" si="46"/>
        <v>0</v>
      </c>
      <c r="BD43" s="3">
        <f t="shared" si="47"/>
        <v>0</v>
      </c>
      <c r="BE43" s="3">
        <f t="shared" si="48"/>
        <v>0</v>
      </c>
      <c r="BG43" s="42">
        <f>+'34'!$G$48</f>
        <v>0</v>
      </c>
      <c r="BI43" s="119">
        <f t="shared" si="35"/>
        <v>0</v>
      </c>
      <c r="BJ43" s="119">
        <f t="shared" si="35"/>
        <v>0</v>
      </c>
      <c r="BK43" s="119">
        <f t="shared" si="35"/>
        <v>0</v>
      </c>
      <c r="BL43" s="119">
        <f t="shared" si="35"/>
        <v>0</v>
      </c>
      <c r="BM43" s="119">
        <f t="shared" si="35"/>
        <v>0</v>
      </c>
      <c r="BN43" s="119">
        <f t="shared" si="35"/>
        <v>0</v>
      </c>
      <c r="BO43" s="119">
        <f t="shared" si="35"/>
        <v>0</v>
      </c>
      <c r="BP43" s="119">
        <f t="shared" si="35"/>
        <v>0</v>
      </c>
      <c r="BQ43" s="119">
        <f t="shared" si="35"/>
        <v>0</v>
      </c>
      <c r="BR43" s="119">
        <f t="shared" si="35"/>
        <v>0</v>
      </c>
      <c r="BS43" s="119">
        <f t="shared" si="36"/>
        <v>0</v>
      </c>
      <c r="BT43" s="119">
        <f t="shared" si="36"/>
        <v>0</v>
      </c>
      <c r="BU43" s="119">
        <f t="shared" si="36"/>
        <v>0</v>
      </c>
      <c r="BV43" s="119">
        <f t="shared" si="36"/>
        <v>0</v>
      </c>
      <c r="BW43" s="119">
        <f t="shared" si="36"/>
        <v>0</v>
      </c>
      <c r="BX43" s="119">
        <f t="shared" si="36"/>
        <v>0</v>
      </c>
      <c r="BY43" s="119">
        <f t="shared" si="36"/>
        <v>0</v>
      </c>
      <c r="BZ43" s="119">
        <f t="shared" si="36"/>
        <v>0</v>
      </c>
      <c r="CA43" s="119">
        <f t="shared" si="36"/>
        <v>0</v>
      </c>
      <c r="CB43" s="119">
        <f t="shared" si="36"/>
        <v>0</v>
      </c>
      <c r="CC43" s="119">
        <f t="shared" si="37"/>
        <v>0</v>
      </c>
      <c r="CD43" s="119">
        <f t="shared" si="37"/>
        <v>0</v>
      </c>
      <c r="CE43" s="119">
        <f t="shared" si="37"/>
        <v>0</v>
      </c>
      <c r="CF43" s="119">
        <f t="shared" si="37"/>
        <v>0</v>
      </c>
      <c r="CG43" s="119">
        <f t="shared" si="37"/>
        <v>0</v>
      </c>
      <c r="CH43" s="119">
        <f t="shared" si="37"/>
        <v>0</v>
      </c>
      <c r="CI43" s="119">
        <f t="shared" si="37"/>
        <v>0</v>
      </c>
      <c r="CJ43" s="119">
        <f t="shared" si="37"/>
        <v>0</v>
      </c>
      <c r="CK43" s="119">
        <f t="shared" si="37"/>
        <v>0</v>
      </c>
      <c r="CL43" s="119">
        <f t="shared" si="37"/>
        <v>0</v>
      </c>
      <c r="CM43" s="119">
        <f t="shared" si="38"/>
        <v>0</v>
      </c>
      <c r="CN43" s="119">
        <f t="shared" si="38"/>
        <v>0</v>
      </c>
      <c r="CO43" s="119">
        <f t="shared" si="38"/>
        <v>0</v>
      </c>
      <c r="CP43" s="119">
        <f t="shared" si="38"/>
        <v>0</v>
      </c>
      <c r="CQ43" s="119">
        <f t="shared" si="38"/>
        <v>0</v>
      </c>
      <c r="CR43" s="119">
        <f t="shared" si="38"/>
        <v>0</v>
      </c>
      <c r="CS43" s="119">
        <f t="shared" si="38"/>
        <v>0</v>
      </c>
      <c r="CT43" s="119">
        <f t="shared" si="38"/>
        <v>0</v>
      </c>
      <c r="CU43" s="119">
        <f t="shared" si="38"/>
        <v>0</v>
      </c>
      <c r="CV43" s="119">
        <f t="shared" si="38"/>
        <v>0</v>
      </c>
      <c r="CW43" s="119">
        <f t="shared" si="39"/>
        <v>0</v>
      </c>
      <c r="CX43" s="119">
        <f t="shared" si="39"/>
        <v>0</v>
      </c>
      <c r="CY43" s="119">
        <f t="shared" si="39"/>
        <v>0</v>
      </c>
      <c r="CZ43" s="119">
        <f t="shared" si="39"/>
        <v>0</v>
      </c>
      <c r="DA43" s="119">
        <f t="shared" si="39"/>
        <v>0</v>
      </c>
      <c r="DB43" s="119">
        <f t="shared" si="39"/>
        <v>0</v>
      </c>
      <c r="DC43" s="119">
        <f t="shared" si="39"/>
        <v>0</v>
      </c>
      <c r="DD43" s="119">
        <f t="shared" si="39"/>
        <v>0</v>
      </c>
      <c r="DE43" s="119">
        <f t="shared" si="39"/>
        <v>0</v>
      </c>
      <c r="DF43" s="119">
        <f t="shared" si="39"/>
        <v>0</v>
      </c>
      <c r="DH43" s="118">
        <f t="shared" si="15"/>
        <v>0</v>
      </c>
      <c r="DI43" s="118">
        <f t="shared" si="40"/>
        <v>0</v>
      </c>
      <c r="DJ43" s="118">
        <f t="shared" si="40"/>
        <v>0</v>
      </c>
      <c r="DK43" s="118">
        <f t="shared" si="40"/>
        <v>0</v>
      </c>
      <c r="DL43" s="118">
        <f t="shared" si="40"/>
        <v>0</v>
      </c>
      <c r="DM43" s="118">
        <f t="shared" si="40"/>
        <v>0</v>
      </c>
      <c r="DN43" s="118">
        <f t="shared" si="40"/>
        <v>0</v>
      </c>
      <c r="DO43" s="118">
        <f t="shared" si="40"/>
        <v>0</v>
      </c>
      <c r="DP43" s="118">
        <f t="shared" si="40"/>
        <v>0</v>
      </c>
      <c r="DQ43" s="118">
        <f t="shared" si="40"/>
        <v>0</v>
      </c>
      <c r="DR43" s="118">
        <f t="shared" si="40"/>
        <v>0</v>
      </c>
      <c r="DS43" s="118">
        <f t="shared" si="41"/>
        <v>0</v>
      </c>
      <c r="DT43" s="118">
        <f t="shared" si="41"/>
        <v>0</v>
      </c>
      <c r="DU43" s="118">
        <f t="shared" si="41"/>
        <v>0</v>
      </c>
      <c r="DV43" s="118">
        <f t="shared" si="41"/>
        <v>0</v>
      </c>
      <c r="DW43" s="118">
        <f t="shared" si="41"/>
        <v>0</v>
      </c>
      <c r="DX43" s="118">
        <f t="shared" si="41"/>
        <v>0</v>
      </c>
      <c r="DY43" s="118">
        <f t="shared" si="41"/>
        <v>0</v>
      </c>
      <c r="DZ43" s="118">
        <f t="shared" si="41"/>
        <v>0</v>
      </c>
      <c r="EA43" s="118">
        <f t="shared" si="41"/>
        <v>0</v>
      </c>
      <c r="EB43" s="118">
        <f t="shared" si="41"/>
        <v>0</v>
      </c>
      <c r="EC43" s="118">
        <f t="shared" si="41"/>
        <v>0</v>
      </c>
      <c r="ED43" s="118">
        <f t="shared" si="41"/>
        <v>0</v>
      </c>
      <c r="EE43" s="118">
        <f t="shared" si="41"/>
        <v>0</v>
      </c>
      <c r="EF43" s="118">
        <f t="shared" si="41"/>
        <v>0</v>
      </c>
    </row>
    <row r="44" spans="1:136" ht="33" customHeight="1">
      <c r="A44" s="176">
        <f t="shared" si="20"/>
        <v>35</v>
      </c>
      <c r="B44" s="177">
        <f>+'35'!$AD$103</f>
        <v>0</v>
      </c>
      <c r="C44" s="178" t="str">
        <f>+'35'!$AH$103</f>
        <v>New Balance</v>
      </c>
      <c r="D44" s="178" t="str">
        <f>+'35'!$B$103</f>
        <v>PWI2(ID)</v>
      </c>
      <c r="E44" s="178" t="str">
        <f>+'35'!$C$103</f>
        <v>Tong HongVN)</v>
      </c>
      <c r="F44" s="372">
        <f>+'35'!$D$103</f>
        <v>0</v>
      </c>
      <c r="G44" s="179" t="str">
        <f>+'35'!$E$103</f>
        <v/>
      </c>
      <c r="H44" s="179" t="str">
        <f>+'35'!$F$103</f>
        <v/>
      </c>
      <c r="I44" s="372">
        <f>+'35'!$G$103</f>
        <v>0</v>
      </c>
      <c r="J44" s="180">
        <f>+'35'!$H$103</f>
        <v>0</v>
      </c>
      <c r="K44" s="179" t="str">
        <f>+'35'!$I$103</f>
        <v/>
      </c>
      <c r="L44" s="179" t="str">
        <f>+'35'!$J$103</f>
        <v/>
      </c>
      <c r="M44" s="291"/>
      <c r="N44" s="181" t="str">
        <f>+'35'!$K$103</f>
        <v>Insert Leather Names of your Tannery</v>
      </c>
      <c r="O44" s="181">
        <f>+'35'!$L$103</f>
        <v>0</v>
      </c>
      <c r="P44" s="179">
        <f>+'35'!$M$103</f>
        <v>0</v>
      </c>
      <c r="Q44" s="180">
        <f>+'35'!$N$109</f>
        <v>0</v>
      </c>
      <c r="R44" s="180">
        <f>'35'!$G$40</f>
        <v>0</v>
      </c>
      <c r="S44" s="180">
        <f>+'35'!$O$109</f>
        <v>0</v>
      </c>
      <c r="T44" s="180">
        <f>'35'!$G$41</f>
        <v>0</v>
      </c>
      <c r="U44" s="180">
        <f>+'35'!$P$109</f>
        <v>0</v>
      </c>
      <c r="V44" s="180">
        <f>'35'!$G$42</f>
        <v>0</v>
      </c>
      <c r="W44" s="180">
        <f>+'35'!$Q$109</f>
        <v>0</v>
      </c>
      <c r="X44" s="180">
        <f>'35'!$G$43</f>
        <v>0</v>
      </c>
      <c r="Y44" s="180">
        <f>+'35'!$R$109</f>
        <v>0</v>
      </c>
      <c r="Z44" s="180">
        <f>'35'!$G$44</f>
        <v>0</v>
      </c>
      <c r="AA44" s="180">
        <f>+'35'!$S$109</f>
        <v>0</v>
      </c>
      <c r="AB44" s="180">
        <f>'35'!$G$45+'35'!$G$46+'35'!$G$47</f>
        <v>0</v>
      </c>
      <c r="AC44" s="180">
        <f>+'35'!$U$109</f>
        <v>0</v>
      </c>
      <c r="AD44" s="180">
        <f>+'35'!$V$109</f>
        <v>0</v>
      </c>
      <c r="AE44" s="180">
        <f>+'35'!$W$109</f>
        <v>0</v>
      </c>
      <c r="AF44" s="180">
        <f>+'35'!$X$109</f>
        <v>0</v>
      </c>
      <c r="AG44" s="180">
        <f>+'35'!$Y$109</f>
        <v>0</v>
      </c>
      <c r="AH44" s="180">
        <f>+'35'!$AB$109</f>
        <v>0</v>
      </c>
      <c r="AI44" s="182">
        <f>+'35'!$AC$109</f>
        <v>0</v>
      </c>
      <c r="AJ44" s="180">
        <f>+'35'!$AD$109</f>
        <v>0</v>
      </c>
      <c r="AK44" s="183">
        <f>+'35'!$AA$109</f>
        <v>0</v>
      </c>
      <c r="AL44" s="183">
        <f>+'35'!$AE$103</f>
        <v>1</v>
      </c>
      <c r="AM44" s="182">
        <f>+'35'!$AG$109</f>
        <v>0</v>
      </c>
      <c r="AN44" s="182">
        <f>+'35'!$AH$109</f>
        <v>0</v>
      </c>
      <c r="AO44" s="182">
        <f>+'35'!$AE$109</f>
        <v>0</v>
      </c>
      <c r="AP44" s="184">
        <f>+'35'!$AJ$109</f>
        <v>0</v>
      </c>
      <c r="AQ44" s="183">
        <f t="shared" si="42"/>
        <v>0.97</v>
      </c>
      <c r="AR44" s="185">
        <f t="shared" si="18"/>
        <v>0</v>
      </c>
      <c r="AS44" s="182">
        <f t="shared" si="43"/>
        <v>0</v>
      </c>
      <c r="AT44" s="182">
        <f t="shared" si="44"/>
        <v>0</v>
      </c>
      <c r="AU44" s="182">
        <f>+'35'!$AH$109</f>
        <v>0</v>
      </c>
      <c r="AV44" s="184">
        <f>+'35'!$AJ$109</f>
        <v>0</v>
      </c>
      <c r="AW44" s="182">
        <f t="shared" si="45"/>
        <v>0</v>
      </c>
      <c r="AX44" s="187">
        <f>+'35'!$AI$109</f>
        <v>0</v>
      </c>
      <c r="AY44" s="188">
        <f>+'35'!$B$83</f>
        <v>0</v>
      </c>
      <c r="AZ44" s="381">
        <f>'35'!F14</f>
        <v>0</v>
      </c>
      <c r="BA44" s="372" t="str">
        <f>IF('35'!$B$81="","",'35'!$B$81)</f>
        <v/>
      </c>
      <c r="BB44" s="3">
        <f t="shared" si="19"/>
        <v>0</v>
      </c>
      <c r="BC44" s="3">
        <f t="shared" si="46"/>
        <v>0</v>
      </c>
      <c r="BD44" s="3">
        <f t="shared" si="47"/>
        <v>0</v>
      </c>
      <c r="BE44" s="3">
        <f t="shared" si="48"/>
        <v>0</v>
      </c>
      <c r="BG44" s="42">
        <f>+'35'!$G$48</f>
        <v>0</v>
      </c>
      <c r="BI44" s="119">
        <f t="shared" si="35"/>
        <v>0</v>
      </c>
      <c r="BJ44" s="119">
        <f t="shared" si="35"/>
        <v>0</v>
      </c>
      <c r="BK44" s="119">
        <f t="shared" si="35"/>
        <v>0</v>
      </c>
      <c r="BL44" s="119">
        <f t="shared" si="35"/>
        <v>0</v>
      </c>
      <c r="BM44" s="119">
        <f t="shared" si="35"/>
        <v>0</v>
      </c>
      <c r="BN44" s="119">
        <f t="shared" si="35"/>
        <v>0</v>
      </c>
      <c r="BO44" s="119">
        <f t="shared" si="35"/>
        <v>0</v>
      </c>
      <c r="BP44" s="119">
        <f t="shared" si="35"/>
        <v>0</v>
      </c>
      <c r="BQ44" s="119">
        <f t="shared" si="35"/>
        <v>0</v>
      </c>
      <c r="BR44" s="119">
        <f t="shared" si="35"/>
        <v>0</v>
      </c>
      <c r="BS44" s="119">
        <f t="shared" si="36"/>
        <v>0</v>
      </c>
      <c r="BT44" s="119">
        <f t="shared" si="36"/>
        <v>0</v>
      </c>
      <c r="BU44" s="119">
        <f t="shared" si="36"/>
        <v>0</v>
      </c>
      <c r="BV44" s="119">
        <f t="shared" si="36"/>
        <v>0</v>
      </c>
      <c r="BW44" s="119">
        <f t="shared" si="36"/>
        <v>0</v>
      </c>
      <c r="BX44" s="119">
        <f t="shared" si="36"/>
        <v>0</v>
      </c>
      <c r="BY44" s="119">
        <f t="shared" si="36"/>
        <v>0</v>
      </c>
      <c r="BZ44" s="119">
        <f t="shared" si="36"/>
        <v>0</v>
      </c>
      <c r="CA44" s="119">
        <f t="shared" si="36"/>
        <v>0</v>
      </c>
      <c r="CB44" s="119">
        <f t="shared" si="36"/>
        <v>0</v>
      </c>
      <c r="CC44" s="119">
        <f t="shared" si="37"/>
        <v>0</v>
      </c>
      <c r="CD44" s="119">
        <f t="shared" si="37"/>
        <v>0</v>
      </c>
      <c r="CE44" s="119">
        <f t="shared" si="37"/>
        <v>0</v>
      </c>
      <c r="CF44" s="119">
        <f t="shared" si="37"/>
        <v>0</v>
      </c>
      <c r="CG44" s="119">
        <f t="shared" si="37"/>
        <v>0</v>
      </c>
      <c r="CH44" s="119">
        <f t="shared" si="37"/>
        <v>0</v>
      </c>
      <c r="CI44" s="119">
        <f t="shared" si="37"/>
        <v>0</v>
      </c>
      <c r="CJ44" s="119">
        <f t="shared" si="37"/>
        <v>0</v>
      </c>
      <c r="CK44" s="119">
        <f t="shared" si="37"/>
        <v>0</v>
      </c>
      <c r="CL44" s="119">
        <f t="shared" si="37"/>
        <v>0</v>
      </c>
      <c r="CM44" s="119">
        <f t="shared" si="38"/>
        <v>0</v>
      </c>
      <c r="CN44" s="119">
        <f t="shared" si="38"/>
        <v>0</v>
      </c>
      <c r="CO44" s="119">
        <f t="shared" si="38"/>
        <v>0</v>
      </c>
      <c r="CP44" s="119">
        <f t="shared" si="38"/>
        <v>0</v>
      </c>
      <c r="CQ44" s="119">
        <f t="shared" si="38"/>
        <v>0</v>
      </c>
      <c r="CR44" s="119">
        <f t="shared" si="38"/>
        <v>0</v>
      </c>
      <c r="CS44" s="119">
        <f t="shared" si="38"/>
        <v>0</v>
      </c>
      <c r="CT44" s="119">
        <f t="shared" si="38"/>
        <v>0</v>
      </c>
      <c r="CU44" s="119">
        <f t="shared" si="38"/>
        <v>0</v>
      </c>
      <c r="CV44" s="119">
        <f t="shared" si="38"/>
        <v>0</v>
      </c>
      <c r="CW44" s="119">
        <f t="shared" si="39"/>
        <v>0</v>
      </c>
      <c r="CX44" s="119">
        <f t="shared" si="39"/>
        <v>0</v>
      </c>
      <c r="CY44" s="119">
        <f t="shared" si="39"/>
        <v>0</v>
      </c>
      <c r="CZ44" s="119">
        <f t="shared" si="39"/>
        <v>0</v>
      </c>
      <c r="DA44" s="119">
        <f t="shared" si="39"/>
        <v>0</v>
      </c>
      <c r="DB44" s="119">
        <f t="shared" si="39"/>
        <v>0</v>
      </c>
      <c r="DC44" s="119">
        <f t="shared" si="39"/>
        <v>0</v>
      </c>
      <c r="DD44" s="119">
        <f t="shared" si="39"/>
        <v>0</v>
      </c>
      <c r="DE44" s="119">
        <f t="shared" si="39"/>
        <v>0</v>
      </c>
      <c r="DF44" s="119">
        <f t="shared" si="39"/>
        <v>0</v>
      </c>
      <c r="DH44" s="118">
        <f t="shared" si="15"/>
        <v>0</v>
      </c>
      <c r="DI44" s="118">
        <f t="shared" si="40"/>
        <v>0</v>
      </c>
      <c r="DJ44" s="118">
        <f t="shared" si="40"/>
        <v>0</v>
      </c>
      <c r="DK44" s="118">
        <f t="shared" si="40"/>
        <v>0</v>
      </c>
      <c r="DL44" s="118">
        <f t="shared" si="40"/>
        <v>0</v>
      </c>
      <c r="DM44" s="118">
        <f t="shared" si="40"/>
        <v>0</v>
      </c>
      <c r="DN44" s="118">
        <f t="shared" si="40"/>
        <v>0</v>
      </c>
      <c r="DO44" s="118">
        <f t="shared" si="40"/>
        <v>0</v>
      </c>
      <c r="DP44" s="118">
        <f t="shared" si="40"/>
        <v>0</v>
      </c>
      <c r="DQ44" s="118">
        <f t="shared" si="40"/>
        <v>0</v>
      </c>
      <c r="DR44" s="118">
        <f t="shared" si="40"/>
        <v>0</v>
      </c>
      <c r="DS44" s="118">
        <f t="shared" si="41"/>
        <v>0</v>
      </c>
      <c r="DT44" s="118">
        <f t="shared" si="41"/>
        <v>0</v>
      </c>
      <c r="DU44" s="118">
        <f t="shared" si="41"/>
        <v>0</v>
      </c>
      <c r="DV44" s="118">
        <f t="shared" si="41"/>
        <v>0</v>
      </c>
      <c r="DW44" s="118">
        <f t="shared" si="41"/>
        <v>0</v>
      </c>
      <c r="DX44" s="118">
        <f t="shared" si="41"/>
        <v>0</v>
      </c>
      <c r="DY44" s="118">
        <f t="shared" si="41"/>
        <v>0</v>
      </c>
      <c r="DZ44" s="118">
        <f t="shared" si="41"/>
        <v>0</v>
      </c>
      <c r="EA44" s="118">
        <f t="shared" si="41"/>
        <v>0</v>
      </c>
      <c r="EB44" s="118">
        <f t="shared" si="41"/>
        <v>0</v>
      </c>
      <c r="EC44" s="118">
        <f t="shared" si="41"/>
        <v>0</v>
      </c>
      <c r="ED44" s="118">
        <f t="shared" si="41"/>
        <v>0</v>
      </c>
      <c r="EE44" s="118">
        <f t="shared" si="41"/>
        <v>0</v>
      </c>
      <c r="EF44" s="118">
        <f t="shared" si="41"/>
        <v>0</v>
      </c>
    </row>
    <row r="45" spans="1:136" ht="33" customHeight="1">
      <c r="A45" s="176">
        <f t="shared" ref="A45:A79" si="49">+A44+1</f>
        <v>36</v>
      </c>
      <c r="B45" s="177">
        <f>+'36'!$AD$103</f>
        <v>0</v>
      </c>
      <c r="C45" s="178" t="str">
        <f>+'36'!$AH$103</f>
        <v>New Balance</v>
      </c>
      <c r="D45" s="178" t="str">
        <f>+'36'!$B$103</f>
        <v>PWI2(ID)</v>
      </c>
      <c r="E45" s="178" t="str">
        <f>+'36'!$C$103</f>
        <v>Tong HongVN)</v>
      </c>
      <c r="F45" s="372">
        <f>+'36'!$D$103</f>
        <v>0</v>
      </c>
      <c r="G45" s="179" t="str">
        <f>+'36'!$E$103</f>
        <v/>
      </c>
      <c r="H45" s="179" t="str">
        <f>+'36'!$F$103</f>
        <v/>
      </c>
      <c r="I45" s="372">
        <f>+'36'!$G$103</f>
        <v>0</v>
      </c>
      <c r="J45" s="180">
        <f>+'36'!$H$103</f>
        <v>0</v>
      </c>
      <c r="K45" s="179" t="str">
        <f>+'36'!$I$103</f>
        <v/>
      </c>
      <c r="L45" s="179" t="str">
        <f>+'36'!$J$103</f>
        <v/>
      </c>
      <c r="M45" s="291"/>
      <c r="N45" s="181" t="str">
        <f>+'36'!$K$103</f>
        <v>Insert Leather Names of your Tannery</v>
      </c>
      <c r="O45" s="181">
        <f>+'36'!$L$103</f>
        <v>0</v>
      </c>
      <c r="P45" s="179">
        <f>+'36'!$M$103</f>
        <v>0</v>
      </c>
      <c r="Q45" s="180">
        <f>+'36'!$N$109</f>
        <v>0</v>
      </c>
      <c r="R45" s="180">
        <f>'36'!$G$40</f>
        <v>0</v>
      </c>
      <c r="S45" s="180">
        <f>+'36'!$O$109</f>
        <v>0</v>
      </c>
      <c r="T45" s="180">
        <f>'36'!$G$41</f>
        <v>0</v>
      </c>
      <c r="U45" s="180">
        <f>+'36'!$P$109</f>
        <v>0</v>
      </c>
      <c r="V45" s="180">
        <f>'36'!$G$42</f>
        <v>0</v>
      </c>
      <c r="W45" s="180">
        <f>+'36'!$Q$109</f>
        <v>0</v>
      </c>
      <c r="X45" s="180">
        <f>'36'!$G$43</f>
        <v>0</v>
      </c>
      <c r="Y45" s="180">
        <f>+'36'!$R$109</f>
        <v>0</v>
      </c>
      <c r="Z45" s="180">
        <f>'36'!$G$44</f>
        <v>0</v>
      </c>
      <c r="AA45" s="180">
        <f>+'36'!$S$109</f>
        <v>0</v>
      </c>
      <c r="AB45" s="180">
        <f>'36'!$G$45+'36'!$G$46+'36'!$G$47</f>
        <v>0</v>
      </c>
      <c r="AC45" s="180">
        <f>+'36'!$U$109</f>
        <v>0</v>
      </c>
      <c r="AD45" s="180">
        <f>+'36'!$V$109</f>
        <v>0</v>
      </c>
      <c r="AE45" s="180">
        <f>+'36'!$W$109</f>
        <v>0</v>
      </c>
      <c r="AF45" s="180">
        <f>+'36'!$X$109</f>
        <v>0</v>
      </c>
      <c r="AG45" s="180">
        <f>+'36'!$Y$109</f>
        <v>0</v>
      </c>
      <c r="AH45" s="180">
        <f>+'36'!$AB$109</f>
        <v>0</v>
      </c>
      <c r="AI45" s="182">
        <f>+'36'!$AC$109</f>
        <v>0</v>
      </c>
      <c r="AJ45" s="180">
        <f>+'36'!$AD$109</f>
        <v>0</v>
      </c>
      <c r="AK45" s="183">
        <f>+'36'!$AA$109</f>
        <v>0</v>
      </c>
      <c r="AL45" s="183">
        <f>+'36'!$AE$103</f>
        <v>1</v>
      </c>
      <c r="AM45" s="182">
        <f>+'36'!$AG$109</f>
        <v>0</v>
      </c>
      <c r="AN45" s="182">
        <f>+'36'!$AH$109</f>
        <v>0</v>
      </c>
      <c r="AO45" s="182">
        <f>+'36'!$AE$109</f>
        <v>0</v>
      </c>
      <c r="AP45" s="184">
        <f>+'36'!$AJ$109</f>
        <v>0</v>
      </c>
      <c r="AQ45" s="183">
        <f t="shared" si="42"/>
        <v>0.97</v>
      </c>
      <c r="AR45" s="185">
        <f t="shared" si="18"/>
        <v>0</v>
      </c>
      <c r="AS45" s="182">
        <f t="shared" si="43"/>
        <v>0</v>
      </c>
      <c r="AT45" s="182">
        <f t="shared" si="44"/>
        <v>0</v>
      </c>
      <c r="AU45" s="182">
        <f>+'36'!$AH$109</f>
        <v>0</v>
      </c>
      <c r="AV45" s="184">
        <f>+'36'!$AJ$109</f>
        <v>0</v>
      </c>
      <c r="AW45" s="182">
        <f t="shared" si="45"/>
        <v>0</v>
      </c>
      <c r="AX45" s="187">
        <f>+'36'!$AI$109</f>
        <v>0</v>
      </c>
      <c r="AY45" s="188">
        <f>+'36'!$B$83</f>
        <v>0</v>
      </c>
      <c r="AZ45" s="381">
        <f>'36'!F14</f>
        <v>0</v>
      </c>
      <c r="BA45" s="372" t="str">
        <f>IF('36'!$B$81="","",'36'!$B$81)</f>
        <v/>
      </c>
      <c r="BB45" s="3">
        <f t="shared" si="19"/>
        <v>0</v>
      </c>
      <c r="BC45" s="3">
        <f t="shared" si="46"/>
        <v>0</v>
      </c>
      <c r="BD45" s="3">
        <f t="shared" si="47"/>
        <v>0</v>
      </c>
      <c r="BE45" s="3">
        <f t="shared" si="48"/>
        <v>0</v>
      </c>
      <c r="BG45" s="42">
        <f>+'36'!$G$48</f>
        <v>0</v>
      </c>
      <c r="BI45" s="119">
        <f t="shared" si="35"/>
        <v>0</v>
      </c>
      <c r="BJ45" s="119">
        <f t="shared" si="35"/>
        <v>0</v>
      </c>
      <c r="BK45" s="119">
        <f t="shared" si="35"/>
        <v>0</v>
      </c>
      <c r="BL45" s="119">
        <f t="shared" si="35"/>
        <v>0</v>
      </c>
      <c r="BM45" s="119">
        <f t="shared" si="35"/>
        <v>0</v>
      </c>
      <c r="BN45" s="119">
        <f t="shared" si="35"/>
        <v>0</v>
      </c>
      <c r="BO45" s="119">
        <f t="shared" si="35"/>
        <v>0</v>
      </c>
      <c r="BP45" s="119">
        <f t="shared" si="35"/>
        <v>0</v>
      </c>
      <c r="BQ45" s="119">
        <f t="shared" si="35"/>
        <v>0</v>
      </c>
      <c r="BR45" s="119">
        <f t="shared" si="35"/>
        <v>0</v>
      </c>
      <c r="BS45" s="119">
        <f t="shared" si="36"/>
        <v>0</v>
      </c>
      <c r="BT45" s="119">
        <f t="shared" si="36"/>
        <v>0</v>
      </c>
      <c r="BU45" s="119">
        <f t="shared" si="36"/>
        <v>0</v>
      </c>
      <c r="BV45" s="119">
        <f t="shared" si="36"/>
        <v>0</v>
      </c>
      <c r="BW45" s="119">
        <f t="shared" si="36"/>
        <v>0</v>
      </c>
      <c r="BX45" s="119">
        <f t="shared" si="36"/>
        <v>0</v>
      </c>
      <c r="BY45" s="119">
        <f t="shared" si="36"/>
        <v>0</v>
      </c>
      <c r="BZ45" s="119">
        <f t="shared" si="36"/>
        <v>0</v>
      </c>
      <c r="CA45" s="119">
        <f t="shared" si="36"/>
        <v>0</v>
      </c>
      <c r="CB45" s="119">
        <f t="shared" si="36"/>
        <v>0</v>
      </c>
      <c r="CC45" s="119">
        <f t="shared" si="37"/>
        <v>0</v>
      </c>
      <c r="CD45" s="119">
        <f t="shared" si="37"/>
        <v>0</v>
      </c>
      <c r="CE45" s="119">
        <f t="shared" si="37"/>
        <v>0</v>
      </c>
      <c r="CF45" s="119">
        <f t="shared" si="37"/>
        <v>0</v>
      </c>
      <c r="CG45" s="119">
        <f t="shared" si="37"/>
        <v>0</v>
      </c>
      <c r="CH45" s="119">
        <f t="shared" si="37"/>
        <v>0</v>
      </c>
      <c r="CI45" s="119">
        <f t="shared" si="37"/>
        <v>0</v>
      </c>
      <c r="CJ45" s="119">
        <f t="shared" si="37"/>
        <v>0</v>
      </c>
      <c r="CK45" s="119">
        <f t="shared" si="37"/>
        <v>0</v>
      </c>
      <c r="CL45" s="119">
        <f t="shared" si="37"/>
        <v>0</v>
      </c>
      <c r="CM45" s="119">
        <f t="shared" si="38"/>
        <v>0</v>
      </c>
      <c r="CN45" s="119">
        <f t="shared" si="38"/>
        <v>0</v>
      </c>
      <c r="CO45" s="119">
        <f t="shared" si="38"/>
        <v>0</v>
      </c>
      <c r="CP45" s="119">
        <f t="shared" si="38"/>
        <v>0</v>
      </c>
      <c r="CQ45" s="119">
        <f t="shared" si="38"/>
        <v>0</v>
      </c>
      <c r="CR45" s="119">
        <f t="shared" si="38"/>
        <v>0</v>
      </c>
      <c r="CS45" s="119">
        <f t="shared" si="38"/>
        <v>0</v>
      </c>
      <c r="CT45" s="119">
        <f t="shared" si="38"/>
        <v>0</v>
      </c>
      <c r="CU45" s="119">
        <f t="shared" si="38"/>
        <v>0</v>
      </c>
      <c r="CV45" s="119">
        <f t="shared" si="38"/>
        <v>0</v>
      </c>
      <c r="CW45" s="119">
        <f t="shared" si="39"/>
        <v>0</v>
      </c>
      <c r="CX45" s="119">
        <f t="shared" si="39"/>
        <v>0</v>
      </c>
      <c r="CY45" s="119">
        <f t="shared" si="39"/>
        <v>0</v>
      </c>
      <c r="CZ45" s="119">
        <f t="shared" si="39"/>
        <v>0</v>
      </c>
      <c r="DA45" s="119">
        <f t="shared" si="39"/>
        <v>0</v>
      </c>
      <c r="DB45" s="119">
        <f t="shared" si="39"/>
        <v>0</v>
      </c>
      <c r="DC45" s="119">
        <f t="shared" si="39"/>
        <v>0</v>
      </c>
      <c r="DD45" s="119">
        <f t="shared" si="39"/>
        <v>0</v>
      </c>
      <c r="DE45" s="119">
        <f t="shared" si="39"/>
        <v>0</v>
      </c>
      <c r="DF45" s="119">
        <f t="shared" si="39"/>
        <v>0</v>
      </c>
      <c r="DH45" s="118">
        <f t="shared" si="15"/>
        <v>0</v>
      </c>
      <c r="DI45" s="118">
        <f t="shared" si="40"/>
        <v>0</v>
      </c>
      <c r="DJ45" s="118">
        <f t="shared" si="40"/>
        <v>0</v>
      </c>
      <c r="DK45" s="118">
        <f t="shared" si="40"/>
        <v>0</v>
      </c>
      <c r="DL45" s="118">
        <f t="shared" si="40"/>
        <v>0</v>
      </c>
      <c r="DM45" s="118">
        <f t="shared" si="40"/>
        <v>0</v>
      </c>
      <c r="DN45" s="118">
        <f t="shared" si="40"/>
        <v>0</v>
      </c>
      <c r="DO45" s="118">
        <f t="shared" si="40"/>
        <v>0</v>
      </c>
      <c r="DP45" s="118">
        <f t="shared" si="40"/>
        <v>0</v>
      </c>
      <c r="DQ45" s="118">
        <f t="shared" si="40"/>
        <v>0</v>
      </c>
      <c r="DR45" s="118">
        <f t="shared" si="40"/>
        <v>0</v>
      </c>
      <c r="DS45" s="118">
        <f t="shared" si="41"/>
        <v>0</v>
      </c>
      <c r="DT45" s="118">
        <f t="shared" si="41"/>
        <v>0</v>
      </c>
      <c r="DU45" s="118">
        <f t="shared" si="41"/>
        <v>0</v>
      </c>
      <c r="DV45" s="118">
        <f t="shared" si="41"/>
        <v>0</v>
      </c>
      <c r="DW45" s="118">
        <f t="shared" si="41"/>
        <v>0</v>
      </c>
      <c r="DX45" s="118">
        <f t="shared" si="41"/>
        <v>0</v>
      </c>
      <c r="DY45" s="118">
        <f t="shared" si="41"/>
        <v>0</v>
      </c>
      <c r="DZ45" s="118">
        <f t="shared" si="41"/>
        <v>0</v>
      </c>
      <c r="EA45" s="118">
        <f t="shared" si="41"/>
        <v>0</v>
      </c>
      <c r="EB45" s="118">
        <f t="shared" si="41"/>
        <v>0</v>
      </c>
      <c r="EC45" s="118">
        <f t="shared" si="41"/>
        <v>0</v>
      </c>
      <c r="ED45" s="118">
        <f t="shared" si="41"/>
        <v>0</v>
      </c>
      <c r="EE45" s="118">
        <f t="shared" si="41"/>
        <v>0</v>
      </c>
      <c r="EF45" s="118">
        <f t="shared" si="41"/>
        <v>0</v>
      </c>
    </row>
    <row r="46" spans="1:136" ht="33" customHeight="1">
      <c r="A46" s="176">
        <f t="shared" si="49"/>
        <v>37</v>
      </c>
      <c r="B46" s="177">
        <f>+'37'!$AD$103</f>
        <v>0</v>
      </c>
      <c r="C46" s="178" t="str">
        <f>+'37'!$AH$103</f>
        <v>New Balance</v>
      </c>
      <c r="D46" s="178" t="str">
        <f>+'37'!$B$103</f>
        <v>PWI2(ID)</v>
      </c>
      <c r="E46" s="178" t="str">
        <f>+'37'!$C$103</f>
        <v>Tong HongVN)</v>
      </c>
      <c r="F46" s="372">
        <f>+'37'!$D$103</f>
        <v>0</v>
      </c>
      <c r="G46" s="179" t="str">
        <f>+'37'!$E$103</f>
        <v/>
      </c>
      <c r="H46" s="179" t="str">
        <f>+'37'!$F$103</f>
        <v/>
      </c>
      <c r="I46" s="372">
        <f>+'37'!$G$103</f>
        <v>0</v>
      </c>
      <c r="J46" s="180">
        <f>+'37'!$H$103</f>
        <v>0</v>
      </c>
      <c r="K46" s="179" t="str">
        <f>+'37'!$I$103</f>
        <v/>
      </c>
      <c r="L46" s="179" t="str">
        <f>+'37'!$J$103</f>
        <v/>
      </c>
      <c r="M46" s="291"/>
      <c r="N46" s="181" t="str">
        <f>+'37'!$K$103</f>
        <v>Insert Leather Names of your Tannery</v>
      </c>
      <c r="O46" s="181">
        <f>+'37'!$L$103</f>
        <v>0</v>
      </c>
      <c r="P46" s="179">
        <f>+'37'!$M$103</f>
        <v>0</v>
      </c>
      <c r="Q46" s="180">
        <f>+'37'!$N$109</f>
        <v>0</v>
      </c>
      <c r="R46" s="180">
        <f>'37'!$G$40</f>
        <v>0</v>
      </c>
      <c r="S46" s="180">
        <f>+'37'!$O$109</f>
        <v>0</v>
      </c>
      <c r="T46" s="180">
        <f>'37'!$G$41</f>
        <v>0</v>
      </c>
      <c r="U46" s="180">
        <f>+'37'!$P$109</f>
        <v>0</v>
      </c>
      <c r="V46" s="180">
        <f>'37'!$G$42</f>
        <v>0</v>
      </c>
      <c r="W46" s="180">
        <f>+'37'!$Q$109</f>
        <v>0</v>
      </c>
      <c r="X46" s="180">
        <f>'37'!$G$43</f>
        <v>0</v>
      </c>
      <c r="Y46" s="180">
        <f>+'37'!$R$109</f>
        <v>0</v>
      </c>
      <c r="Z46" s="180">
        <f>'37'!$G$44</f>
        <v>0</v>
      </c>
      <c r="AA46" s="180">
        <f>+'37'!$S$109</f>
        <v>0</v>
      </c>
      <c r="AB46" s="180">
        <f>'37'!$G$45+'37'!$G$46+'37'!$G$47</f>
        <v>0</v>
      </c>
      <c r="AC46" s="180">
        <f>+'37'!$U$109</f>
        <v>0</v>
      </c>
      <c r="AD46" s="180">
        <f>+'37'!$V$109</f>
        <v>0</v>
      </c>
      <c r="AE46" s="180">
        <f>+'37'!$W$109</f>
        <v>0</v>
      </c>
      <c r="AF46" s="180">
        <f>+'37'!$X$109</f>
        <v>0</v>
      </c>
      <c r="AG46" s="180">
        <f>+'37'!$Y$109</f>
        <v>0</v>
      </c>
      <c r="AH46" s="180">
        <f>+'37'!$AB$109</f>
        <v>0</v>
      </c>
      <c r="AI46" s="182">
        <f>+'37'!$AC$109</f>
        <v>0</v>
      </c>
      <c r="AJ46" s="180">
        <f>+'37'!$AD$109</f>
        <v>0</v>
      </c>
      <c r="AK46" s="183">
        <f>+'37'!$AA$109</f>
        <v>0</v>
      </c>
      <c r="AL46" s="183">
        <f>+'37'!$AE$103</f>
        <v>1</v>
      </c>
      <c r="AM46" s="182">
        <f>+'37'!$AG$109</f>
        <v>0</v>
      </c>
      <c r="AN46" s="182">
        <f>+'37'!$AH$109</f>
        <v>0</v>
      </c>
      <c r="AO46" s="182">
        <f>+'37'!$AE$109</f>
        <v>0</v>
      </c>
      <c r="AP46" s="184">
        <f>+'37'!$AJ$109</f>
        <v>0</v>
      </c>
      <c r="AQ46" s="183">
        <f t="shared" si="42"/>
        <v>0.97</v>
      </c>
      <c r="AR46" s="185">
        <f t="shared" si="18"/>
        <v>0</v>
      </c>
      <c r="AS46" s="182">
        <f t="shared" si="43"/>
        <v>0</v>
      </c>
      <c r="AT46" s="182">
        <f t="shared" si="44"/>
        <v>0</v>
      </c>
      <c r="AU46" s="182">
        <f>+'37'!$AH$109</f>
        <v>0</v>
      </c>
      <c r="AV46" s="184">
        <f>+'37'!$AJ$109</f>
        <v>0</v>
      </c>
      <c r="AW46" s="182">
        <f t="shared" si="45"/>
        <v>0</v>
      </c>
      <c r="AX46" s="187">
        <f>+'37'!$AI$109</f>
        <v>0</v>
      </c>
      <c r="AY46" s="188">
        <f>+'37'!$B$83</f>
        <v>0</v>
      </c>
      <c r="AZ46" s="381">
        <f>'37'!F14</f>
        <v>0</v>
      </c>
      <c r="BA46" s="372" t="str">
        <f>IF('37'!$B$81="","",'37'!$B$81)</f>
        <v/>
      </c>
      <c r="BB46" s="3">
        <f t="shared" si="19"/>
        <v>0</v>
      </c>
      <c r="BC46" s="3">
        <f t="shared" si="46"/>
        <v>0</v>
      </c>
      <c r="BD46" s="3">
        <f t="shared" si="47"/>
        <v>0</v>
      </c>
      <c r="BE46" s="3">
        <f t="shared" si="48"/>
        <v>0</v>
      </c>
      <c r="BG46" s="42">
        <f>+'37'!$G$48</f>
        <v>0</v>
      </c>
      <c r="BI46" s="119">
        <f t="shared" si="35"/>
        <v>0</v>
      </c>
      <c r="BJ46" s="119">
        <f t="shared" si="35"/>
        <v>0</v>
      </c>
      <c r="BK46" s="119">
        <f t="shared" si="35"/>
        <v>0</v>
      </c>
      <c r="BL46" s="119">
        <f t="shared" si="35"/>
        <v>0</v>
      </c>
      <c r="BM46" s="119">
        <f t="shared" si="35"/>
        <v>0</v>
      </c>
      <c r="BN46" s="119">
        <f t="shared" si="35"/>
        <v>0</v>
      </c>
      <c r="BO46" s="119">
        <f t="shared" si="35"/>
        <v>0</v>
      </c>
      <c r="BP46" s="119">
        <f t="shared" si="35"/>
        <v>0</v>
      </c>
      <c r="BQ46" s="119">
        <f t="shared" si="35"/>
        <v>0</v>
      </c>
      <c r="BR46" s="119">
        <f t="shared" si="35"/>
        <v>0</v>
      </c>
      <c r="BS46" s="119">
        <f t="shared" si="36"/>
        <v>0</v>
      </c>
      <c r="BT46" s="119">
        <f t="shared" si="36"/>
        <v>0</v>
      </c>
      <c r="BU46" s="119">
        <f t="shared" si="36"/>
        <v>0</v>
      </c>
      <c r="BV46" s="119">
        <f t="shared" si="36"/>
        <v>0</v>
      </c>
      <c r="BW46" s="119">
        <f t="shared" si="36"/>
        <v>0</v>
      </c>
      <c r="BX46" s="119">
        <f t="shared" si="36"/>
        <v>0</v>
      </c>
      <c r="BY46" s="119">
        <f t="shared" si="36"/>
        <v>0</v>
      </c>
      <c r="BZ46" s="119">
        <f t="shared" si="36"/>
        <v>0</v>
      </c>
      <c r="CA46" s="119">
        <f t="shared" si="36"/>
        <v>0</v>
      </c>
      <c r="CB46" s="119">
        <f t="shared" si="36"/>
        <v>0</v>
      </c>
      <c r="CC46" s="119">
        <f t="shared" si="37"/>
        <v>0</v>
      </c>
      <c r="CD46" s="119">
        <f t="shared" si="37"/>
        <v>0</v>
      </c>
      <c r="CE46" s="119">
        <f t="shared" si="37"/>
        <v>0</v>
      </c>
      <c r="CF46" s="119">
        <f t="shared" si="37"/>
        <v>0</v>
      </c>
      <c r="CG46" s="119">
        <f t="shared" si="37"/>
        <v>0</v>
      </c>
      <c r="CH46" s="119">
        <f t="shared" si="37"/>
        <v>0</v>
      </c>
      <c r="CI46" s="119">
        <f t="shared" si="37"/>
        <v>0</v>
      </c>
      <c r="CJ46" s="119">
        <f t="shared" si="37"/>
        <v>0</v>
      </c>
      <c r="CK46" s="119">
        <f t="shared" si="37"/>
        <v>0</v>
      </c>
      <c r="CL46" s="119">
        <f t="shared" si="37"/>
        <v>0</v>
      </c>
      <c r="CM46" s="119">
        <f t="shared" si="38"/>
        <v>0</v>
      </c>
      <c r="CN46" s="119">
        <f t="shared" si="38"/>
        <v>0</v>
      </c>
      <c r="CO46" s="119">
        <f t="shared" si="38"/>
        <v>0</v>
      </c>
      <c r="CP46" s="119">
        <f t="shared" si="38"/>
        <v>0</v>
      </c>
      <c r="CQ46" s="119">
        <f t="shared" si="38"/>
        <v>0</v>
      </c>
      <c r="CR46" s="119">
        <f t="shared" si="38"/>
        <v>0</v>
      </c>
      <c r="CS46" s="119">
        <f t="shared" si="38"/>
        <v>0</v>
      </c>
      <c r="CT46" s="119">
        <f t="shared" si="38"/>
        <v>0</v>
      </c>
      <c r="CU46" s="119">
        <f t="shared" si="38"/>
        <v>0</v>
      </c>
      <c r="CV46" s="119">
        <f t="shared" si="38"/>
        <v>0</v>
      </c>
      <c r="CW46" s="119">
        <f t="shared" si="39"/>
        <v>0</v>
      </c>
      <c r="CX46" s="119">
        <f t="shared" si="39"/>
        <v>0</v>
      </c>
      <c r="CY46" s="119">
        <f t="shared" si="39"/>
        <v>0</v>
      </c>
      <c r="CZ46" s="119">
        <f t="shared" si="39"/>
        <v>0</v>
      </c>
      <c r="DA46" s="119">
        <f t="shared" si="39"/>
        <v>0</v>
      </c>
      <c r="DB46" s="119">
        <f t="shared" si="39"/>
        <v>0</v>
      </c>
      <c r="DC46" s="119">
        <f t="shared" si="39"/>
        <v>0</v>
      </c>
      <c r="DD46" s="119">
        <f t="shared" si="39"/>
        <v>0</v>
      </c>
      <c r="DE46" s="119">
        <f t="shared" si="39"/>
        <v>0</v>
      </c>
      <c r="DF46" s="119">
        <f t="shared" si="39"/>
        <v>0</v>
      </c>
      <c r="DH46" s="118">
        <f t="shared" si="15"/>
        <v>0</v>
      </c>
      <c r="DI46" s="118">
        <f t="shared" si="40"/>
        <v>0</v>
      </c>
      <c r="DJ46" s="118">
        <f t="shared" si="40"/>
        <v>0</v>
      </c>
      <c r="DK46" s="118">
        <f t="shared" si="40"/>
        <v>0</v>
      </c>
      <c r="DL46" s="118">
        <f t="shared" si="40"/>
        <v>0</v>
      </c>
      <c r="DM46" s="118">
        <f t="shared" si="40"/>
        <v>0</v>
      </c>
      <c r="DN46" s="118">
        <f t="shared" si="40"/>
        <v>0</v>
      </c>
      <c r="DO46" s="118">
        <f t="shared" si="40"/>
        <v>0</v>
      </c>
      <c r="DP46" s="118">
        <f t="shared" si="40"/>
        <v>0</v>
      </c>
      <c r="DQ46" s="118">
        <f t="shared" si="40"/>
        <v>0</v>
      </c>
      <c r="DR46" s="118">
        <f t="shared" si="40"/>
        <v>0</v>
      </c>
      <c r="DS46" s="118">
        <f t="shared" si="41"/>
        <v>0</v>
      </c>
      <c r="DT46" s="118">
        <f t="shared" si="41"/>
        <v>0</v>
      </c>
      <c r="DU46" s="118">
        <f t="shared" si="41"/>
        <v>0</v>
      </c>
      <c r="DV46" s="118">
        <f t="shared" si="41"/>
        <v>0</v>
      </c>
      <c r="DW46" s="118">
        <f t="shared" si="41"/>
        <v>0</v>
      </c>
      <c r="DX46" s="118">
        <f t="shared" si="41"/>
        <v>0</v>
      </c>
      <c r="DY46" s="118">
        <f t="shared" si="41"/>
        <v>0</v>
      </c>
      <c r="DZ46" s="118">
        <f t="shared" si="41"/>
        <v>0</v>
      </c>
      <c r="EA46" s="118">
        <f t="shared" si="41"/>
        <v>0</v>
      </c>
      <c r="EB46" s="118">
        <f t="shared" si="41"/>
        <v>0</v>
      </c>
      <c r="EC46" s="118">
        <f t="shared" si="41"/>
        <v>0</v>
      </c>
      <c r="ED46" s="118">
        <f t="shared" si="41"/>
        <v>0</v>
      </c>
      <c r="EE46" s="118">
        <f t="shared" si="41"/>
        <v>0</v>
      </c>
      <c r="EF46" s="118">
        <f t="shared" si="41"/>
        <v>0</v>
      </c>
    </row>
    <row r="47" spans="1:136" ht="33" customHeight="1">
      <c r="A47" s="176">
        <f t="shared" si="49"/>
        <v>38</v>
      </c>
      <c r="B47" s="177">
        <f>+'38'!$AD$103</f>
        <v>0</v>
      </c>
      <c r="C47" s="178" t="str">
        <f>+'38'!$AH$103</f>
        <v>New Balance</v>
      </c>
      <c r="D47" s="178" t="str">
        <f>+'38'!$B$103</f>
        <v>PWI2(ID)</v>
      </c>
      <c r="E47" s="178" t="str">
        <f>+'38'!$C$103</f>
        <v>Tong HongVN)</v>
      </c>
      <c r="F47" s="372">
        <f>+'38'!$D$103</f>
        <v>0</v>
      </c>
      <c r="G47" s="179" t="str">
        <f>+'38'!$E$103</f>
        <v/>
      </c>
      <c r="H47" s="179" t="str">
        <f>+'38'!$F$103</f>
        <v/>
      </c>
      <c r="I47" s="372">
        <f>+'38'!$G$103</f>
        <v>0</v>
      </c>
      <c r="J47" s="180">
        <f>+'38'!$H$103</f>
        <v>0</v>
      </c>
      <c r="K47" s="179" t="str">
        <f>+'38'!$I$103</f>
        <v/>
      </c>
      <c r="L47" s="179" t="str">
        <f>+'38'!$J$103</f>
        <v/>
      </c>
      <c r="M47" s="291"/>
      <c r="N47" s="181" t="str">
        <f>+'38'!$K$103</f>
        <v>Insert Leather Names of your Tannery</v>
      </c>
      <c r="O47" s="181">
        <f>+'38'!$L$103</f>
        <v>0</v>
      </c>
      <c r="P47" s="179">
        <f>+'38'!$M$103</f>
        <v>0</v>
      </c>
      <c r="Q47" s="180">
        <f>+'38'!$N$109</f>
        <v>0</v>
      </c>
      <c r="R47" s="180">
        <f>'38'!$G$40</f>
        <v>0</v>
      </c>
      <c r="S47" s="180">
        <f>+'38'!$O$109</f>
        <v>0</v>
      </c>
      <c r="T47" s="180">
        <f>'38'!$G$41</f>
        <v>0</v>
      </c>
      <c r="U47" s="180">
        <f>+'38'!$P$109</f>
        <v>0</v>
      </c>
      <c r="V47" s="180">
        <f>'38'!$G$42</f>
        <v>0</v>
      </c>
      <c r="W47" s="180">
        <f>+'38'!$Q$109</f>
        <v>0</v>
      </c>
      <c r="X47" s="180">
        <f>'38'!$G$43</f>
        <v>0</v>
      </c>
      <c r="Y47" s="180">
        <f>+'38'!$R$109</f>
        <v>0</v>
      </c>
      <c r="Z47" s="180">
        <f>'38'!$G$44</f>
        <v>0</v>
      </c>
      <c r="AA47" s="180">
        <f>+'38'!$S$109</f>
        <v>0</v>
      </c>
      <c r="AB47" s="180">
        <f>'38'!$G$45+'38'!$G$46+'38'!$G$47</f>
        <v>0</v>
      </c>
      <c r="AC47" s="180">
        <f>+'38'!$U$109</f>
        <v>0</v>
      </c>
      <c r="AD47" s="180">
        <f>+'38'!$V$109</f>
        <v>0</v>
      </c>
      <c r="AE47" s="180">
        <f>+'38'!$W$109</f>
        <v>0</v>
      </c>
      <c r="AF47" s="180">
        <f>+'38'!$X$109</f>
        <v>0</v>
      </c>
      <c r="AG47" s="180">
        <f>+'38'!$Y$109</f>
        <v>0</v>
      </c>
      <c r="AH47" s="180">
        <f>+'38'!$AB$109</f>
        <v>0</v>
      </c>
      <c r="AI47" s="182">
        <f>+'38'!$AC$109</f>
        <v>0</v>
      </c>
      <c r="AJ47" s="180">
        <f>+'38'!$AD$109</f>
        <v>0</v>
      </c>
      <c r="AK47" s="183">
        <f>+'38'!$AA$109</f>
        <v>0</v>
      </c>
      <c r="AL47" s="183">
        <f>+'38'!$AE$103</f>
        <v>1</v>
      </c>
      <c r="AM47" s="182">
        <f>+'38'!$AG$109</f>
        <v>0</v>
      </c>
      <c r="AN47" s="182">
        <f>+'38'!$AH$109</f>
        <v>0</v>
      </c>
      <c r="AO47" s="182">
        <f>+'38'!$AE$109</f>
        <v>0</v>
      </c>
      <c r="AP47" s="184">
        <f>+'38'!$AJ$109</f>
        <v>0</v>
      </c>
      <c r="AQ47" s="183">
        <f t="shared" si="42"/>
        <v>0.97</v>
      </c>
      <c r="AR47" s="185">
        <f t="shared" si="18"/>
        <v>0</v>
      </c>
      <c r="AS47" s="182">
        <f t="shared" si="43"/>
        <v>0</v>
      </c>
      <c r="AT47" s="182">
        <f t="shared" si="44"/>
        <v>0</v>
      </c>
      <c r="AU47" s="182">
        <f>+'38'!$AH$109</f>
        <v>0</v>
      </c>
      <c r="AV47" s="184">
        <f>+'38'!$AJ$109</f>
        <v>0</v>
      </c>
      <c r="AW47" s="182">
        <f t="shared" si="45"/>
        <v>0</v>
      </c>
      <c r="AX47" s="187">
        <f>+'38'!$AI$109</f>
        <v>0</v>
      </c>
      <c r="AY47" s="188">
        <f>+'38'!$B$83</f>
        <v>0</v>
      </c>
      <c r="AZ47" s="381">
        <f>'38'!F14</f>
        <v>0</v>
      </c>
      <c r="BA47" s="372" t="str">
        <f>IF('38'!$B$81="","",'38'!$B$81)</f>
        <v/>
      </c>
      <c r="BB47" s="3">
        <f t="shared" si="19"/>
        <v>0</v>
      </c>
      <c r="BC47" s="3">
        <f t="shared" si="46"/>
        <v>0</v>
      </c>
      <c r="BD47" s="3">
        <f t="shared" si="47"/>
        <v>0</v>
      </c>
      <c r="BE47" s="3">
        <f t="shared" si="48"/>
        <v>0</v>
      </c>
      <c r="BG47" s="42">
        <f>+'38'!$G$48</f>
        <v>0</v>
      </c>
      <c r="BI47" s="119">
        <f t="shared" si="35"/>
        <v>0</v>
      </c>
      <c r="BJ47" s="119">
        <f t="shared" si="35"/>
        <v>0</v>
      </c>
      <c r="BK47" s="119">
        <f t="shared" si="35"/>
        <v>0</v>
      </c>
      <c r="BL47" s="119">
        <f t="shared" si="35"/>
        <v>0</v>
      </c>
      <c r="BM47" s="119">
        <f t="shared" si="35"/>
        <v>0</v>
      </c>
      <c r="BN47" s="119">
        <f t="shared" si="35"/>
        <v>0</v>
      </c>
      <c r="BO47" s="119">
        <f t="shared" si="35"/>
        <v>0</v>
      </c>
      <c r="BP47" s="119">
        <f t="shared" si="35"/>
        <v>0</v>
      </c>
      <c r="BQ47" s="119">
        <f t="shared" si="35"/>
        <v>0</v>
      </c>
      <c r="BR47" s="119">
        <f t="shared" si="35"/>
        <v>0</v>
      </c>
      <c r="BS47" s="119">
        <f t="shared" si="36"/>
        <v>0</v>
      </c>
      <c r="BT47" s="119">
        <f t="shared" si="36"/>
        <v>0</v>
      </c>
      <c r="BU47" s="119">
        <f t="shared" si="36"/>
        <v>0</v>
      </c>
      <c r="BV47" s="119">
        <f t="shared" si="36"/>
        <v>0</v>
      </c>
      <c r="BW47" s="119">
        <f t="shared" si="36"/>
        <v>0</v>
      </c>
      <c r="BX47" s="119">
        <f t="shared" si="36"/>
        <v>0</v>
      </c>
      <c r="BY47" s="119">
        <f t="shared" si="36"/>
        <v>0</v>
      </c>
      <c r="BZ47" s="119">
        <f t="shared" si="36"/>
        <v>0</v>
      </c>
      <c r="CA47" s="119">
        <f t="shared" si="36"/>
        <v>0</v>
      </c>
      <c r="CB47" s="119">
        <f t="shared" si="36"/>
        <v>0</v>
      </c>
      <c r="CC47" s="119">
        <f t="shared" si="37"/>
        <v>0</v>
      </c>
      <c r="CD47" s="119">
        <f t="shared" si="37"/>
        <v>0</v>
      </c>
      <c r="CE47" s="119">
        <f t="shared" si="37"/>
        <v>0</v>
      </c>
      <c r="CF47" s="119">
        <f t="shared" si="37"/>
        <v>0</v>
      </c>
      <c r="CG47" s="119">
        <f t="shared" si="37"/>
        <v>0</v>
      </c>
      <c r="CH47" s="119">
        <f t="shared" si="37"/>
        <v>0</v>
      </c>
      <c r="CI47" s="119">
        <f t="shared" si="37"/>
        <v>0</v>
      </c>
      <c r="CJ47" s="119">
        <f t="shared" si="37"/>
        <v>0</v>
      </c>
      <c r="CK47" s="119">
        <f t="shared" si="37"/>
        <v>0</v>
      </c>
      <c r="CL47" s="119">
        <f t="shared" si="37"/>
        <v>0</v>
      </c>
      <c r="CM47" s="119">
        <f t="shared" si="38"/>
        <v>0</v>
      </c>
      <c r="CN47" s="119">
        <f t="shared" si="38"/>
        <v>0</v>
      </c>
      <c r="CO47" s="119">
        <f t="shared" si="38"/>
        <v>0</v>
      </c>
      <c r="CP47" s="119">
        <f t="shared" si="38"/>
        <v>0</v>
      </c>
      <c r="CQ47" s="119">
        <f t="shared" si="38"/>
        <v>0</v>
      </c>
      <c r="CR47" s="119">
        <f t="shared" si="38"/>
        <v>0</v>
      </c>
      <c r="CS47" s="119">
        <f t="shared" si="38"/>
        <v>0</v>
      </c>
      <c r="CT47" s="119">
        <f t="shared" si="38"/>
        <v>0</v>
      </c>
      <c r="CU47" s="119">
        <f t="shared" si="38"/>
        <v>0</v>
      </c>
      <c r="CV47" s="119">
        <f t="shared" si="38"/>
        <v>0</v>
      </c>
      <c r="CW47" s="119">
        <f t="shared" si="39"/>
        <v>0</v>
      </c>
      <c r="CX47" s="119">
        <f t="shared" si="39"/>
        <v>0</v>
      </c>
      <c r="CY47" s="119">
        <f t="shared" si="39"/>
        <v>0</v>
      </c>
      <c r="CZ47" s="119">
        <f t="shared" si="39"/>
        <v>0</v>
      </c>
      <c r="DA47" s="119">
        <f t="shared" si="39"/>
        <v>0</v>
      </c>
      <c r="DB47" s="119">
        <f t="shared" si="39"/>
        <v>0</v>
      </c>
      <c r="DC47" s="119">
        <f t="shared" si="39"/>
        <v>0</v>
      </c>
      <c r="DD47" s="119">
        <f t="shared" si="39"/>
        <v>0</v>
      </c>
      <c r="DE47" s="119">
        <f t="shared" si="39"/>
        <v>0</v>
      </c>
      <c r="DF47" s="119">
        <f t="shared" si="39"/>
        <v>0</v>
      </c>
      <c r="DH47" s="118">
        <f t="shared" si="15"/>
        <v>0</v>
      </c>
      <c r="DI47" s="118">
        <f t="shared" si="40"/>
        <v>0</v>
      </c>
      <c r="DJ47" s="118">
        <f t="shared" si="40"/>
        <v>0</v>
      </c>
      <c r="DK47" s="118">
        <f t="shared" si="40"/>
        <v>0</v>
      </c>
      <c r="DL47" s="118">
        <f t="shared" si="40"/>
        <v>0</v>
      </c>
      <c r="DM47" s="118">
        <f t="shared" si="40"/>
        <v>0</v>
      </c>
      <c r="DN47" s="118">
        <f t="shared" si="40"/>
        <v>0</v>
      </c>
      <c r="DO47" s="118">
        <f t="shared" si="40"/>
        <v>0</v>
      </c>
      <c r="DP47" s="118">
        <f t="shared" si="40"/>
        <v>0</v>
      </c>
      <c r="DQ47" s="118">
        <f t="shared" si="40"/>
        <v>0</v>
      </c>
      <c r="DR47" s="118">
        <f t="shared" si="40"/>
        <v>0</v>
      </c>
      <c r="DS47" s="118">
        <f t="shared" si="41"/>
        <v>0</v>
      </c>
      <c r="DT47" s="118">
        <f t="shared" si="41"/>
        <v>0</v>
      </c>
      <c r="DU47" s="118">
        <f t="shared" si="41"/>
        <v>0</v>
      </c>
      <c r="DV47" s="118">
        <f t="shared" si="41"/>
        <v>0</v>
      </c>
      <c r="DW47" s="118">
        <f t="shared" si="41"/>
        <v>0</v>
      </c>
      <c r="DX47" s="118">
        <f t="shared" si="41"/>
        <v>0</v>
      </c>
      <c r="DY47" s="118">
        <f t="shared" si="41"/>
        <v>0</v>
      </c>
      <c r="DZ47" s="118">
        <f t="shared" si="41"/>
        <v>0</v>
      </c>
      <c r="EA47" s="118">
        <f t="shared" si="41"/>
        <v>0</v>
      </c>
      <c r="EB47" s="118">
        <f t="shared" si="41"/>
        <v>0</v>
      </c>
      <c r="EC47" s="118">
        <f t="shared" si="41"/>
        <v>0</v>
      </c>
      <c r="ED47" s="118">
        <f t="shared" si="41"/>
        <v>0</v>
      </c>
      <c r="EE47" s="118">
        <f t="shared" si="41"/>
        <v>0</v>
      </c>
      <c r="EF47" s="118">
        <f t="shared" si="41"/>
        <v>0</v>
      </c>
    </row>
    <row r="48" spans="1:136" ht="33" customHeight="1">
      <c r="A48" s="176">
        <f t="shared" si="49"/>
        <v>39</v>
      </c>
      <c r="B48" s="177">
        <f>+'39'!$AD$103</f>
        <v>0</v>
      </c>
      <c r="C48" s="178" t="str">
        <f>+'39'!$AH$103</f>
        <v>New Balance</v>
      </c>
      <c r="D48" s="178" t="str">
        <f>+'39'!$B$103</f>
        <v>PWI2(ID)</v>
      </c>
      <c r="E48" s="178" t="str">
        <f>+'39'!$C$103</f>
        <v>Tong HongVN)</v>
      </c>
      <c r="F48" s="372">
        <f>+'39'!$D$103</f>
        <v>0</v>
      </c>
      <c r="G48" s="179" t="str">
        <f>+'39'!$E$103</f>
        <v/>
      </c>
      <c r="H48" s="179" t="str">
        <f>+'39'!$F$103</f>
        <v/>
      </c>
      <c r="I48" s="372">
        <f>+'39'!$G$103</f>
        <v>0</v>
      </c>
      <c r="J48" s="180">
        <f>+'39'!$H$103</f>
        <v>0</v>
      </c>
      <c r="K48" s="179" t="str">
        <f>+'39'!$I$103</f>
        <v/>
      </c>
      <c r="L48" s="179" t="str">
        <f>+'39'!$J$103</f>
        <v/>
      </c>
      <c r="M48" s="291"/>
      <c r="N48" s="181" t="str">
        <f>+'39'!$K$103</f>
        <v>Insert Leather Names of your Tannery</v>
      </c>
      <c r="O48" s="181">
        <f>+'39'!$L$103</f>
        <v>0</v>
      </c>
      <c r="P48" s="179">
        <f>+'39'!$M$103</f>
        <v>0</v>
      </c>
      <c r="Q48" s="180">
        <f>+'39'!$N$109</f>
        <v>0</v>
      </c>
      <c r="R48" s="180">
        <f>'39'!$G$40</f>
        <v>0</v>
      </c>
      <c r="S48" s="180">
        <f>+'39'!$O$109</f>
        <v>0</v>
      </c>
      <c r="T48" s="180">
        <f>'39'!$G$41</f>
        <v>0</v>
      </c>
      <c r="U48" s="180">
        <f>+'39'!$P$109</f>
        <v>0</v>
      </c>
      <c r="V48" s="180">
        <f>'39'!$G$42</f>
        <v>0</v>
      </c>
      <c r="W48" s="180">
        <f>+'39'!$Q$109</f>
        <v>0</v>
      </c>
      <c r="X48" s="180">
        <f>'39'!$G$43</f>
        <v>0</v>
      </c>
      <c r="Y48" s="180">
        <f>+'39'!$R$109</f>
        <v>0</v>
      </c>
      <c r="Z48" s="180">
        <f>'39'!$G$44</f>
        <v>0</v>
      </c>
      <c r="AA48" s="180">
        <f>+'39'!$S$109</f>
        <v>0</v>
      </c>
      <c r="AB48" s="180">
        <f>'39'!$G$45+'39'!$G$46+'39'!$G$47</f>
        <v>0</v>
      </c>
      <c r="AC48" s="180">
        <f>+'39'!$U$109</f>
        <v>0</v>
      </c>
      <c r="AD48" s="180">
        <f>+'39'!$V$109</f>
        <v>0</v>
      </c>
      <c r="AE48" s="180">
        <f>+'39'!$W$109</f>
        <v>0</v>
      </c>
      <c r="AF48" s="180">
        <f>+'39'!$X$109</f>
        <v>0</v>
      </c>
      <c r="AG48" s="180">
        <f>+'39'!$Y$109</f>
        <v>0</v>
      </c>
      <c r="AH48" s="180">
        <f>+'39'!$AB$109</f>
        <v>0</v>
      </c>
      <c r="AI48" s="182">
        <f>+'39'!$AC$109</f>
        <v>0</v>
      </c>
      <c r="AJ48" s="180">
        <f>+'39'!$AD$109</f>
        <v>0</v>
      </c>
      <c r="AK48" s="183">
        <f>+'39'!$AA$109</f>
        <v>0</v>
      </c>
      <c r="AL48" s="183">
        <f>+'39'!$AE$103</f>
        <v>1</v>
      </c>
      <c r="AM48" s="182">
        <f>+'39'!$AG$109</f>
        <v>0</v>
      </c>
      <c r="AN48" s="182">
        <f>+'39'!$AH$109</f>
        <v>0</v>
      </c>
      <c r="AO48" s="182">
        <f>+'39'!$AE$109</f>
        <v>0</v>
      </c>
      <c r="AP48" s="184">
        <f>+'39'!$AJ$109</f>
        <v>0</v>
      </c>
      <c r="AQ48" s="183">
        <f t="shared" si="42"/>
        <v>0.97</v>
      </c>
      <c r="AR48" s="185">
        <f t="shared" si="18"/>
        <v>0</v>
      </c>
      <c r="AS48" s="182">
        <f t="shared" si="43"/>
        <v>0</v>
      </c>
      <c r="AT48" s="182">
        <f t="shared" si="44"/>
        <v>0</v>
      </c>
      <c r="AU48" s="182">
        <f>+'39'!$AH$109</f>
        <v>0</v>
      </c>
      <c r="AV48" s="184">
        <f>+'39'!$AJ$109</f>
        <v>0</v>
      </c>
      <c r="AW48" s="182">
        <f t="shared" si="45"/>
        <v>0</v>
      </c>
      <c r="AX48" s="187">
        <f>+'39'!$AI$109</f>
        <v>0</v>
      </c>
      <c r="AY48" s="188">
        <f>+'39'!$B$83</f>
        <v>0</v>
      </c>
      <c r="AZ48" s="381">
        <f>'39'!F14</f>
        <v>0</v>
      </c>
      <c r="BA48" s="372" t="str">
        <f>IF('39'!$B$81="","",'39'!$B$81)</f>
        <v/>
      </c>
      <c r="BB48" s="3">
        <f t="shared" si="19"/>
        <v>0</v>
      </c>
      <c r="BC48" s="3">
        <f t="shared" si="46"/>
        <v>0</v>
      </c>
      <c r="BD48" s="3">
        <f t="shared" si="47"/>
        <v>0</v>
      </c>
      <c r="BE48" s="3">
        <f t="shared" si="48"/>
        <v>0</v>
      </c>
      <c r="BG48" s="42">
        <f>+'39'!$G$48</f>
        <v>0</v>
      </c>
      <c r="BI48" s="119">
        <f t="shared" si="35"/>
        <v>0</v>
      </c>
      <c r="BJ48" s="119">
        <f t="shared" si="35"/>
        <v>0</v>
      </c>
      <c r="BK48" s="119">
        <f t="shared" si="35"/>
        <v>0</v>
      </c>
      <c r="BL48" s="119">
        <f t="shared" si="35"/>
        <v>0</v>
      </c>
      <c r="BM48" s="119">
        <f t="shared" si="35"/>
        <v>0</v>
      </c>
      <c r="BN48" s="119">
        <f t="shared" si="35"/>
        <v>0</v>
      </c>
      <c r="BO48" s="119">
        <f t="shared" si="35"/>
        <v>0</v>
      </c>
      <c r="BP48" s="119">
        <f t="shared" si="35"/>
        <v>0</v>
      </c>
      <c r="BQ48" s="119">
        <f t="shared" si="35"/>
        <v>0</v>
      </c>
      <c r="BR48" s="119">
        <f t="shared" si="35"/>
        <v>0</v>
      </c>
      <c r="BS48" s="119">
        <f t="shared" si="36"/>
        <v>0</v>
      </c>
      <c r="BT48" s="119">
        <f t="shared" si="36"/>
        <v>0</v>
      </c>
      <c r="BU48" s="119">
        <f t="shared" si="36"/>
        <v>0</v>
      </c>
      <c r="BV48" s="119">
        <f t="shared" si="36"/>
        <v>0</v>
      </c>
      <c r="BW48" s="119">
        <f t="shared" si="36"/>
        <v>0</v>
      </c>
      <c r="BX48" s="119">
        <f t="shared" si="36"/>
        <v>0</v>
      </c>
      <c r="BY48" s="119">
        <f t="shared" si="36"/>
        <v>0</v>
      </c>
      <c r="BZ48" s="119">
        <f t="shared" si="36"/>
        <v>0</v>
      </c>
      <c r="CA48" s="119">
        <f t="shared" si="36"/>
        <v>0</v>
      </c>
      <c r="CB48" s="119">
        <f t="shared" si="36"/>
        <v>0</v>
      </c>
      <c r="CC48" s="119">
        <f t="shared" si="37"/>
        <v>0</v>
      </c>
      <c r="CD48" s="119">
        <f t="shared" si="37"/>
        <v>0</v>
      </c>
      <c r="CE48" s="119">
        <f t="shared" si="37"/>
        <v>0</v>
      </c>
      <c r="CF48" s="119">
        <f t="shared" si="37"/>
        <v>0</v>
      </c>
      <c r="CG48" s="119">
        <f t="shared" si="37"/>
        <v>0</v>
      </c>
      <c r="CH48" s="119">
        <f t="shared" si="37"/>
        <v>0</v>
      </c>
      <c r="CI48" s="119">
        <f t="shared" si="37"/>
        <v>0</v>
      </c>
      <c r="CJ48" s="119">
        <f t="shared" si="37"/>
        <v>0</v>
      </c>
      <c r="CK48" s="119">
        <f t="shared" si="37"/>
        <v>0</v>
      </c>
      <c r="CL48" s="119">
        <f t="shared" si="37"/>
        <v>0</v>
      </c>
      <c r="CM48" s="119">
        <f t="shared" si="38"/>
        <v>0</v>
      </c>
      <c r="CN48" s="119">
        <f t="shared" si="38"/>
        <v>0</v>
      </c>
      <c r="CO48" s="119">
        <f t="shared" si="38"/>
        <v>0</v>
      </c>
      <c r="CP48" s="119">
        <f t="shared" si="38"/>
        <v>0</v>
      </c>
      <c r="CQ48" s="119">
        <f t="shared" si="38"/>
        <v>0</v>
      </c>
      <c r="CR48" s="119">
        <f t="shared" si="38"/>
        <v>0</v>
      </c>
      <c r="CS48" s="119">
        <f t="shared" si="38"/>
        <v>0</v>
      </c>
      <c r="CT48" s="119">
        <f t="shared" si="38"/>
        <v>0</v>
      </c>
      <c r="CU48" s="119">
        <f t="shared" si="38"/>
        <v>0</v>
      </c>
      <c r="CV48" s="119">
        <f t="shared" si="38"/>
        <v>0</v>
      </c>
      <c r="CW48" s="119">
        <f t="shared" si="39"/>
        <v>0</v>
      </c>
      <c r="CX48" s="119">
        <f t="shared" si="39"/>
        <v>0</v>
      </c>
      <c r="CY48" s="119">
        <f t="shared" si="39"/>
        <v>0</v>
      </c>
      <c r="CZ48" s="119">
        <f t="shared" si="39"/>
        <v>0</v>
      </c>
      <c r="DA48" s="119">
        <f t="shared" si="39"/>
        <v>0</v>
      </c>
      <c r="DB48" s="119">
        <f t="shared" si="39"/>
        <v>0</v>
      </c>
      <c r="DC48" s="119">
        <f t="shared" si="39"/>
        <v>0</v>
      </c>
      <c r="DD48" s="119">
        <f t="shared" si="39"/>
        <v>0</v>
      </c>
      <c r="DE48" s="119">
        <f t="shared" si="39"/>
        <v>0</v>
      </c>
      <c r="DF48" s="119">
        <f t="shared" si="39"/>
        <v>0</v>
      </c>
      <c r="DH48" s="118">
        <f t="shared" si="15"/>
        <v>0</v>
      </c>
      <c r="DI48" s="118">
        <f t="shared" si="40"/>
        <v>0</v>
      </c>
      <c r="DJ48" s="118">
        <f t="shared" si="40"/>
        <v>0</v>
      </c>
      <c r="DK48" s="118">
        <f t="shared" si="40"/>
        <v>0</v>
      </c>
      <c r="DL48" s="118">
        <f t="shared" si="40"/>
        <v>0</v>
      </c>
      <c r="DM48" s="118">
        <f t="shared" si="40"/>
        <v>0</v>
      </c>
      <c r="DN48" s="118">
        <f t="shared" si="40"/>
        <v>0</v>
      </c>
      <c r="DO48" s="118">
        <f t="shared" si="40"/>
        <v>0</v>
      </c>
      <c r="DP48" s="118">
        <f t="shared" si="40"/>
        <v>0</v>
      </c>
      <c r="DQ48" s="118">
        <f t="shared" si="40"/>
        <v>0</v>
      </c>
      <c r="DR48" s="118">
        <f t="shared" si="40"/>
        <v>0</v>
      </c>
      <c r="DS48" s="118">
        <f t="shared" si="41"/>
        <v>0</v>
      </c>
      <c r="DT48" s="118">
        <f t="shared" si="41"/>
        <v>0</v>
      </c>
      <c r="DU48" s="118">
        <f t="shared" si="41"/>
        <v>0</v>
      </c>
      <c r="DV48" s="118">
        <f t="shared" si="41"/>
        <v>0</v>
      </c>
      <c r="DW48" s="118">
        <f t="shared" si="41"/>
        <v>0</v>
      </c>
      <c r="DX48" s="118">
        <f t="shared" si="41"/>
        <v>0</v>
      </c>
      <c r="DY48" s="118">
        <f t="shared" si="41"/>
        <v>0</v>
      </c>
      <c r="DZ48" s="118">
        <f t="shared" si="41"/>
        <v>0</v>
      </c>
      <c r="EA48" s="118">
        <f t="shared" si="41"/>
        <v>0</v>
      </c>
      <c r="EB48" s="118">
        <f t="shared" si="41"/>
        <v>0</v>
      </c>
      <c r="EC48" s="118">
        <f t="shared" si="41"/>
        <v>0</v>
      </c>
      <c r="ED48" s="118">
        <f t="shared" si="41"/>
        <v>0</v>
      </c>
      <c r="EE48" s="118">
        <f t="shared" si="41"/>
        <v>0</v>
      </c>
      <c r="EF48" s="118">
        <f t="shared" si="41"/>
        <v>0</v>
      </c>
    </row>
    <row r="49" spans="1:136" ht="33" customHeight="1">
      <c r="A49" s="176">
        <f t="shared" si="49"/>
        <v>40</v>
      </c>
      <c r="B49" s="177">
        <f>+'40'!$AD$103</f>
        <v>0</v>
      </c>
      <c r="C49" s="178" t="str">
        <f>+'40'!$AH$103</f>
        <v>New Balance</v>
      </c>
      <c r="D49" s="178" t="str">
        <f>+'40'!$B$103</f>
        <v>PWI2(ID)</v>
      </c>
      <c r="E49" s="178" t="str">
        <f>+'40'!$C$103</f>
        <v>Tong HongVN)</v>
      </c>
      <c r="F49" s="372">
        <f>+'40'!$D$103</f>
        <v>0</v>
      </c>
      <c r="G49" s="179" t="str">
        <f>+'40'!$E$103</f>
        <v/>
      </c>
      <c r="H49" s="179" t="str">
        <f>+'40'!$F$103</f>
        <v/>
      </c>
      <c r="I49" s="372">
        <f>+'40'!$G$103</f>
        <v>0</v>
      </c>
      <c r="J49" s="180">
        <f>+'40'!$H$103</f>
        <v>0</v>
      </c>
      <c r="K49" s="179" t="str">
        <f>+'40'!$I$103</f>
        <v/>
      </c>
      <c r="L49" s="179" t="str">
        <f>+'40'!$J$103</f>
        <v/>
      </c>
      <c r="M49" s="291"/>
      <c r="N49" s="181" t="str">
        <f>+'40'!$K$103</f>
        <v>Insert Leather Names of your Tannery</v>
      </c>
      <c r="O49" s="181">
        <f>+'40'!$L$103</f>
        <v>0</v>
      </c>
      <c r="P49" s="179">
        <f>+'40'!$M$103</f>
        <v>0</v>
      </c>
      <c r="Q49" s="180">
        <f>+'40'!$N$109</f>
        <v>0</v>
      </c>
      <c r="R49" s="180">
        <f>'40'!$G$40</f>
        <v>0</v>
      </c>
      <c r="S49" s="180">
        <f>+'40'!$O$109</f>
        <v>0</v>
      </c>
      <c r="T49" s="180">
        <f>'40'!$G$41</f>
        <v>0</v>
      </c>
      <c r="U49" s="180">
        <f>+'40'!$P$109</f>
        <v>0</v>
      </c>
      <c r="V49" s="180">
        <f>'40'!$G$42</f>
        <v>0</v>
      </c>
      <c r="W49" s="180">
        <f>+'40'!$Q$109</f>
        <v>0</v>
      </c>
      <c r="X49" s="180">
        <f>'40'!$G$43</f>
        <v>0</v>
      </c>
      <c r="Y49" s="180">
        <f>+'40'!$R$109</f>
        <v>0</v>
      </c>
      <c r="Z49" s="180">
        <f>'40'!$G$44</f>
        <v>0</v>
      </c>
      <c r="AA49" s="180">
        <f>+'40'!$S$109</f>
        <v>0</v>
      </c>
      <c r="AB49" s="180">
        <f>'40'!$G$45+'40'!$G$46+'40'!$G$47</f>
        <v>0</v>
      </c>
      <c r="AC49" s="180">
        <f>+'40'!$U$109</f>
        <v>0</v>
      </c>
      <c r="AD49" s="180">
        <f>+'40'!$V$109</f>
        <v>0</v>
      </c>
      <c r="AE49" s="180">
        <f>+'40'!$W$109</f>
        <v>0</v>
      </c>
      <c r="AF49" s="180">
        <f>+'40'!$X$109</f>
        <v>0</v>
      </c>
      <c r="AG49" s="180">
        <f>+'40'!$Y$109</f>
        <v>0</v>
      </c>
      <c r="AH49" s="180">
        <f>+'40'!$AB$109</f>
        <v>0</v>
      </c>
      <c r="AI49" s="182">
        <f>+'40'!$AC$109</f>
        <v>0</v>
      </c>
      <c r="AJ49" s="180">
        <f>+'40'!$AD$109</f>
        <v>0</v>
      </c>
      <c r="AK49" s="183">
        <f>+'40'!$AA$109</f>
        <v>0</v>
      </c>
      <c r="AL49" s="183">
        <f>+'40'!$AE$103</f>
        <v>1</v>
      </c>
      <c r="AM49" s="182">
        <f>+'40'!$AG$109</f>
        <v>0</v>
      </c>
      <c r="AN49" s="182">
        <f>+'40'!$AH$109</f>
        <v>0</v>
      </c>
      <c r="AO49" s="182">
        <f>+'40'!$AE$109</f>
        <v>0</v>
      </c>
      <c r="AP49" s="184">
        <f>+'40'!$AJ$109</f>
        <v>0</v>
      </c>
      <c r="AQ49" s="183">
        <f t="shared" si="42"/>
        <v>0.97</v>
      </c>
      <c r="AR49" s="185">
        <f t="shared" si="18"/>
        <v>0</v>
      </c>
      <c r="AS49" s="182">
        <f t="shared" si="43"/>
        <v>0</v>
      </c>
      <c r="AT49" s="182">
        <f t="shared" si="44"/>
        <v>0</v>
      </c>
      <c r="AU49" s="182">
        <f>+'40'!$AH$109</f>
        <v>0</v>
      </c>
      <c r="AV49" s="184">
        <f>+'40'!$AJ$109</f>
        <v>0</v>
      </c>
      <c r="AW49" s="182">
        <f t="shared" si="45"/>
        <v>0</v>
      </c>
      <c r="AX49" s="187">
        <f>+'40'!$AI$109</f>
        <v>0</v>
      </c>
      <c r="AY49" s="188">
        <f>+'40'!$B$83</f>
        <v>0</v>
      </c>
      <c r="AZ49" s="381">
        <f>'40'!F14</f>
        <v>0</v>
      </c>
      <c r="BA49" s="372" t="str">
        <f>IF('40'!$B$81="","",'40'!$B$81)</f>
        <v/>
      </c>
      <c r="BB49" s="3">
        <f t="shared" si="19"/>
        <v>0</v>
      </c>
      <c r="BC49" s="3">
        <f t="shared" si="46"/>
        <v>0</v>
      </c>
      <c r="BD49" s="3">
        <f t="shared" si="47"/>
        <v>0</v>
      </c>
      <c r="BE49" s="3">
        <f t="shared" si="48"/>
        <v>0</v>
      </c>
      <c r="BG49" s="42">
        <f>+'40'!$G$48</f>
        <v>0</v>
      </c>
      <c r="BI49" s="119">
        <f t="shared" si="35"/>
        <v>0</v>
      </c>
      <c r="BJ49" s="119">
        <f t="shared" si="35"/>
        <v>0</v>
      </c>
      <c r="BK49" s="119">
        <f t="shared" si="35"/>
        <v>0</v>
      </c>
      <c r="BL49" s="119">
        <f t="shared" si="35"/>
        <v>0</v>
      </c>
      <c r="BM49" s="119">
        <f t="shared" si="35"/>
        <v>0</v>
      </c>
      <c r="BN49" s="119">
        <f t="shared" si="35"/>
        <v>0</v>
      </c>
      <c r="BO49" s="119">
        <f t="shared" si="35"/>
        <v>0</v>
      </c>
      <c r="BP49" s="119">
        <f t="shared" si="35"/>
        <v>0</v>
      </c>
      <c r="BQ49" s="119">
        <f t="shared" si="35"/>
        <v>0</v>
      </c>
      <c r="BR49" s="119">
        <f t="shared" si="35"/>
        <v>0</v>
      </c>
      <c r="BS49" s="119">
        <f t="shared" si="36"/>
        <v>0</v>
      </c>
      <c r="BT49" s="119">
        <f t="shared" si="36"/>
        <v>0</v>
      </c>
      <c r="BU49" s="119">
        <f t="shared" si="36"/>
        <v>0</v>
      </c>
      <c r="BV49" s="119">
        <f t="shared" si="36"/>
        <v>0</v>
      </c>
      <c r="BW49" s="119">
        <f t="shared" si="36"/>
        <v>0</v>
      </c>
      <c r="BX49" s="119">
        <f t="shared" si="36"/>
        <v>0</v>
      </c>
      <c r="BY49" s="119">
        <f t="shared" si="36"/>
        <v>0</v>
      </c>
      <c r="BZ49" s="119">
        <f t="shared" si="36"/>
        <v>0</v>
      </c>
      <c r="CA49" s="119">
        <f t="shared" si="36"/>
        <v>0</v>
      </c>
      <c r="CB49" s="119">
        <f t="shared" si="36"/>
        <v>0</v>
      </c>
      <c r="CC49" s="119">
        <f t="shared" si="37"/>
        <v>0</v>
      </c>
      <c r="CD49" s="119">
        <f t="shared" si="37"/>
        <v>0</v>
      </c>
      <c r="CE49" s="119">
        <f t="shared" si="37"/>
        <v>0</v>
      </c>
      <c r="CF49" s="119">
        <f t="shared" si="37"/>
        <v>0</v>
      </c>
      <c r="CG49" s="119">
        <f t="shared" si="37"/>
        <v>0</v>
      </c>
      <c r="CH49" s="119">
        <f t="shared" si="37"/>
        <v>0</v>
      </c>
      <c r="CI49" s="119">
        <f t="shared" si="37"/>
        <v>0</v>
      </c>
      <c r="CJ49" s="119">
        <f t="shared" si="37"/>
        <v>0</v>
      </c>
      <c r="CK49" s="119">
        <f t="shared" si="37"/>
        <v>0</v>
      </c>
      <c r="CL49" s="119">
        <f t="shared" si="37"/>
        <v>0</v>
      </c>
      <c r="CM49" s="119">
        <f t="shared" si="38"/>
        <v>0</v>
      </c>
      <c r="CN49" s="119">
        <f t="shared" si="38"/>
        <v>0</v>
      </c>
      <c r="CO49" s="119">
        <f t="shared" si="38"/>
        <v>0</v>
      </c>
      <c r="CP49" s="119">
        <f t="shared" si="38"/>
        <v>0</v>
      </c>
      <c r="CQ49" s="119">
        <f t="shared" si="38"/>
        <v>0</v>
      </c>
      <c r="CR49" s="119">
        <f t="shared" si="38"/>
        <v>0</v>
      </c>
      <c r="CS49" s="119">
        <f t="shared" si="38"/>
        <v>0</v>
      </c>
      <c r="CT49" s="119">
        <f t="shared" si="38"/>
        <v>0</v>
      </c>
      <c r="CU49" s="119">
        <f t="shared" si="38"/>
        <v>0</v>
      </c>
      <c r="CV49" s="119">
        <f t="shared" si="38"/>
        <v>0</v>
      </c>
      <c r="CW49" s="119">
        <f t="shared" si="39"/>
        <v>0</v>
      </c>
      <c r="CX49" s="119">
        <f t="shared" si="39"/>
        <v>0</v>
      </c>
      <c r="CY49" s="119">
        <f t="shared" si="39"/>
        <v>0</v>
      </c>
      <c r="CZ49" s="119">
        <f t="shared" si="39"/>
        <v>0</v>
      </c>
      <c r="DA49" s="119">
        <f t="shared" si="39"/>
        <v>0</v>
      </c>
      <c r="DB49" s="119">
        <f t="shared" si="39"/>
        <v>0</v>
      </c>
      <c r="DC49" s="119">
        <f t="shared" si="39"/>
        <v>0</v>
      </c>
      <c r="DD49" s="119">
        <f t="shared" si="39"/>
        <v>0</v>
      </c>
      <c r="DE49" s="119">
        <f t="shared" si="39"/>
        <v>0</v>
      </c>
      <c r="DF49" s="119">
        <f t="shared" si="39"/>
        <v>0</v>
      </c>
      <c r="DH49" s="118">
        <f t="shared" si="15"/>
        <v>0</v>
      </c>
      <c r="DI49" s="118">
        <f t="shared" si="40"/>
        <v>0</v>
      </c>
      <c r="DJ49" s="118">
        <f t="shared" si="40"/>
        <v>0</v>
      </c>
      <c r="DK49" s="118">
        <f t="shared" si="40"/>
        <v>0</v>
      </c>
      <c r="DL49" s="118">
        <f t="shared" si="40"/>
        <v>0</v>
      </c>
      <c r="DM49" s="118">
        <f t="shared" si="40"/>
        <v>0</v>
      </c>
      <c r="DN49" s="118">
        <f t="shared" si="40"/>
        <v>0</v>
      </c>
      <c r="DO49" s="118">
        <f t="shared" si="40"/>
        <v>0</v>
      </c>
      <c r="DP49" s="118">
        <f t="shared" si="40"/>
        <v>0</v>
      </c>
      <c r="DQ49" s="118">
        <f t="shared" si="40"/>
        <v>0</v>
      </c>
      <c r="DR49" s="118">
        <f t="shared" si="40"/>
        <v>0</v>
      </c>
      <c r="DS49" s="118">
        <f t="shared" si="41"/>
        <v>0</v>
      </c>
      <c r="DT49" s="118">
        <f t="shared" si="41"/>
        <v>0</v>
      </c>
      <c r="DU49" s="118">
        <f t="shared" si="41"/>
        <v>0</v>
      </c>
      <c r="DV49" s="118">
        <f t="shared" si="41"/>
        <v>0</v>
      </c>
      <c r="DW49" s="118">
        <f t="shared" si="41"/>
        <v>0</v>
      </c>
      <c r="DX49" s="118">
        <f t="shared" si="41"/>
        <v>0</v>
      </c>
      <c r="DY49" s="118">
        <f t="shared" si="41"/>
        <v>0</v>
      </c>
      <c r="DZ49" s="118">
        <f t="shared" si="41"/>
        <v>0</v>
      </c>
      <c r="EA49" s="118">
        <f t="shared" si="41"/>
        <v>0</v>
      </c>
      <c r="EB49" s="118">
        <f t="shared" si="41"/>
        <v>0</v>
      </c>
      <c r="EC49" s="118">
        <f t="shared" si="41"/>
        <v>0</v>
      </c>
      <c r="ED49" s="118">
        <f t="shared" si="41"/>
        <v>0</v>
      </c>
      <c r="EE49" s="118">
        <f t="shared" si="41"/>
        <v>0</v>
      </c>
      <c r="EF49" s="118">
        <f t="shared" si="41"/>
        <v>0</v>
      </c>
    </row>
    <row r="50" spans="1:136" ht="33" customHeight="1">
      <c r="A50" s="176">
        <f t="shared" si="49"/>
        <v>41</v>
      </c>
      <c r="B50" s="177">
        <f>+'41'!$AD$103</f>
        <v>0</v>
      </c>
      <c r="C50" s="178" t="str">
        <f>+'41'!$AH$103</f>
        <v>New Balance</v>
      </c>
      <c r="D50" s="178" t="str">
        <f>+'41'!$B$103</f>
        <v>PWI2(ID)</v>
      </c>
      <c r="E50" s="178" t="str">
        <f>+'41'!$C$103</f>
        <v>Tong HongVN)</v>
      </c>
      <c r="F50" s="372">
        <f>+'41'!$D$103</f>
        <v>0</v>
      </c>
      <c r="G50" s="179" t="str">
        <f>+'41'!$E$103</f>
        <v/>
      </c>
      <c r="H50" s="179" t="str">
        <f>+'41'!$F$103</f>
        <v/>
      </c>
      <c r="I50" s="372">
        <f>+'41'!$G$103</f>
        <v>0</v>
      </c>
      <c r="J50" s="180">
        <f>+'41'!$H$103</f>
        <v>0</v>
      </c>
      <c r="K50" s="179" t="str">
        <f>+'41'!$I$103</f>
        <v/>
      </c>
      <c r="L50" s="179" t="str">
        <f>+'41'!$J$103</f>
        <v/>
      </c>
      <c r="M50" s="291"/>
      <c r="N50" s="181" t="str">
        <f>+'41'!$K$103</f>
        <v>Insert Leather Names of your Tannery</v>
      </c>
      <c r="O50" s="181">
        <f>+'41'!$L$103</f>
        <v>0</v>
      </c>
      <c r="P50" s="179">
        <f>+'41'!$M$103</f>
        <v>0</v>
      </c>
      <c r="Q50" s="180">
        <f>+'41'!$N$109</f>
        <v>0</v>
      </c>
      <c r="R50" s="180">
        <f>'41'!$G$40</f>
        <v>0</v>
      </c>
      <c r="S50" s="180">
        <f>+'41'!$O$109</f>
        <v>0</v>
      </c>
      <c r="T50" s="180">
        <f>'41'!$G$41</f>
        <v>0</v>
      </c>
      <c r="U50" s="180">
        <f>+'41'!$P$109</f>
        <v>0</v>
      </c>
      <c r="V50" s="180">
        <f>'41'!$G$42</f>
        <v>0</v>
      </c>
      <c r="W50" s="180">
        <f>+'41'!$Q$109</f>
        <v>0</v>
      </c>
      <c r="X50" s="180">
        <f>'41'!$G$43</f>
        <v>0</v>
      </c>
      <c r="Y50" s="180">
        <f>+'41'!$R$109</f>
        <v>0</v>
      </c>
      <c r="Z50" s="180">
        <f>'41'!$G$44</f>
        <v>0</v>
      </c>
      <c r="AA50" s="180">
        <f>+'41'!$S$109</f>
        <v>0</v>
      </c>
      <c r="AB50" s="180">
        <f>'41'!$G$45+'41'!$G$46+'41'!$G$47</f>
        <v>0</v>
      </c>
      <c r="AC50" s="180">
        <f>+'41'!$U$109</f>
        <v>0</v>
      </c>
      <c r="AD50" s="180">
        <f>+'41'!$V$109</f>
        <v>0</v>
      </c>
      <c r="AE50" s="180">
        <f>+'41'!$W$109</f>
        <v>0</v>
      </c>
      <c r="AF50" s="180">
        <f>+'41'!$X$109</f>
        <v>0</v>
      </c>
      <c r="AG50" s="180">
        <f>+'41'!$Y$109</f>
        <v>0</v>
      </c>
      <c r="AH50" s="180">
        <f>+'41'!$AB$109</f>
        <v>0</v>
      </c>
      <c r="AI50" s="182">
        <f>+'41'!$AC$109</f>
        <v>0</v>
      </c>
      <c r="AJ50" s="180">
        <f>+'41'!$AD$109</f>
        <v>0</v>
      </c>
      <c r="AK50" s="183">
        <f>+'41'!$AA$109</f>
        <v>0</v>
      </c>
      <c r="AL50" s="183">
        <f>+'41'!$AE$103</f>
        <v>1</v>
      </c>
      <c r="AM50" s="182">
        <f>+'41'!$AG$109</f>
        <v>0</v>
      </c>
      <c r="AN50" s="182">
        <f>+'41'!$AH$109</f>
        <v>0</v>
      </c>
      <c r="AO50" s="182">
        <f>+'41'!$AE$109</f>
        <v>0</v>
      </c>
      <c r="AP50" s="184">
        <f>+'41'!$AJ$109</f>
        <v>0</v>
      </c>
      <c r="AQ50" s="183">
        <f t="shared" si="42"/>
        <v>0.97</v>
      </c>
      <c r="AR50" s="185">
        <f t="shared" si="18"/>
        <v>0</v>
      </c>
      <c r="AS50" s="182">
        <f t="shared" si="43"/>
        <v>0</v>
      </c>
      <c r="AT50" s="182">
        <f t="shared" si="44"/>
        <v>0</v>
      </c>
      <c r="AU50" s="182">
        <f>+'41'!$AH$109</f>
        <v>0</v>
      </c>
      <c r="AV50" s="184">
        <f>+'41'!$AJ$109</f>
        <v>0</v>
      </c>
      <c r="AW50" s="182">
        <f t="shared" si="45"/>
        <v>0</v>
      </c>
      <c r="AX50" s="187">
        <f>+'41'!$AI$109</f>
        <v>0</v>
      </c>
      <c r="AY50" s="188">
        <f>+'41'!$B$83</f>
        <v>0</v>
      </c>
      <c r="AZ50" s="381">
        <f>'41'!F14</f>
        <v>0</v>
      </c>
      <c r="BA50" s="372" t="str">
        <f>IF('41'!$B$81="","",'41'!$B$81)</f>
        <v/>
      </c>
      <c r="BB50" s="3">
        <f t="shared" si="19"/>
        <v>0</v>
      </c>
      <c r="BC50" s="3">
        <f t="shared" si="46"/>
        <v>0</v>
      </c>
      <c r="BD50" s="3">
        <f t="shared" si="47"/>
        <v>0</v>
      </c>
      <c r="BE50" s="3">
        <f t="shared" si="48"/>
        <v>0</v>
      </c>
      <c r="BG50" s="42">
        <f>+'41'!$G$48</f>
        <v>0</v>
      </c>
      <c r="BI50" s="119">
        <f t="shared" ref="BI50:BR59" si="50">IF(+$M50=BI$9,$BG50,0)</f>
        <v>0</v>
      </c>
      <c r="BJ50" s="119">
        <f t="shared" si="50"/>
        <v>0</v>
      </c>
      <c r="BK50" s="119">
        <f t="shared" si="50"/>
        <v>0</v>
      </c>
      <c r="BL50" s="119">
        <f t="shared" si="50"/>
        <v>0</v>
      </c>
      <c r="BM50" s="119">
        <f t="shared" si="50"/>
        <v>0</v>
      </c>
      <c r="BN50" s="119">
        <f t="shared" si="50"/>
        <v>0</v>
      </c>
      <c r="BO50" s="119">
        <f t="shared" si="50"/>
        <v>0</v>
      </c>
      <c r="BP50" s="119">
        <f t="shared" si="50"/>
        <v>0</v>
      </c>
      <c r="BQ50" s="119">
        <f t="shared" si="50"/>
        <v>0</v>
      </c>
      <c r="BR50" s="119">
        <f t="shared" si="50"/>
        <v>0</v>
      </c>
      <c r="BS50" s="119">
        <f t="shared" ref="BS50:CB59" si="51">IF(+$M50=BS$9,$BG50,0)</f>
        <v>0</v>
      </c>
      <c r="BT50" s="119">
        <f t="shared" si="51"/>
        <v>0</v>
      </c>
      <c r="BU50" s="119">
        <f t="shared" si="51"/>
        <v>0</v>
      </c>
      <c r="BV50" s="119">
        <f t="shared" si="51"/>
        <v>0</v>
      </c>
      <c r="BW50" s="119">
        <f t="shared" si="51"/>
        <v>0</v>
      </c>
      <c r="BX50" s="119">
        <f t="shared" si="51"/>
        <v>0</v>
      </c>
      <c r="BY50" s="119">
        <f t="shared" si="51"/>
        <v>0</v>
      </c>
      <c r="BZ50" s="119">
        <f t="shared" si="51"/>
        <v>0</v>
      </c>
      <c r="CA50" s="119">
        <f t="shared" si="51"/>
        <v>0</v>
      </c>
      <c r="CB50" s="119">
        <f t="shared" si="51"/>
        <v>0</v>
      </c>
      <c r="CC50" s="119">
        <f t="shared" ref="CC50:CL59" si="52">IF(+$M50=CC$9,$BG50,0)</f>
        <v>0</v>
      </c>
      <c r="CD50" s="119">
        <f t="shared" si="52"/>
        <v>0</v>
      </c>
      <c r="CE50" s="119">
        <f t="shared" si="52"/>
        <v>0</v>
      </c>
      <c r="CF50" s="119">
        <f t="shared" si="52"/>
        <v>0</v>
      </c>
      <c r="CG50" s="119">
        <f t="shared" si="52"/>
        <v>0</v>
      </c>
      <c r="CH50" s="119">
        <f t="shared" si="52"/>
        <v>0</v>
      </c>
      <c r="CI50" s="119">
        <f t="shared" si="52"/>
        <v>0</v>
      </c>
      <c r="CJ50" s="119">
        <f t="shared" si="52"/>
        <v>0</v>
      </c>
      <c r="CK50" s="119">
        <f t="shared" si="52"/>
        <v>0</v>
      </c>
      <c r="CL50" s="119">
        <f t="shared" si="52"/>
        <v>0</v>
      </c>
      <c r="CM50" s="119">
        <f t="shared" ref="CM50:CV59" si="53">IF(+$M50=CM$9,$BG50,0)</f>
        <v>0</v>
      </c>
      <c r="CN50" s="119">
        <f t="shared" si="53"/>
        <v>0</v>
      </c>
      <c r="CO50" s="119">
        <f t="shared" si="53"/>
        <v>0</v>
      </c>
      <c r="CP50" s="119">
        <f t="shared" si="53"/>
        <v>0</v>
      </c>
      <c r="CQ50" s="119">
        <f t="shared" si="53"/>
        <v>0</v>
      </c>
      <c r="CR50" s="119">
        <f t="shared" si="53"/>
        <v>0</v>
      </c>
      <c r="CS50" s="119">
        <f t="shared" si="53"/>
        <v>0</v>
      </c>
      <c r="CT50" s="119">
        <f t="shared" si="53"/>
        <v>0</v>
      </c>
      <c r="CU50" s="119">
        <f t="shared" si="53"/>
        <v>0</v>
      </c>
      <c r="CV50" s="119">
        <f t="shared" si="53"/>
        <v>0</v>
      </c>
      <c r="CW50" s="119">
        <f t="shared" ref="CW50:DF59" si="54">IF(+$M50=CW$9,$BG50,0)</f>
        <v>0</v>
      </c>
      <c r="CX50" s="119">
        <f t="shared" si="54"/>
        <v>0</v>
      </c>
      <c r="CY50" s="119">
        <f t="shared" si="54"/>
        <v>0</v>
      </c>
      <c r="CZ50" s="119">
        <f t="shared" si="54"/>
        <v>0</v>
      </c>
      <c r="DA50" s="119">
        <f t="shared" si="54"/>
        <v>0</v>
      </c>
      <c r="DB50" s="119">
        <f t="shared" si="54"/>
        <v>0</v>
      </c>
      <c r="DC50" s="119">
        <f t="shared" si="54"/>
        <v>0</v>
      </c>
      <c r="DD50" s="119">
        <f t="shared" si="54"/>
        <v>0</v>
      </c>
      <c r="DE50" s="119">
        <f t="shared" si="54"/>
        <v>0</v>
      </c>
      <c r="DF50" s="119">
        <f t="shared" si="54"/>
        <v>0</v>
      </c>
      <c r="DH50" s="118">
        <f t="shared" si="15"/>
        <v>0</v>
      </c>
      <c r="DI50" s="118">
        <f t="shared" ref="DI50:DR59" si="55">IF(+$M50=DI$9,$AO50,0)</f>
        <v>0</v>
      </c>
      <c r="DJ50" s="118">
        <f t="shared" si="55"/>
        <v>0</v>
      </c>
      <c r="DK50" s="118">
        <f t="shared" si="55"/>
        <v>0</v>
      </c>
      <c r="DL50" s="118">
        <f t="shared" si="55"/>
        <v>0</v>
      </c>
      <c r="DM50" s="118">
        <f t="shared" si="55"/>
        <v>0</v>
      </c>
      <c r="DN50" s="118">
        <f t="shared" si="55"/>
        <v>0</v>
      </c>
      <c r="DO50" s="118">
        <f t="shared" si="55"/>
        <v>0</v>
      </c>
      <c r="DP50" s="118">
        <f t="shared" si="55"/>
        <v>0</v>
      </c>
      <c r="DQ50" s="118">
        <f t="shared" si="55"/>
        <v>0</v>
      </c>
      <c r="DR50" s="118">
        <f t="shared" si="55"/>
        <v>0</v>
      </c>
      <c r="DS50" s="118">
        <f t="shared" ref="DS50:EF59" si="56">IF(+$M50=DS$9,$AO50,0)</f>
        <v>0</v>
      </c>
      <c r="DT50" s="118">
        <f t="shared" si="56"/>
        <v>0</v>
      </c>
      <c r="DU50" s="118">
        <f t="shared" si="56"/>
        <v>0</v>
      </c>
      <c r="DV50" s="118">
        <f t="shared" si="56"/>
        <v>0</v>
      </c>
      <c r="DW50" s="118">
        <f t="shared" si="56"/>
        <v>0</v>
      </c>
      <c r="DX50" s="118">
        <f t="shared" si="56"/>
        <v>0</v>
      </c>
      <c r="DY50" s="118">
        <f t="shared" si="56"/>
        <v>0</v>
      </c>
      <c r="DZ50" s="118">
        <f t="shared" si="56"/>
        <v>0</v>
      </c>
      <c r="EA50" s="118">
        <f t="shared" si="56"/>
        <v>0</v>
      </c>
      <c r="EB50" s="118">
        <f t="shared" si="56"/>
        <v>0</v>
      </c>
      <c r="EC50" s="118">
        <f t="shared" si="56"/>
        <v>0</v>
      </c>
      <c r="ED50" s="118">
        <f t="shared" si="56"/>
        <v>0</v>
      </c>
      <c r="EE50" s="118">
        <f t="shared" si="56"/>
        <v>0</v>
      </c>
      <c r="EF50" s="118">
        <f t="shared" si="56"/>
        <v>0</v>
      </c>
    </row>
    <row r="51" spans="1:136" ht="33" customHeight="1">
      <c r="A51" s="176">
        <f t="shared" si="49"/>
        <v>42</v>
      </c>
      <c r="B51" s="177">
        <f>+'42'!$AD$103</f>
        <v>0</v>
      </c>
      <c r="C51" s="178" t="str">
        <f>+'42'!$AH$103</f>
        <v>New Balance</v>
      </c>
      <c r="D51" s="178" t="str">
        <f>+'42'!$B$103</f>
        <v>PWI2(ID)</v>
      </c>
      <c r="E51" s="178" t="str">
        <f>+'42'!$C$103</f>
        <v>Tong HongVN)</v>
      </c>
      <c r="F51" s="372">
        <f>+'42'!$D$103</f>
        <v>0</v>
      </c>
      <c r="G51" s="179" t="str">
        <f>+'42'!$E$103</f>
        <v/>
      </c>
      <c r="H51" s="179" t="str">
        <f>+'42'!$F$103</f>
        <v/>
      </c>
      <c r="I51" s="372">
        <f>+'42'!$G$103</f>
        <v>0</v>
      </c>
      <c r="J51" s="180">
        <f>+'42'!$H$103</f>
        <v>0</v>
      </c>
      <c r="K51" s="179" t="str">
        <f>+'42'!$I$103</f>
        <v/>
      </c>
      <c r="L51" s="179" t="str">
        <f>+'42'!$J$103</f>
        <v/>
      </c>
      <c r="M51" s="291"/>
      <c r="N51" s="181" t="str">
        <f>+'42'!$K$103</f>
        <v>Insert Leather Names of your Tannery</v>
      </c>
      <c r="O51" s="181">
        <f>+'42'!$L$103</f>
        <v>0</v>
      </c>
      <c r="P51" s="179">
        <f>+'42'!$M$103</f>
        <v>0</v>
      </c>
      <c r="Q51" s="180">
        <f>+'42'!$N$109</f>
        <v>0</v>
      </c>
      <c r="R51" s="180">
        <f>'42'!$G$40</f>
        <v>0</v>
      </c>
      <c r="S51" s="180">
        <f>+'42'!$O$109</f>
        <v>0</v>
      </c>
      <c r="T51" s="180">
        <f>'42'!$G$41</f>
        <v>0</v>
      </c>
      <c r="U51" s="180">
        <f>+'42'!$P$109</f>
        <v>0</v>
      </c>
      <c r="V51" s="180">
        <f>'42'!$G$42</f>
        <v>0</v>
      </c>
      <c r="W51" s="180">
        <f>+'42'!$Q$109</f>
        <v>0</v>
      </c>
      <c r="X51" s="180">
        <f>'42'!$G$43</f>
        <v>0</v>
      </c>
      <c r="Y51" s="180">
        <f>+'42'!$R$109</f>
        <v>0</v>
      </c>
      <c r="Z51" s="180">
        <f>'42'!$G$44</f>
        <v>0</v>
      </c>
      <c r="AA51" s="180">
        <f>+'42'!$S$109</f>
        <v>0</v>
      </c>
      <c r="AB51" s="180">
        <f>'42'!$G$45+'42'!$G$46+'42'!$G$47</f>
        <v>0</v>
      </c>
      <c r="AC51" s="180">
        <f>+'42'!$U$109</f>
        <v>0</v>
      </c>
      <c r="AD51" s="180">
        <f>+'42'!$V$109</f>
        <v>0</v>
      </c>
      <c r="AE51" s="180">
        <f>+'42'!$W$109</f>
        <v>0</v>
      </c>
      <c r="AF51" s="180">
        <f>+'42'!$X$109</f>
        <v>0</v>
      </c>
      <c r="AG51" s="180">
        <f>+'42'!$Y$109</f>
        <v>0</v>
      </c>
      <c r="AH51" s="180">
        <f>+'42'!$AB$109</f>
        <v>0</v>
      </c>
      <c r="AI51" s="182">
        <f>+'42'!$AC$109</f>
        <v>0</v>
      </c>
      <c r="AJ51" s="180">
        <f>+'42'!$AD$109</f>
        <v>0</v>
      </c>
      <c r="AK51" s="183">
        <f>+'42'!$AA$109</f>
        <v>0</v>
      </c>
      <c r="AL51" s="183">
        <f>+'42'!$AE$103</f>
        <v>1</v>
      </c>
      <c r="AM51" s="182">
        <f>+'42'!$AG$109</f>
        <v>0</v>
      </c>
      <c r="AN51" s="182">
        <f>+'42'!$AH$109</f>
        <v>0</v>
      </c>
      <c r="AO51" s="182">
        <f>+'42'!$AE$109</f>
        <v>0</v>
      </c>
      <c r="AP51" s="184">
        <f>+'42'!$AJ$109</f>
        <v>0</v>
      </c>
      <c r="AQ51" s="183">
        <f t="shared" si="42"/>
        <v>0.97</v>
      </c>
      <c r="AR51" s="185">
        <f t="shared" si="18"/>
        <v>0</v>
      </c>
      <c r="AS51" s="182">
        <f t="shared" si="43"/>
        <v>0</v>
      </c>
      <c r="AT51" s="182">
        <f t="shared" si="44"/>
        <v>0</v>
      </c>
      <c r="AU51" s="182">
        <f>+'42'!$AH$109</f>
        <v>0</v>
      </c>
      <c r="AV51" s="184">
        <f>+'42'!$AJ$109</f>
        <v>0</v>
      </c>
      <c r="AW51" s="182">
        <f t="shared" si="45"/>
        <v>0</v>
      </c>
      <c r="AX51" s="187">
        <f>+'42'!$AI$109</f>
        <v>0</v>
      </c>
      <c r="AY51" s="188">
        <f>+'42'!$B$83</f>
        <v>0</v>
      </c>
      <c r="AZ51" s="381">
        <f>'42'!F14</f>
        <v>0</v>
      </c>
      <c r="BA51" s="372" t="str">
        <f>IF('42'!$B$81="","",'42'!$B$81)</f>
        <v/>
      </c>
      <c r="BB51" s="3">
        <f t="shared" si="19"/>
        <v>0</v>
      </c>
      <c r="BC51" s="3">
        <f t="shared" si="46"/>
        <v>0</v>
      </c>
      <c r="BD51" s="3">
        <f t="shared" si="47"/>
        <v>0</v>
      </c>
      <c r="BE51" s="3">
        <f t="shared" si="48"/>
        <v>0</v>
      </c>
      <c r="BG51" s="42">
        <f>+'42'!$G$48</f>
        <v>0</v>
      </c>
      <c r="BI51" s="119">
        <f t="shared" si="50"/>
        <v>0</v>
      </c>
      <c r="BJ51" s="119">
        <f t="shared" si="50"/>
        <v>0</v>
      </c>
      <c r="BK51" s="119">
        <f t="shared" si="50"/>
        <v>0</v>
      </c>
      <c r="BL51" s="119">
        <f t="shared" si="50"/>
        <v>0</v>
      </c>
      <c r="BM51" s="119">
        <f t="shared" si="50"/>
        <v>0</v>
      </c>
      <c r="BN51" s="119">
        <f t="shared" si="50"/>
        <v>0</v>
      </c>
      <c r="BO51" s="119">
        <f t="shared" si="50"/>
        <v>0</v>
      </c>
      <c r="BP51" s="119">
        <f t="shared" si="50"/>
        <v>0</v>
      </c>
      <c r="BQ51" s="119">
        <f t="shared" si="50"/>
        <v>0</v>
      </c>
      <c r="BR51" s="119">
        <f t="shared" si="50"/>
        <v>0</v>
      </c>
      <c r="BS51" s="119">
        <f t="shared" si="51"/>
        <v>0</v>
      </c>
      <c r="BT51" s="119">
        <f t="shared" si="51"/>
        <v>0</v>
      </c>
      <c r="BU51" s="119">
        <f t="shared" si="51"/>
        <v>0</v>
      </c>
      <c r="BV51" s="119">
        <f t="shared" si="51"/>
        <v>0</v>
      </c>
      <c r="BW51" s="119">
        <f t="shared" si="51"/>
        <v>0</v>
      </c>
      <c r="BX51" s="119">
        <f t="shared" si="51"/>
        <v>0</v>
      </c>
      <c r="BY51" s="119">
        <f t="shared" si="51"/>
        <v>0</v>
      </c>
      <c r="BZ51" s="119">
        <f t="shared" si="51"/>
        <v>0</v>
      </c>
      <c r="CA51" s="119">
        <f t="shared" si="51"/>
        <v>0</v>
      </c>
      <c r="CB51" s="119">
        <f t="shared" si="51"/>
        <v>0</v>
      </c>
      <c r="CC51" s="119">
        <f t="shared" si="52"/>
        <v>0</v>
      </c>
      <c r="CD51" s="119">
        <f t="shared" si="52"/>
        <v>0</v>
      </c>
      <c r="CE51" s="119">
        <f t="shared" si="52"/>
        <v>0</v>
      </c>
      <c r="CF51" s="119">
        <f t="shared" si="52"/>
        <v>0</v>
      </c>
      <c r="CG51" s="119">
        <f t="shared" si="52"/>
        <v>0</v>
      </c>
      <c r="CH51" s="119">
        <f t="shared" si="52"/>
        <v>0</v>
      </c>
      <c r="CI51" s="119">
        <f t="shared" si="52"/>
        <v>0</v>
      </c>
      <c r="CJ51" s="119">
        <f t="shared" si="52"/>
        <v>0</v>
      </c>
      <c r="CK51" s="119">
        <f t="shared" si="52"/>
        <v>0</v>
      </c>
      <c r="CL51" s="119">
        <f t="shared" si="52"/>
        <v>0</v>
      </c>
      <c r="CM51" s="119">
        <f t="shared" si="53"/>
        <v>0</v>
      </c>
      <c r="CN51" s="119">
        <f t="shared" si="53"/>
        <v>0</v>
      </c>
      <c r="CO51" s="119">
        <f t="shared" si="53"/>
        <v>0</v>
      </c>
      <c r="CP51" s="119">
        <f t="shared" si="53"/>
        <v>0</v>
      </c>
      <c r="CQ51" s="119">
        <f t="shared" si="53"/>
        <v>0</v>
      </c>
      <c r="CR51" s="119">
        <f t="shared" si="53"/>
        <v>0</v>
      </c>
      <c r="CS51" s="119">
        <f t="shared" si="53"/>
        <v>0</v>
      </c>
      <c r="CT51" s="119">
        <f t="shared" si="53"/>
        <v>0</v>
      </c>
      <c r="CU51" s="119">
        <f t="shared" si="53"/>
        <v>0</v>
      </c>
      <c r="CV51" s="119">
        <f t="shared" si="53"/>
        <v>0</v>
      </c>
      <c r="CW51" s="119">
        <f t="shared" si="54"/>
        <v>0</v>
      </c>
      <c r="CX51" s="119">
        <f t="shared" si="54"/>
        <v>0</v>
      </c>
      <c r="CY51" s="119">
        <f t="shared" si="54"/>
        <v>0</v>
      </c>
      <c r="CZ51" s="119">
        <f t="shared" si="54"/>
        <v>0</v>
      </c>
      <c r="DA51" s="119">
        <f t="shared" si="54"/>
        <v>0</v>
      </c>
      <c r="DB51" s="119">
        <f t="shared" si="54"/>
        <v>0</v>
      </c>
      <c r="DC51" s="119">
        <f t="shared" si="54"/>
        <v>0</v>
      </c>
      <c r="DD51" s="119">
        <f t="shared" si="54"/>
        <v>0</v>
      </c>
      <c r="DE51" s="119">
        <f t="shared" si="54"/>
        <v>0</v>
      </c>
      <c r="DF51" s="119">
        <f t="shared" si="54"/>
        <v>0</v>
      </c>
      <c r="DH51" s="118">
        <f t="shared" si="15"/>
        <v>0</v>
      </c>
      <c r="DI51" s="118">
        <f t="shared" si="55"/>
        <v>0</v>
      </c>
      <c r="DJ51" s="118">
        <f t="shared" si="55"/>
        <v>0</v>
      </c>
      <c r="DK51" s="118">
        <f t="shared" si="55"/>
        <v>0</v>
      </c>
      <c r="DL51" s="118">
        <f t="shared" si="55"/>
        <v>0</v>
      </c>
      <c r="DM51" s="118">
        <f t="shared" si="55"/>
        <v>0</v>
      </c>
      <c r="DN51" s="118">
        <f t="shared" si="55"/>
        <v>0</v>
      </c>
      <c r="DO51" s="118">
        <f t="shared" si="55"/>
        <v>0</v>
      </c>
      <c r="DP51" s="118">
        <f t="shared" si="55"/>
        <v>0</v>
      </c>
      <c r="DQ51" s="118">
        <f t="shared" si="55"/>
        <v>0</v>
      </c>
      <c r="DR51" s="118">
        <f t="shared" si="55"/>
        <v>0</v>
      </c>
      <c r="DS51" s="118">
        <f t="shared" si="56"/>
        <v>0</v>
      </c>
      <c r="DT51" s="118">
        <f t="shared" si="56"/>
        <v>0</v>
      </c>
      <c r="DU51" s="118">
        <f t="shared" si="56"/>
        <v>0</v>
      </c>
      <c r="DV51" s="118">
        <f t="shared" si="56"/>
        <v>0</v>
      </c>
      <c r="DW51" s="118">
        <f t="shared" si="56"/>
        <v>0</v>
      </c>
      <c r="DX51" s="118">
        <f t="shared" si="56"/>
        <v>0</v>
      </c>
      <c r="DY51" s="118">
        <f t="shared" si="56"/>
        <v>0</v>
      </c>
      <c r="DZ51" s="118">
        <f t="shared" si="56"/>
        <v>0</v>
      </c>
      <c r="EA51" s="118">
        <f t="shared" si="56"/>
        <v>0</v>
      </c>
      <c r="EB51" s="118">
        <f t="shared" si="56"/>
        <v>0</v>
      </c>
      <c r="EC51" s="118">
        <f t="shared" si="56"/>
        <v>0</v>
      </c>
      <c r="ED51" s="118">
        <f t="shared" si="56"/>
        <v>0</v>
      </c>
      <c r="EE51" s="118">
        <f t="shared" si="56"/>
        <v>0</v>
      </c>
      <c r="EF51" s="118">
        <f t="shared" si="56"/>
        <v>0</v>
      </c>
    </row>
    <row r="52" spans="1:136" ht="33" customHeight="1">
      <c r="A52" s="176">
        <f t="shared" si="49"/>
        <v>43</v>
      </c>
      <c r="B52" s="177">
        <f>+'43'!$AD$103</f>
        <v>0</v>
      </c>
      <c r="C52" s="178" t="str">
        <f>+'43'!$AH$103</f>
        <v>New Balance</v>
      </c>
      <c r="D52" s="178" t="str">
        <f>+'43'!$B$103</f>
        <v>PWI2(ID)</v>
      </c>
      <c r="E52" s="178" t="str">
        <f>+'43'!$C$103</f>
        <v>Tong HongVN)</v>
      </c>
      <c r="F52" s="372">
        <f>+'43'!$D$103</f>
        <v>0</v>
      </c>
      <c r="G52" s="179" t="str">
        <f>+'43'!$E$103</f>
        <v/>
      </c>
      <c r="H52" s="179" t="str">
        <f>+'43'!$F$103</f>
        <v/>
      </c>
      <c r="I52" s="372">
        <f>+'43'!$G$103</f>
        <v>0</v>
      </c>
      <c r="J52" s="180">
        <f>+'43'!$H$103</f>
        <v>0</v>
      </c>
      <c r="K52" s="179" t="str">
        <f>+'43'!$I$103</f>
        <v/>
      </c>
      <c r="L52" s="179" t="str">
        <f>+'43'!$J$103</f>
        <v/>
      </c>
      <c r="M52" s="291"/>
      <c r="N52" s="181" t="str">
        <f>+'43'!$K$103</f>
        <v>Insert Leather Names of your Tannery</v>
      </c>
      <c r="O52" s="181">
        <f>+'43'!$L$103</f>
        <v>0</v>
      </c>
      <c r="P52" s="179">
        <f>+'43'!$M$103</f>
        <v>0</v>
      </c>
      <c r="Q52" s="180">
        <f>+'43'!$N$109</f>
        <v>0</v>
      </c>
      <c r="R52" s="180">
        <f>'43'!$G$40</f>
        <v>0</v>
      </c>
      <c r="S52" s="180">
        <f>+'43'!$O$109</f>
        <v>0</v>
      </c>
      <c r="T52" s="180">
        <f>'43'!$G$41</f>
        <v>0</v>
      </c>
      <c r="U52" s="180">
        <f>+'43'!$P$109</f>
        <v>0</v>
      </c>
      <c r="V52" s="180">
        <f>'43'!$G$42</f>
        <v>0</v>
      </c>
      <c r="W52" s="180">
        <f>+'43'!$Q$109</f>
        <v>0</v>
      </c>
      <c r="X52" s="180">
        <f>'43'!$G$43</f>
        <v>0</v>
      </c>
      <c r="Y52" s="180">
        <f>+'43'!$R$109</f>
        <v>0</v>
      </c>
      <c r="Z52" s="180">
        <f>'43'!$G$44</f>
        <v>0</v>
      </c>
      <c r="AA52" s="180">
        <f>+'43'!$S$109</f>
        <v>0</v>
      </c>
      <c r="AB52" s="180">
        <f>'43'!$G$45+'43'!$G$46+'43'!$G$47</f>
        <v>0</v>
      </c>
      <c r="AC52" s="180">
        <f>+'43'!$U$109</f>
        <v>0</v>
      </c>
      <c r="AD52" s="180">
        <f>+'43'!$V$109</f>
        <v>0</v>
      </c>
      <c r="AE52" s="180">
        <f>+'43'!$W$109</f>
        <v>0</v>
      </c>
      <c r="AF52" s="180">
        <f>+'43'!$X$109</f>
        <v>0</v>
      </c>
      <c r="AG52" s="180">
        <f>+'43'!$Y$109</f>
        <v>0</v>
      </c>
      <c r="AH52" s="180">
        <f>+'43'!$AB$109</f>
        <v>0</v>
      </c>
      <c r="AI52" s="182">
        <f>+'43'!$AC$109</f>
        <v>0</v>
      </c>
      <c r="AJ52" s="180">
        <f>+'43'!$AD$109</f>
        <v>0</v>
      </c>
      <c r="AK52" s="183">
        <f>+'43'!$AA$109</f>
        <v>0</v>
      </c>
      <c r="AL52" s="183">
        <f>+'43'!$AE$103</f>
        <v>1</v>
      </c>
      <c r="AM52" s="182">
        <f>+'43'!$AG$109</f>
        <v>0</v>
      </c>
      <c r="AN52" s="182">
        <f>+'43'!$AH$109</f>
        <v>0</v>
      </c>
      <c r="AO52" s="182">
        <f>+'43'!$AE$109</f>
        <v>0</v>
      </c>
      <c r="AP52" s="184">
        <f>+'43'!$AJ$109</f>
        <v>0</v>
      </c>
      <c r="AQ52" s="183">
        <f t="shared" si="42"/>
        <v>0.97</v>
      </c>
      <c r="AR52" s="185">
        <f t="shared" si="18"/>
        <v>0</v>
      </c>
      <c r="AS52" s="182">
        <f t="shared" si="43"/>
        <v>0</v>
      </c>
      <c r="AT52" s="182">
        <f t="shared" si="44"/>
        <v>0</v>
      </c>
      <c r="AU52" s="182">
        <f>+'43'!$AH$109</f>
        <v>0</v>
      </c>
      <c r="AV52" s="184">
        <f>+'43'!$AJ$109</f>
        <v>0</v>
      </c>
      <c r="AW52" s="182">
        <f t="shared" si="45"/>
        <v>0</v>
      </c>
      <c r="AX52" s="187">
        <f>+'43'!$AI$109</f>
        <v>0</v>
      </c>
      <c r="AY52" s="188">
        <f>+'43'!$B$83</f>
        <v>0</v>
      </c>
      <c r="AZ52" s="381">
        <f>'43'!F14</f>
        <v>0</v>
      </c>
      <c r="BA52" s="372" t="str">
        <f>IF('43'!$B$81="","",'43'!$B$81)</f>
        <v/>
      </c>
      <c r="BB52" s="3">
        <f t="shared" si="19"/>
        <v>0</v>
      </c>
      <c r="BC52" s="3">
        <f t="shared" si="46"/>
        <v>0</v>
      </c>
      <c r="BD52" s="3">
        <f t="shared" si="47"/>
        <v>0</v>
      </c>
      <c r="BE52" s="3">
        <f t="shared" si="48"/>
        <v>0</v>
      </c>
      <c r="BG52" s="42">
        <f>+'43'!$G$48</f>
        <v>0</v>
      </c>
      <c r="BI52" s="119">
        <f t="shared" si="50"/>
        <v>0</v>
      </c>
      <c r="BJ52" s="119">
        <f t="shared" si="50"/>
        <v>0</v>
      </c>
      <c r="BK52" s="119">
        <f t="shared" si="50"/>
        <v>0</v>
      </c>
      <c r="BL52" s="119">
        <f t="shared" si="50"/>
        <v>0</v>
      </c>
      <c r="BM52" s="119">
        <f t="shared" si="50"/>
        <v>0</v>
      </c>
      <c r="BN52" s="119">
        <f t="shared" si="50"/>
        <v>0</v>
      </c>
      <c r="BO52" s="119">
        <f t="shared" si="50"/>
        <v>0</v>
      </c>
      <c r="BP52" s="119">
        <f t="shared" si="50"/>
        <v>0</v>
      </c>
      <c r="BQ52" s="119">
        <f t="shared" si="50"/>
        <v>0</v>
      </c>
      <c r="BR52" s="119">
        <f t="shared" si="50"/>
        <v>0</v>
      </c>
      <c r="BS52" s="119">
        <f t="shared" si="51"/>
        <v>0</v>
      </c>
      <c r="BT52" s="119">
        <f t="shared" si="51"/>
        <v>0</v>
      </c>
      <c r="BU52" s="119">
        <f t="shared" si="51"/>
        <v>0</v>
      </c>
      <c r="BV52" s="119">
        <f t="shared" si="51"/>
        <v>0</v>
      </c>
      <c r="BW52" s="119">
        <f t="shared" si="51"/>
        <v>0</v>
      </c>
      <c r="BX52" s="119">
        <f t="shared" si="51"/>
        <v>0</v>
      </c>
      <c r="BY52" s="119">
        <f t="shared" si="51"/>
        <v>0</v>
      </c>
      <c r="BZ52" s="119">
        <f t="shared" si="51"/>
        <v>0</v>
      </c>
      <c r="CA52" s="119">
        <f t="shared" si="51"/>
        <v>0</v>
      </c>
      <c r="CB52" s="119">
        <f t="shared" si="51"/>
        <v>0</v>
      </c>
      <c r="CC52" s="119">
        <f t="shared" si="52"/>
        <v>0</v>
      </c>
      <c r="CD52" s="119">
        <f t="shared" si="52"/>
        <v>0</v>
      </c>
      <c r="CE52" s="119">
        <f t="shared" si="52"/>
        <v>0</v>
      </c>
      <c r="CF52" s="119">
        <f t="shared" si="52"/>
        <v>0</v>
      </c>
      <c r="CG52" s="119">
        <f t="shared" si="52"/>
        <v>0</v>
      </c>
      <c r="CH52" s="119">
        <f t="shared" si="52"/>
        <v>0</v>
      </c>
      <c r="CI52" s="119">
        <f t="shared" si="52"/>
        <v>0</v>
      </c>
      <c r="CJ52" s="119">
        <f t="shared" si="52"/>
        <v>0</v>
      </c>
      <c r="CK52" s="119">
        <f t="shared" si="52"/>
        <v>0</v>
      </c>
      <c r="CL52" s="119">
        <f t="shared" si="52"/>
        <v>0</v>
      </c>
      <c r="CM52" s="119">
        <f t="shared" si="53"/>
        <v>0</v>
      </c>
      <c r="CN52" s="119">
        <f t="shared" si="53"/>
        <v>0</v>
      </c>
      <c r="CO52" s="119">
        <f t="shared" si="53"/>
        <v>0</v>
      </c>
      <c r="CP52" s="119">
        <f t="shared" si="53"/>
        <v>0</v>
      </c>
      <c r="CQ52" s="119">
        <f t="shared" si="53"/>
        <v>0</v>
      </c>
      <c r="CR52" s="119">
        <f t="shared" si="53"/>
        <v>0</v>
      </c>
      <c r="CS52" s="119">
        <f t="shared" si="53"/>
        <v>0</v>
      </c>
      <c r="CT52" s="119">
        <f t="shared" si="53"/>
        <v>0</v>
      </c>
      <c r="CU52" s="119">
        <f t="shared" si="53"/>
        <v>0</v>
      </c>
      <c r="CV52" s="119">
        <f t="shared" si="53"/>
        <v>0</v>
      </c>
      <c r="CW52" s="119">
        <f t="shared" si="54"/>
        <v>0</v>
      </c>
      <c r="CX52" s="119">
        <f t="shared" si="54"/>
        <v>0</v>
      </c>
      <c r="CY52" s="119">
        <f t="shared" si="54"/>
        <v>0</v>
      </c>
      <c r="CZ52" s="119">
        <f t="shared" si="54"/>
        <v>0</v>
      </c>
      <c r="DA52" s="119">
        <f t="shared" si="54"/>
        <v>0</v>
      </c>
      <c r="DB52" s="119">
        <f t="shared" si="54"/>
        <v>0</v>
      </c>
      <c r="DC52" s="119">
        <f t="shared" si="54"/>
        <v>0</v>
      </c>
      <c r="DD52" s="119">
        <f t="shared" si="54"/>
        <v>0</v>
      </c>
      <c r="DE52" s="119">
        <f t="shared" si="54"/>
        <v>0</v>
      </c>
      <c r="DF52" s="119">
        <f t="shared" si="54"/>
        <v>0</v>
      </c>
      <c r="DH52" s="118">
        <f t="shared" si="15"/>
        <v>0</v>
      </c>
      <c r="DI52" s="118">
        <f t="shared" si="55"/>
        <v>0</v>
      </c>
      <c r="DJ52" s="118">
        <f t="shared" si="55"/>
        <v>0</v>
      </c>
      <c r="DK52" s="118">
        <f t="shared" si="55"/>
        <v>0</v>
      </c>
      <c r="DL52" s="118">
        <f t="shared" si="55"/>
        <v>0</v>
      </c>
      <c r="DM52" s="118">
        <f t="shared" si="55"/>
        <v>0</v>
      </c>
      <c r="DN52" s="118">
        <f t="shared" si="55"/>
        <v>0</v>
      </c>
      <c r="DO52" s="118">
        <f t="shared" si="55"/>
        <v>0</v>
      </c>
      <c r="DP52" s="118">
        <f t="shared" si="55"/>
        <v>0</v>
      </c>
      <c r="DQ52" s="118">
        <f t="shared" si="55"/>
        <v>0</v>
      </c>
      <c r="DR52" s="118">
        <f t="shared" si="55"/>
        <v>0</v>
      </c>
      <c r="DS52" s="118">
        <f t="shared" si="56"/>
        <v>0</v>
      </c>
      <c r="DT52" s="118">
        <f t="shared" si="56"/>
        <v>0</v>
      </c>
      <c r="DU52" s="118">
        <f t="shared" si="56"/>
        <v>0</v>
      </c>
      <c r="DV52" s="118">
        <f t="shared" si="56"/>
        <v>0</v>
      </c>
      <c r="DW52" s="118">
        <f t="shared" si="56"/>
        <v>0</v>
      </c>
      <c r="DX52" s="118">
        <f t="shared" si="56"/>
        <v>0</v>
      </c>
      <c r="DY52" s="118">
        <f t="shared" si="56"/>
        <v>0</v>
      </c>
      <c r="DZ52" s="118">
        <f t="shared" si="56"/>
        <v>0</v>
      </c>
      <c r="EA52" s="118">
        <f t="shared" si="56"/>
        <v>0</v>
      </c>
      <c r="EB52" s="118">
        <f t="shared" si="56"/>
        <v>0</v>
      </c>
      <c r="EC52" s="118">
        <f t="shared" si="56"/>
        <v>0</v>
      </c>
      <c r="ED52" s="118">
        <f t="shared" si="56"/>
        <v>0</v>
      </c>
      <c r="EE52" s="118">
        <f t="shared" si="56"/>
        <v>0</v>
      </c>
      <c r="EF52" s="118">
        <f t="shared" si="56"/>
        <v>0</v>
      </c>
    </row>
    <row r="53" spans="1:136" ht="33" customHeight="1">
      <c r="A53" s="176">
        <f t="shared" si="49"/>
        <v>44</v>
      </c>
      <c r="B53" s="177">
        <f>+'44'!$AD$103</f>
        <v>0</v>
      </c>
      <c r="C53" s="178" t="str">
        <f>+'44'!$AH$103</f>
        <v>New Balance</v>
      </c>
      <c r="D53" s="178" t="str">
        <f>+'44'!$B$103</f>
        <v>PWI2(ID)</v>
      </c>
      <c r="E53" s="178" t="str">
        <f>+'44'!$C$103</f>
        <v>Tong HongVN)</v>
      </c>
      <c r="F53" s="372">
        <f>+'44'!$D$103</f>
        <v>0</v>
      </c>
      <c r="G53" s="179" t="str">
        <f>+'44'!$E$103</f>
        <v/>
      </c>
      <c r="H53" s="179" t="str">
        <f>+'44'!$F$103</f>
        <v/>
      </c>
      <c r="I53" s="372">
        <f>+'44'!$G$103</f>
        <v>0</v>
      </c>
      <c r="J53" s="180">
        <f>+'44'!$H$103</f>
        <v>0</v>
      </c>
      <c r="K53" s="179" t="str">
        <f>+'44'!$I$103</f>
        <v/>
      </c>
      <c r="L53" s="179" t="str">
        <f>+'44'!$J$103</f>
        <v/>
      </c>
      <c r="M53" s="291"/>
      <c r="N53" s="181" t="str">
        <f>+'44'!$K$103</f>
        <v>Insert Leather Names of your Tannery</v>
      </c>
      <c r="O53" s="181">
        <f>+'44'!$L$103</f>
        <v>0</v>
      </c>
      <c r="P53" s="179">
        <f>+'44'!$M$103</f>
        <v>0</v>
      </c>
      <c r="Q53" s="180">
        <f>+'44'!$N$109</f>
        <v>0</v>
      </c>
      <c r="R53" s="180">
        <f>'44'!$G$40</f>
        <v>0</v>
      </c>
      <c r="S53" s="180">
        <f>+'44'!$O$109</f>
        <v>0</v>
      </c>
      <c r="T53" s="180">
        <f>'44'!$G$41</f>
        <v>0</v>
      </c>
      <c r="U53" s="180">
        <f>+'44'!$P$109</f>
        <v>0</v>
      </c>
      <c r="V53" s="180">
        <f>'44'!$G$42</f>
        <v>0</v>
      </c>
      <c r="W53" s="180">
        <f>+'44'!$Q$109</f>
        <v>0</v>
      </c>
      <c r="X53" s="180">
        <f>'44'!$G$43</f>
        <v>0</v>
      </c>
      <c r="Y53" s="180">
        <f>+'44'!$R$109</f>
        <v>0</v>
      </c>
      <c r="Z53" s="180">
        <f>'44'!$G$44</f>
        <v>0</v>
      </c>
      <c r="AA53" s="180">
        <f>+'44'!$S$109</f>
        <v>0</v>
      </c>
      <c r="AB53" s="180">
        <f>'44'!$G$45+'44'!$G$46+'44'!$G$47</f>
        <v>0</v>
      </c>
      <c r="AC53" s="180">
        <f>+'44'!$U$109</f>
        <v>0</v>
      </c>
      <c r="AD53" s="180">
        <f>+'44'!$V$109</f>
        <v>0</v>
      </c>
      <c r="AE53" s="180">
        <f>+'44'!$W$109</f>
        <v>0</v>
      </c>
      <c r="AF53" s="180">
        <f>+'44'!$X$109</f>
        <v>0</v>
      </c>
      <c r="AG53" s="180">
        <f>+'44'!$Y$109</f>
        <v>0</v>
      </c>
      <c r="AH53" s="180">
        <f>+'44'!$AB$109</f>
        <v>0</v>
      </c>
      <c r="AI53" s="182">
        <f>+'44'!$AC$109</f>
        <v>0</v>
      </c>
      <c r="AJ53" s="180">
        <f>+'44'!$AD$109</f>
        <v>0</v>
      </c>
      <c r="AK53" s="183">
        <f>+'44'!$AA$109</f>
        <v>0</v>
      </c>
      <c r="AL53" s="183">
        <f>+'44'!$AE$103</f>
        <v>1</v>
      </c>
      <c r="AM53" s="182">
        <f>+'44'!$AG$109</f>
        <v>0</v>
      </c>
      <c r="AN53" s="182">
        <f>+'44'!$AH$109</f>
        <v>0</v>
      </c>
      <c r="AO53" s="182">
        <f>+'44'!$AE$109</f>
        <v>0</v>
      </c>
      <c r="AP53" s="184">
        <f>+'44'!$AJ$109</f>
        <v>0</v>
      </c>
      <c r="AQ53" s="183">
        <f t="shared" si="42"/>
        <v>0.97</v>
      </c>
      <c r="AR53" s="185">
        <f t="shared" si="18"/>
        <v>0</v>
      </c>
      <c r="AS53" s="182">
        <f t="shared" si="43"/>
        <v>0</v>
      </c>
      <c r="AT53" s="182">
        <f t="shared" si="44"/>
        <v>0</v>
      </c>
      <c r="AU53" s="182">
        <f>+'44'!$AH$109</f>
        <v>0</v>
      </c>
      <c r="AV53" s="184">
        <f>+'44'!$AJ$109</f>
        <v>0</v>
      </c>
      <c r="AW53" s="182">
        <f t="shared" si="45"/>
        <v>0</v>
      </c>
      <c r="AX53" s="187">
        <f>+'44'!$AI$109</f>
        <v>0</v>
      </c>
      <c r="AY53" s="188">
        <f>+'44'!$B$83</f>
        <v>0</v>
      </c>
      <c r="AZ53" s="381">
        <f>'44'!F14</f>
        <v>0</v>
      </c>
      <c r="BA53" s="372" t="str">
        <f>IF('44'!$B$81="","",'44'!$B$81)</f>
        <v/>
      </c>
      <c r="BB53" s="3">
        <f t="shared" si="19"/>
        <v>0</v>
      </c>
      <c r="BC53" s="3">
        <f t="shared" si="46"/>
        <v>0</v>
      </c>
      <c r="BD53" s="3">
        <f t="shared" si="47"/>
        <v>0</v>
      </c>
      <c r="BE53" s="3">
        <f t="shared" si="48"/>
        <v>0</v>
      </c>
      <c r="BG53" s="42">
        <f>+'44'!$G$48</f>
        <v>0</v>
      </c>
      <c r="BI53" s="119">
        <f t="shared" si="50"/>
        <v>0</v>
      </c>
      <c r="BJ53" s="119">
        <f t="shared" si="50"/>
        <v>0</v>
      </c>
      <c r="BK53" s="119">
        <f t="shared" si="50"/>
        <v>0</v>
      </c>
      <c r="BL53" s="119">
        <f t="shared" si="50"/>
        <v>0</v>
      </c>
      <c r="BM53" s="119">
        <f t="shared" si="50"/>
        <v>0</v>
      </c>
      <c r="BN53" s="119">
        <f t="shared" si="50"/>
        <v>0</v>
      </c>
      <c r="BO53" s="119">
        <f t="shared" si="50"/>
        <v>0</v>
      </c>
      <c r="BP53" s="119">
        <f t="shared" si="50"/>
        <v>0</v>
      </c>
      <c r="BQ53" s="119">
        <f t="shared" si="50"/>
        <v>0</v>
      </c>
      <c r="BR53" s="119">
        <f t="shared" si="50"/>
        <v>0</v>
      </c>
      <c r="BS53" s="119">
        <f t="shared" si="51"/>
        <v>0</v>
      </c>
      <c r="BT53" s="119">
        <f t="shared" si="51"/>
        <v>0</v>
      </c>
      <c r="BU53" s="119">
        <f t="shared" si="51"/>
        <v>0</v>
      </c>
      <c r="BV53" s="119">
        <f t="shared" si="51"/>
        <v>0</v>
      </c>
      <c r="BW53" s="119">
        <f t="shared" si="51"/>
        <v>0</v>
      </c>
      <c r="BX53" s="119">
        <f t="shared" si="51"/>
        <v>0</v>
      </c>
      <c r="BY53" s="119">
        <f t="shared" si="51"/>
        <v>0</v>
      </c>
      <c r="BZ53" s="119">
        <f t="shared" si="51"/>
        <v>0</v>
      </c>
      <c r="CA53" s="119">
        <f t="shared" si="51"/>
        <v>0</v>
      </c>
      <c r="CB53" s="119">
        <f t="shared" si="51"/>
        <v>0</v>
      </c>
      <c r="CC53" s="119">
        <f t="shared" si="52"/>
        <v>0</v>
      </c>
      <c r="CD53" s="119">
        <f t="shared" si="52"/>
        <v>0</v>
      </c>
      <c r="CE53" s="119">
        <f t="shared" si="52"/>
        <v>0</v>
      </c>
      <c r="CF53" s="119">
        <f t="shared" si="52"/>
        <v>0</v>
      </c>
      <c r="CG53" s="119">
        <f t="shared" si="52"/>
        <v>0</v>
      </c>
      <c r="CH53" s="119">
        <f t="shared" si="52"/>
        <v>0</v>
      </c>
      <c r="CI53" s="119">
        <f t="shared" si="52"/>
        <v>0</v>
      </c>
      <c r="CJ53" s="119">
        <f t="shared" si="52"/>
        <v>0</v>
      </c>
      <c r="CK53" s="119">
        <f t="shared" si="52"/>
        <v>0</v>
      </c>
      <c r="CL53" s="119">
        <f t="shared" si="52"/>
        <v>0</v>
      </c>
      <c r="CM53" s="119">
        <f t="shared" si="53"/>
        <v>0</v>
      </c>
      <c r="CN53" s="119">
        <f t="shared" si="53"/>
        <v>0</v>
      </c>
      <c r="CO53" s="119">
        <f t="shared" si="53"/>
        <v>0</v>
      </c>
      <c r="CP53" s="119">
        <f t="shared" si="53"/>
        <v>0</v>
      </c>
      <c r="CQ53" s="119">
        <f t="shared" si="53"/>
        <v>0</v>
      </c>
      <c r="CR53" s="119">
        <f t="shared" si="53"/>
        <v>0</v>
      </c>
      <c r="CS53" s="119">
        <f t="shared" si="53"/>
        <v>0</v>
      </c>
      <c r="CT53" s="119">
        <f t="shared" si="53"/>
        <v>0</v>
      </c>
      <c r="CU53" s="119">
        <f t="shared" si="53"/>
        <v>0</v>
      </c>
      <c r="CV53" s="119">
        <f t="shared" si="53"/>
        <v>0</v>
      </c>
      <c r="CW53" s="119">
        <f t="shared" si="54"/>
        <v>0</v>
      </c>
      <c r="CX53" s="119">
        <f t="shared" si="54"/>
        <v>0</v>
      </c>
      <c r="CY53" s="119">
        <f t="shared" si="54"/>
        <v>0</v>
      </c>
      <c r="CZ53" s="119">
        <f t="shared" si="54"/>
        <v>0</v>
      </c>
      <c r="DA53" s="119">
        <f t="shared" si="54"/>
        <v>0</v>
      </c>
      <c r="DB53" s="119">
        <f t="shared" si="54"/>
        <v>0</v>
      </c>
      <c r="DC53" s="119">
        <f t="shared" si="54"/>
        <v>0</v>
      </c>
      <c r="DD53" s="119">
        <f t="shared" si="54"/>
        <v>0</v>
      </c>
      <c r="DE53" s="119">
        <f t="shared" si="54"/>
        <v>0</v>
      </c>
      <c r="DF53" s="119">
        <f t="shared" si="54"/>
        <v>0</v>
      </c>
      <c r="DH53" s="118">
        <f t="shared" si="15"/>
        <v>0</v>
      </c>
      <c r="DI53" s="118">
        <f t="shared" si="55"/>
        <v>0</v>
      </c>
      <c r="DJ53" s="118">
        <f t="shared" si="55"/>
        <v>0</v>
      </c>
      <c r="DK53" s="118">
        <f t="shared" si="55"/>
        <v>0</v>
      </c>
      <c r="DL53" s="118">
        <f t="shared" si="55"/>
        <v>0</v>
      </c>
      <c r="DM53" s="118">
        <f t="shared" si="55"/>
        <v>0</v>
      </c>
      <c r="DN53" s="118">
        <f t="shared" si="55"/>
        <v>0</v>
      </c>
      <c r="DO53" s="118">
        <f t="shared" si="55"/>
        <v>0</v>
      </c>
      <c r="DP53" s="118">
        <f t="shared" si="55"/>
        <v>0</v>
      </c>
      <c r="DQ53" s="118">
        <f t="shared" si="55"/>
        <v>0</v>
      </c>
      <c r="DR53" s="118">
        <f t="shared" si="55"/>
        <v>0</v>
      </c>
      <c r="DS53" s="118">
        <f t="shared" si="56"/>
        <v>0</v>
      </c>
      <c r="DT53" s="118">
        <f t="shared" si="56"/>
        <v>0</v>
      </c>
      <c r="DU53" s="118">
        <f t="shared" si="56"/>
        <v>0</v>
      </c>
      <c r="DV53" s="118">
        <f t="shared" si="56"/>
        <v>0</v>
      </c>
      <c r="DW53" s="118">
        <f t="shared" si="56"/>
        <v>0</v>
      </c>
      <c r="DX53" s="118">
        <f t="shared" si="56"/>
        <v>0</v>
      </c>
      <c r="DY53" s="118">
        <f t="shared" si="56"/>
        <v>0</v>
      </c>
      <c r="DZ53" s="118">
        <f t="shared" si="56"/>
        <v>0</v>
      </c>
      <c r="EA53" s="118">
        <f t="shared" si="56"/>
        <v>0</v>
      </c>
      <c r="EB53" s="118">
        <f t="shared" si="56"/>
        <v>0</v>
      </c>
      <c r="EC53" s="118">
        <f t="shared" si="56"/>
        <v>0</v>
      </c>
      <c r="ED53" s="118">
        <f t="shared" si="56"/>
        <v>0</v>
      </c>
      <c r="EE53" s="118">
        <f t="shared" si="56"/>
        <v>0</v>
      </c>
      <c r="EF53" s="118">
        <f t="shared" si="56"/>
        <v>0</v>
      </c>
    </row>
    <row r="54" spans="1:136" ht="33" customHeight="1">
      <c r="A54" s="176">
        <f t="shared" si="49"/>
        <v>45</v>
      </c>
      <c r="B54" s="177">
        <f>+'45'!$AD$103</f>
        <v>0</v>
      </c>
      <c r="C54" s="178" t="str">
        <f>+'45'!$AH$103</f>
        <v>New Balance</v>
      </c>
      <c r="D54" s="178" t="str">
        <f>+'45'!$B$103</f>
        <v>PWI2(ID)</v>
      </c>
      <c r="E54" s="178" t="str">
        <f>+'45'!$C$103</f>
        <v>Tong HongVN)</v>
      </c>
      <c r="F54" s="372">
        <f>+'45'!$D$103</f>
        <v>0</v>
      </c>
      <c r="G54" s="179" t="str">
        <f>+'45'!$E$103</f>
        <v/>
      </c>
      <c r="H54" s="179" t="str">
        <f>+'45'!$F$103</f>
        <v/>
      </c>
      <c r="I54" s="372">
        <f>+'45'!$G$103</f>
        <v>0</v>
      </c>
      <c r="J54" s="180">
        <f>+'45'!$H$103</f>
        <v>0</v>
      </c>
      <c r="K54" s="179" t="str">
        <f>+'45'!$I$103</f>
        <v/>
      </c>
      <c r="L54" s="179" t="str">
        <f>+'45'!$J$103</f>
        <v/>
      </c>
      <c r="M54" s="291"/>
      <c r="N54" s="181" t="str">
        <f>+'45'!$K$103</f>
        <v>Insert Leather Names of your Tannery</v>
      </c>
      <c r="O54" s="181">
        <f>+'45'!$L$103</f>
        <v>0</v>
      </c>
      <c r="P54" s="179">
        <f>+'45'!$M$103</f>
        <v>0</v>
      </c>
      <c r="Q54" s="180">
        <f>+'45'!$N$109</f>
        <v>0</v>
      </c>
      <c r="R54" s="180">
        <f>'45'!$G$40</f>
        <v>0</v>
      </c>
      <c r="S54" s="180">
        <f>+'45'!$O$109</f>
        <v>0</v>
      </c>
      <c r="T54" s="180">
        <f>'45'!$G$41</f>
        <v>0</v>
      </c>
      <c r="U54" s="180">
        <f>+'45'!$P$109</f>
        <v>0</v>
      </c>
      <c r="V54" s="180">
        <f>'45'!$G$42</f>
        <v>0</v>
      </c>
      <c r="W54" s="180">
        <f>+'45'!$Q$109</f>
        <v>0</v>
      </c>
      <c r="X54" s="180">
        <f>'45'!$G$43</f>
        <v>0</v>
      </c>
      <c r="Y54" s="180">
        <f>+'45'!$R$109</f>
        <v>0</v>
      </c>
      <c r="Z54" s="180">
        <f>'45'!$G$44</f>
        <v>0</v>
      </c>
      <c r="AA54" s="180">
        <f>+'45'!$S$109</f>
        <v>0</v>
      </c>
      <c r="AB54" s="180">
        <f>'45'!$G$45+'45'!$G$46+'45'!$G$47</f>
        <v>0</v>
      </c>
      <c r="AC54" s="180">
        <f>+'45'!$U$109</f>
        <v>0</v>
      </c>
      <c r="AD54" s="180">
        <f>+'45'!$V$109</f>
        <v>0</v>
      </c>
      <c r="AE54" s="180">
        <f>+'45'!$W$109</f>
        <v>0</v>
      </c>
      <c r="AF54" s="180">
        <f>+'45'!$X$109</f>
        <v>0</v>
      </c>
      <c r="AG54" s="180">
        <f>+'45'!$Y$109</f>
        <v>0</v>
      </c>
      <c r="AH54" s="180">
        <f>+'45'!$AB$109</f>
        <v>0</v>
      </c>
      <c r="AI54" s="182">
        <f>+'45'!$AC$109</f>
        <v>0</v>
      </c>
      <c r="AJ54" s="180">
        <f>+'45'!$AD$109</f>
        <v>0</v>
      </c>
      <c r="AK54" s="183">
        <f>+'45'!$AA$109</f>
        <v>0</v>
      </c>
      <c r="AL54" s="183">
        <f>+'45'!$AE$103</f>
        <v>1</v>
      </c>
      <c r="AM54" s="182">
        <f>+'45'!$AG$109</f>
        <v>0</v>
      </c>
      <c r="AN54" s="182">
        <f>+'45'!$AH$109</f>
        <v>0</v>
      </c>
      <c r="AO54" s="182">
        <f>+'45'!$AE$109</f>
        <v>0</v>
      </c>
      <c r="AP54" s="184">
        <f>+'45'!$AJ$109</f>
        <v>0</v>
      </c>
      <c r="AQ54" s="183">
        <f t="shared" si="42"/>
        <v>0.97</v>
      </c>
      <c r="AR54" s="185">
        <f t="shared" si="18"/>
        <v>0</v>
      </c>
      <c r="AS54" s="182">
        <f t="shared" si="43"/>
        <v>0</v>
      </c>
      <c r="AT54" s="182">
        <f t="shared" si="44"/>
        <v>0</v>
      </c>
      <c r="AU54" s="182">
        <f>+'45'!$AH$109</f>
        <v>0</v>
      </c>
      <c r="AV54" s="184">
        <f>+'45'!$AJ$109</f>
        <v>0</v>
      </c>
      <c r="AW54" s="182">
        <f t="shared" si="45"/>
        <v>0</v>
      </c>
      <c r="AX54" s="187">
        <f>+'45'!$AI$109</f>
        <v>0</v>
      </c>
      <c r="AY54" s="188">
        <f>+'45'!$B$83</f>
        <v>0</v>
      </c>
      <c r="AZ54" s="381">
        <f>'45'!F14</f>
        <v>0</v>
      </c>
      <c r="BA54" s="372" t="str">
        <f>IF('45'!$B$81="","",'45'!$B$81)</f>
        <v/>
      </c>
      <c r="BB54" s="3">
        <f t="shared" si="19"/>
        <v>0</v>
      </c>
      <c r="BC54" s="3">
        <f t="shared" si="46"/>
        <v>0</v>
      </c>
      <c r="BD54" s="3">
        <f t="shared" si="47"/>
        <v>0</v>
      </c>
      <c r="BE54" s="3">
        <f t="shared" si="48"/>
        <v>0</v>
      </c>
      <c r="BG54" s="42">
        <f>+'45'!$G$48</f>
        <v>0</v>
      </c>
      <c r="BI54" s="119">
        <f t="shared" si="50"/>
        <v>0</v>
      </c>
      <c r="BJ54" s="119">
        <f t="shared" si="50"/>
        <v>0</v>
      </c>
      <c r="BK54" s="119">
        <f t="shared" si="50"/>
        <v>0</v>
      </c>
      <c r="BL54" s="119">
        <f t="shared" si="50"/>
        <v>0</v>
      </c>
      <c r="BM54" s="119">
        <f t="shared" si="50"/>
        <v>0</v>
      </c>
      <c r="BN54" s="119">
        <f t="shared" si="50"/>
        <v>0</v>
      </c>
      <c r="BO54" s="119">
        <f t="shared" si="50"/>
        <v>0</v>
      </c>
      <c r="BP54" s="119">
        <f t="shared" si="50"/>
        <v>0</v>
      </c>
      <c r="BQ54" s="119">
        <f t="shared" si="50"/>
        <v>0</v>
      </c>
      <c r="BR54" s="119">
        <f t="shared" si="50"/>
        <v>0</v>
      </c>
      <c r="BS54" s="119">
        <f t="shared" si="51"/>
        <v>0</v>
      </c>
      <c r="BT54" s="119">
        <f t="shared" si="51"/>
        <v>0</v>
      </c>
      <c r="BU54" s="119">
        <f t="shared" si="51"/>
        <v>0</v>
      </c>
      <c r="BV54" s="119">
        <f t="shared" si="51"/>
        <v>0</v>
      </c>
      <c r="BW54" s="119">
        <f t="shared" si="51"/>
        <v>0</v>
      </c>
      <c r="BX54" s="119">
        <f t="shared" si="51"/>
        <v>0</v>
      </c>
      <c r="BY54" s="119">
        <f t="shared" si="51"/>
        <v>0</v>
      </c>
      <c r="BZ54" s="119">
        <f t="shared" si="51"/>
        <v>0</v>
      </c>
      <c r="CA54" s="119">
        <f t="shared" si="51"/>
        <v>0</v>
      </c>
      <c r="CB54" s="119">
        <f t="shared" si="51"/>
        <v>0</v>
      </c>
      <c r="CC54" s="119">
        <f t="shared" si="52"/>
        <v>0</v>
      </c>
      <c r="CD54" s="119">
        <f t="shared" si="52"/>
        <v>0</v>
      </c>
      <c r="CE54" s="119">
        <f t="shared" si="52"/>
        <v>0</v>
      </c>
      <c r="CF54" s="119">
        <f t="shared" si="52"/>
        <v>0</v>
      </c>
      <c r="CG54" s="119">
        <f t="shared" si="52"/>
        <v>0</v>
      </c>
      <c r="CH54" s="119">
        <f t="shared" si="52"/>
        <v>0</v>
      </c>
      <c r="CI54" s="119">
        <f t="shared" si="52"/>
        <v>0</v>
      </c>
      <c r="CJ54" s="119">
        <f t="shared" si="52"/>
        <v>0</v>
      </c>
      <c r="CK54" s="119">
        <f t="shared" si="52"/>
        <v>0</v>
      </c>
      <c r="CL54" s="119">
        <f t="shared" si="52"/>
        <v>0</v>
      </c>
      <c r="CM54" s="119">
        <f t="shared" si="53"/>
        <v>0</v>
      </c>
      <c r="CN54" s="119">
        <f t="shared" si="53"/>
        <v>0</v>
      </c>
      <c r="CO54" s="119">
        <f t="shared" si="53"/>
        <v>0</v>
      </c>
      <c r="CP54" s="119">
        <f t="shared" si="53"/>
        <v>0</v>
      </c>
      <c r="CQ54" s="119">
        <f t="shared" si="53"/>
        <v>0</v>
      </c>
      <c r="CR54" s="119">
        <f t="shared" si="53"/>
        <v>0</v>
      </c>
      <c r="CS54" s="119">
        <f t="shared" si="53"/>
        <v>0</v>
      </c>
      <c r="CT54" s="119">
        <f t="shared" si="53"/>
        <v>0</v>
      </c>
      <c r="CU54" s="119">
        <f t="shared" si="53"/>
        <v>0</v>
      </c>
      <c r="CV54" s="119">
        <f t="shared" si="53"/>
        <v>0</v>
      </c>
      <c r="CW54" s="119">
        <f t="shared" si="54"/>
        <v>0</v>
      </c>
      <c r="CX54" s="119">
        <f t="shared" si="54"/>
        <v>0</v>
      </c>
      <c r="CY54" s="119">
        <f t="shared" si="54"/>
        <v>0</v>
      </c>
      <c r="CZ54" s="119">
        <f t="shared" si="54"/>
        <v>0</v>
      </c>
      <c r="DA54" s="119">
        <f t="shared" si="54"/>
        <v>0</v>
      </c>
      <c r="DB54" s="119">
        <f t="shared" si="54"/>
        <v>0</v>
      </c>
      <c r="DC54" s="119">
        <f t="shared" si="54"/>
        <v>0</v>
      </c>
      <c r="DD54" s="119">
        <f t="shared" si="54"/>
        <v>0</v>
      </c>
      <c r="DE54" s="119">
        <f t="shared" si="54"/>
        <v>0</v>
      </c>
      <c r="DF54" s="119">
        <f t="shared" si="54"/>
        <v>0</v>
      </c>
      <c r="DH54" s="118">
        <f t="shared" si="15"/>
        <v>0</v>
      </c>
      <c r="DI54" s="118">
        <f t="shared" si="55"/>
        <v>0</v>
      </c>
      <c r="DJ54" s="118">
        <f t="shared" si="55"/>
        <v>0</v>
      </c>
      <c r="DK54" s="118">
        <f t="shared" si="55"/>
        <v>0</v>
      </c>
      <c r="DL54" s="118">
        <f t="shared" si="55"/>
        <v>0</v>
      </c>
      <c r="DM54" s="118">
        <f t="shared" si="55"/>
        <v>0</v>
      </c>
      <c r="DN54" s="118">
        <f t="shared" si="55"/>
        <v>0</v>
      </c>
      <c r="DO54" s="118">
        <f t="shared" si="55"/>
        <v>0</v>
      </c>
      <c r="DP54" s="118">
        <f t="shared" si="55"/>
        <v>0</v>
      </c>
      <c r="DQ54" s="118">
        <f t="shared" si="55"/>
        <v>0</v>
      </c>
      <c r="DR54" s="118">
        <f t="shared" si="55"/>
        <v>0</v>
      </c>
      <c r="DS54" s="118">
        <f t="shared" si="56"/>
        <v>0</v>
      </c>
      <c r="DT54" s="118">
        <f t="shared" si="56"/>
        <v>0</v>
      </c>
      <c r="DU54" s="118">
        <f t="shared" si="56"/>
        <v>0</v>
      </c>
      <c r="DV54" s="118">
        <f t="shared" si="56"/>
        <v>0</v>
      </c>
      <c r="DW54" s="118">
        <f t="shared" si="56"/>
        <v>0</v>
      </c>
      <c r="DX54" s="118">
        <f t="shared" si="56"/>
        <v>0</v>
      </c>
      <c r="DY54" s="118">
        <f t="shared" si="56"/>
        <v>0</v>
      </c>
      <c r="DZ54" s="118">
        <f t="shared" si="56"/>
        <v>0</v>
      </c>
      <c r="EA54" s="118">
        <f t="shared" si="56"/>
        <v>0</v>
      </c>
      <c r="EB54" s="118">
        <f t="shared" si="56"/>
        <v>0</v>
      </c>
      <c r="EC54" s="118">
        <f t="shared" si="56"/>
        <v>0</v>
      </c>
      <c r="ED54" s="118">
        <f t="shared" si="56"/>
        <v>0</v>
      </c>
      <c r="EE54" s="118">
        <f t="shared" si="56"/>
        <v>0</v>
      </c>
      <c r="EF54" s="118">
        <f t="shared" si="56"/>
        <v>0</v>
      </c>
    </row>
    <row r="55" spans="1:136" ht="33" customHeight="1">
      <c r="A55" s="176">
        <f t="shared" si="49"/>
        <v>46</v>
      </c>
      <c r="B55" s="177">
        <f>+'46'!$AD$103</f>
        <v>0</v>
      </c>
      <c r="C55" s="178" t="str">
        <f>+'46'!$AH$103</f>
        <v>New Balance</v>
      </c>
      <c r="D55" s="178" t="str">
        <f>+'46'!$B$103</f>
        <v>PWI2(ID)</v>
      </c>
      <c r="E55" s="178" t="str">
        <f>+'46'!$C$103</f>
        <v>Tong HongVN)</v>
      </c>
      <c r="F55" s="372">
        <f>+'46'!$D$103</f>
        <v>0</v>
      </c>
      <c r="G55" s="179" t="str">
        <f>+'46'!$E$103</f>
        <v/>
      </c>
      <c r="H55" s="179" t="str">
        <f>+'46'!$F$103</f>
        <v/>
      </c>
      <c r="I55" s="372">
        <f>+'46'!$G$103</f>
        <v>0</v>
      </c>
      <c r="J55" s="180">
        <f>+'46'!$H$103</f>
        <v>0</v>
      </c>
      <c r="K55" s="179" t="str">
        <f>+'46'!$I$103</f>
        <v/>
      </c>
      <c r="L55" s="179" t="str">
        <f>+'46'!$J$103</f>
        <v/>
      </c>
      <c r="M55" s="291"/>
      <c r="N55" s="181" t="str">
        <f>+'46'!$K$103</f>
        <v>Insert Leather Names of your Tannery</v>
      </c>
      <c r="O55" s="181">
        <f>+'46'!$L$103</f>
        <v>0</v>
      </c>
      <c r="P55" s="179">
        <f>+'46'!$M$103</f>
        <v>0</v>
      </c>
      <c r="Q55" s="180">
        <f>+'46'!$N$109</f>
        <v>0</v>
      </c>
      <c r="R55" s="180">
        <f>'46'!$G$40</f>
        <v>0</v>
      </c>
      <c r="S55" s="180">
        <f>+'46'!$O$109</f>
        <v>0</v>
      </c>
      <c r="T55" s="180">
        <f>'46'!$G$41</f>
        <v>0</v>
      </c>
      <c r="U55" s="180">
        <f>+'46'!$P$109</f>
        <v>0</v>
      </c>
      <c r="V55" s="180">
        <f>'46'!$G$42</f>
        <v>0</v>
      </c>
      <c r="W55" s="180">
        <f>+'46'!$Q$109</f>
        <v>0</v>
      </c>
      <c r="X55" s="180">
        <f>'46'!$G$43</f>
        <v>0</v>
      </c>
      <c r="Y55" s="180">
        <f>+'46'!$R$109</f>
        <v>0</v>
      </c>
      <c r="Z55" s="180">
        <f>'46'!$G$44</f>
        <v>0</v>
      </c>
      <c r="AA55" s="180">
        <f>+'46'!$S$109</f>
        <v>0</v>
      </c>
      <c r="AB55" s="180">
        <f>'46'!$G$45+'46'!$G$46+'46'!$G$47</f>
        <v>0</v>
      </c>
      <c r="AC55" s="180">
        <f>+'46'!$U$109</f>
        <v>0</v>
      </c>
      <c r="AD55" s="180">
        <f>+'46'!$V$109</f>
        <v>0</v>
      </c>
      <c r="AE55" s="180">
        <f>+'46'!$W$109</f>
        <v>0</v>
      </c>
      <c r="AF55" s="180">
        <f>+'46'!$X$109</f>
        <v>0</v>
      </c>
      <c r="AG55" s="180">
        <f>+'46'!$Y$109</f>
        <v>0</v>
      </c>
      <c r="AH55" s="180">
        <f>+'46'!$AB$109</f>
        <v>0</v>
      </c>
      <c r="AI55" s="182">
        <f>+'46'!$AC$109</f>
        <v>0</v>
      </c>
      <c r="AJ55" s="180">
        <f>+'46'!$AD$109</f>
        <v>0</v>
      </c>
      <c r="AK55" s="183">
        <f>+'46'!$AA$109</f>
        <v>0</v>
      </c>
      <c r="AL55" s="183">
        <f>+'46'!$AE$103</f>
        <v>1</v>
      </c>
      <c r="AM55" s="182">
        <f>+'46'!$AG$109</f>
        <v>0</v>
      </c>
      <c r="AN55" s="182">
        <f>+'46'!$AH$109</f>
        <v>0</v>
      </c>
      <c r="AO55" s="182">
        <f>+'46'!$AE$109</f>
        <v>0</v>
      </c>
      <c r="AP55" s="184">
        <f>+'46'!$AJ$109</f>
        <v>0</v>
      </c>
      <c r="AQ55" s="183">
        <f t="shared" si="42"/>
        <v>0.97</v>
      </c>
      <c r="AR55" s="185">
        <f t="shared" si="18"/>
        <v>0</v>
      </c>
      <c r="AS55" s="182">
        <f t="shared" si="43"/>
        <v>0</v>
      </c>
      <c r="AT55" s="182">
        <f t="shared" si="44"/>
        <v>0</v>
      </c>
      <c r="AU55" s="182">
        <f>+'46'!$AH$109</f>
        <v>0</v>
      </c>
      <c r="AV55" s="184">
        <f>+'46'!$AJ$109</f>
        <v>0</v>
      </c>
      <c r="AW55" s="182">
        <f t="shared" si="45"/>
        <v>0</v>
      </c>
      <c r="AX55" s="187">
        <f>+'46'!$AI$109</f>
        <v>0</v>
      </c>
      <c r="AY55" s="188">
        <f>+'46'!$B$83</f>
        <v>0</v>
      </c>
      <c r="AZ55" s="381">
        <f>'46'!F14</f>
        <v>0</v>
      </c>
      <c r="BA55" s="372" t="str">
        <f>IF('46'!$B$81="","",'46'!$B$81)</f>
        <v/>
      </c>
      <c r="BB55" s="3">
        <f t="shared" si="19"/>
        <v>0</v>
      </c>
      <c r="BC55" s="3">
        <f t="shared" si="46"/>
        <v>0</v>
      </c>
      <c r="BD55" s="3">
        <f t="shared" si="47"/>
        <v>0</v>
      </c>
      <c r="BE55" s="3">
        <f t="shared" si="48"/>
        <v>0</v>
      </c>
      <c r="BG55" s="42">
        <f>+'46'!$G$48</f>
        <v>0</v>
      </c>
      <c r="BI55" s="119">
        <f t="shared" si="50"/>
        <v>0</v>
      </c>
      <c r="BJ55" s="119">
        <f t="shared" si="50"/>
        <v>0</v>
      </c>
      <c r="BK55" s="119">
        <f t="shared" si="50"/>
        <v>0</v>
      </c>
      <c r="BL55" s="119">
        <f t="shared" si="50"/>
        <v>0</v>
      </c>
      <c r="BM55" s="119">
        <f t="shared" si="50"/>
        <v>0</v>
      </c>
      <c r="BN55" s="119">
        <f t="shared" si="50"/>
        <v>0</v>
      </c>
      <c r="BO55" s="119">
        <f t="shared" si="50"/>
        <v>0</v>
      </c>
      <c r="BP55" s="119">
        <f t="shared" si="50"/>
        <v>0</v>
      </c>
      <c r="BQ55" s="119">
        <f t="shared" si="50"/>
        <v>0</v>
      </c>
      <c r="BR55" s="119">
        <f t="shared" si="50"/>
        <v>0</v>
      </c>
      <c r="BS55" s="119">
        <f t="shared" si="51"/>
        <v>0</v>
      </c>
      <c r="BT55" s="119">
        <f t="shared" si="51"/>
        <v>0</v>
      </c>
      <c r="BU55" s="119">
        <f t="shared" si="51"/>
        <v>0</v>
      </c>
      <c r="BV55" s="119">
        <f t="shared" si="51"/>
        <v>0</v>
      </c>
      <c r="BW55" s="119">
        <f t="shared" si="51"/>
        <v>0</v>
      </c>
      <c r="BX55" s="119">
        <f t="shared" si="51"/>
        <v>0</v>
      </c>
      <c r="BY55" s="119">
        <f t="shared" si="51"/>
        <v>0</v>
      </c>
      <c r="BZ55" s="119">
        <f t="shared" si="51"/>
        <v>0</v>
      </c>
      <c r="CA55" s="119">
        <f t="shared" si="51"/>
        <v>0</v>
      </c>
      <c r="CB55" s="119">
        <f t="shared" si="51"/>
        <v>0</v>
      </c>
      <c r="CC55" s="119">
        <f t="shared" si="52"/>
        <v>0</v>
      </c>
      <c r="CD55" s="119">
        <f t="shared" si="52"/>
        <v>0</v>
      </c>
      <c r="CE55" s="119">
        <f t="shared" si="52"/>
        <v>0</v>
      </c>
      <c r="CF55" s="119">
        <f t="shared" si="52"/>
        <v>0</v>
      </c>
      <c r="CG55" s="119">
        <f t="shared" si="52"/>
        <v>0</v>
      </c>
      <c r="CH55" s="119">
        <f t="shared" si="52"/>
        <v>0</v>
      </c>
      <c r="CI55" s="119">
        <f t="shared" si="52"/>
        <v>0</v>
      </c>
      <c r="CJ55" s="119">
        <f t="shared" si="52"/>
        <v>0</v>
      </c>
      <c r="CK55" s="119">
        <f t="shared" si="52"/>
        <v>0</v>
      </c>
      <c r="CL55" s="119">
        <f t="shared" si="52"/>
        <v>0</v>
      </c>
      <c r="CM55" s="119">
        <f t="shared" si="53"/>
        <v>0</v>
      </c>
      <c r="CN55" s="119">
        <f t="shared" si="53"/>
        <v>0</v>
      </c>
      <c r="CO55" s="119">
        <f t="shared" si="53"/>
        <v>0</v>
      </c>
      <c r="CP55" s="119">
        <f t="shared" si="53"/>
        <v>0</v>
      </c>
      <c r="CQ55" s="119">
        <f t="shared" si="53"/>
        <v>0</v>
      </c>
      <c r="CR55" s="119">
        <f t="shared" si="53"/>
        <v>0</v>
      </c>
      <c r="CS55" s="119">
        <f t="shared" si="53"/>
        <v>0</v>
      </c>
      <c r="CT55" s="119">
        <f t="shared" si="53"/>
        <v>0</v>
      </c>
      <c r="CU55" s="119">
        <f t="shared" si="53"/>
        <v>0</v>
      </c>
      <c r="CV55" s="119">
        <f t="shared" si="53"/>
        <v>0</v>
      </c>
      <c r="CW55" s="119">
        <f t="shared" si="54"/>
        <v>0</v>
      </c>
      <c r="CX55" s="119">
        <f t="shared" si="54"/>
        <v>0</v>
      </c>
      <c r="CY55" s="119">
        <f t="shared" si="54"/>
        <v>0</v>
      </c>
      <c r="CZ55" s="119">
        <f t="shared" si="54"/>
        <v>0</v>
      </c>
      <c r="DA55" s="119">
        <f t="shared" si="54"/>
        <v>0</v>
      </c>
      <c r="DB55" s="119">
        <f t="shared" si="54"/>
        <v>0</v>
      </c>
      <c r="DC55" s="119">
        <f t="shared" si="54"/>
        <v>0</v>
      </c>
      <c r="DD55" s="119">
        <f t="shared" si="54"/>
        <v>0</v>
      </c>
      <c r="DE55" s="119">
        <f t="shared" si="54"/>
        <v>0</v>
      </c>
      <c r="DF55" s="119">
        <f t="shared" si="54"/>
        <v>0</v>
      </c>
      <c r="DH55" s="118">
        <f t="shared" si="15"/>
        <v>0</v>
      </c>
      <c r="DI55" s="118">
        <f t="shared" si="55"/>
        <v>0</v>
      </c>
      <c r="DJ55" s="118">
        <f t="shared" si="55"/>
        <v>0</v>
      </c>
      <c r="DK55" s="118">
        <f t="shared" si="55"/>
        <v>0</v>
      </c>
      <c r="DL55" s="118">
        <f t="shared" si="55"/>
        <v>0</v>
      </c>
      <c r="DM55" s="118">
        <f t="shared" si="55"/>
        <v>0</v>
      </c>
      <c r="DN55" s="118">
        <f t="shared" si="55"/>
        <v>0</v>
      </c>
      <c r="DO55" s="118">
        <f t="shared" si="55"/>
        <v>0</v>
      </c>
      <c r="DP55" s="118">
        <f t="shared" si="55"/>
        <v>0</v>
      </c>
      <c r="DQ55" s="118">
        <f t="shared" si="55"/>
        <v>0</v>
      </c>
      <c r="DR55" s="118">
        <f t="shared" si="55"/>
        <v>0</v>
      </c>
      <c r="DS55" s="118">
        <f t="shared" si="56"/>
        <v>0</v>
      </c>
      <c r="DT55" s="118">
        <f t="shared" si="56"/>
        <v>0</v>
      </c>
      <c r="DU55" s="118">
        <f t="shared" si="56"/>
        <v>0</v>
      </c>
      <c r="DV55" s="118">
        <f t="shared" si="56"/>
        <v>0</v>
      </c>
      <c r="DW55" s="118">
        <f t="shared" si="56"/>
        <v>0</v>
      </c>
      <c r="DX55" s="118">
        <f t="shared" si="56"/>
        <v>0</v>
      </c>
      <c r="DY55" s="118">
        <f t="shared" si="56"/>
        <v>0</v>
      </c>
      <c r="DZ55" s="118">
        <f t="shared" si="56"/>
        <v>0</v>
      </c>
      <c r="EA55" s="118">
        <f t="shared" si="56"/>
        <v>0</v>
      </c>
      <c r="EB55" s="118">
        <f t="shared" si="56"/>
        <v>0</v>
      </c>
      <c r="EC55" s="118">
        <f t="shared" si="56"/>
        <v>0</v>
      </c>
      <c r="ED55" s="118">
        <f t="shared" si="56"/>
        <v>0</v>
      </c>
      <c r="EE55" s="118">
        <f t="shared" si="56"/>
        <v>0</v>
      </c>
      <c r="EF55" s="118">
        <f t="shared" si="56"/>
        <v>0</v>
      </c>
    </row>
    <row r="56" spans="1:136" ht="33" customHeight="1">
      <c r="A56" s="176">
        <f t="shared" si="49"/>
        <v>47</v>
      </c>
      <c r="B56" s="177">
        <f>+'47'!$AD$103</f>
        <v>0</v>
      </c>
      <c r="C56" s="178" t="str">
        <f>+'47'!$AH$103</f>
        <v>New Balance</v>
      </c>
      <c r="D56" s="178" t="str">
        <f>+'47'!$B$103</f>
        <v>PWI2(ID)</v>
      </c>
      <c r="E56" s="178" t="str">
        <f>+'47'!$C$103</f>
        <v>Tong HongVN)</v>
      </c>
      <c r="F56" s="372">
        <f>+'47'!$D$103</f>
        <v>0</v>
      </c>
      <c r="G56" s="179" t="str">
        <f>+'47'!$E$103</f>
        <v/>
      </c>
      <c r="H56" s="179" t="str">
        <f>+'47'!$F$103</f>
        <v/>
      </c>
      <c r="I56" s="372">
        <f>+'47'!$G$103</f>
        <v>0</v>
      </c>
      <c r="J56" s="180">
        <f>+'47'!$H$103</f>
        <v>0</v>
      </c>
      <c r="K56" s="179" t="str">
        <f>+'47'!$I$103</f>
        <v/>
      </c>
      <c r="L56" s="179" t="str">
        <f>+'47'!$J$103</f>
        <v/>
      </c>
      <c r="M56" s="291"/>
      <c r="N56" s="181" t="str">
        <f>+'47'!$K$103</f>
        <v>Insert Leather Names of your Tannery</v>
      </c>
      <c r="O56" s="181">
        <f>+'47'!$L$103</f>
        <v>0</v>
      </c>
      <c r="P56" s="179">
        <f>+'47'!$M$103</f>
        <v>0</v>
      </c>
      <c r="Q56" s="180">
        <f>+'47'!$N$109</f>
        <v>0</v>
      </c>
      <c r="R56" s="180">
        <f>'47'!$G$40</f>
        <v>0</v>
      </c>
      <c r="S56" s="180">
        <f>+'47'!$O$109</f>
        <v>0</v>
      </c>
      <c r="T56" s="180">
        <f>'47'!$G$41</f>
        <v>0</v>
      </c>
      <c r="U56" s="180">
        <f>+'47'!$P$109</f>
        <v>0</v>
      </c>
      <c r="V56" s="180">
        <f>'47'!$G$42</f>
        <v>0</v>
      </c>
      <c r="W56" s="180">
        <f>+'47'!$Q$109</f>
        <v>0</v>
      </c>
      <c r="X56" s="180">
        <f>'47'!$G$43</f>
        <v>0</v>
      </c>
      <c r="Y56" s="180">
        <f>+'47'!$R$109</f>
        <v>0</v>
      </c>
      <c r="Z56" s="180">
        <f>'47'!$G$44</f>
        <v>0</v>
      </c>
      <c r="AA56" s="180">
        <f>+'47'!$S$109</f>
        <v>0</v>
      </c>
      <c r="AB56" s="180">
        <f>'47'!$G$45+'47'!$G$46+'47'!$G$47</f>
        <v>0</v>
      </c>
      <c r="AC56" s="180">
        <f>+'47'!$U$109</f>
        <v>0</v>
      </c>
      <c r="AD56" s="180">
        <f>+'47'!$V$109</f>
        <v>0</v>
      </c>
      <c r="AE56" s="180">
        <f>+'47'!$W$109</f>
        <v>0</v>
      </c>
      <c r="AF56" s="180">
        <f>+'47'!$X$109</f>
        <v>0</v>
      </c>
      <c r="AG56" s="180">
        <f>+'47'!$Y$109</f>
        <v>0</v>
      </c>
      <c r="AH56" s="180">
        <f>+'47'!$AB$109</f>
        <v>0</v>
      </c>
      <c r="AI56" s="182">
        <f>+'47'!$AC$109</f>
        <v>0</v>
      </c>
      <c r="AJ56" s="180">
        <f>+'47'!$AD$109</f>
        <v>0</v>
      </c>
      <c r="AK56" s="183">
        <f>+'47'!$AA$109</f>
        <v>0</v>
      </c>
      <c r="AL56" s="183">
        <f>+'47'!$AE$103</f>
        <v>1</v>
      </c>
      <c r="AM56" s="182">
        <f>+'47'!$AG$109</f>
        <v>0</v>
      </c>
      <c r="AN56" s="182">
        <f>+'47'!$AH$109</f>
        <v>0</v>
      </c>
      <c r="AO56" s="182">
        <f>+'47'!$AE$109</f>
        <v>0</v>
      </c>
      <c r="AP56" s="184">
        <f>+'47'!$AJ$109</f>
        <v>0</v>
      </c>
      <c r="AQ56" s="183">
        <f t="shared" si="42"/>
        <v>0.97</v>
      </c>
      <c r="AR56" s="185">
        <f t="shared" si="18"/>
        <v>0</v>
      </c>
      <c r="AS56" s="182">
        <f t="shared" si="43"/>
        <v>0</v>
      </c>
      <c r="AT56" s="182">
        <f t="shared" si="44"/>
        <v>0</v>
      </c>
      <c r="AU56" s="182">
        <f>+'47'!$AH$109</f>
        <v>0</v>
      </c>
      <c r="AV56" s="184">
        <f>+'47'!$AJ$109</f>
        <v>0</v>
      </c>
      <c r="AW56" s="182">
        <f t="shared" si="45"/>
        <v>0</v>
      </c>
      <c r="AX56" s="187">
        <f>+'47'!$AI$109</f>
        <v>0</v>
      </c>
      <c r="AY56" s="188">
        <f>+'47'!$B$83</f>
        <v>0</v>
      </c>
      <c r="AZ56" s="381">
        <f>'47'!F14</f>
        <v>0</v>
      </c>
      <c r="BA56" s="372" t="str">
        <f>IF('47'!$B$81="","",'47'!$B$81)</f>
        <v/>
      </c>
      <c r="BB56" s="3">
        <f t="shared" si="19"/>
        <v>0</v>
      </c>
      <c r="BC56" s="3">
        <f t="shared" si="46"/>
        <v>0</v>
      </c>
      <c r="BD56" s="3">
        <f t="shared" si="47"/>
        <v>0</v>
      </c>
      <c r="BE56" s="3">
        <f t="shared" si="48"/>
        <v>0</v>
      </c>
      <c r="BG56" s="42">
        <f>+'47'!$G$48</f>
        <v>0</v>
      </c>
      <c r="BI56" s="119">
        <f t="shared" si="50"/>
        <v>0</v>
      </c>
      <c r="BJ56" s="119">
        <f t="shared" si="50"/>
        <v>0</v>
      </c>
      <c r="BK56" s="119">
        <f t="shared" si="50"/>
        <v>0</v>
      </c>
      <c r="BL56" s="119">
        <f t="shared" si="50"/>
        <v>0</v>
      </c>
      <c r="BM56" s="119">
        <f t="shared" si="50"/>
        <v>0</v>
      </c>
      <c r="BN56" s="119">
        <f t="shared" si="50"/>
        <v>0</v>
      </c>
      <c r="BO56" s="119">
        <f t="shared" si="50"/>
        <v>0</v>
      </c>
      <c r="BP56" s="119">
        <f t="shared" si="50"/>
        <v>0</v>
      </c>
      <c r="BQ56" s="119">
        <f t="shared" si="50"/>
        <v>0</v>
      </c>
      <c r="BR56" s="119">
        <f t="shared" si="50"/>
        <v>0</v>
      </c>
      <c r="BS56" s="119">
        <f t="shared" si="51"/>
        <v>0</v>
      </c>
      <c r="BT56" s="119">
        <f t="shared" si="51"/>
        <v>0</v>
      </c>
      <c r="BU56" s="119">
        <f t="shared" si="51"/>
        <v>0</v>
      </c>
      <c r="BV56" s="119">
        <f t="shared" si="51"/>
        <v>0</v>
      </c>
      <c r="BW56" s="119">
        <f t="shared" si="51"/>
        <v>0</v>
      </c>
      <c r="BX56" s="119">
        <f t="shared" si="51"/>
        <v>0</v>
      </c>
      <c r="BY56" s="119">
        <f t="shared" si="51"/>
        <v>0</v>
      </c>
      <c r="BZ56" s="119">
        <f t="shared" si="51"/>
        <v>0</v>
      </c>
      <c r="CA56" s="119">
        <f t="shared" si="51"/>
        <v>0</v>
      </c>
      <c r="CB56" s="119">
        <f t="shared" si="51"/>
        <v>0</v>
      </c>
      <c r="CC56" s="119">
        <f t="shared" si="52"/>
        <v>0</v>
      </c>
      <c r="CD56" s="119">
        <f t="shared" si="52"/>
        <v>0</v>
      </c>
      <c r="CE56" s="119">
        <f t="shared" si="52"/>
        <v>0</v>
      </c>
      <c r="CF56" s="119">
        <f t="shared" si="52"/>
        <v>0</v>
      </c>
      <c r="CG56" s="119">
        <f t="shared" si="52"/>
        <v>0</v>
      </c>
      <c r="CH56" s="119">
        <f t="shared" si="52"/>
        <v>0</v>
      </c>
      <c r="CI56" s="119">
        <f t="shared" si="52"/>
        <v>0</v>
      </c>
      <c r="CJ56" s="119">
        <f t="shared" si="52"/>
        <v>0</v>
      </c>
      <c r="CK56" s="119">
        <f t="shared" si="52"/>
        <v>0</v>
      </c>
      <c r="CL56" s="119">
        <f t="shared" si="52"/>
        <v>0</v>
      </c>
      <c r="CM56" s="119">
        <f t="shared" si="53"/>
        <v>0</v>
      </c>
      <c r="CN56" s="119">
        <f t="shared" si="53"/>
        <v>0</v>
      </c>
      <c r="CO56" s="119">
        <f t="shared" si="53"/>
        <v>0</v>
      </c>
      <c r="CP56" s="119">
        <f t="shared" si="53"/>
        <v>0</v>
      </c>
      <c r="CQ56" s="119">
        <f t="shared" si="53"/>
        <v>0</v>
      </c>
      <c r="CR56" s="119">
        <f t="shared" si="53"/>
        <v>0</v>
      </c>
      <c r="CS56" s="119">
        <f t="shared" si="53"/>
        <v>0</v>
      </c>
      <c r="CT56" s="119">
        <f t="shared" si="53"/>
        <v>0</v>
      </c>
      <c r="CU56" s="119">
        <f t="shared" si="53"/>
        <v>0</v>
      </c>
      <c r="CV56" s="119">
        <f t="shared" si="53"/>
        <v>0</v>
      </c>
      <c r="CW56" s="119">
        <f t="shared" si="54"/>
        <v>0</v>
      </c>
      <c r="CX56" s="119">
        <f t="shared" si="54"/>
        <v>0</v>
      </c>
      <c r="CY56" s="119">
        <f t="shared" si="54"/>
        <v>0</v>
      </c>
      <c r="CZ56" s="119">
        <f t="shared" si="54"/>
        <v>0</v>
      </c>
      <c r="DA56" s="119">
        <f t="shared" si="54"/>
        <v>0</v>
      </c>
      <c r="DB56" s="119">
        <f t="shared" si="54"/>
        <v>0</v>
      </c>
      <c r="DC56" s="119">
        <f t="shared" si="54"/>
        <v>0</v>
      </c>
      <c r="DD56" s="119">
        <f t="shared" si="54"/>
        <v>0</v>
      </c>
      <c r="DE56" s="119">
        <f t="shared" si="54"/>
        <v>0</v>
      </c>
      <c r="DF56" s="119">
        <f t="shared" si="54"/>
        <v>0</v>
      </c>
      <c r="DH56" s="118">
        <f t="shared" ref="DH56:DH79" si="57">IF(+$M56=DH$9,$AO56,0)</f>
        <v>0</v>
      </c>
      <c r="DI56" s="118">
        <f t="shared" si="55"/>
        <v>0</v>
      </c>
      <c r="DJ56" s="118">
        <f t="shared" si="55"/>
        <v>0</v>
      </c>
      <c r="DK56" s="118">
        <f t="shared" si="55"/>
        <v>0</v>
      </c>
      <c r="DL56" s="118">
        <f t="shared" si="55"/>
        <v>0</v>
      </c>
      <c r="DM56" s="118">
        <f t="shared" si="55"/>
        <v>0</v>
      </c>
      <c r="DN56" s="118">
        <f t="shared" si="55"/>
        <v>0</v>
      </c>
      <c r="DO56" s="118">
        <f t="shared" si="55"/>
        <v>0</v>
      </c>
      <c r="DP56" s="118">
        <f t="shared" si="55"/>
        <v>0</v>
      </c>
      <c r="DQ56" s="118">
        <f t="shared" si="55"/>
        <v>0</v>
      </c>
      <c r="DR56" s="118">
        <f t="shared" si="55"/>
        <v>0</v>
      </c>
      <c r="DS56" s="118">
        <f t="shared" si="56"/>
        <v>0</v>
      </c>
      <c r="DT56" s="118">
        <f t="shared" si="56"/>
        <v>0</v>
      </c>
      <c r="DU56" s="118">
        <f t="shared" si="56"/>
        <v>0</v>
      </c>
      <c r="DV56" s="118">
        <f t="shared" si="56"/>
        <v>0</v>
      </c>
      <c r="DW56" s="118">
        <f t="shared" si="56"/>
        <v>0</v>
      </c>
      <c r="DX56" s="118">
        <f t="shared" si="56"/>
        <v>0</v>
      </c>
      <c r="DY56" s="118">
        <f t="shared" si="56"/>
        <v>0</v>
      </c>
      <c r="DZ56" s="118">
        <f t="shared" si="56"/>
        <v>0</v>
      </c>
      <c r="EA56" s="118">
        <f t="shared" si="56"/>
        <v>0</v>
      </c>
      <c r="EB56" s="118">
        <f t="shared" si="56"/>
        <v>0</v>
      </c>
      <c r="EC56" s="118">
        <f t="shared" si="56"/>
        <v>0</v>
      </c>
      <c r="ED56" s="118">
        <f t="shared" si="56"/>
        <v>0</v>
      </c>
      <c r="EE56" s="118">
        <f t="shared" si="56"/>
        <v>0</v>
      </c>
      <c r="EF56" s="118">
        <f t="shared" si="56"/>
        <v>0</v>
      </c>
    </row>
    <row r="57" spans="1:136" ht="33" customHeight="1">
      <c r="A57" s="176">
        <f t="shared" si="49"/>
        <v>48</v>
      </c>
      <c r="B57" s="177">
        <f>+'48'!$AD$103</f>
        <v>0</v>
      </c>
      <c r="C57" s="178" t="str">
        <f>+'48'!$AH$103</f>
        <v>New Balance</v>
      </c>
      <c r="D57" s="178" t="str">
        <f>+'48'!$B$103</f>
        <v>PWI2(ID)</v>
      </c>
      <c r="E57" s="178" t="str">
        <f>+'48'!$C$103</f>
        <v>Tong HongVN)</v>
      </c>
      <c r="F57" s="372">
        <f>+'48'!$D$103</f>
        <v>0</v>
      </c>
      <c r="G57" s="179" t="str">
        <f>+'48'!$E$103</f>
        <v/>
      </c>
      <c r="H57" s="179" t="str">
        <f>+'48'!$F$103</f>
        <v/>
      </c>
      <c r="I57" s="372">
        <f>+'48'!$G$103</f>
        <v>0</v>
      </c>
      <c r="J57" s="180">
        <f>+'48'!$H$103</f>
        <v>0</v>
      </c>
      <c r="K57" s="179" t="str">
        <f>+'48'!$I$103</f>
        <v/>
      </c>
      <c r="L57" s="179" t="str">
        <f>+'48'!$J$103</f>
        <v/>
      </c>
      <c r="M57" s="291"/>
      <c r="N57" s="181" t="str">
        <f>+'48'!$K$103</f>
        <v>Insert Leather Names of your Tannery</v>
      </c>
      <c r="O57" s="181">
        <f>+'48'!$L$103</f>
        <v>0</v>
      </c>
      <c r="P57" s="179">
        <f>+'48'!$M$103</f>
        <v>0</v>
      </c>
      <c r="Q57" s="180">
        <f>+'48'!$N$109</f>
        <v>0</v>
      </c>
      <c r="R57" s="180">
        <f>'48'!$G$40</f>
        <v>0</v>
      </c>
      <c r="S57" s="180">
        <f>+'48'!$O$109</f>
        <v>0</v>
      </c>
      <c r="T57" s="180">
        <f>'48'!$G$41</f>
        <v>0</v>
      </c>
      <c r="U57" s="180">
        <f>+'48'!$P$109</f>
        <v>0</v>
      </c>
      <c r="V57" s="180">
        <f>'48'!$G$42</f>
        <v>0</v>
      </c>
      <c r="W57" s="180">
        <f>+'48'!$Q$109</f>
        <v>0</v>
      </c>
      <c r="X57" s="180">
        <f>'48'!$G$43</f>
        <v>0</v>
      </c>
      <c r="Y57" s="180">
        <f>+'48'!$R$109</f>
        <v>0</v>
      </c>
      <c r="Z57" s="180">
        <f>'48'!$G$44</f>
        <v>0</v>
      </c>
      <c r="AA57" s="180">
        <f>+'48'!$S$109</f>
        <v>0</v>
      </c>
      <c r="AB57" s="180">
        <f>'48'!$G$45+'48'!$G$46+'48'!$G$47</f>
        <v>0</v>
      </c>
      <c r="AC57" s="180">
        <f>+'48'!$U$109</f>
        <v>0</v>
      </c>
      <c r="AD57" s="180">
        <f>+'48'!$V$109</f>
        <v>0</v>
      </c>
      <c r="AE57" s="180">
        <f>+'48'!$W$109</f>
        <v>0</v>
      </c>
      <c r="AF57" s="180">
        <f>+'48'!$X$109</f>
        <v>0</v>
      </c>
      <c r="AG57" s="180">
        <f>+'48'!$Y$109</f>
        <v>0</v>
      </c>
      <c r="AH57" s="180">
        <f>+'48'!$AB$109</f>
        <v>0</v>
      </c>
      <c r="AI57" s="182">
        <f>+'48'!$AC$109</f>
        <v>0</v>
      </c>
      <c r="AJ57" s="180">
        <f>+'48'!$AD$109</f>
        <v>0</v>
      </c>
      <c r="AK57" s="183">
        <f>+'48'!$AA$109</f>
        <v>0</v>
      </c>
      <c r="AL57" s="183">
        <f>+'48'!$AE$103</f>
        <v>1</v>
      </c>
      <c r="AM57" s="182">
        <f>+'48'!$AG$109</f>
        <v>0</v>
      </c>
      <c r="AN57" s="182">
        <f>+'48'!$AH$109</f>
        <v>0</v>
      </c>
      <c r="AO57" s="182">
        <f>+'48'!$AE$109</f>
        <v>0</v>
      </c>
      <c r="AP57" s="184">
        <f>+'48'!$AJ$109</f>
        <v>0</v>
      </c>
      <c r="AQ57" s="183">
        <f t="shared" si="42"/>
        <v>0.97</v>
      </c>
      <c r="AR57" s="185">
        <f t="shared" si="18"/>
        <v>0</v>
      </c>
      <c r="AS57" s="182">
        <f t="shared" si="43"/>
        <v>0</v>
      </c>
      <c r="AT57" s="182">
        <f t="shared" si="44"/>
        <v>0</v>
      </c>
      <c r="AU57" s="182">
        <f>+'48'!$AH$109</f>
        <v>0</v>
      </c>
      <c r="AV57" s="184">
        <f>+'48'!$AJ$109</f>
        <v>0</v>
      </c>
      <c r="AW57" s="182">
        <f t="shared" si="45"/>
        <v>0</v>
      </c>
      <c r="AX57" s="187">
        <f>+'48'!$AI$109</f>
        <v>0</v>
      </c>
      <c r="AY57" s="188">
        <f>+'48'!$B$83</f>
        <v>0</v>
      </c>
      <c r="AZ57" s="381">
        <f>'48'!F14</f>
        <v>0</v>
      </c>
      <c r="BA57" s="372" t="str">
        <f>IF('48'!$B$81="","",'48'!$B$81)</f>
        <v/>
      </c>
      <c r="BB57" s="3">
        <f t="shared" si="19"/>
        <v>0</v>
      </c>
      <c r="BC57" s="3">
        <f t="shared" si="46"/>
        <v>0</v>
      </c>
      <c r="BD57" s="3">
        <f t="shared" si="47"/>
        <v>0</v>
      </c>
      <c r="BE57" s="3">
        <f t="shared" si="48"/>
        <v>0</v>
      </c>
      <c r="BG57" s="42">
        <f>+'48'!$G$48</f>
        <v>0</v>
      </c>
      <c r="BI57" s="119">
        <f t="shared" si="50"/>
        <v>0</v>
      </c>
      <c r="BJ57" s="119">
        <f t="shared" si="50"/>
        <v>0</v>
      </c>
      <c r="BK57" s="119">
        <f t="shared" si="50"/>
        <v>0</v>
      </c>
      <c r="BL57" s="119">
        <f t="shared" si="50"/>
        <v>0</v>
      </c>
      <c r="BM57" s="119">
        <f t="shared" si="50"/>
        <v>0</v>
      </c>
      <c r="BN57" s="119">
        <f t="shared" si="50"/>
        <v>0</v>
      </c>
      <c r="BO57" s="119">
        <f t="shared" si="50"/>
        <v>0</v>
      </c>
      <c r="BP57" s="119">
        <f t="shared" si="50"/>
        <v>0</v>
      </c>
      <c r="BQ57" s="119">
        <f t="shared" si="50"/>
        <v>0</v>
      </c>
      <c r="BR57" s="119">
        <f t="shared" si="50"/>
        <v>0</v>
      </c>
      <c r="BS57" s="119">
        <f t="shared" si="51"/>
        <v>0</v>
      </c>
      <c r="BT57" s="119">
        <f t="shared" si="51"/>
        <v>0</v>
      </c>
      <c r="BU57" s="119">
        <f t="shared" si="51"/>
        <v>0</v>
      </c>
      <c r="BV57" s="119">
        <f t="shared" si="51"/>
        <v>0</v>
      </c>
      <c r="BW57" s="119">
        <f t="shared" si="51"/>
        <v>0</v>
      </c>
      <c r="BX57" s="119">
        <f t="shared" si="51"/>
        <v>0</v>
      </c>
      <c r="BY57" s="119">
        <f t="shared" si="51"/>
        <v>0</v>
      </c>
      <c r="BZ57" s="119">
        <f t="shared" si="51"/>
        <v>0</v>
      </c>
      <c r="CA57" s="119">
        <f t="shared" si="51"/>
        <v>0</v>
      </c>
      <c r="CB57" s="119">
        <f t="shared" si="51"/>
        <v>0</v>
      </c>
      <c r="CC57" s="119">
        <f t="shared" si="52"/>
        <v>0</v>
      </c>
      <c r="CD57" s="119">
        <f t="shared" si="52"/>
        <v>0</v>
      </c>
      <c r="CE57" s="119">
        <f t="shared" si="52"/>
        <v>0</v>
      </c>
      <c r="CF57" s="119">
        <f t="shared" si="52"/>
        <v>0</v>
      </c>
      <c r="CG57" s="119">
        <f t="shared" si="52"/>
        <v>0</v>
      </c>
      <c r="CH57" s="119">
        <f t="shared" si="52"/>
        <v>0</v>
      </c>
      <c r="CI57" s="119">
        <f t="shared" si="52"/>
        <v>0</v>
      </c>
      <c r="CJ57" s="119">
        <f t="shared" si="52"/>
        <v>0</v>
      </c>
      <c r="CK57" s="119">
        <f t="shared" si="52"/>
        <v>0</v>
      </c>
      <c r="CL57" s="119">
        <f t="shared" si="52"/>
        <v>0</v>
      </c>
      <c r="CM57" s="119">
        <f t="shared" si="53"/>
        <v>0</v>
      </c>
      <c r="CN57" s="119">
        <f t="shared" si="53"/>
        <v>0</v>
      </c>
      <c r="CO57" s="119">
        <f t="shared" si="53"/>
        <v>0</v>
      </c>
      <c r="CP57" s="119">
        <f t="shared" si="53"/>
        <v>0</v>
      </c>
      <c r="CQ57" s="119">
        <f t="shared" si="53"/>
        <v>0</v>
      </c>
      <c r="CR57" s="119">
        <f t="shared" si="53"/>
        <v>0</v>
      </c>
      <c r="CS57" s="119">
        <f t="shared" si="53"/>
        <v>0</v>
      </c>
      <c r="CT57" s="119">
        <f t="shared" si="53"/>
        <v>0</v>
      </c>
      <c r="CU57" s="119">
        <f t="shared" si="53"/>
        <v>0</v>
      </c>
      <c r="CV57" s="119">
        <f t="shared" si="53"/>
        <v>0</v>
      </c>
      <c r="CW57" s="119">
        <f t="shared" si="54"/>
        <v>0</v>
      </c>
      <c r="CX57" s="119">
        <f t="shared" si="54"/>
        <v>0</v>
      </c>
      <c r="CY57" s="119">
        <f t="shared" si="54"/>
        <v>0</v>
      </c>
      <c r="CZ57" s="119">
        <f t="shared" si="54"/>
        <v>0</v>
      </c>
      <c r="DA57" s="119">
        <f t="shared" si="54"/>
        <v>0</v>
      </c>
      <c r="DB57" s="119">
        <f t="shared" si="54"/>
        <v>0</v>
      </c>
      <c r="DC57" s="119">
        <f t="shared" si="54"/>
        <v>0</v>
      </c>
      <c r="DD57" s="119">
        <f t="shared" si="54"/>
        <v>0</v>
      </c>
      <c r="DE57" s="119">
        <f t="shared" si="54"/>
        <v>0</v>
      </c>
      <c r="DF57" s="119">
        <f t="shared" si="54"/>
        <v>0</v>
      </c>
      <c r="DH57" s="118">
        <f t="shared" si="57"/>
        <v>0</v>
      </c>
      <c r="DI57" s="118">
        <f t="shared" si="55"/>
        <v>0</v>
      </c>
      <c r="DJ57" s="118">
        <f t="shared" si="55"/>
        <v>0</v>
      </c>
      <c r="DK57" s="118">
        <f t="shared" si="55"/>
        <v>0</v>
      </c>
      <c r="DL57" s="118">
        <f t="shared" si="55"/>
        <v>0</v>
      </c>
      <c r="DM57" s="118">
        <f t="shared" si="55"/>
        <v>0</v>
      </c>
      <c r="DN57" s="118">
        <f t="shared" si="55"/>
        <v>0</v>
      </c>
      <c r="DO57" s="118">
        <f t="shared" si="55"/>
        <v>0</v>
      </c>
      <c r="DP57" s="118">
        <f t="shared" si="55"/>
        <v>0</v>
      </c>
      <c r="DQ57" s="118">
        <f t="shared" si="55"/>
        <v>0</v>
      </c>
      <c r="DR57" s="118">
        <f t="shared" si="55"/>
        <v>0</v>
      </c>
      <c r="DS57" s="118">
        <f t="shared" si="56"/>
        <v>0</v>
      </c>
      <c r="DT57" s="118">
        <f t="shared" si="56"/>
        <v>0</v>
      </c>
      <c r="DU57" s="118">
        <f t="shared" si="56"/>
        <v>0</v>
      </c>
      <c r="DV57" s="118">
        <f t="shared" si="56"/>
        <v>0</v>
      </c>
      <c r="DW57" s="118">
        <f t="shared" si="56"/>
        <v>0</v>
      </c>
      <c r="DX57" s="118">
        <f t="shared" si="56"/>
        <v>0</v>
      </c>
      <c r="DY57" s="118">
        <f t="shared" si="56"/>
        <v>0</v>
      </c>
      <c r="DZ57" s="118">
        <f t="shared" si="56"/>
        <v>0</v>
      </c>
      <c r="EA57" s="118">
        <f t="shared" si="56"/>
        <v>0</v>
      </c>
      <c r="EB57" s="118">
        <f t="shared" si="56"/>
        <v>0</v>
      </c>
      <c r="EC57" s="118">
        <f t="shared" si="56"/>
        <v>0</v>
      </c>
      <c r="ED57" s="118">
        <f t="shared" si="56"/>
        <v>0</v>
      </c>
      <c r="EE57" s="118">
        <f t="shared" si="56"/>
        <v>0</v>
      </c>
      <c r="EF57" s="118">
        <f t="shared" si="56"/>
        <v>0</v>
      </c>
    </row>
    <row r="58" spans="1:136" ht="33" customHeight="1">
      <c r="A58" s="176">
        <f t="shared" si="49"/>
        <v>49</v>
      </c>
      <c r="B58" s="177">
        <f>+'49'!$AD$103</f>
        <v>0</v>
      </c>
      <c r="C58" s="178" t="str">
        <f>+'49'!$AH$103</f>
        <v>New Balance</v>
      </c>
      <c r="D58" s="178" t="str">
        <f>+'49'!$B$103</f>
        <v>PWI2(ID)</v>
      </c>
      <c r="E58" s="178" t="str">
        <f>+'49'!$C$103</f>
        <v>Tong HongVN)</v>
      </c>
      <c r="F58" s="372">
        <f>+'49'!$D$103</f>
        <v>0</v>
      </c>
      <c r="G58" s="179" t="str">
        <f>+'49'!$E$103</f>
        <v/>
      </c>
      <c r="H58" s="179" t="str">
        <f>+'49'!$F$103</f>
        <v/>
      </c>
      <c r="I58" s="372">
        <f>+'49'!$G$103</f>
        <v>0</v>
      </c>
      <c r="J58" s="180">
        <f>+'49'!$H$103</f>
        <v>0</v>
      </c>
      <c r="K58" s="179" t="str">
        <f>+'49'!$I$103</f>
        <v/>
      </c>
      <c r="L58" s="179" t="str">
        <f>+'49'!$J$103</f>
        <v/>
      </c>
      <c r="M58" s="291"/>
      <c r="N58" s="181" t="str">
        <f>+'49'!$K$103</f>
        <v>Insert Leather Names of your Tannery</v>
      </c>
      <c r="O58" s="181">
        <f>+'49'!$L$103</f>
        <v>0</v>
      </c>
      <c r="P58" s="179">
        <f>+'49'!$M$103</f>
        <v>0</v>
      </c>
      <c r="Q58" s="180">
        <f>+'49'!$N$109</f>
        <v>0</v>
      </c>
      <c r="R58" s="180">
        <f>'49'!$G$40</f>
        <v>0</v>
      </c>
      <c r="S58" s="180">
        <f>+'49'!$O$109</f>
        <v>0</v>
      </c>
      <c r="T58" s="180">
        <f>'49'!$G$41</f>
        <v>0</v>
      </c>
      <c r="U58" s="180">
        <f>+'49'!$P$109</f>
        <v>0</v>
      </c>
      <c r="V58" s="180">
        <f>'49'!$G$42</f>
        <v>0</v>
      </c>
      <c r="W58" s="180">
        <f>+'49'!$Q$109</f>
        <v>0</v>
      </c>
      <c r="X58" s="180">
        <f>'49'!$G$43</f>
        <v>0</v>
      </c>
      <c r="Y58" s="180">
        <f>+'49'!$R$109</f>
        <v>0</v>
      </c>
      <c r="Z58" s="180">
        <f>'49'!$G$44</f>
        <v>0</v>
      </c>
      <c r="AA58" s="180">
        <f>+'49'!$S$109</f>
        <v>0</v>
      </c>
      <c r="AB58" s="180">
        <f>'49'!$G$45+'49'!$G$46+'49'!$G$47</f>
        <v>0</v>
      </c>
      <c r="AC58" s="180">
        <f>+'49'!$U$109</f>
        <v>0</v>
      </c>
      <c r="AD58" s="180">
        <f>+'49'!$V$109</f>
        <v>0</v>
      </c>
      <c r="AE58" s="180">
        <f>+'49'!$W$109</f>
        <v>0</v>
      </c>
      <c r="AF58" s="180">
        <f>+'49'!$X$109</f>
        <v>0</v>
      </c>
      <c r="AG58" s="180">
        <f>+'49'!$Y$109</f>
        <v>0</v>
      </c>
      <c r="AH58" s="180">
        <f>+'49'!$AB$109</f>
        <v>0</v>
      </c>
      <c r="AI58" s="182">
        <f>+'49'!$AC$109</f>
        <v>0</v>
      </c>
      <c r="AJ58" s="180">
        <f>+'49'!$AD$109</f>
        <v>0</v>
      </c>
      <c r="AK58" s="183">
        <f>+'49'!$AA$109</f>
        <v>0</v>
      </c>
      <c r="AL58" s="183">
        <f>+'49'!$AE$103</f>
        <v>1</v>
      </c>
      <c r="AM58" s="182">
        <f>+'49'!$AG$109</f>
        <v>0</v>
      </c>
      <c r="AN58" s="182">
        <f>+'49'!$AH$109</f>
        <v>0</v>
      </c>
      <c r="AO58" s="182">
        <f>+'49'!$AE$109</f>
        <v>0</v>
      </c>
      <c r="AP58" s="184">
        <f>+'49'!$AJ$109</f>
        <v>0</v>
      </c>
      <c r="AQ58" s="183">
        <f t="shared" si="42"/>
        <v>0.97</v>
      </c>
      <c r="AR58" s="185">
        <f t="shared" si="18"/>
        <v>0</v>
      </c>
      <c r="AS58" s="182">
        <f t="shared" si="43"/>
        <v>0</v>
      </c>
      <c r="AT58" s="182">
        <f t="shared" si="44"/>
        <v>0</v>
      </c>
      <c r="AU58" s="182">
        <f>+'49'!$AH$109</f>
        <v>0</v>
      </c>
      <c r="AV58" s="184">
        <f>+'49'!$AJ$109</f>
        <v>0</v>
      </c>
      <c r="AW58" s="182">
        <f t="shared" si="45"/>
        <v>0</v>
      </c>
      <c r="AX58" s="187">
        <f>+'49'!$AI$109</f>
        <v>0</v>
      </c>
      <c r="AY58" s="188">
        <f>+'49'!$B$83</f>
        <v>0</v>
      </c>
      <c r="AZ58" s="381">
        <f>'49'!F14</f>
        <v>0</v>
      </c>
      <c r="BA58" s="372" t="str">
        <f>IF('49'!$B$81="","",'49'!$B$81)</f>
        <v/>
      </c>
      <c r="BB58" s="3">
        <f t="shared" si="19"/>
        <v>0</v>
      </c>
      <c r="BC58" s="3">
        <f t="shared" si="46"/>
        <v>0</v>
      </c>
      <c r="BD58" s="3">
        <f t="shared" si="47"/>
        <v>0</v>
      </c>
      <c r="BE58" s="3">
        <f t="shared" si="48"/>
        <v>0</v>
      </c>
      <c r="BG58" s="42">
        <f>+'49'!$G$48</f>
        <v>0</v>
      </c>
      <c r="BI58" s="119">
        <f t="shared" si="50"/>
        <v>0</v>
      </c>
      <c r="BJ58" s="119">
        <f t="shared" si="50"/>
        <v>0</v>
      </c>
      <c r="BK58" s="119">
        <f t="shared" si="50"/>
        <v>0</v>
      </c>
      <c r="BL58" s="119">
        <f t="shared" si="50"/>
        <v>0</v>
      </c>
      <c r="BM58" s="119">
        <f t="shared" si="50"/>
        <v>0</v>
      </c>
      <c r="BN58" s="119">
        <f t="shared" si="50"/>
        <v>0</v>
      </c>
      <c r="BO58" s="119">
        <f t="shared" si="50"/>
        <v>0</v>
      </c>
      <c r="BP58" s="119">
        <f t="shared" si="50"/>
        <v>0</v>
      </c>
      <c r="BQ58" s="119">
        <f t="shared" si="50"/>
        <v>0</v>
      </c>
      <c r="BR58" s="119">
        <f t="shared" si="50"/>
        <v>0</v>
      </c>
      <c r="BS58" s="119">
        <f t="shared" si="51"/>
        <v>0</v>
      </c>
      <c r="BT58" s="119">
        <f t="shared" si="51"/>
        <v>0</v>
      </c>
      <c r="BU58" s="119">
        <f t="shared" si="51"/>
        <v>0</v>
      </c>
      <c r="BV58" s="119">
        <f t="shared" si="51"/>
        <v>0</v>
      </c>
      <c r="BW58" s="119">
        <f t="shared" si="51"/>
        <v>0</v>
      </c>
      <c r="BX58" s="119">
        <f t="shared" si="51"/>
        <v>0</v>
      </c>
      <c r="BY58" s="119">
        <f t="shared" si="51"/>
        <v>0</v>
      </c>
      <c r="BZ58" s="119">
        <f t="shared" si="51"/>
        <v>0</v>
      </c>
      <c r="CA58" s="119">
        <f t="shared" si="51"/>
        <v>0</v>
      </c>
      <c r="CB58" s="119">
        <f t="shared" si="51"/>
        <v>0</v>
      </c>
      <c r="CC58" s="119">
        <f t="shared" si="52"/>
        <v>0</v>
      </c>
      <c r="CD58" s="119">
        <f t="shared" si="52"/>
        <v>0</v>
      </c>
      <c r="CE58" s="119">
        <f t="shared" si="52"/>
        <v>0</v>
      </c>
      <c r="CF58" s="119">
        <f t="shared" si="52"/>
        <v>0</v>
      </c>
      <c r="CG58" s="119">
        <f t="shared" si="52"/>
        <v>0</v>
      </c>
      <c r="CH58" s="119">
        <f t="shared" si="52"/>
        <v>0</v>
      </c>
      <c r="CI58" s="119">
        <f t="shared" si="52"/>
        <v>0</v>
      </c>
      <c r="CJ58" s="119">
        <f t="shared" si="52"/>
        <v>0</v>
      </c>
      <c r="CK58" s="119">
        <f t="shared" si="52"/>
        <v>0</v>
      </c>
      <c r="CL58" s="119">
        <f t="shared" si="52"/>
        <v>0</v>
      </c>
      <c r="CM58" s="119">
        <f t="shared" si="53"/>
        <v>0</v>
      </c>
      <c r="CN58" s="119">
        <f t="shared" si="53"/>
        <v>0</v>
      </c>
      <c r="CO58" s="119">
        <f t="shared" si="53"/>
        <v>0</v>
      </c>
      <c r="CP58" s="119">
        <f t="shared" si="53"/>
        <v>0</v>
      </c>
      <c r="CQ58" s="119">
        <f t="shared" si="53"/>
        <v>0</v>
      </c>
      <c r="CR58" s="119">
        <f t="shared" si="53"/>
        <v>0</v>
      </c>
      <c r="CS58" s="119">
        <f t="shared" si="53"/>
        <v>0</v>
      </c>
      <c r="CT58" s="119">
        <f t="shared" si="53"/>
        <v>0</v>
      </c>
      <c r="CU58" s="119">
        <f t="shared" si="53"/>
        <v>0</v>
      </c>
      <c r="CV58" s="119">
        <f t="shared" si="53"/>
        <v>0</v>
      </c>
      <c r="CW58" s="119">
        <f t="shared" si="54"/>
        <v>0</v>
      </c>
      <c r="CX58" s="119">
        <f t="shared" si="54"/>
        <v>0</v>
      </c>
      <c r="CY58" s="119">
        <f t="shared" si="54"/>
        <v>0</v>
      </c>
      <c r="CZ58" s="119">
        <f t="shared" si="54"/>
        <v>0</v>
      </c>
      <c r="DA58" s="119">
        <f t="shared" si="54"/>
        <v>0</v>
      </c>
      <c r="DB58" s="119">
        <f t="shared" si="54"/>
        <v>0</v>
      </c>
      <c r="DC58" s="119">
        <f t="shared" si="54"/>
        <v>0</v>
      </c>
      <c r="DD58" s="119">
        <f t="shared" si="54"/>
        <v>0</v>
      </c>
      <c r="DE58" s="119">
        <f t="shared" si="54"/>
        <v>0</v>
      </c>
      <c r="DF58" s="119">
        <f t="shared" si="54"/>
        <v>0</v>
      </c>
      <c r="DH58" s="118">
        <f t="shared" si="57"/>
        <v>0</v>
      </c>
      <c r="DI58" s="118">
        <f t="shared" si="55"/>
        <v>0</v>
      </c>
      <c r="DJ58" s="118">
        <f t="shared" si="55"/>
        <v>0</v>
      </c>
      <c r="DK58" s="118">
        <f t="shared" si="55"/>
        <v>0</v>
      </c>
      <c r="DL58" s="118">
        <f t="shared" si="55"/>
        <v>0</v>
      </c>
      <c r="DM58" s="118">
        <f t="shared" si="55"/>
        <v>0</v>
      </c>
      <c r="DN58" s="118">
        <f t="shared" si="55"/>
        <v>0</v>
      </c>
      <c r="DO58" s="118">
        <f t="shared" si="55"/>
        <v>0</v>
      </c>
      <c r="DP58" s="118">
        <f t="shared" si="55"/>
        <v>0</v>
      </c>
      <c r="DQ58" s="118">
        <f t="shared" si="55"/>
        <v>0</v>
      </c>
      <c r="DR58" s="118">
        <f t="shared" si="55"/>
        <v>0</v>
      </c>
      <c r="DS58" s="118">
        <f t="shared" si="56"/>
        <v>0</v>
      </c>
      <c r="DT58" s="118">
        <f t="shared" si="56"/>
        <v>0</v>
      </c>
      <c r="DU58" s="118">
        <f t="shared" si="56"/>
        <v>0</v>
      </c>
      <c r="DV58" s="118">
        <f t="shared" si="56"/>
        <v>0</v>
      </c>
      <c r="DW58" s="118">
        <f t="shared" si="56"/>
        <v>0</v>
      </c>
      <c r="DX58" s="118">
        <f t="shared" si="56"/>
        <v>0</v>
      </c>
      <c r="DY58" s="118">
        <f t="shared" si="56"/>
        <v>0</v>
      </c>
      <c r="DZ58" s="118">
        <f t="shared" si="56"/>
        <v>0</v>
      </c>
      <c r="EA58" s="118">
        <f t="shared" si="56"/>
        <v>0</v>
      </c>
      <c r="EB58" s="118">
        <f t="shared" si="56"/>
        <v>0</v>
      </c>
      <c r="EC58" s="118">
        <f t="shared" si="56"/>
        <v>0</v>
      </c>
      <c r="ED58" s="118">
        <f t="shared" si="56"/>
        <v>0</v>
      </c>
      <c r="EE58" s="118">
        <f t="shared" si="56"/>
        <v>0</v>
      </c>
      <c r="EF58" s="118">
        <f t="shared" si="56"/>
        <v>0</v>
      </c>
    </row>
    <row r="59" spans="1:136" ht="33" customHeight="1">
      <c r="A59" s="176">
        <f t="shared" si="49"/>
        <v>50</v>
      </c>
      <c r="B59" s="177">
        <f>+'50'!$AD$103</f>
        <v>0</v>
      </c>
      <c r="C59" s="178" t="str">
        <f>+'50'!$AH$103</f>
        <v>New Balance</v>
      </c>
      <c r="D59" s="178" t="str">
        <f>+'50'!$B$103</f>
        <v>PWI2(ID)</v>
      </c>
      <c r="E59" s="178" t="str">
        <f>+'50'!$C$103</f>
        <v>Tong HongVN)</v>
      </c>
      <c r="F59" s="372">
        <f>+'50'!$D$103</f>
        <v>0</v>
      </c>
      <c r="G59" s="179" t="str">
        <f>+'50'!$E$103</f>
        <v/>
      </c>
      <c r="H59" s="179" t="str">
        <f>+'50'!$F$103</f>
        <v/>
      </c>
      <c r="I59" s="372">
        <f>+'50'!$G$103</f>
        <v>0</v>
      </c>
      <c r="J59" s="180">
        <f>+'50'!$H$103</f>
        <v>0</v>
      </c>
      <c r="K59" s="179" t="str">
        <f>+'50'!$I$103</f>
        <v/>
      </c>
      <c r="L59" s="179" t="str">
        <f>+'50'!$J$103</f>
        <v/>
      </c>
      <c r="M59" s="291"/>
      <c r="N59" s="181" t="str">
        <f>+'50'!$K$103</f>
        <v>Insert Leather Names of your Tannery</v>
      </c>
      <c r="O59" s="181">
        <f>+'50'!$L$103</f>
        <v>0</v>
      </c>
      <c r="P59" s="179">
        <f>+'50'!$M$103</f>
        <v>0</v>
      </c>
      <c r="Q59" s="180">
        <f>+'50'!$N$109</f>
        <v>0</v>
      </c>
      <c r="R59" s="180">
        <f>'50'!$G$40</f>
        <v>0</v>
      </c>
      <c r="S59" s="180">
        <f>+'50'!$O$109</f>
        <v>0</v>
      </c>
      <c r="T59" s="180">
        <f>'50'!$G$41</f>
        <v>0</v>
      </c>
      <c r="U59" s="180">
        <f>+'50'!$P$109</f>
        <v>0</v>
      </c>
      <c r="V59" s="180">
        <f>'50'!$G$42</f>
        <v>0</v>
      </c>
      <c r="W59" s="180">
        <f>+'50'!$Q$109</f>
        <v>0</v>
      </c>
      <c r="X59" s="180">
        <f>'50'!$G$43</f>
        <v>0</v>
      </c>
      <c r="Y59" s="180">
        <f>+'50'!$R$109</f>
        <v>0</v>
      </c>
      <c r="Z59" s="180">
        <f>'50'!$G$44</f>
        <v>0</v>
      </c>
      <c r="AA59" s="180">
        <f>+'50'!$S$109</f>
        <v>0</v>
      </c>
      <c r="AB59" s="180">
        <f>'50'!$G$45+'50'!$G$46+'50'!$G$47</f>
        <v>0</v>
      </c>
      <c r="AC59" s="180">
        <f>+'50'!$U$109</f>
        <v>0</v>
      </c>
      <c r="AD59" s="180">
        <f>+'50'!$V$109</f>
        <v>0</v>
      </c>
      <c r="AE59" s="180">
        <f>+'50'!$W$109</f>
        <v>0</v>
      </c>
      <c r="AF59" s="180">
        <f>+'50'!$X$109</f>
        <v>0</v>
      </c>
      <c r="AG59" s="180">
        <f>+'50'!$Y$109</f>
        <v>0</v>
      </c>
      <c r="AH59" s="180">
        <f>+'50'!$AB$109</f>
        <v>0</v>
      </c>
      <c r="AI59" s="182">
        <f>+'50'!$AC$109</f>
        <v>0</v>
      </c>
      <c r="AJ59" s="180">
        <f>+'50'!$AD$109</f>
        <v>0</v>
      </c>
      <c r="AK59" s="183">
        <f>+'50'!$AA$109</f>
        <v>0</v>
      </c>
      <c r="AL59" s="183">
        <f>+'50'!$AE$103</f>
        <v>1</v>
      </c>
      <c r="AM59" s="182">
        <f>+'50'!$AG$109</f>
        <v>0</v>
      </c>
      <c r="AN59" s="182">
        <f>+'50'!$AH$109</f>
        <v>0</v>
      </c>
      <c r="AO59" s="182">
        <f>+'50'!$AE$109</f>
        <v>0</v>
      </c>
      <c r="AP59" s="184">
        <f>+'50'!$AJ$109</f>
        <v>0</v>
      </c>
      <c r="AQ59" s="183">
        <f t="shared" si="42"/>
        <v>0.97</v>
      </c>
      <c r="AR59" s="185">
        <f t="shared" si="18"/>
        <v>0</v>
      </c>
      <c r="AS59" s="182">
        <f t="shared" si="43"/>
        <v>0</v>
      </c>
      <c r="AT59" s="182">
        <f t="shared" si="44"/>
        <v>0</v>
      </c>
      <c r="AU59" s="182">
        <f>+'50'!$AH$109</f>
        <v>0</v>
      </c>
      <c r="AV59" s="184">
        <f>+'50'!$AJ$109</f>
        <v>0</v>
      </c>
      <c r="AW59" s="182">
        <f t="shared" si="45"/>
        <v>0</v>
      </c>
      <c r="AX59" s="187">
        <f>+'50'!$AI$109</f>
        <v>0</v>
      </c>
      <c r="AY59" s="188">
        <f>+'50'!$B$83</f>
        <v>0</v>
      </c>
      <c r="AZ59" s="381">
        <f>'50'!F14</f>
        <v>0</v>
      </c>
      <c r="BA59" s="372" t="str">
        <f>IF('50'!$B$81="","",'50'!$B$81)</f>
        <v/>
      </c>
      <c r="BB59" s="3">
        <f t="shared" si="19"/>
        <v>0</v>
      </c>
      <c r="BC59" s="3">
        <f t="shared" si="46"/>
        <v>0</v>
      </c>
      <c r="BD59" s="3">
        <f t="shared" si="47"/>
        <v>0</v>
      </c>
      <c r="BE59" s="3">
        <f t="shared" si="48"/>
        <v>0</v>
      </c>
      <c r="BG59" s="42">
        <f>+'50'!$G$48</f>
        <v>0</v>
      </c>
      <c r="BI59" s="119">
        <f t="shared" si="50"/>
        <v>0</v>
      </c>
      <c r="BJ59" s="119">
        <f t="shared" si="50"/>
        <v>0</v>
      </c>
      <c r="BK59" s="119">
        <f t="shared" si="50"/>
        <v>0</v>
      </c>
      <c r="BL59" s="119">
        <f t="shared" si="50"/>
        <v>0</v>
      </c>
      <c r="BM59" s="119">
        <f t="shared" si="50"/>
        <v>0</v>
      </c>
      <c r="BN59" s="119">
        <f t="shared" si="50"/>
        <v>0</v>
      </c>
      <c r="BO59" s="119">
        <f t="shared" si="50"/>
        <v>0</v>
      </c>
      <c r="BP59" s="119">
        <f t="shared" si="50"/>
        <v>0</v>
      </c>
      <c r="BQ59" s="119">
        <f t="shared" si="50"/>
        <v>0</v>
      </c>
      <c r="BR59" s="119">
        <f t="shared" si="50"/>
        <v>0</v>
      </c>
      <c r="BS59" s="119">
        <f t="shared" si="51"/>
        <v>0</v>
      </c>
      <c r="BT59" s="119">
        <f t="shared" si="51"/>
        <v>0</v>
      </c>
      <c r="BU59" s="119">
        <f t="shared" si="51"/>
        <v>0</v>
      </c>
      <c r="BV59" s="119">
        <f t="shared" si="51"/>
        <v>0</v>
      </c>
      <c r="BW59" s="119">
        <f t="shared" si="51"/>
        <v>0</v>
      </c>
      <c r="BX59" s="119">
        <f t="shared" si="51"/>
        <v>0</v>
      </c>
      <c r="BY59" s="119">
        <f t="shared" si="51"/>
        <v>0</v>
      </c>
      <c r="BZ59" s="119">
        <f t="shared" si="51"/>
        <v>0</v>
      </c>
      <c r="CA59" s="119">
        <f t="shared" si="51"/>
        <v>0</v>
      </c>
      <c r="CB59" s="119">
        <f t="shared" si="51"/>
        <v>0</v>
      </c>
      <c r="CC59" s="119">
        <f t="shared" si="52"/>
        <v>0</v>
      </c>
      <c r="CD59" s="119">
        <f t="shared" si="52"/>
        <v>0</v>
      </c>
      <c r="CE59" s="119">
        <f t="shared" si="52"/>
        <v>0</v>
      </c>
      <c r="CF59" s="119">
        <f t="shared" si="52"/>
        <v>0</v>
      </c>
      <c r="CG59" s="119">
        <f t="shared" si="52"/>
        <v>0</v>
      </c>
      <c r="CH59" s="119">
        <f t="shared" si="52"/>
        <v>0</v>
      </c>
      <c r="CI59" s="119">
        <f t="shared" si="52"/>
        <v>0</v>
      </c>
      <c r="CJ59" s="119">
        <f t="shared" si="52"/>
        <v>0</v>
      </c>
      <c r="CK59" s="119">
        <f t="shared" si="52"/>
        <v>0</v>
      </c>
      <c r="CL59" s="119">
        <f t="shared" si="52"/>
        <v>0</v>
      </c>
      <c r="CM59" s="119">
        <f t="shared" si="53"/>
        <v>0</v>
      </c>
      <c r="CN59" s="119">
        <f t="shared" si="53"/>
        <v>0</v>
      </c>
      <c r="CO59" s="119">
        <f t="shared" si="53"/>
        <v>0</v>
      </c>
      <c r="CP59" s="119">
        <f t="shared" si="53"/>
        <v>0</v>
      </c>
      <c r="CQ59" s="119">
        <f t="shared" si="53"/>
        <v>0</v>
      </c>
      <c r="CR59" s="119">
        <f t="shared" si="53"/>
        <v>0</v>
      </c>
      <c r="CS59" s="119">
        <f t="shared" si="53"/>
        <v>0</v>
      </c>
      <c r="CT59" s="119">
        <f t="shared" si="53"/>
        <v>0</v>
      </c>
      <c r="CU59" s="119">
        <f t="shared" si="53"/>
        <v>0</v>
      </c>
      <c r="CV59" s="119">
        <f t="shared" si="53"/>
        <v>0</v>
      </c>
      <c r="CW59" s="119">
        <f t="shared" si="54"/>
        <v>0</v>
      </c>
      <c r="CX59" s="119">
        <f t="shared" si="54"/>
        <v>0</v>
      </c>
      <c r="CY59" s="119">
        <f t="shared" si="54"/>
        <v>0</v>
      </c>
      <c r="CZ59" s="119">
        <f t="shared" si="54"/>
        <v>0</v>
      </c>
      <c r="DA59" s="119">
        <f t="shared" si="54"/>
        <v>0</v>
      </c>
      <c r="DB59" s="119">
        <f t="shared" si="54"/>
        <v>0</v>
      </c>
      <c r="DC59" s="119">
        <f t="shared" si="54"/>
        <v>0</v>
      </c>
      <c r="DD59" s="119">
        <f t="shared" si="54"/>
        <v>0</v>
      </c>
      <c r="DE59" s="119">
        <f t="shared" si="54"/>
        <v>0</v>
      </c>
      <c r="DF59" s="119">
        <f t="shared" si="54"/>
        <v>0</v>
      </c>
      <c r="DH59" s="118">
        <f t="shared" si="57"/>
        <v>0</v>
      </c>
      <c r="DI59" s="118">
        <f t="shared" si="55"/>
        <v>0</v>
      </c>
      <c r="DJ59" s="118">
        <f t="shared" si="55"/>
        <v>0</v>
      </c>
      <c r="DK59" s="118">
        <f t="shared" si="55"/>
        <v>0</v>
      </c>
      <c r="DL59" s="118">
        <f t="shared" si="55"/>
        <v>0</v>
      </c>
      <c r="DM59" s="118">
        <f t="shared" si="55"/>
        <v>0</v>
      </c>
      <c r="DN59" s="118">
        <f t="shared" si="55"/>
        <v>0</v>
      </c>
      <c r="DO59" s="118">
        <f t="shared" si="55"/>
        <v>0</v>
      </c>
      <c r="DP59" s="118">
        <f t="shared" si="55"/>
        <v>0</v>
      </c>
      <c r="DQ59" s="118">
        <f t="shared" si="55"/>
        <v>0</v>
      </c>
      <c r="DR59" s="118">
        <f t="shared" si="55"/>
        <v>0</v>
      </c>
      <c r="DS59" s="118">
        <f t="shared" si="56"/>
        <v>0</v>
      </c>
      <c r="DT59" s="118">
        <f t="shared" si="56"/>
        <v>0</v>
      </c>
      <c r="DU59" s="118">
        <f t="shared" si="56"/>
        <v>0</v>
      </c>
      <c r="DV59" s="118">
        <f t="shared" si="56"/>
        <v>0</v>
      </c>
      <c r="DW59" s="118">
        <f t="shared" si="56"/>
        <v>0</v>
      </c>
      <c r="DX59" s="118">
        <f t="shared" si="56"/>
        <v>0</v>
      </c>
      <c r="DY59" s="118">
        <f t="shared" si="56"/>
        <v>0</v>
      </c>
      <c r="DZ59" s="118">
        <f t="shared" si="56"/>
        <v>0</v>
      </c>
      <c r="EA59" s="118">
        <f t="shared" si="56"/>
        <v>0</v>
      </c>
      <c r="EB59" s="118">
        <f t="shared" si="56"/>
        <v>0</v>
      </c>
      <c r="EC59" s="118">
        <f t="shared" si="56"/>
        <v>0</v>
      </c>
      <c r="ED59" s="118">
        <f t="shared" si="56"/>
        <v>0</v>
      </c>
      <c r="EE59" s="118">
        <f t="shared" si="56"/>
        <v>0</v>
      </c>
      <c r="EF59" s="118">
        <f t="shared" si="56"/>
        <v>0</v>
      </c>
    </row>
    <row r="60" spans="1:136" ht="33" customHeight="1">
      <c r="A60" s="176">
        <f t="shared" si="49"/>
        <v>51</v>
      </c>
      <c r="B60" s="177">
        <f>+'51'!$AD$103</f>
        <v>0</v>
      </c>
      <c r="C60" s="178" t="str">
        <f>+'51'!$AH$103</f>
        <v>New Balance</v>
      </c>
      <c r="D60" s="178" t="str">
        <f>+'51'!$B$103</f>
        <v>PWI2(ID)</v>
      </c>
      <c r="E60" s="178" t="str">
        <f>+'51'!$C$103</f>
        <v>Tong HongVN)</v>
      </c>
      <c r="F60" s="372">
        <f>+'51'!$D$103</f>
        <v>0</v>
      </c>
      <c r="G60" s="179" t="str">
        <f>+'51'!$E$103</f>
        <v/>
      </c>
      <c r="H60" s="179" t="str">
        <f>+'51'!$F$103</f>
        <v/>
      </c>
      <c r="I60" s="372">
        <f>+'51'!$G$103</f>
        <v>0</v>
      </c>
      <c r="J60" s="180">
        <f>+'51'!$H$103</f>
        <v>0</v>
      </c>
      <c r="K60" s="179" t="str">
        <f>+'51'!$I$103</f>
        <v/>
      </c>
      <c r="L60" s="179" t="str">
        <f>+'51'!$J$103</f>
        <v/>
      </c>
      <c r="M60" s="291"/>
      <c r="N60" s="181" t="str">
        <f>+'51'!$K$103</f>
        <v>Insert Leather Names of your Tannery</v>
      </c>
      <c r="O60" s="181">
        <f>+'51'!$L$103</f>
        <v>0</v>
      </c>
      <c r="P60" s="179">
        <f>+'51'!$M$103</f>
        <v>0</v>
      </c>
      <c r="Q60" s="180">
        <f>+'51'!$N$109</f>
        <v>0</v>
      </c>
      <c r="R60" s="180">
        <f>'51'!$G$40</f>
        <v>0</v>
      </c>
      <c r="S60" s="180">
        <f>+'51'!$O$109</f>
        <v>0</v>
      </c>
      <c r="T60" s="180">
        <f>'51'!$G$41</f>
        <v>0</v>
      </c>
      <c r="U60" s="180">
        <f>+'51'!$P$109</f>
        <v>0</v>
      </c>
      <c r="V60" s="180">
        <f>'51'!$G$42</f>
        <v>0</v>
      </c>
      <c r="W60" s="180">
        <f>+'51'!$Q$109</f>
        <v>0</v>
      </c>
      <c r="X60" s="180">
        <f>'51'!$G$43</f>
        <v>0</v>
      </c>
      <c r="Y60" s="180">
        <f>+'51'!$R$109</f>
        <v>0</v>
      </c>
      <c r="Z60" s="180">
        <f>'51'!$G$44</f>
        <v>0</v>
      </c>
      <c r="AA60" s="180">
        <f>+'51'!$S$109</f>
        <v>0</v>
      </c>
      <c r="AB60" s="180">
        <f>'51'!$G$45+'51'!$G$46+'51'!$G$47</f>
        <v>0</v>
      </c>
      <c r="AC60" s="180">
        <f>+'51'!$U$109</f>
        <v>0</v>
      </c>
      <c r="AD60" s="180">
        <f>+'51'!$V$109</f>
        <v>0</v>
      </c>
      <c r="AE60" s="180">
        <f>+'51'!$W$109</f>
        <v>0</v>
      </c>
      <c r="AF60" s="180">
        <f>+'51'!$X$109</f>
        <v>0</v>
      </c>
      <c r="AG60" s="180">
        <f>+'51'!$Y$109</f>
        <v>0</v>
      </c>
      <c r="AH60" s="180">
        <f>+'51'!$AB$109</f>
        <v>0</v>
      </c>
      <c r="AI60" s="182">
        <f>+'51'!$AC$109</f>
        <v>0</v>
      </c>
      <c r="AJ60" s="180">
        <f>+'51'!$AD$109</f>
        <v>0</v>
      </c>
      <c r="AK60" s="183">
        <f>+'51'!$AA$109</f>
        <v>0</v>
      </c>
      <c r="AL60" s="183">
        <f>+'51'!$AE$103</f>
        <v>1</v>
      </c>
      <c r="AM60" s="182">
        <f>+'51'!$AG$109</f>
        <v>0</v>
      </c>
      <c r="AN60" s="182">
        <f>+'51'!$AH$109</f>
        <v>0</v>
      </c>
      <c r="AO60" s="182">
        <f>+'51'!$AE$109</f>
        <v>0</v>
      </c>
      <c r="AP60" s="184">
        <f>+'51'!$AJ$109</f>
        <v>0</v>
      </c>
      <c r="AQ60" s="183">
        <f t="shared" si="42"/>
        <v>0.97</v>
      </c>
      <c r="AR60" s="185">
        <f t="shared" si="18"/>
        <v>0</v>
      </c>
      <c r="AS60" s="182">
        <f t="shared" si="43"/>
        <v>0</v>
      </c>
      <c r="AT60" s="182">
        <f t="shared" si="44"/>
        <v>0</v>
      </c>
      <c r="AU60" s="182">
        <f>+'51'!$AH$109</f>
        <v>0</v>
      </c>
      <c r="AV60" s="184">
        <f>+'51'!$AJ$109</f>
        <v>0</v>
      </c>
      <c r="AW60" s="182">
        <f t="shared" si="45"/>
        <v>0</v>
      </c>
      <c r="AX60" s="187">
        <f>+'51'!$AI$109</f>
        <v>0</v>
      </c>
      <c r="AY60" s="188">
        <f>+'51'!$B$83</f>
        <v>0</v>
      </c>
      <c r="AZ60" s="381">
        <f>'51'!F14</f>
        <v>0</v>
      </c>
      <c r="BA60" s="372" t="str">
        <f>IF('51'!$B$81="","",'51'!$B$81)</f>
        <v/>
      </c>
      <c r="BB60" s="3">
        <f t="shared" si="19"/>
        <v>0</v>
      </c>
      <c r="BC60" s="3">
        <f t="shared" si="46"/>
        <v>0</v>
      </c>
      <c r="BD60" s="3">
        <f t="shared" si="47"/>
        <v>0</v>
      </c>
      <c r="BE60" s="3">
        <f t="shared" si="48"/>
        <v>0</v>
      </c>
      <c r="BG60" s="42">
        <f>+'51'!$G$48</f>
        <v>0</v>
      </c>
      <c r="BI60" s="119">
        <f t="shared" ref="BI60:BR69" si="58">IF(+$M60=BI$9,$BG60,0)</f>
        <v>0</v>
      </c>
      <c r="BJ60" s="119">
        <f t="shared" si="58"/>
        <v>0</v>
      </c>
      <c r="BK60" s="119">
        <f t="shared" si="58"/>
        <v>0</v>
      </c>
      <c r="BL60" s="119">
        <f t="shared" si="58"/>
        <v>0</v>
      </c>
      <c r="BM60" s="119">
        <f t="shared" si="58"/>
        <v>0</v>
      </c>
      <c r="BN60" s="119">
        <f t="shared" si="58"/>
        <v>0</v>
      </c>
      <c r="BO60" s="119">
        <f t="shared" si="58"/>
        <v>0</v>
      </c>
      <c r="BP60" s="119">
        <f t="shared" si="58"/>
        <v>0</v>
      </c>
      <c r="BQ60" s="119">
        <f t="shared" si="58"/>
        <v>0</v>
      </c>
      <c r="BR60" s="119">
        <f t="shared" si="58"/>
        <v>0</v>
      </c>
      <c r="BS60" s="119">
        <f t="shared" ref="BS60:CB69" si="59">IF(+$M60=BS$9,$BG60,0)</f>
        <v>0</v>
      </c>
      <c r="BT60" s="119">
        <f t="shared" si="59"/>
        <v>0</v>
      </c>
      <c r="BU60" s="119">
        <f t="shared" si="59"/>
        <v>0</v>
      </c>
      <c r="BV60" s="119">
        <f t="shared" si="59"/>
        <v>0</v>
      </c>
      <c r="BW60" s="119">
        <f t="shared" si="59"/>
        <v>0</v>
      </c>
      <c r="BX60" s="119">
        <f t="shared" si="59"/>
        <v>0</v>
      </c>
      <c r="BY60" s="119">
        <f t="shared" si="59"/>
        <v>0</v>
      </c>
      <c r="BZ60" s="119">
        <f t="shared" si="59"/>
        <v>0</v>
      </c>
      <c r="CA60" s="119">
        <f t="shared" si="59"/>
        <v>0</v>
      </c>
      <c r="CB60" s="119">
        <f t="shared" si="59"/>
        <v>0</v>
      </c>
      <c r="CC60" s="119">
        <f t="shared" ref="CC60:CL69" si="60">IF(+$M60=CC$9,$BG60,0)</f>
        <v>0</v>
      </c>
      <c r="CD60" s="119">
        <f t="shared" si="60"/>
        <v>0</v>
      </c>
      <c r="CE60" s="119">
        <f t="shared" si="60"/>
        <v>0</v>
      </c>
      <c r="CF60" s="119">
        <f t="shared" si="60"/>
        <v>0</v>
      </c>
      <c r="CG60" s="119">
        <f t="shared" si="60"/>
        <v>0</v>
      </c>
      <c r="CH60" s="119">
        <f t="shared" si="60"/>
        <v>0</v>
      </c>
      <c r="CI60" s="119">
        <f t="shared" si="60"/>
        <v>0</v>
      </c>
      <c r="CJ60" s="119">
        <f t="shared" si="60"/>
        <v>0</v>
      </c>
      <c r="CK60" s="119">
        <f t="shared" si="60"/>
        <v>0</v>
      </c>
      <c r="CL60" s="119">
        <f t="shared" si="60"/>
        <v>0</v>
      </c>
      <c r="CM60" s="119">
        <f t="shared" ref="CM60:CV69" si="61">IF(+$M60=CM$9,$BG60,0)</f>
        <v>0</v>
      </c>
      <c r="CN60" s="119">
        <f t="shared" si="61"/>
        <v>0</v>
      </c>
      <c r="CO60" s="119">
        <f t="shared" si="61"/>
        <v>0</v>
      </c>
      <c r="CP60" s="119">
        <f t="shared" si="61"/>
        <v>0</v>
      </c>
      <c r="CQ60" s="119">
        <f t="shared" si="61"/>
        <v>0</v>
      </c>
      <c r="CR60" s="119">
        <f t="shared" si="61"/>
        <v>0</v>
      </c>
      <c r="CS60" s="119">
        <f t="shared" si="61"/>
        <v>0</v>
      </c>
      <c r="CT60" s="119">
        <f t="shared" si="61"/>
        <v>0</v>
      </c>
      <c r="CU60" s="119">
        <f t="shared" si="61"/>
        <v>0</v>
      </c>
      <c r="CV60" s="119">
        <f t="shared" si="61"/>
        <v>0</v>
      </c>
      <c r="CW60" s="119">
        <f t="shared" ref="CW60:DF69" si="62">IF(+$M60=CW$9,$BG60,0)</f>
        <v>0</v>
      </c>
      <c r="CX60" s="119">
        <f t="shared" si="62"/>
        <v>0</v>
      </c>
      <c r="CY60" s="119">
        <f t="shared" si="62"/>
        <v>0</v>
      </c>
      <c r="CZ60" s="119">
        <f t="shared" si="62"/>
        <v>0</v>
      </c>
      <c r="DA60" s="119">
        <f t="shared" si="62"/>
        <v>0</v>
      </c>
      <c r="DB60" s="119">
        <f t="shared" si="62"/>
        <v>0</v>
      </c>
      <c r="DC60" s="119">
        <f t="shared" si="62"/>
        <v>0</v>
      </c>
      <c r="DD60" s="119">
        <f t="shared" si="62"/>
        <v>0</v>
      </c>
      <c r="DE60" s="119">
        <f t="shared" si="62"/>
        <v>0</v>
      </c>
      <c r="DF60" s="119">
        <f t="shared" si="62"/>
        <v>0</v>
      </c>
      <c r="DH60" s="118">
        <f t="shared" si="57"/>
        <v>0</v>
      </c>
      <c r="DI60" s="118">
        <f t="shared" ref="DI60:DR69" si="63">IF(+$M60=DI$9,$AO60,0)</f>
        <v>0</v>
      </c>
      <c r="DJ60" s="118">
        <f t="shared" si="63"/>
        <v>0</v>
      </c>
      <c r="DK60" s="118">
        <f t="shared" si="63"/>
        <v>0</v>
      </c>
      <c r="DL60" s="118">
        <f t="shared" si="63"/>
        <v>0</v>
      </c>
      <c r="DM60" s="118">
        <f t="shared" si="63"/>
        <v>0</v>
      </c>
      <c r="DN60" s="118">
        <f t="shared" si="63"/>
        <v>0</v>
      </c>
      <c r="DO60" s="118">
        <f t="shared" si="63"/>
        <v>0</v>
      </c>
      <c r="DP60" s="118">
        <f t="shared" si="63"/>
        <v>0</v>
      </c>
      <c r="DQ60" s="118">
        <f t="shared" si="63"/>
        <v>0</v>
      </c>
      <c r="DR60" s="118">
        <f t="shared" si="63"/>
        <v>0</v>
      </c>
      <c r="DS60" s="118">
        <f t="shared" ref="DS60:EF69" si="64">IF(+$M60=DS$9,$AO60,0)</f>
        <v>0</v>
      </c>
      <c r="DT60" s="118">
        <f t="shared" si="64"/>
        <v>0</v>
      </c>
      <c r="DU60" s="118">
        <f t="shared" si="64"/>
        <v>0</v>
      </c>
      <c r="DV60" s="118">
        <f t="shared" si="64"/>
        <v>0</v>
      </c>
      <c r="DW60" s="118">
        <f t="shared" si="64"/>
        <v>0</v>
      </c>
      <c r="DX60" s="118">
        <f t="shared" si="64"/>
        <v>0</v>
      </c>
      <c r="DY60" s="118">
        <f t="shared" si="64"/>
        <v>0</v>
      </c>
      <c r="DZ60" s="118">
        <f t="shared" si="64"/>
        <v>0</v>
      </c>
      <c r="EA60" s="118">
        <f t="shared" si="64"/>
        <v>0</v>
      </c>
      <c r="EB60" s="118">
        <f t="shared" si="64"/>
        <v>0</v>
      </c>
      <c r="EC60" s="118">
        <f t="shared" si="64"/>
        <v>0</v>
      </c>
      <c r="ED60" s="118">
        <f t="shared" si="64"/>
        <v>0</v>
      </c>
      <c r="EE60" s="118">
        <f t="shared" si="64"/>
        <v>0</v>
      </c>
      <c r="EF60" s="118">
        <f t="shared" si="64"/>
        <v>0</v>
      </c>
    </row>
    <row r="61" spans="1:136" ht="33" customHeight="1">
      <c r="A61" s="176">
        <f t="shared" si="49"/>
        <v>52</v>
      </c>
      <c r="B61" s="177">
        <f>+'52'!$AD$103</f>
        <v>0</v>
      </c>
      <c r="C61" s="178" t="str">
        <f>+'52'!$AH$103</f>
        <v>New Balance</v>
      </c>
      <c r="D61" s="178" t="str">
        <f>+'52'!$B$103</f>
        <v>PWI2(ID)</v>
      </c>
      <c r="E61" s="178" t="str">
        <f>+'52'!$C$103</f>
        <v>Tong HongVN)</v>
      </c>
      <c r="F61" s="372">
        <f>+'52'!$D$103</f>
        <v>0</v>
      </c>
      <c r="G61" s="179" t="str">
        <f>+'52'!$E$103</f>
        <v/>
      </c>
      <c r="H61" s="179" t="str">
        <f>+'52'!$F$103</f>
        <v/>
      </c>
      <c r="I61" s="372">
        <f>+'52'!$G$103</f>
        <v>0</v>
      </c>
      <c r="J61" s="180">
        <f>+'52'!$H$103</f>
        <v>0</v>
      </c>
      <c r="K61" s="179" t="str">
        <f>+'52'!$I$103</f>
        <v/>
      </c>
      <c r="L61" s="179" t="str">
        <f>+'52'!$J$103</f>
        <v/>
      </c>
      <c r="M61" s="291"/>
      <c r="N61" s="181" t="str">
        <f>+'52'!$K$103</f>
        <v>Insert Leather Names of your Tannery</v>
      </c>
      <c r="O61" s="181">
        <f>+'52'!$L$103</f>
        <v>0</v>
      </c>
      <c r="P61" s="179">
        <f>+'52'!$M$103</f>
        <v>0</v>
      </c>
      <c r="Q61" s="180">
        <f>+'52'!$N$109</f>
        <v>0</v>
      </c>
      <c r="R61" s="180">
        <f>'52'!$G$40</f>
        <v>0</v>
      </c>
      <c r="S61" s="180">
        <f>+'52'!$O$109</f>
        <v>0</v>
      </c>
      <c r="T61" s="180">
        <f>'52'!$G$41</f>
        <v>0</v>
      </c>
      <c r="U61" s="180">
        <f>+'52'!$P$109</f>
        <v>0</v>
      </c>
      <c r="V61" s="180">
        <f>'52'!$G$42</f>
        <v>0</v>
      </c>
      <c r="W61" s="180">
        <f>+'52'!$Q$109</f>
        <v>0</v>
      </c>
      <c r="X61" s="180">
        <f>'52'!$G$43</f>
        <v>0</v>
      </c>
      <c r="Y61" s="180">
        <f>+'52'!$R$109</f>
        <v>0</v>
      </c>
      <c r="Z61" s="180">
        <f>'52'!$G$44</f>
        <v>0</v>
      </c>
      <c r="AA61" s="180">
        <f>+'52'!$S$109</f>
        <v>0</v>
      </c>
      <c r="AB61" s="180">
        <f>'52'!$G$45+'52'!$G$46+'52'!$G$47</f>
        <v>0</v>
      </c>
      <c r="AC61" s="180">
        <f>+'52'!$U$109</f>
        <v>0</v>
      </c>
      <c r="AD61" s="180">
        <f>+'52'!$V$109</f>
        <v>0</v>
      </c>
      <c r="AE61" s="180">
        <f>+'52'!$W$109</f>
        <v>0</v>
      </c>
      <c r="AF61" s="180">
        <f>+'52'!$X$109</f>
        <v>0</v>
      </c>
      <c r="AG61" s="180">
        <f>+'52'!$Y$109</f>
        <v>0</v>
      </c>
      <c r="AH61" s="180">
        <f>+'52'!$AB$109</f>
        <v>0</v>
      </c>
      <c r="AI61" s="182">
        <f>+'52'!$AC$109</f>
        <v>0</v>
      </c>
      <c r="AJ61" s="180">
        <f>+'52'!$AD$109</f>
        <v>0</v>
      </c>
      <c r="AK61" s="183">
        <f>+'52'!$AA$109</f>
        <v>0</v>
      </c>
      <c r="AL61" s="183">
        <f>+'52'!$AE$103</f>
        <v>1</v>
      </c>
      <c r="AM61" s="182">
        <f>+'52'!$AG$109</f>
        <v>0</v>
      </c>
      <c r="AN61" s="182">
        <f>+'52'!$AH$109</f>
        <v>0</v>
      </c>
      <c r="AO61" s="182">
        <f>+'52'!$AE$109</f>
        <v>0</v>
      </c>
      <c r="AP61" s="184">
        <f>+'52'!$AJ$109</f>
        <v>0</v>
      </c>
      <c r="AQ61" s="183">
        <f t="shared" si="42"/>
        <v>0.97</v>
      </c>
      <c r="AR61" s="185">
        <f t="shared" si="18"/>
        <v>0</v>
      </c>
      <c r="AS61" s="182">
        <f t="shared" si="43"/>
        <v>0</v>
      </c>
      <c r="AT61" s="182">
        <f t="shared" si="44"/>
        <v>0</v>
      </c>
      <c r="AU61" s="182">
        <f>+'52'!$AH$109</f>
        <v>0</v>
      </c>
      <c r="AV61" s="184">
        <f>+'52'!$AJ$109</f>
        <v>0</v>
      </c>
      <c r="AW61" s="182">
        <f t="shared" si="45"/>
        <v>0</v>
      </c>
      <c r="AX61" s="187">
        <f>+'52'!$AI$109</f>
        <v>0</v>
      </c>
      <c r="AY61" s="188">
        <f>+'52'!$B$83</f>
        <v>0</v>
      </c>
      <c r="AZ61" s="381">
        <f>'52'!F14</f>
        <v>0</v>
      </c>
      <c r="BA61" s="372" t="str">
        <f>IF('52'!$B$81="","",'52'!$B$81)</f>
        <v/>
      </c>
      <c r="BB61" s="3">
        <f t="shared" si="19"/>
        <v>0</v>
      </c>
      <c r="BC61" s="3">
        <f t="shared" si="46"/>
        <v>0</v>
      </c>
      <c r="BD61" s="3">
        <f t="shared" si="47"/>
        <v>0</v>
      </c>
      <c r="BE61" s="3">
        <f t="shared" si="48"/>
        <v>0</v>
      </c>
      <c r="BG61" s="42">
        <f>+'52'!$G$48</f>
        <v>0</v>
      </c>
      <c r="BI61" s="119">
        <f t="shared" si="58"/>
        <v>0</v>
      </c>
      <c r="BJ61" s="119">
        <f t="shared" si="58"/>
        <v>0</v>
      </c>
      <c r="BK61" s="119">
        <f t="shared" si="58"/>
        <v>0</v>
      </c>
      <c r="BL61" s="119">
        <f t="shared" si="58"/>
        <v>0</v>
      </c>
      <c r="BM61" s="119">
        <f t="shared" si="58"/>
        <v>0</v>
      </c>
      <c r="BN61" s="119">
        <f t="shared" si="58"/>
        <v>0</v>
      </c>
      <c r="BO61" s="119">
        <f t="shared" si="58"/>
        <v>0</v>
      </c>
      <c r="BP61" s="119">
        <f t="shared" si="58"/>
        <v>0</v>
      </c>
      <c r="BQ61" s="119">
        <f t="shared" si="58"/>
        <v>0</v>
      </c>
      <c r="BR61" s="119">
        <f t="shared" si="58"/>
        <v>0</v>
      </c>
      <c r="BS61" s="119">
        <f t="shared" si="59"/>
        <v>0</v>
      </c>
      <c r="BT61" s="119">
        <f t="shared" si="59"/>
        <v>0</v>
      </c>
      <c r="BU61" s="119">
        <f t="shared" si="59"/>
        <v>0</v>
      </c>
      <c r="BV61" s="119">
        <f t="shared" si="59"/>
        <v>0</v>
      </c>
      <c r="BW61" s="119">
        <f t="shared" si="59"/>
        <v>0</v>
      </c>
      <c r="BX61" s="119">
        <f t="shared" si="59"/>
        <v>0</v>
      </c>
      <c r="BY61" s="119">
        <f t="shared" si="59"/>
        <v>0</v>
      </c>
      <c r="BZ61" s="119">
        <f t="shared" si="59"/>
        <v>0</v>
      </c>
      <c r="CA61" s="119">
        <f t="shared" si="59"/>
        <v>0</v>
      </c>
      <c r="CB61" s="119">
        <f t="shared" si="59"/>
        <v>0</v>
      </c>
      <c r="CC61" s="119">
        <f t="shared" si="60"/>
        <v>0</v>
      </c>
      <c r="CD61" s="119">
        <f t="shared" si="60"/>
        <v>0</v>
      </c>
      <c r="CE61" s="119">
        <f t="shared" si="60"/>
        <v>0</v>
      </c>
      <c r="CF61" s="119">
        <f t="shared" si="60"/>
        <v>0</v>
      </c>
      <c r="CG61" s="119">
        <f t="shared" si="60"/>
        <v>0</v>
      </c>
      <c r="CH61" s="119">
        <f t="shared" si="60"/>
        <v>0</v>
      </c>
      <c r="CI61" s="119">
        <f t="shared" si="60"/>
        <v>0</v>
      </c>
      <c r="CJ61" s="119">
        <f t="shared" si="60"/>
        <v>0</v>
      </c>
      <c r="CK61" s="119">
        <f t="shared" si="60"/>
        <v>0</v>
      </c>
      <c r="CL61" s="119">
        <f t="shared" si="60"/>
        <v>0</v>
      </c>
      <c r="CM61" s="119">
        <f t="shared" si="61"/>
        <v>0</v>
      </c>
      <c r="CN61" s="119">
        <f t="shared" si="61"/>
        <v>0</v>
      </c>
      <c r="CO61" s="119">
        <f t="shared" si="61"/>
        <v>0</v>
      </c>
      <c r="CP61" s="119">
        <f t="shared" si="61"/>
        <v>0</v>
      </c>
      <c r="CQ61" s="119">
        <f t="shared" si="61"/>
        <v>0</v>
      </c>
      <c r="CR61" s="119">
        <f t="shared" si="61"/>
        <v>0</v>
      </c>
      <c r="CS61" s="119">
        <f t="shared" si="61"/>
        <v>0</v>
      </c>
      <c r="CT61" s="119">
        <f t="shared" si="61"/>
        <v>0</v>
      </c>
      <c r="CU61" s="119">
        <f t="shared" si="61"/>
        <v>0</v>
      </c>
      <c r="CV61" s="119">
        <f t="shared" si="61"/>
        <v>0</v>
      </c>
      <c r="CW61" s="119">
        <f t="shared" si="62"/>
        <v>0</v>
      </c>
      <c r="CX61" s="119">
        <f t="shared" si="62"/>
        <v>0</v>
      </c>
      <c r="CY61" s="119">
        <f t="shared" si="62"/>
        <v>0</v>
      </c>
      <c r="CZ61" s="119">
        <f t="shared" si="62"/>
        <v>0</v>
      </c>
      <c r="DA61" s="119">
        <f t="shared" si="62"/>
        <v>0</v>
      </c>
      <c r="DB61" s="119">
        <f t="shared" si="62"/>
        <v>0</v>
      </c>
      <c r="DC61" s="119">
        <f t="shared" si="62"/>
        <v>0</v>
      </c>
      <c r="DD61" s="119">
        <f t="shared" si="62"/>
        <v>0</v>
      </c>
      <c r="DE61" s="119">
        <f t="shared" si="62"/>
        <v>0</v>
      </c>
      <c r="DF61" s="119">
        <f t="shared" si="62"/>
        <v>0</v>
      </c>
      <c r="DH61" s="118">
        <f t="shared" si="57"/>
        <v>0</v>
      </c>
      <c r="DI61" s="118">
        <f t="shared" si="63"/>
        <v>0</v>
      </c>
      <c r="DJ61" s="118">
        <f t="shared" si="63"/>
        <v>0</v>
      </c>
      <c r="DK61" s="118">
        <f t="shared" si="63"/>
        <v>0</v>
      </c>
      <c r="DL61" s="118">
        <f t="shared" si="63"/>
        <v>0</v>
      </c>
      <c r="DM61" s="118">
        <f t="shared" si="63"/>
        <v>0</v>
      </c>
      <c r="DN61" s="118">
        <f t="shared" si="63"/>
        <v>0</v>
      </c>
      <c r="DO61" s="118">
        <f t="shared" si="63"/>
        <v>0</v>
      </c>
      <c r="DP61" s="118">
        <f t="shared" si="63"/>
        <v>0</v>
      </c>
      <c r="DQ61" s="118">
        <f t="shared" si="63"/>
        <v>0</v>
      </c>
      <c r="DR61" s="118">
        <f t="shared" si="63"/>
        <v>0</v>
      </c>
      <c r="DS61" s="118">
        <f t="shared" si="64"/>
        <v>0</v>
      </c>
      <c r="DT61" s="118">
        <f t="shared" si="64"/>
        <v>0</v>
      </c>
      <c r="DU61" s="118">
        <f t="shared" si="64"/>
        <v>0</v>
      </c>
      <c r="DV61" s="118">
        <f t="shared" si="64"/>
        <v>0</v>
      </c>
      <c r="DW61" s="118">
        <f t="shared" si="64"/>
        <v>0</v>
      </c>
      <c r="DX61" s="118">
        <f t="shared" si="64"/>
        <v>0</v>
      </c>
      <c r="DY61" s="118">
        <f t="shared" si="64"/>
        <v>0</v>
      </c>
      <c r="DZ61" s="118">
        <f t="shared" si="64"/>
        <v>0</v>
      </c>
      <c r="EA61" s="118">
        <f t="shared" si="64"/>
        <v>0</v>
      </c>
      <c r="EB61" s="118">
        <f t="shared" si="64"/>
        <v>0</v>
      </c>
      <c r="EC61" s="118">
        <f t="shared" si="64"/>
        <v>0</v>
      </c>
      <c r="ED61" s="118">
        <f t="shared" si="64"/>
        <v>0</v>
      </c>
      <c r="EE61" s="118">
        <f t="shared" si="64"/>
        <v>0</v>
      </c>
      <c r="EF61" s="118">
        <f t="shared" si="64"/>
        <v>0</v>
      </c>
    </row>
    <row r="62" spans="1:136" ht="33" customHeight="1">
      <c r="A62" s="176">
        <f t="shared" si="49"/>
        <v>53</v>
      </c>
      <c r="B62" s="177">
        <f>+'53'!$AD$103</f>
        <v>0</v>
      </c>
      <c r="C62" s="178" t="str">
        <f>+'53'!$AH$103</f>
        <v>New Balance</v>
      </c>
      <c r="D62" s="178" t="str">
        <f>+'53'!$B$103</f>
        <v>PWI2(ID)</v>
      </c>
      <c r="E62" s="178" t="str">
        <f>+'53'!$C$103</f>
        <v>Tong HongVN)</v>
      </c>
      <c r="F62" s="372">
        <f>+'53'!$D$103</f>
        <v>0</v>
      </c>
      <c r="G62" s="179" t="str">
        <f>+'53'!$E$103</f>
        <v/>
      </c>
      <c r="H62" s="179" t="str">
        <f>+'53'!$F$103</f>
        <v/>
      </c>
      <c r="I62" s="372">
        <f>+'53'!$G$103</f>
        <v>0</v>
      </c>
      <c r="J62" s="180">
        <f>+'53'!$H$103</f>
        <v>0</v>
      </c>
      <c r="K62" s="179" t="str">
        <f>+'53'!$I$103</f>
        <v/>
      </c>
      <c r="L62" s="179" t="str">
        <f>+'53'!$J$103</f>
        <v/>
      </c>
      <c r="M62" s="291"/>
      <c r="N62" s="181" t="str">
        <f>+'53'!$K$103</f>
        <v>Insert Leather Names of your Tannery</v>
      </c>
      <c r="O62" s="181">
        <f>+'53'!$L$103</f>
        <v>0</v>
      </c>
      <c r="P62" s="179">
        <f>+'53'!$M$103</f>
        <v>0</v>
      </c>
      <c r="Q62" s="180">
        <f>+'53'!$N$109</f>
        <v>0</v>
      </c>
      <c r="R62" s="180">
        <f>'53'!$G$40</f>
        <v>0</v>
      </c>
      <c r="S62" s="180">
        <f>+'53'!$O$109</f>
        <v>0</v>
      </c>
      <c r="T62" s="180">
        <f>'53'!$G$41</f>
        <v>0</v>
      </c>
      <c r="U62" s="180">
        <f>+'53'!$P$109</f>
        <v>0</v>
      </c>
      <c r="V62" s="180">
        <f>'53'!$G$42</f>
        <v>0</v>
      </c>
      <c r="W62" s="180">
        <f>+'53'!$Q$109</f>
        <v>0</v>
      </c>
      <c r="X62" s="180">
        <f>'53'!$G$43</f>
        <v>0</v>
      </c>
      <c r="Y62" s="180">
        <f>+'53'!$R$109</f>
        <v>0</v>
      </c>
      <c r="Z62" s="180">
        <f>'53'!$G$44</f>
        <v>0</v>
      </c>
      <c r="AA62" s="180">
        <f>+'53'!$S$109</f>
        <v>0</v>
      </c>
      <c r="AB62" s="180">
        <f>'53'!$G$45+'53'!$G$46+'53'!$G$47</f>
        <v>0</v>
      </c>
      <c r="AC62" s="180">
        <f>+'53'!$U$109</f>
        <v>0</v>
      </c>
      <c r="AD62" s="180">
        <f>+'53'!$V$109</f>
        <v>0</v>
      </c>
      <c r="AE62" s="180">
        <f>+'53'!$W$109</f>
        <v>0</v>
      </c>
      <c r="AF62" s="180">
        <f>+'53'!$X$109</f>
        <v>0</v>
      </c>
      <c r="AG62" s="180">
        <f>+'53'!$Y$109</f>
        <v>0</v>
      </c>
      <c r="AH62" s="180">
        <f>+'53'!$AB$109</f>
        <v>0</v>
      </c>
      <c r="AI62" s="182">
        <f>+'53'!$AC$109</f>
        <v>0</v>
      </c>
      <c r="AJ62" s="180">
        <f>+'53'!$AD$109</f>
        <v>0</v>
      </c>
      <c r="AK62" s="183">
        <f>+'53'!$AA$109</f>
        <v>0</v>
      </c>
      <c r="AL62" s="183">
        <f>+'53'!$AE$103</f>
        <v>1</v>
      </c>
      <c r="AM62" s="182">
        <f>+'53'!$AG$109</f>
        <v>0</v>
      </c>
      <c r="AN62" s="182">
        <f>+'53'!$AH$109</f>
        <v>0</v>
      </c>
      <c r="AO62" s="182">
        <f>+'53'!$AE$109</f>
        <v>0</v>
      </c>
      <c r="AP62" s="184">
        <f>+'53'!$AJ$109</f>
        <v>0</v>
      </c>
      <c r="AQ62" s="183">
        <f t="shared" si="42"/>
        <v>0.97</v>
      </c>
      <c r="AR62" s="185">
        <f t="shared" si="18"/>
        <v>0</v>
      </c>
      <c r="AS62" s="182">
        <f t="shared" si="43"/>
        <v>0</v>
      </c>
      <c r="AT62" s="182">
        <f t="shared" si="44"/>
        <v>0</v>
      </c>
      <c r="AU62" s="182">
        <f>+'53'!$AH$109</f>
        <v>0</v>
      </c>
      <c r="AV62" s="184">
        <f>+'53'!$AJ$109</f>
        <v>0</v>
      </c>
      <c r="AW62" s="182">
        <f t="shared" si="45"/>
        <v>0</v>
      </c>
      <c r="AX62" s="187">
        <f>+'53'!$AI$109</f>
        <v>0</v>
      </c>
      <c r="AY62" s="188">
        <f>+'53'!$B$83</f>
        <v>0</v>
      </c>
      <c r="AZ62" s="381">
        <f>'53'!F14</f>
        <v>0</v>
      </c>
      <c r="BA62" s="372" t="str">
        <f>IF('53'!$B$81="","",'53'!$B$81)</f>
        <v/>
      </c>
      <c r="BB62" s="3">
        <f t="shared" si="19"/>
        <v>0</v>
      </c>
      <c r="BC62" s="3">
        <f t="shared" si="46"/>
        <v>0</v>
      </c>
      <c r="BD62" s="3">
        <f t="shared" si="47"/>
        <v>0</v>
      </c>
      <c r="BE62" s="3">
        <f t="shared" si="48"/>
        <v>0</v>
      </c>
      <c r="BG62" s="42">
        <f>+'53'!$G$48</f>
        <v>0</v>
      </c>
      <c r="BI62" s="119">
        <f t="shared" si="58"/>
        <v>0</v>
      </c>
      <c r="BJ62" s="119">
        <f t="shared" si="58"/>
        <v>0</v>
      </c>
      <c r="BK62" s="119">
        <f t="shared" si="58"/>
        <v>0</v>
      </c>
      <c r="BL62" s="119">
        <f t="shared" si="58"/>
        <v>0</v>
      </c>
      <c r="BM62" s="119">
        <f t="shared" si="58"/>
        <v>0</v>
      </c>
      <c r="BN62" s="119">
        <f t="shared" si="58"/>
        <v>0</v>
      </c>
      <c r="BO62" s="119">
        <f t="shared" si="58"/>
        <v>0</v>
      </c>
      <c r="BP62" s="119">
        <f t="shared" si="58"/>
        <v>0</v>
      </c>
      <c r="BQ62" s="119">
        <f t="shared" si="58"/>
        <v>0</v>
      </c>
      <c r="BR62" s="119">
        <f t="shared" si="58"/>
        <v>0</v>
      </c>
      <c r="BS62" s="119">
        <f t="shared" si="59"/>
        <v>0</v>
      </c>
      <c r="BT62" s="119">
        <f t="shared" si="59"/>
        <v>0</v>
      </c>
      <c r="BU62" s="119">
        <f t="shared" si="59"/>
        <v>0</v>
      </c>
      <c r="BV62" s="119">
        <f t="shared" si="59"/>
        <v>0</v>
      </c>
      <c r="BW62" s="119">
        <f t="shared" si="59"/>
        <v>0</v>
      </c>
      <c r="BX62" s="119">
        <f t="shared" si="59"/>
        <v>0</v>
      </c>
      <c r="BY62" s="119">
        <f t="shared" si="59"/>
        <v>0</v>
      </c>
      <c r="BZ62" s="119">
        <f t="shared" si="59"/>
        <v>0</v>
      </c>
      <c r="CA62" s="119">
        <f t="shared" si="59"/>
        <v>0</v>
      </c>
      <c r="CB62" s="119">
        <f t="shared" si="59"/>
        <v>0</v>
      </c>
      <c r="CC62" s="119">
        <f t="shared" si="60"/>
        <v>0</v>
      </c>
      <c r="CD62" s="119">
        <f t="shared" si="60"/>
        <v>0</v>
      </c>
      <c r="CE62" s="119">
        <f t="shared" si="60"/>
        <v>0</v>
      </c>
      <c r="CF62" s="119">
        <f t="shared" si="60"/>
        <v>0</v>
      </c>
      <c r="CG62" s="119">
        <f t="shared" si="60"/>
        <v>0</v>
      </c>
      <c r="CH62" s="119">
        <f t="shared" si="60"/>
        <v>0</v>
      </c>
      <c r="CI62" s="119">
        <f t="shared" si="60"/>
        <v>0</v>
      </c>
      <c r="CJ62" s="119">
        <f t="shared" si="60"/>
        <v>0</v>
      </c>
      <c r="CK62" s="119">
        <f t="shared" si="60"/>
        <v>0</v>
      </c>
      <c r="CL62" s="119">
        <f t="shared" si="60"/>
        <v>0</v>
      </c>
      <c r="CM62" s="119">
        <f t="shared" si="61"/>
        <v>0</v>
      </c>
      <c r="CN62" s="119">
        <f t="shared" si="61"/>
        <v>0</v>
      </c>
      <c r="CO62" s="119">
        <f t="shared" si="61"/>
        <v>0</v>
      </c>
      <c r="CP62" s="119">
        <f t="shared" si="61"/>
        <v>0</v>
      </c>
      <c r="CQ62" s="119">
        <f t="shared" si="61"/>
        <v>0</v>
      </c>
      <c r="CR62" s="119">
        <f t="shared" si="61"/>
        <v>0</v>
      </c>
      <c r="CS62" s="119">
        <f t="shared" si="61"/>
        <v>0</v>
      </c>
      <c r="CT62" s="119">
        <f t="shared" si="61"/>
        <v>0</v>
      </c>
      <c r="CU62" s="119">
        <f t="shared" si="61"/>
        <v>0</v>
      </c>
      <c r="CV62" s="119">
        <f t="shared" si="61"/>
        <v>0</v>
      </c>
      <c r="CW62" s="119">
        <f t="shared" si="62"/>
        <v>0</v>
      </c>
      <c r="CX62" s="119">
        <f t="shared" si="62"/>
        <v>0</v>
      </c>
      <c r="CY62" s="119">
        <f t="shared" si="62"/>
        <v>0</v>
      </c>
      <c r="CZ62" s="119">
        <f t="shared" si="62"/>
        <v>0</v>
      </c>
      <c r="DA62" s="119">
        <f t="shared" si="62"/>
        <v>0</v>
      </c>
      <c r="DB62" s="119">
        <f t="shared" si="62"/>
        <v>0</v>
      </c>
      <c r="DC62" s="119">
        <f t="shared" si="62"/>
        <v>0</v>
      </c>
      <c r="DD62" s="119">
        <f t="shared" si="62"/>
        <v>0</v>
      </c>
      <c r="DE62" s="119">
        <f t="shared" si="62"/>
        <v>0</v>
      </c>
      <c r="DF62" s="119">
        <f t="shared" si="62"/>
        <v>0</v>
      </c>
      <c r="DH62" s="118">
        <f t="shared" si="57"/>
        <v>0</v>
      </c>
      <c r="DI62" s="118">
        <f t="shared" si="63"/>
        <v>0</v>
      </c>
      <c r="DJ62" s="118">
        <f t="shared" si="63"/>
        <v>0</v>
      </c>
      <c r="DK62" s="118">
        <f t="shared" si="63"/>
        <v>0</v>
      </c>
      <c r="DL62" s="118">
        <f t="shared" si="63"/>
        <v>0</v>
      </c>
      <c r="DM62" s="118">
        <f t="shared" si="63"/>
        <v>0</v>
      </c>
      <c r="DN62" s="118">
        <f t="shared" si="63"/>
        <v>0</v>
      </c>
      <c r="DO62" s="118">
        <f t="shared" si="63"/>
        <v>0</v>
      </c>
      <c r="DP62" s="118">
        <f t="shared" si="63"/>
        <v>0</v>
      </c>
      <c r="DQ62" s="118">
        <f t="shared" si="63"/>
        <v>0</v>
      </c>
      <c r="DR62" s="118">
        <f t="shared" si="63"/>
        <v>0</v>
      </c>
      <c r="DS62" s="118">
        <f t="shared" si="64"/>
        <v>0</v>
      </c>
      <c r="DT62" s="118">
        <f t="shared" si="64"/>
        <v>0</v>
      </c>
      <c r="DU62" s="118">
        <f t="shared" si="64"/>
        <v>0</v>
      </c>
      <c r="DV62" s="118">
        <f t="shared" si="64"/>
        <v>0</v>
      </c>
      <c r="DW62" s="118">
        <f t="shared" si="64"/>
        <v>0</v>
      </c>
      <c r="DX62" s="118">
        <f t="shared" si="64"/>
        <v>0</v>
      </c>
      <c r="DY62" s="118">
        <f t="shared" si="64"/>
        <v>0</v>
      </c>
      <c r="DZ62" s="118">
        <f t="shared" si="64"/>
        <v>0</v>
      </c>
      <c r="EA62" s="118">
        <f t="shared" si="64"/>
        <v>0</v>
      </c>
      <c r="EB62" s="118">
        <f t="shared" si="64"/>
        <v>0</v>
      </c>
      <c r="EC62" s="118">
        <f t="shared" si="64"/>
        <v>0</v>
      </c>
      <c r="ED62" s="118">
        <f t="shared" si="64"/>
        <v>0</v>
      </c>
      <c r="EE62" s="118">
        <f t="shared" si="64"/>
        <v>0</v>
      </c>
      <c r="EF62" s="118">
        <f t="shared" si="64"/>
        <v>0</v>
      </c>
    </row>
    <row r="63" spans="1:136" ht="33" customHeight="1">
      <c r="A63" s="176">
        <f t="shared" si="49"/>
        <v>54</v>
      </c>
      <c r="B63" s="177">
        <f>+'54'!$AD$103</f>
        <v>0</v>
      </c>
      <c r="C63" s="178" t="str">
        <f>+'54'!$AH$103</f>
        <v>New Balance</v>
      </c>
      <c r="D63" s="178" t="str">
        <f>+'54'!$B$103</f>
        <v>PWI2(ID)</v>
      </c>
      <c r="E63" s="178" t="str">
        <f>+'54'!$C$103</f>
        <v>Tong HongVN)</v>
      </c>
      <c r="F63" s="372">
        <f>+'54'!$D$103</f>
        <v>0</v>
      </c>
      <c r="G63" s="179" t="str">
        <f>+'54'!$E$103</f>
        <v/>
      </c>
      <c r="H63" s="179" t="str">
        <f>+'54'!$F$103</f>
        <v/>
      </c>
      <c r="I63" s="372">
        <f>+'54'!$G$103</f>
        <v>0</v>
      </c>
      <c r="J63" s="180">
        <f>+'54'!$H$103</f>
        <v>0</v>
      </c>
      <c r="K63" s="179" t="str">
        <f>+'54'!$I$103</f>
        <v/>
      </c>
      <c r="L63" s="179" t="str">
        <f>+'54'!$J$103</f>
        <v/>
      </c>
      <c r="M63" s="291"/>
      <c r="N63" s="181" t="str">
        <f>+'54'!$K$103</f>
        <v>Insert Leather Names of your Tannery</v>
      </c>
      <c r="O63" s="181">
        <f>+'54'!$L$103</f>
        <v>0</v>
      </c>
      <c r="P63" s="179">
        <f>+'54'!$M$103</f>
        <v>0</v>
      </c>
      <c r="Q63" s="180">
        <f>+'54'!$N$109</f>
        <v>0</v>
      </c>
      <c r="R63" s="180">
        <f>'54'!$G$40</f>
        <v>0</v>
      </c>
      <c r="S63" s="180">
        <f>+'54'!$O$109</f>
        <v>0</v>
      </c>
      <c r="T63" s="180">
        <f>'54'!$G$41</f>
        <v>0</v>
      </c>
      <c r="U63" s="180">
        <f>+'54'!$P$109</f>
        <v>0</v>
      </c>
      <c r="V63" s="180">
        <f>'54'!$G$42</f>
        <v>0</v>
      </c>
      <c r="W63" s="180">
        <f>+'54'!$Q$109</f>
        <v>0</v>
      </c>
      <c r="X63" s="180">
        <f>'54'!$G$43</f>
        <v>0</v>
      </c>
      <c r="Y63" s="180">
        <f>+'54'!$R$109</f>
        <v>0</v>
      </c>
      <c r="Z63" s="180">
        <f>'54'!$G$44</f>
        <v>0</v>
      </c>
      <c r="AA63" s="180">
        <f>+'54'!$S$109</f>
        <v>0</v>
      </c>
      <c r="AB63" s="180">
        <f>'54'!$G$45+'54'!$G$46+'54'!$G$47</f>
        <v>0</v>
      </c>
      <c r="AC63" s="180">
        <f>+'54'!$U$109</f>
        <v>0</v>
      </c>
      <c r="AD63" s="180">
        <f>+'54'!$V$109</f>
        <v>0</v>
      </c>
      <c r="AE63" s="180">
        <f>+'54'!$W$109</f>
        <v>0</v>
      </c>
      <c r="AF63" s="180">
        <f>+'54'!$X$109</f>
        <v>0</v>
      </c>
      <c r="AG63" s="180">
        <f>+'54'!$Y$109</f>
        <v>0</v>
      </c>
      <c r="AH63" s="180">
        <f>+'54'!$AB$109</f>
        <v>0</v>
      </c>
      <c r="AI63" s="182">
        <f>+'54'!$AC$109</f>
        <v>0</v>
      </c>
      <c r="AJ63" s="180">
        <f>+'54'!$AD$109</f>
        <v>0</v>
      </c>
      <c r="AK63" s="183">
        <f>+'54'!$AA$109</f>
        <v>0</v>
      </c>
      <c r="AL63" s="183">
        <f>+'54'!$AE$103</f>
        <v>1</v>
      </c>
      <c r="AM63" s="182">
        <f>+'54'!$AG$109</f>
        <v>0</v>
      </c>
      <c r="AN63" s="182">
        <f>+'54'!$AH$109</f>
        <v>0</v>
      </c>
      <c r="AO63" s="182">
        <f>+'54'!$AE$109</f>
        <v>0</v>
      </c>
      <c r="AP63" s="184">
        <f>+'54'!$AJ$109</f>
        <v>0</v>
      </c>
      <c r="AQ63" s="183">
        <f t="shared" si="42"/>
        <v>0.97</v>
      </c>
      <c r="AR63" s="185">
        <f t="shared" si="18"/>
        <v>0</v>
      </c>
      <c r="AS63" s="182">
        <f t="shared" si="43"/>
        <v>0</v>
      </c>
      <c r="AT63" s="182">
        <f t="shared" si="44"/>
        <v>0</v>
      </c>
      <c r="AU63" s="182">
        <f>+'54'!$AH$109</f>
        <v>0</v>
      </c>
      <c r="AV63" s="184">
        <f>+'54'!$AJ$109</f>
        <v>0</v>
      </c>
      <c r="AW63" s="182">
        <f t="shared" si="45"/>
        <v>0</v>
      </c>
      <c r="AX63" s="187">
        <f>+'54'!$AI$109</f>
        <v>0</v>
      </c>
      <c r="AY63" s="188">
        <f>+'54'!$B$83</f>
        <v>0</v>
      </c>
      <c r="AZ63" s="381">
        <f>'54'!F14</f>
        <v>0</v>
      </c>
      <c r="BA63" s="372" t="str">
        <f>IF('54'!$B$81="","",'54'!$B$81)</f>
        <v/>
      </c>
      <c r="BB63" s="3">
        <f t="shared" si="19"/>
        <v>0</v>
      </c>
      <c r="BC63" s="3">
        <f t="shared" si="46"/>
        <v>0</v>
      </c>
      <c r="BD63" s="3">
        <f t="shared" si="47"/>
        <v>0</v>
      </c>
      <c r="BE63" s="3">
        <f t="shared" si="48"/>
        <v>0</v>
      </c>
      <c r="BG63" s="42">
        <f>+'54'!$G$48</f>
        <v>0</v>
      </c>
      <c r="BI63" s="119">
        <f t="shared" si="58"/>
        <v>0</v>
      </c>
      <c r="BJ63" s="119">
        <f t="shared" si="58"/>
        <v>0</v>
      </c>
      <c r="BK63" s="119">
        <f t="shared" si="58"/>
        <v>0</v>
      </c>
      <c r="BL63" s="119">
        <f t="shared" si="58"/>
        <v>0</v>
      </c>
      <c r="BM63" s="119">
        <f t="shared" si="58"/>
        <v>0</v>
      </c>
      <c r="BN63" s="119">
        <f t="shared" si="58"/>
        <v>0</v>
      </c>
      <c r="BO63" s="119">
        <f t="shared" si="58"/>
        <v>0</v>
      </c>
      <c r="BP63" s="119">
        <f t="shared" si="58"/>
        <v>0</v>
      </c>
      <c r="BQ63" s="119">
        <f t="shared" si="58"/>
        <v>0</v>
      </c>
      <c r="BR63" s="119">
        <f t="shared" si="58"/>
        <v>0</v>
      </c>
      <c r="BS63" s="119">
        <f t="shared" si="59"/>
        <v>0</v>
      </c>
      <c r="BT63" s="119">
        <f t="shared" si="59"/>
        <v>0</v>
      </c>
      <c r="BU63" s="119">
        <f t="shared" si="59"/>
        <v>0</v>
      </c>
      <c r="BV63" s="119">
        <f t="shared" si="59"/>
        <v>0</v>
      </c>
      <c r="BW63" s="119">
        <f t="shared" si="59"/>
        <v>0</v>
      </c>
      <c r="BX63" s="119">
        <f t="shared" si="59"/>
        <v>0</v>
      </c>
      <c r="BY63" s="119">
        <f t="shared" si="59"/>
        <v>0</v>
      </c>
      <c r="BZ63" s="119">
        <f t="shared" si="59"/>
        <v>0</v>
      </c>
      <c r="CA63" s="119">
        <f t="shared" si="59"/>
        <v>0</v>
      </c>
      <c r="CB63" s="119">
        <f t="shared" si="59"/>
        <v>0</v>
      </c>
      <c r="CC63" s="119">
        <f t="shared" si="60"/>
        <v>0</v>
      </c>
      <c r="CD63" s="119">
        <f t="shared" si="60"/>
        <v>0</v>
      </c>
      <c r="CE63" s="119">
        <f t="shared" si="60"/>
        <v>0</v>
      </c>
      <c r="CF63" s="119">
        <f t="shared" si="60"/>
        <v>0</v>
      </c>
      <c r="CG63" s="119">
        <f t="shared" si="60"/>
        <v>0</v>
      </c>
      <c r="CH63" s="119">
        <f t="shared" si="60"/>
        <v>0</v>
      </c>
      <c r="CI63" s="119">
        <f t="shared" si="60"/>
        <v>0</v>
      </c>
      <c r="CJ63" s="119">
        <f t="shared" si="60"/>
        <v>0</v>
      </c>
      <c r="CK63" s="119">
        <f t="shared" si="60"/>
        <v>0</v>
      </c>
      <c r="CL63" s="119">
        <f t="shared" si="60"/>
        <v>0</v>
      </c>
      <c r="CM63" s="119">
        <f t="shared" si="61"/>
        <v>0</v>
      </c>
      <c r="CN63" s="119">
        <f t="shared" si="61"/>
        <v>0</v>
      </c>
      <c r="CO63" s="119">
        <f t="shared" si="61"/>
        <v>0</v>
      </c>
      <c r="CP63" s="119">
        <f t="shared" si="61"/>
        <v>0</v>
      </c>
      <c r="CQ63" s="119">
        <f t="shared" si="61"/>
        <v>0</v>
      </c>
      <c r="CR63" s="119">
        <f t="shared" si="61"/>
        <v>0</v>
      </c>
      <c r="CS63" s="119">
        <f t="shared" si="61"/>
        <v>0</v>
      </c>
      <c r="CT63" s="119">
        <f t="shared" si="61"/>
        <v>0</v>
      </c>
      <c r="CU63" s="119">
        <f t="shared" si="61"/>
        <v>0</v>
      </c>
      <c r="CV63" s="119">
        <f t="shared" si="61"/>
        <v>0</v>
      </c>
      <c r="CW63" s="119">
        <f t="shared" si="62"/>
        <v>0</v>
      </c>
      <c r="CX63" s="119">
        <f t="shared" si="62"/>
        <v>0</v>
      </c>
      <c r="CY63" s="119">
        <f t="shared" si="62"/>
        <v>0</v>
      </c>
      <c r="CZ63" s="119">
        <f t="shared" si="62"/>
        <v>0</v>
      </c>
      <c r="DA63" s="119">
        <f t="shared" si="62"/>
        <v>0</v>
      </c>
      <c r="DB63" s="119">
        <f t="shared" si="62"/>
        <v>0</v>
      </c>
      <c r="DC63" s="119">
        <f t="shared" si="62"/>
        <v>0</v>
      </c>
      <c r="DD63" s="119">
        <f t="shared" si="62"/>
        <v>0</v>
      </c>
      <c r="DE63" s="119">
        <f t="shared" si="62"/>
        <v>0</v>
      </c>
      <c r="DF63" s="119">
        <f t="shared" si="62"/>
        <v>0</v>
      </c>
      <c r="DH63" s="118">
        <f t="shared" si="57"/>
        <v>0</v>
      </c>
      <c r="DI63" s="118">
        <f t="shared" si="63"/>
        <v>0</v>
      </c>
      <c r="DJ63" s="118">
        <f t="shared" si="63"/>
        <v>0</v>
      </c>
      <c r="DK63" s="118">
        <f t="shared" si="63"/>
        <v>0</v>
      </c>
      <c r="DL63" s="118">
        <f t="shared" si="63"/>
        <v>0</v>
      </c>
      <c r="DM63" s="118">
        <f t="shared" si="63"/>
        <v>0</v>
      </c>
      <c r="DN63" s="118">
        <f t="shared" si="63"/>
        <v>0</v>
      </c>
      <c r="DO63" s="118">
        <f t="shared" si="63"/>
        <v>0</v>
      </c>
      <c r="DP63" s="118">
        <f t="shared" si="63"/>
        <v>0</v>
      </c>
      <c r="DQ63" s="118">
        <f t="shared" si="63"/>
        <v>0</v>
      </c>
      <c r="DR63" s="118">
        <f t="shared" si="63"/>
        <v>0</v>
      </c>
      <c r="DS63" s="118">
        <f t="shared" si="64"/>
        <v>0</v>
      </c>
      <c r="DT63" s="118">
        <f t="shared" si="64"/>
        <v>0</v>
      </c>
      <c r="DU63" s="118">
        <f t="shared" si="64"/>
        <v>0</v>
      </c>
      <c r="DV63" s="118">
        <f t="shared" si="64"/>
        <v>0</v>
      </c>
      <c r="DW63" s="118">
        <f t="shared" si="64"/>
        <v>0</v>
      </c>
      <c r="DX63" s="118">
        <f t="shared" si="64"/>
        <v>0</v>
      </c>
      <c r="DY63" s="118">
        <f t="shared" si="64"/>
        <v>0</v>
      </c>
      <c r="DZ63" s="118">
        <f t="shared" si="64"/>
        <v>0</v>
      </c>
      <c r="EA63" s="118">
        <f t="shared" si="64"/>
        <v>0</v>
      </c>
      <c r="EB63" s="118">
        <f t="shared" si="64"/>
        <v>0</v>
      </c>
      <c r="EC63" s="118">
        <f t="shared" si="64"/>
        <v>0</v>
      </c>
      <c r="ED63" s="118">
        <f t="shared" si="64"/>
        <v>0</v>
      </c>
      <c r="EE63" s="118">
        <f t="shared" si="64"/>
        <v>0</v>
      </c>
      <c r="EF63" s="118">
        <f t="shared" si="64"/>
        <v>0</v>
      </c>
    </row>
    <row r="64" spans="1:136" ht="33" customHeight="1">
      <c r="A64" s="176">
        <f t="shared" si="49"/>
        <v>55</v>
      </c>
      <c r="B64" s="177">
        <f>+'55'!$AD$103</f>
        <v>0</v>
      </c>
      <c r="C64" s="178" t="str">
        <f>+'55'!$AH$103</f>
        <v>New Balance</v>
      </c>
      <c r="D64" s="178" t="str">
        <f>+'55'!$B$103</f>
        <v>PWI2(ID)</v>
      </c>
      <c r="E64" s="178" t="str">
        <f>+'55'!$C$103</f>
        <v>Tong HongVN)</v>
      </c>
      <c r="F64" s="372">
        <f>+'55'!$D$103</f>
        <v>0</v>
      </c>
      <c r="G64" s="179" t="str">
        <f>+'55'!$E$103</f>
        <v/>
      </c>
      <c r="H64" s="179" t="str">
        <f>+'55'!$F$103</f>
        <v/>
      </c>
      <c r="I64" s="372">
        <f>+'55'!$G$103</f>
        <v>0</v>
      </c>
      <c r="J64" s="180">
        <f>+'55'!$H$103</f>
        <v>0</v>
      </c>
      <c r="K64" s="179" t="str">
        <f>+'55'!$I$103</f>
        <v/>
      </c>
      <c r="L64" s="179" t="str">
        <f>+'55'!$J$103</f>
        <v/>
      </c>
      <c r="M64" s="291"/>
      <c r="N64" s="181" t="str">
        <f>+'55'!$K$103</f>
        <v>Insert Leather Names of your Tannery</v>
      </c>
      <c r="O64" s="181">
        <f>+'55'!$L$103</f>
        <v>0</v>
      </c>
      <c r="P64" s="179">
        <f>+'55'!$M$103</f>
        <v>0</v>
      </c>
      <c r="Q64" s="180">
        <f>+'55'!$N$109</f>
        <v>0</v>
      </c>
      <c r="R64" s="180">
        <f>'55'!$G$40</f>
        <v>0</v>
      </c>
      <c r="S64" s="180">
        <f>+'55'!$O$109</f>
        <v>0</v>
      </c>
      <c r="T64" s="180">
        <f>'55'!$G$41</f>
        <v>0</v>
      </c>
      <c r="U64" s="180">
        <f>+'55'!$P$109</f>
        <v>0</v>
      </c>
      <c r="V64" s="180">
        <f>'55'!$G$42</f>
        <v>0</v>
      </c>
      <c r="W64" s="180">
        <f>+'55'!$Q$109</f>
        <v>0</v>
      </c>
      <c r="X64" s="180">
        <f>'55'!$G$43</f>
        <v>0</v>
      </c>
      <c r="Y64" s="180">
        <f>+'55'!$R$109</f>
        <v>0</v>
      </c>
      <c r="Z64" s="180">
        <f>'55'!$G$44</f>
        <v>0</v>
      </c>
      <c r="AA64" s="180">
        <f>+'55'!$S$109</f>
        <v>0</v>
      </c>
      <c r="AB64" s="180">
        <f>'55'!$G$45+'55'!$G$46+'55'!$G$47</f>
        <v>0</v>
      </c>
      <c r="AC64" s="180">
        <f>+'55'!$U$109</f>
        <v>0</v>
      </c>
      <c r="AD64" s="180">
        <f>+'55'!$V$109</f>
        <v>0</v>
      </c>
      <c r="AE64" s="180">
        <f>+'55'!$W$109</f>
        <v>0</v>
      </c>
      <c r="AF64" s="180">
        <f>+'55'!$X$109</f>
        <v>0</v>
      </c>
      <c r="AG64" s="180">
        <f>+'55'!$Y$109</f>
        <v>0</v>
      </c>
      <c r="AH64" s="180">
        <f>+'55'!$AB$109</f>
        <v>0</v>
      </c>
      <c r="AI64" s="182">
        <f>+'55'!$AC$109</f>
        <v>0</v>
      </c>
      <c r="AJ64" s="180">
        <f>+'55'!$AD$109</f>
        <v>0</v>
      </c>
      <c r="AK64" s="183">
        <f>+'55'!$AA$109</f>
        <v>0</v>
      </c>
      <c r="AL64" s="183">
        <f>+'55'!$AE$103</f>
        <v>1</v>
      </c>
      <c r="AM64" s="182">
        <f>+'55'!$AG$109</f>
        <v>0</v>
      </c>
      <c r="AN64" s="182">
        <f>+'55'!$AH$109</f>
        <v>0</v>
      </c>
      <c r="AO64" s="182">
        <f>+'55'!$AE$109</f>
        <v>0</v>
      </c>
      <c r="AP64" s="184">
        <f>+'55'!$AJ$109</f>
        <v>0</v>
      </c>
      <c r="AQ64" s="183">
        <f t="shared" si="42"/>
        <v>0.97</v>
      </c>
      <c r="AR64" s="185">
        <f t="shared" si="18"/>
        <v>0</v>
      </c>
      <c r="AS64" s="182">
        <f t="shared" si="43"/>
        <v>0</v>
      </c>
      <c r="AT64" s="182">
        <f t="shared" si="44"/>
        <v>0</v>
      </c>
      <c r="AU64" s="182">
        <f>+'55'!$AH$109</f>
        <v>0</v>
      </c>
      <c r="AV64" s="184">
        <f>+'55'!$AJ$109</f>
        <v>0</v>
      </c>
      <c r="AW64" s="182">
        <f t="shared" si="45"/>
        <v>0</v>
      </c>
      <c r="AX64" s="187">
        <f>+'55'!$AI$109</f>
        <v>0</v>
      </c>
      <c r="AY64" s="188">
        <f>+'55'!$B$83</f>
        <v>0</v>
      </c>
      <c r="AZ64" s="381">
        <f>'55'!F14</f>
        <v>0</v>
      </c>
      <c r="BA64" s="372" t="str">
        <f>IF('55'!$B$81="","",'55'!$B$81)</f>
        <v/>
      </c>
      <c r="BB64" s="3">
        <f t="shared" si="19"/>
        <v>0</v>
      </c>
      <c r="BC64" s="3">
        <f t="shared" si="46"/>
        <v>0</v>
      </c>
      <c r="BD64" s="3">
        <f t="shared" si="47"/>
        <v>0</v>
      </c>
      <c r="BE64" s="3">
        <f t="shared" si="48"/>
        <v>0</v>
      </c>
      <c r="BG64" s="42">
        <f>+'55'!$G$48</f>
        <v>0</v>
      </c>
      <c r="BI64" s="119">
        <f t="shared" si="58"/>
        <v>0</v>
      </c>
      <c r="BJ64" s="119">
        <f t="shared" si="58"/>
        <v>0</v>
      </c>
      <c r="BK64" s="119">
        <f t="shared" si="58"/>
        <v>0</v>
      </c>
      <c r="BL64" s="119">
        <f t="shared" si="58"/>
        <v>0</v>
      </c>
      <c r="BM64" s="119">
        <f t="shared" si="58"/>
        <v>0</v>
      </c>
      <c r="BN64" s="119">
        <f t="shared" si="58"/>
        <v>0</v>
      </c>
      <c r="BO64" s="119">
        <f t="shared" si="58"/>
        <v>0</v>
      </c>
      <c r="BP64" s="119">
        <f t="shared" si="58"/>
        <v>0</v>
      </c>
      <c r="BQ64" s="119">
        <f t="shared" si="58"/>
        <v>0</v>
      </c>
      <c r="BR64" s="119">
        <f t="shared" si="58"/>
        <v>0</v>
      </c>
      <c r="BS64" s="119">
        <f t="shared" si="59"/>
        <v>0</v>
      </c>
      <c r="BT64" s="119">
        <f t="shared" si="59"/>
        <v>0</v>
      </c>
      <c r="BU64" s="119">
        <f t="shared" si="59"/>
        <v>0</v>
      </c>
      <c r="BV64" s="119">
        <f t="shared" si="59"/>
        <v>0</v>
      </c>
      <c r="BW64" s="119">
        <f t="shared" si="59"/>
        <v>0</v>
      </c>
      <c r="BX64" s="119">
        <f t="shared" si="59"/>
        <v>0</v>
      </c>
      <c r="BY64" s="119">
        <f t="shared" si="59"/>
        <v>0</v>
      </c>
      <c r="BZ64" s="119">
        <f t="shared" si="59"/>
        <v>0</v>
      </c>
      <c r="CA64" s="119">
        <f t="shared" si="59"/>
        <v>0</v>
      </c>
      <c r="CB64" s="119">
        <f t="shared" si="59"/>
        <v>0</v>
      </c>
      <c r="CC64" s="119">
        <f t="shared" si="60"/>
        <v>0</v>
      </c>
      <c r="CD64" s="119">
        <f t="shared" si="60"/>
        <v>0</v>
      </c>
      <c r="CE64" s="119">
        <f t="shared" si="60"/>
        <v>0</v>
      </c>
      <c r="CF64" s="119">
        <f t="shared" si="60"/>
        <v>0</v>
      </c>
      <c r="CG64" s="119">
        <f t="shared" si="60"/>
        <v>0</v>
      </c>
      <c r="CH64" s="119">
        <f t="shared" si="60"/>
        <v>0</v>
      </c>
      <c r="CI64" s="119">
        <f t="shared" si="60"/>
        <v>0</v>
      </c>
      <c r="CJ64" s="119">
        <f t="shared" si="60"/>
        <v>0</v>
      </c>
      <c r="CK64" s="119">
        <f t="shared" si="60"/>
        <v>0</v>
      </c>
      <c r="CL64" s="119">
        <f t="shared" si="60"/>
        <v>0</v>
      </c>
      <c r="CM64" s="119">
        <f t="shared" si="61"/>
        <v>0</v>
      </c>
      <c r="CN64" s="119">
        <f t="shared" si="61"/>
        <v>0</v>
      </c>
      <c r="CO64" s="119">
        <f t="shared" si="61"/>
        <v>0</v>
      </c>
      <c r="CP64" s="119">
        <f t="shared" si="61"/>
        <v>0</v>
      </c>
      <c r="CQ64" s="119">
        <f t="shared" si="61"/>
        <v>0</v>
      </c>
      <c r="CR64" s="119">
        <f t="shared" si="61"/>
        <v>0</v>
      </c>
      <c r="CS64" s="119">
        <f t="shared" si="61"/>
        <v>0</v>
      </c>
      <c r="CT64" s="119">
        <f t="shared" si="61"/>
        <v>0</v>
      </c>
      <c r="CU64" s="119">
        <f t="shared" si="61"/>
        <v>0</v>
      </c>
      <c r="CV64" s="119">
        <f t="shared" si="61"/>
        <v>0</v>
      </c>
      <c r="CW64" s="119">
        <f t="shared" si="62"/>
        <v>0</v>
      </c>
      <c r="CX64" s="119">
        <f t="shared" si="62"/>
        <v>0</v>
      </c>
      <c r="CY64" s="119">
        <f t="shared" si="62"/>
        <v>0</v>
      </c>
      <c r="CZ64" s="119">
        <f t="shared" si="62"/>
        <v>0</v>
      </c>
      <c r="DA64" s="119">
        <f t="shared" si="62"/>
        <v>0</v>
      </c>
      <c r="DB64" s="119">
        <f t="shared" si="62"/>
        <v>0</v>
      </c>
      <c r="DC64" s="119">
        <f t="shared" si="62"/>
        <v>0</v>
      </c>
      <c r="DD64" s="119">
        <f t="shared" si="62"/>
        <v>0</v>
      </c>
      <c r="DE64" s="119">
        <f t="shared" si="62"/>
        <v>0</v>
      </c>
      <c r="DF64" s="119">
        <f t="shared" si="62"/>
        <v>0</v>
      </c>
      <c r="DH64" s="118">
        <f t="shared" si="57"/>
        <v>0</v>
      </c>
      <c r="DI64" s="118">
        <f t="shared" si="63"/>
        <v>0</v>
      </c>
      <c r="DJ64" s="118">
        <f t="shared" si="63"/>
        <v>0</v>
      </c>
      <c r="DK64" s="118">
        <f t="shared" si="63"/>
        <v>0</v>
      </c>
      <c r="DL64" s="118">
        <f t="shared" si="63"/>
        <v>0</v>
      </c>
      <c r="DM64" s="118">
        <f t="shared" si="63"/>
        <v>0</v>
      </c>
      <c r="DN64" s="118">
        <f t="shared" si="63"/>
        <v>0</v>
      </c>
      <c r="DO64" s="118">
        <f t="shared" si="63"/>
        <v>0</v>
      </c>
      <c r="DP64" s="118">
        <f t="shared" si="63"/>
        <v>0</v>
      </c>
      <c r="DQ64" s="118">
        <f t="shared" si="63"/>
        <v>0</v>
      </c>
      <c r="DR64" s="118">
        <f t="shared" si="63"/>
        <v>0</v>
      </c>
      <c r="DS64" s="118">
        <f t="shared" si="64"/>
        <v>0</v>
      </c>
      <c r="DT64" s="118">
        <f t="shared" si="64"/>
        <v>0</v>
      </c>
      <c r="DU64" s="118">
        <f t="shared" si="64"/>
        <v>0</v>
      </c>
      <c r="DV64" s="118">
        <f t="shared" si="64"/>
        <v>0</v>
      </c>
      <c r="DW64" s="118">
        <f t="shared" si="64"/>
        <v>0</v>
      </c>
      <c r="DX64" s="118">
        <f t="shared" si="64"/>
        <v>0</v>
      </c>
      <c r="DY64" s="118">
        <f t="shared" si="64"/>
        <v>0</v>
      </c>
      <c r="DZ64" s="118">
        <f t="shared" si="64"/>
        <v>0</v>
      </c>
      <c r="EA64" s="118">
        <f t="shared" si="64"/>
        <v>0</v>
      </c>
      <c r="EB64" s="118">
        <f t="shared" si="64"/>
        <v>0</v>
      </c>
      <c r="EC64" s="118">
        <f t="shared" si="64"/>
        <v>0</v>
      </c>
      <c r="ED64" s="118">
        <f t="shared" si="64"/>
        <v>0</v>
      </c>
      <c r="EE64" s="118">
        <f t="shared" si="64"/>
        <v>0</v>
      </c>
      <c r="EF64" s="118">
        <f t="shared" si="64"/>
        <v>0</v>
      </c>
    </row>
    <row r="65" spans="1:136" ht="33" customHeight="1">
      <c r="A65" s="176">
        <f t="shared" si="49"/>
        <v>56</v>
      </c>
      <c r="B65" s="177">
        <f>+'56'!$AD$103</f>
        <v>0</v>
      </c>
      <c r="C65" s="178" t="str">
        <f>+'56'!$AH$103</f>
        <v>New Balance</v>
      </c>
      <c r="D65" s="178" t="str">
        <f>+'56'!$B$103</f>
        <v>PWI2(ID)</v>
      </c>
      <c r="E65" s="178" t="str">
        <f>+'56'!$C$103</f>
        <v>Tong HongVN)</v>
      </c>
      <c r="F65" s="372">
        <f>+'56'!$D$103</f>
        <v>0</v>
      </c>
      <c r="G65" s="179" t="str">
        <f>+'56'!$E$103</f>
        <v/>
      </c>
      <c r="H65" s="179" t="str">
        <f>+'56'!$F$103</f>
        <v/>
      </c>
      <c r="I65" s="372">
        <f>+'56'!$G$103</f>
        <v>0</v>
      </c>
      <c r="J65" s="180">
        <f>+'56'!$H$103</f>
        <v>0</v>
      </c>
      <c r="K65" s="179" t="str">
        <f>+'56'!$I$103</f>
        <v/>
      </c>
      <c r="L65" s="179" t="str">
        <f>+'56'!$J$103</f>
        <v/>
      </c>
      <c r="M65" s="291"/>
      <c r="N65" s="181" t="str">
        <f>+'56'!$K$103</f>
        <v>Insert Leather Names of your Tannery</v>
      </c>
      <c r="O65" s="181">
        <f>+'56'!$L$103</f>
        <v>0</v>
      </c>
      <c r="P65" s="179">
        <f>+'56'!$M$103</f>
        <v>0</v>
      </c>
      <c r="Q65" s="180">
        <f>+'56'!$N$109</f>
        <v>0</v>
      </c>
      <c r="R65" s="180">
        <f>'56'!$G$40</f>
        <v>0</v>
      </c>
      <c r="S65" s="180">
        <f>+'56'!$O$109</f>
        <v>0</v>
      </c>
      <c r="T65" s="180">
        <f>'56'!$G$41</f>
        <v>0</v>
      </c>
      <c r="U65" s="180">
        <f>+'56'!$P$109</f>
        <v>0</v>
      </c>
      <c r="V65" s="180">
        <f>'56'!$G$42</f>
        <v>0</v>
      </c>
      <c r="W65" s="180">
        <f>+'56'!$Q$109</f>
        <v>0</v>
      </c>
      <c r="X65" s="180">
        <f>'56'!$G$43</f>
        <v>0</v>
      </c>
      <c r="Y65" s="180">
        <f>+'56'!$R$109</f>
        <v>0</v>
      </c>
      <c r="Z65" s="180">
        <f>'56'!$G$44</f>
        <v>0</v>
      </c>
      <c r="AA65" s="180">
        <f>+'56'!$S$109</f>
        <v>0</v>
      </c>
      <c r="AB65" s="180">
        <f>'56'!$G$45+'56'!$G$46+'56'!$G$47</f>
        <v>0</v>
      </c>
      <c r="AC65" s="180">
        <f>+'56'!$U$109</f>
        <v>0</v>
      </c>
      <c r="AD65" s="180">
        <f>+'56'!$V$109</f>
        <v>0</v>
      </c>
      <c r="AE65" s="180">
        <f>+'56'!$W$109</f>
        <v>0</v>
      </c>
      <c r="AF65" s="180">
        <f>+'56'!$X$109</f>
        <v>0</v>
      </c>
      <c r="AG65" s="180">
        <f>+'56'!$Y$109</f>
        <v>0</v>
      </c>
      <c r="AH65" s="180">
        <f>+'56'!$AB$109</f>
        <v>0</v>
      </c>
      <c r="AI65" s="182">
        <f>+'56'!$AC$109</f>
        <v>0</v>
      </c>
      <c r="AJ65" s="180">
        <f>+'56'!$AD$109</f>
        <v>0</v>
      </c>
      <c r="AK65" s="183">
        <f>+'56'!$AA$109</f>
        <v>0</v>
      </c>
      <c r="AL65" s="183">
        <f>+'56'!$AE$103</f>
        <v>1</v>
      </c>
      <c r="AM65" s="182">
        <f>+'56'!$AG$109</f>
        <v>0</v>
      </c>
      <c r="AN65" s="182">
        <f>+'56'!$AH$109</f>
        <v>0</v>
      </c>
      <c r="AO65" s="182">
        <f>+'56'!$AE$109</f>
        <v>0</v>
      </c>
      <c r="AP65" s="184">
        <f>+'56'!$AJ$109</f>
        <v>0</v>
      </c>
      <c r="AQ65" s="183">
        <f t="shared" si="42"/>
        <v>0.97</v>
      </c>
      <c r="AR65" s="185">
        <f t="shared" si="18"/>
        <v>0</v>
      </c>
      <c r="AS65" s="182">
        <f t="shared" si="43"/>
        <v>0</v>
      </c>
      <c r="AT65" s="182">
        <f t="shared" si="44"/>
        <v>0</v>
      </c>
      <c r="AU65" s="182">
        <f>+'56'!$AH$109</f>
        <v>0</v>
      </c>
      <c r="AV65" s="184">
        <f>+'56'!$AJ$109</f>
        <v>0</v>
      </c>
      <c r="AW65" s="182">
        <f t="shared" si="45"/>
        <v>0</v>
      </c>
      <c r="AX65" s="187">
        <f>+'56'!$AI$109</f>
        <v>0</v>
      </c>
      <c r="AY65" s="188">
        <f>+'56'!$B$83</f>
        <v>0</v>
      </c>
      <c r="AZ65" s="381">
        <f>'56'!F14</f>
        <v>0</v>
      </c>
      <c r="BA65" s="372" t="str">
        <f>IF('56'!$B$81="","",'56'!$B$81)</f>
        <v/>
      </c>
      <c r="BB65" s="3">
        <f t="shared" si="19"/>
        <v>0</v>
      </c>
      <c r="BC65" s="3">
        <f t="shared" si="46"/>
        <v>0</v>
      </c>
      <c r="BD65" s="3">
        <f t="shared" si="47"/>
        <v>0</v>
      </c>
      <c r="BE65" s="3">
        <f t="shared" si="48"/>
        <v>0</v>
      </c>
      <c r="BG65" s="42">
        <f>+'56'!$G$48</f>
        <v>0</v>
      </c>
      <c r="BI65" s="119">
        <f t="shared" si="58"/>
        <v>0</v>
      </c>
      <c r="BJ65" s="119">
        <f t="shared" si="58"/>
        <v>0</v>
      </c>
      <c r="BK65" s="119">
        <f t="shared" si="58"/>
        <v>0</v>
      </c>
      <c r="BL65" s="119">
        <f t="shared" si="58"/>
        <v>0</v>
      </c>
      <c r="BM65" s="119">
        <f t="shared" si="58"/>
        <v>0</v>
      </c>
      <c r="BN65" s="119">
        <f t="shared" si="58"/>
        <v>0</v>
      </c>
      <c r="BO65" s="119">
        <f t="shared" si="58"/>
        <v>0</v>
      </c>
      <c r="BP65" s="119">
        <f t="shared" si="58"/>
        <v>0</v>
      </c>
      <c r="BQ65" s="119">
        <f t="shared" si="58"/>
        <v>0</v>
      </c>
      <c r="BR65" s="119">
        <f t="shared" si="58"/>
        <v>0</v>
      </c>
      <c r="BS65" s="119">
        <f t="shared" si="59"/>
        <v>0</v>
      </c>
      <c r="BT65" s="119">
        <f t="shared" si="59"/>
        <v>0</v>
      </c>
      <c r="BU65" s="119">
        <f t="shared" si="59"/>
        <v>0</v>
      </c>
      <c r="BV65" s="119">
        <f t="shared" si="59"/>
        <v>0</v>
      </c>
      <c r="BW65" s="119">
        <f t="shared" si="59"/>
        <v>0</v>
      </c>
      <c r="BX65" s="119">
        <f t="shared" si="59"/>
        <v>0</v>
      </c>
      <c r="BY65" s="119">
        <f t="shared" si="59"/>
        <v>0</v>
      </c>
      <c r="BZ65" s="119">
        <f t="shared" si="59"/>
        <v>0</v>
      </c>
      <c r="CA65" s="119">
        <f t="shared" si="59"/>
        <v>0</v>
      </c>
      <c r="CB65" s="119">
        <f t="shared" si="59"/>
        <v>0</v>
      </c>
      <c r="CC65" s="119">
        <f t="shared" si="60"/>
        <v>0</v>
      </c>
      <c r="CD65" s="119">
        <f t="shared" si="60"/>
        <v>0</v>
      </c>
      <c r="CE65" s="119">
        <f t="shared" si="60"/>
        <v>0</v>
      </c>
      <c r="CF65" s="119">
        <f t="shared" si="60"/>
        <v>0</v>
      </c>
      <c r="CG65" s="119">
        <f t="shared" si="60"/>
        <v>0</v>
      </c>
      <c r="CH65" s="119">
        <f t="shared" si="60"/>
        <v>0</v>
      </c>
      <c r="CI65" s="119">
        <f t="shared" si="60"/>
        <v>0</v>
      </c>
      <c r="CJ65" s="119">
        <f t="shared" si="60"/>
        <v>0</v>
      </c>
      <c r="CK65" s="119">
        <f t="shared" si="60"/>
        <v>0</v>
      </c>
      <c r="CL65" s="119">
        <f t="shared" si="60"/>
        <v>0</v>
      </c>
      <c r="CM65" s="119">
        <f t="shared" si="61"/>
        <v>0</v>
      </c>
      <c r="CN65" s="119">
        <f t="shared" si="61"/>
        <v>0</v>
      </c>
      <c r="CO65" s="119">
        <f t="shared" si="61"/>
        <v>0</v>
      </c>
      <c r="CP65" s="119">
        <f t="shared" si="61"/>
        <v>0</v>
      </c>
      <c r="CQ65" s="119">
        <f t="shared" si="61"/>
        <v>0</v>
      </c>
      <c r="CR65" s="119">
        <f t="shared" si="61"/>
        <v>0</v>
      </c>
      <c r="CS65" s="119">
        <f t="shared" si="61"/>
        <v>0</v>
      </c>
      <c r="CT65" s="119">
        <f t="shared" si="61"/>
        <v>0</v>
      </c>
      <c r="CU65" s="119">
        <f t="shared" si="61"/>
        <v>0</v>
      </c>
      <c r="CV65" s="119">
        <f t="shared" si="61"/>
        <v>0</v>
      </c>
      <c r="CW65" s="119">
        <f t="shared" si="62"/>
        <v>0</v>
      </c>
      <c r="CX65" s="119">
        <f t="shared" si="62"/>
        <v>0</v>
      </c>
      <c r="CY65" s="119">
        <f t="shared" si="62"/>
        <v>0</v>
      </c>
      <c r="CZ65" s="119">
        <f t="shared" si="62"/>
        <v>0</v>
      </c>
      <c r="DA65" s="119">
        <f t="shared" si="62"/>
        <v>0</v>
      </c>
      <c r="DB65" s="119">
        <f t="shared" si="62"/>
        <v>0</v>
      </c>
      <c r="DC65" s="119">
        <f t="shared" si="62"/>
        <v>0</v>
      </c>
      <c r="DD65" s="119">
        <f t="shared" si="62"/>
        <v>0</v>
      </c>
      <c r="DE65" s="119">
        <f t="shared" si="62"/>
        <v>0</v>
      </c>
      <c r="DF65" s="119">
        <f t="shared" si="62"/>
        <v>0</v>
      </c>
      <c r="DH65" s="118">
        <f t="shared" si="57"/>
        <v>0</v>
      </c>
      <c r="DI65" s="118">
        <f t="shared" si="63"/>
        <v>0</v>
      </c>
      <c r="DJ65" s="118">
        <f t="shared" si="63"/>
        <v>0</v>
      </c>
      <c r="DK65" s="118">
        <f t="shared" si="63"/>
        <v>0</v>
      </c>
      <c r="DL65" s="118">
        <f t="shared" si="63"/>
        <v>0</v>
      </c>
      <c r="DM65" s="118">
        <f t="shared" si="63"/>
        <v>0</v>
      </c>
      <c r="DN65" s="118">
        <f t="shared" si="63"/>
        <v>0</v>
      </c>
      <c r="DO65" s="118">
        <f t="shared" si="63"/>
        <v>0</v>
      </c>
      <c r="DP65" s="118">
        <f t="shared" si="63"/>
        <v>0</v>
      </c>
      <c r="DQ65" s="118">
        <f t="shared" si="63"/>
        <v>0</v>
      </c>
      <c r="DR65" s="118">
        <f t="shared" si="63"/>
        <v>0</v>
      </c>
      <c r="DS65" s="118">
        <f t="shared" si="64"/>
        <v>0</v>
      </c>
      <c r="DT65" s="118">
        <f t="shared" si="64"/>
        <v>0</v>
      </c>
      <c r="DU65" s="118">
        <f t="shared" si="64"/>
        <v>0</v>
      </c>
      <c r="DV65" s="118">
        <f t="shared" si="64"/>
        <v>0</v>
      </c>
      <c r="DW65" s="118">
        <f t="shared" si="64"/>
        <v>0</v>
      </c>
      <c r="DX65" s="118">
        <f t="shared" si="64"/>
        <v>0</v>
      </c>
      <c r="DY65" s="118">
        <f t="shared" si="64"/>
        <v>0</v>
      </c>
      <c r="DZ65" s="118">
        <f t="shared" si="64"/>
        <v>0</v>
      </c>
      <c r="EA65" s="118">
        <f t="shared" si="64"/>
        <v>0</v>
      </c>
      <c r="EB65" s="118">
        <f t="shared" si="64"/>
        <v>0</v>
      </c>
      <c r="EC65" s="118">
        <f t="shared" si="64"/>
        <v>0</v>
      </c>
      <c r="ED65" s="118">
        <f t="shared" si="64"/>
        <v>0</v>
      </c>
      <c r="EE65" s="118">
        <f t="shared" si="64"/>
        <v>0</v>
      </c>
      <c r="EF65" s="118">
        <f t="shared" si="64"/>
        <v>0</v>
      </c>
    </row>
    <row r="66" spans="1:136" ht="33" customHeight="1">
      <c r="A66" s="176">
        <f t="shared" si="49"/>
        <v>57</v>
      </c>
      <c r="B66" s="177">
        <f>+'57'!$AD$103</f>
        <v>0</v>
      </c>
      <c r="C66" s="178" t="str">
        <f>+'57'!$AH$103</f>
        <v>New Balance</v>
      </c>
      <c r="D66" s="178" t="str">
        <f>+'57'!$B$103</f>
        <v>PWI2(ID)</v>
      </c>
      <c r="E66" s="178" t="str">
        <f>+'57'!$C$103</f>
        <v>Tong HongVN)</v>
      </c>
      <c r="F66" s="372">
        <f>+'57'!$D$103</f>
        <v>0</v>
      </c>
      <c r="G66" s="179" t="str">
        <f>+'57'!$E$103</f>
        <v/>
      </c>
      <c r="H66" s="179" t="str">
        <f>+'57'!$F$103</f>
        <v/>
      </c>
      <c r="I66" s="372">
        <f>+'57'!$G$103</f>
        <v>0</v>
      </c>
      <c r="J66" s="180">
        <f>+'57'!$H$103</f>
        <v>0</v>
      </c>
      <c r="K66" s="179" t="str">
        <f>+'57'!$I$103</f>
        <v/>
      </c>
      <c r="L66" s="179" t="str">
        <f>+'57'!$J$103</f>
        <v/>
      </c>
      <c r="M66" s="291"/>
      <c r="N66" s="181" t="str">
        <f>+'57'!$K$103</f>
        <v>Insert Leather Names of your Tannery</v>
      </c>
      <c r="O66" s="181">
        <f>+'57'!$L$103</f>
        <v>0</v>
      </c>
      <c r="P66" s="179">
        <f>+'57'!$M$103</f>
        <v>0</v>
      </c>
      <c r="Q66" s="180">
        <f>+'57'!$N$109</f>
        <v>0</v>
      </c>
      <c r="R66" s="180">
        <f>'57'!$G$40</f>
        <v>0</v>
      </c>
      <c r="S66" s="180">
        <f>+'57'!$O$109</f>
        <v>0</v>
      </c>
      <c r="T66" s="180">
        <f>'57'!$G$41</f>
        <v>0</v>
      </c>
      <c r="U66" s="180">
        <f>+'57'!$P$109</f>
        <v>0</v>
      </c>
      <c r="V66" s="180">
        <f>'57'!$G$42</f>
        <v>0</v>
      </c>
      <c r="W66" s="180">
        <f>+'57'!$Q$109</f>
        <v>0</v>
      </c>
      <c r="X66" s="180">
        <f>'57'!$G$43</f>
        <v>0</v>
      </c>
      <c r="Y66" s="180">
        <f>+'57'!$R$109</f>
        <v>0</v>
      </c>
      <c r="Z66" s="180">
        <f>'57'!$G$44</f>
        <v>0</v>
      </c>
      <c r="AA66" s="180">
        <f>+'57'!$S$109</f>
        <v>0</v>
      </c>
      <c r="AB66" s="180">
        <f>'57'!$G$45+'57'!$G$46+'57'!$G$47</f>
        <v>0</v>
      </c>
      <c r="AC66" s="180">
        <f>+'57'!$U$109</f>
        <v>0</v>
      </c>
      <c r="AD66" s="180">
        <f>+'57'!$V$109</f>
        <v>0</v>
      </c>
      <c r="AE66" s="180">
        <f>+'57'!$W$109</f>
        <v>0</v>
      </c>
      <c r="AF66" s="180">
        <f>+'57'!$X$109</f>
        <v>0</v>
      </c>
      <c r="AG66" s="180">
        <f>+'57'!$Y$109</f>
        <v>0</v>
      </c>
      <c r="AH66" s="180">
        <f>+'57'!$AB$109</f>
        <v>0</v>
      </c>
      <c r="AI66" s="182">
        <f>+'57'!$AC$109</f>
        <v>0</v>
      </c>
      <c r="AJ66" s="180">
        <f>+'57'!$AD$109</f>
        <v>0</v>
      </c>
      <c r="AK66" s="183">
        <f>+'57'!$AA$109</f>
        <v>0</v>
      </c>
      <c r="AL66" s="183">
        <f>+'57'!$AE$103</f>
        <v>1</v>
      </c>
      <c r="AM66" s="182">
        <f>+'57'!$AG$109</f>
        <v>0</v>
      </c>
      <c r="AN66" s="182">
        <f>+'57'!$AH$109</f>
        <v>0</v>
      </c>
      <c r="AO66" s="182">
        <f>+'57'!$AE$109</f>
        <v>0</v>
      </c>
      <c r="AP66" s="184">
        <f>+'57'!$AJ$109</f>
        <v>0</v>
      </c>
      <c r="AQ66" s="183">
        <f t="shared" si="42"/>
        <v>0.97</v>
      </c>
      <c r="AR66" s="185">
        <f t="shared" si="18"/>
        <v>0</v>
      </c>
      <c r="AS66" s="182">
        <f t="shared" si="43"/>
        <v>0</v>
      </c>
      <c r="AT66" s="182">
        <f t="shared" si="44"/>
        <v>0</v>
      </c>
      <c r="AU66" s="182">
        <f>+'57'!$AH$109</f>
        <v>0</v>
      </c>
      <c r="AV66" s="184">
        <f>+'57'!$AJ$109</f>
        <v>0</v>
      </c>
      <c r="AW66" s="182">
        <f t="shared" si="45"/>
        <v>0</v>
      </c>
      <c r="AX66" s="187">
        <f>+'57'!$AI$109</f>
        <v>0</v>
      </c>
      <c r="AY66" s="188">
        <f>+'57'!$B$83</f>
        <v>0</v>
      </c>
      <c r="AZ66" s="381">
        <f>'57'!F14</f>
        <v>0</v>
      </c>
      <c r="BA66" s="372" t="str">
        <f>IF('57'!$B$81="","",'57'!$B$81)</f>
        <v/>
      </c>
      <c r="BB66" s="3">
        <f t="shared" si="19"/>
        <v>0</v>
      </c>
      <c r="BC66" s="3">
        <f t="shared" si="46"/>
        <v>0</v>
      </c>
      <c r="BD66" s="3">
        <f t="shared" si="47"/>
        <v>0</v>
      </c>
      <c r="BE66" s="3">
        <f t="shared" si="48"/>
        <v>0</v>
      </c>
      <c r="BG66" s="42">
        <f>+'57'!$G$48</f>
        <v>0</v>
      </c>
      <c r="BI66" s="119">
        <f t="shared" si="58"/>
        <v>0</v>
      </c>
      <c r="BJ66" s="119">
        <f t="shared" si="58"/>
        <v>0</v>
      </c>
      <c r="BK66" s="119">
        <f t="shared" si="58"/>
        <v>0</v>
      </c>
      <c r="BL66" s="119">
        <f t="shared" si="58"/>
        <v>0</v>
      </c>
      <c r="BM66" s="119">
        <f t="shared" si="58"/>
        <v>0</v>
      </c>
      <c r="BN66" s="119">
        <f t="shared" si="58"/>
        <v>0</v>
      </c>
      <c r="BO66" s="119">
        <f t="shared" si="58"/>
        <v>0</v>
      </c>
      <c r="BP66" s="119">
        <f t="shared" si="58"/>
        <v>0</v>
      </c>
      <c r="BQ66" s="119">
        <f t="shared" si="58"/>
        <v>0</v>
      </c>
      <c r="BR66" s="119">
        <f t="shared" si="58"/>
        <v>0</v>
      </c>
      <c r="BS66" s="119">
        <f t="shared" si="59"/>
        <v>0</v>
      </c>
      <c r="BT66" s="119">
        <f t="shared" si="59"/>
        <v>0</v>
      </c>
      <c r="BU66" s="119">
        <f t="shared" si="59"/>
        <v>0</v>
      </c>
      <c r="BV66" s="119">
        <f t="shared" si="59"/>
        <v>0</v>
      </c>
      <c r="BW66" s="119">
        <f t="shared" si="59"/>
        <v>0</v>
      </c>
      <c r="BX66" s="119">
        <f t="shared" si="59"/>
        <v>0</v>
      </c>
      <c r="BY66" s="119">
        <f t="shared" si="59"/>
        <v>0</v>
      </c>
      <c r="BZ66" s="119">
        <f t="shared" si="59"/>
        <v>0</v>
      </c>
      <c r="CA66" s="119">
        <f t="shared" si="59"/>
        <v>0</v>
      </c>
      <c r="CB66" s="119">
        <f t="shared" si="59"/>
        <v>0</v>
      </c>
      <c r="CC66" s="119">
        <f t="shared" si="60"/>
        <v>0</v>
      </c>
      <c r="CD66" s="119">
        <f t="shared" si="60"/>
        <v>0</v>
      </c>
      <c r="CE66" s="119">
        <f t="shared" si="60"/>
        <v>0</v>
      </c>
      <c r="CF66" s="119">
        <f t="shared" si="60"/>
        <v>0</v>
      </c>
      <c r="CG66" s="119">
        <f t="shared" si="60"/>
        <v>0</v>
      </c>
      <c r="CH66" s="119">
        <f t="shared" si="60"/>
        <v>0</v>
      </c>
      <c r="CI66" s="119">
        <f t="shared" si="60"/>
        <v>0</v>
      </c>
      <c r="CJ66" s="119">
        <f t="shared" si="60"/>
        <v>0</v>
      </c>
      <c r="CK66" s="119">
        <f t="shared" si="60"/>
        <v>0</v>
      </c>
      <c r="CL66" s="119">
        <f t="shared" si="60"/>
        <v>0</v>
      </c>
      <c r="CM66" s="119">
        <f t="shared" si="61"/>
        <v>0</v>
      </c>
      <c r="CN66" s="119">
        <f t="shared" si="61"/>
        <v>0</v>
      </c>
      <c r="CO66" s="119">
        <f t="shared" si="61"/>
        <v>0</v>
      </c>
      <c r="CP66" s="119">
        <f t="shared" si="61"/>
        <v>0</v>
      </c>
      <c r="CQ66" s="119">
        <f t="shared" si="61"/>
        <v>0</v>
      </c>
      <c r="CR66" s="119">
        <f t="shared" si="61"/>
        <v>0</v>
      </c>
      <c r="CS66" s="119">
        <f t="shared" si="61"/>
        <v>0</v>
      </c>
      <c r="CT66" s="119">
        <f t="shared" si="61"/>
        <v>0</v>
      </c>
      <c r="CU66" s="119">
        <f t="shared" si="61"/>
        <v>0</v>
      </c>
      <c r="CV66" s="119">
        <f t="shared" si="61"/>
        <v>0</v>
      </c>
      <c r="CW66" s="119">
        <f t="shared" si="62"/>
        <v>0</v>
      </c>
      <c r="CX66" s="119">
        <f t="shared" si="62"/>
        <v>0</v>
      </c>
      <c r="CY66" s="119">
        <f t="shared" si="62"/>
        <v>0</v>
      </c>
      <c r="CZ66" s="119">
        <f t="shared" si="62"/>
        <v>0</v>
      </c>
      <c r="DA66" s="119">
        <f t="shared" si="62"/>
        <v>0</v>
      </c>
      <c r="DB66" s="119">
        <f t="shared" si="62"/>
        <v>0</v>
      </c>
      <c r="DC66" s="119">
        <f t="shared" si="62"/>
        <v>0</v>
      </c>
      <c r="DD66" s="119">
        <f t="shared" si="62"/>
        <v>0</v>
      </c>
      <c r="DE66" s="119">
        <f t="shared" si="62"/>
        <v>0</v>
      </c>
      <c r="DF66" s="119">
        <f t="shared" si="62"/>
        <v>0</v>
      </c>
      <c r="DH66" s="118">
        <f t="shared" si="57"/>
        <v>0</v>
      </c>
      <c r="DI66" s="118">
        <f t="shared" si="63"/>
        <v>0</v>
      </c>
      <c r="DJ66" s="118">
        <f t="shared" si="63"/>
        <v>0</v>
      </c>
      <c r="DK66" s="118">
        <f t="shared" si="63"/>
        <v>0</v>
      </c>
      <c r="DL66" s="118">
        <f t="shared" si="63"/>
        <v>0</v>
      </c>
      <c r="DM66" s="118">
        <f t="shared" si="63"/>
        <v>0</v>
      </c>
      <c r="DN66" s="118">
        <f t="shared" si="63"/>
        <v>0</v>
      </c>
      <c r="DO66" s="118">
        <f t="shared" si="63"/>
        <v>0</v>
      </c>
      <c r="DP66" s="118">
        <f t="shared" si="63"/>
        <v>0</v>
      </c>
      <c r="DQ66" s="118">
        <f t="shared" si="63"/>
        <v>0</v>
      </c>
      <c r="DR66" s="118">
        <f t="shared" si="63"/>
        <v>0</v>
      </c>
      <c r="DS66" s="118">
        <f t="shared" si="64"/>
        <v>0</v>
      </c>
      <c r="DT66" s="118">
        <f t="shared" si="64"/>
        <v>0</v>
      </c>
      <c r="DU66" s="118">
        <f t="shared" si="64"/>
        <v>0</v>
      </c>
      <c r="DV66" s="118">
        <f t="shared" si="64"/>
        <v>0</v>
      </c>
      <c r="DW66" s="118">
        <f t="shared" si="64"/>
        <v>0</v>
      </c>
      <c r="DX66" s="118">
        <f t="shared" si="64"/>
        <v>0</v>
      </c>
      <c r="DY66" s="118">
        <f t="shared" si="64"/>
        <v>0</v>
      </c>
      <c r="DZ66" s="118">
        <f t="shared" si="64"/>
        <v>0</v>
      </c>
      <c r="EA66" s="118">
        <f t="shared" si="64"/>
        <v>0</v>
      </c>
      <c r="EB66" s="118">
        <f t="shared" si="64"/>
        <v>0</v>
      </c>
      <c r="EC66" s="118">
        <f t="shared" si="64"/>
        <v>0</v>
      </c>
      <c r="ED66" s="118">
        <f t="shared" si="64"/>
        <v>0</v>
      </c>
      <c r="EE66" s="118">
        <f t="shared" si="64"/>
        <v>0</v>
      </c>
      <c r="EF66" s="118">
        <f t="shared" si="64"/>
        <v>0</v>
      </c>
    </row>
    <row r="67" spans="1:136" ht="33" customHeight="1">
      <c r="A67" s="176">
        <f t="shared" si="49"/>
        <v>58</v>
      </c>
      <c r="B67" s="177">
        <f>+'58'!$AD$103</f>
        <v>0</v>
      </c>
      <c r="C67" s="178" t="str">
        <f>+'58'!$AH$103</f>
        <v>New Balance</v>
      </c>
      <c r="D67" s="178" t="str">
        <f>+'58'!$B$103</f>
        <v>PWI2(ID)</v>
      </c>
      <c r="E67" s="178" t="str">
        <f>+'58'!$C$103</f>
        <v>Tong HongVN)</v>
      </c>
      <c r="F67" s="372">
        <f>+'58'!$D$103</f>
        <v>0</v>
      </c>
      <c r="G67" s="179" t="str">
        <f>+'58'!$E$103</f>
        <v/>
      </c>
      <c r="H67" s="179" t="str">
        <f>+'58'!$F$103</f>
        <v/>
      </c>
      <c r="I67" s="372">
        <f>+'58'!$G$103</f>
        <v>0</v>
      </c>
      <c r="J67" s="180">
        <f>+'58'!$H$103</f>
        <v>0</v>
      </c>
      <c r="K67" s="179" t="str">
        <f>+'58'!$I$103</f>
        <v/>
      </c>
      <c r="L67" s="179" t="str">
        <f>+'58'!$J$103</f>
        <v/>
      </c>
      <c r="M67" s="291"/>
      <c r="N67" s="181" t="str">
        <f>+'58'!$K$103</f>
        <v>Insert Leather Names of your Tannery</v>
      </c>
      <c r="O67" s="181">
        <f>+'58'!$L$103</f>
        <v>0</v>
      </c>
      <c r="P67" s="179">
        <f>+'58'!$M$103</f>
        <v>0</v>
      </c>
      <c r="Q67" s="180">
        <f>+'58'!$N$109</f>
        <v>0</v>
      </c>
      <c r="R67" s="180">
        <f>'58'!$G$40</f>
        <v>0</v>
      </c>
      <c r="S67" s="180">
        <f>+'58'!$O$109</f>
        <v>0</v>
      </c>
      <c r="T67" s="180">
        <f>'58'!$G$41</f>
        <v>0</v>
      </c>
      <c r="U67" s="180">
        <f>+'58'!$P$109</f>
        <v>0</v>
      </c>
      <c r="V67" s="180">
        <f>'58'!$G$42</f>
        <v>0</v>
      </c>
      <c r="W67" s="180">
        <f>+'58'!$Q$109</f>
        <v>0</v>
      </c>
      <c r="X67" s="180">
        <f>'58'!$G$43</f>
        <v>0</v>
      </c>
      <c r="Y67" s="180">
        <f>+'58'!$R$109</f>
        <v>0</v>
      </c>
      <c r="Z67" s="180">
        <f>'58'!$G$44</f>
        <v>0</v>
      </c>
      <c r="AA67" s="180">
        <f>+'58'!$S$109</f>
        <v>0</v>
      </c>
      <c r="AB67" s="180">
        <f>'58'!$G$45+'58'!$G$46+'58'!$G$47</f>
        <v>0</v>
      </c>
      <c r="AC67" s="180">
        <f>+'58'!$U$109</f>
        <v>0</v>
      </c>
      <c r="AD67" s="180">
        <f>+'58'!$V$109</f>
        <v>0</v>
      </c>
      <c r="AE67" s="180">
        <f>+'58'!$W$109</f>
        <v>0</v>
      </c>
      <c r="AF67" s="180">
        <f>+'58'!$X$109</f>
        <v>0</v>
      </c>
      <c r="AG67" s="180">
        <f>+'58'!$Y$109</f>
        <v>0</v>
      </c>
      <c r="AH67" s="180">
        <f>+'58'!$AB$109</f>
        <v>0</v>
      </c>
      <c r="AI67" s="182">
        <f>+'58'!$AC$109</f>
        <v>0</v>
      </c>
      <c r="AJ67" s="180">
        <f>+'58'!$AD$109</f>
        <v>0</v>
      </c>
      <c r="AK67" s="183">
        <f>+'58'!$AA$109</f>
        <v>0</v>
      </c>
      <c r="AL67" s="183">
        <f>+'58'!$AE$103</f>
        <v>1</v>
      </c>
      <c r="AM67" s="182">
        <f>+'58'!$AG$109</f>
        <v>0</v>
      </c>
      <c r="AN67" s="182">
        <f>+'58'!$AH$109</f>
        <v>0</v>
      </c>
      <c r="AO67" s="182">
        <f>+'58'!$AE$109</f>
        <v>0</v>
      </c>
      <c r="AP67" s="184">
        <f>+'58'!$AJ$109</f>
        <v>0</v>
      </c>
      <c r="AQ67" s="183">
        <f t="shared" si="42"/>
        <v>0.97</v>
      </c>
      <c r="AR67" s="185">
        <f t="shared" si="18"/>
        <v>0</v>
      </c>
      <c r="AS67" s="182">
        <f t="shared" si="43"/>
        <v>0</v>
      </c>
      <c r="AT67" s="182">
        <f t="shared" si="44"/>
        <v>0</v>
      </c>
      <c r="AU67" s="182">
        <f>+'58'!$AH$109</f>
        <v>0</v>
      </c>
      <c r="AV67" s="184">
        <f>+'58'!$AJ$109</f>
        <v>0</v>
      </c>
      <c r="AW67" s="182">
        <f t="shared" si="45"/>
        <v>0</v>
      </c>
      <c r="AX67" s="187">
        <f>+'58'!$AI$109</f>
        <v>0</v>
      </c>
      <c r="AY67" s="188">
        <f>+'58'!$B$83</f>
        <v>0</v>
      </c>
      <c r="AZ67" s="381">
        <f>'58'!F14</f>
        <v>0</v>
      </c>
      <c r="BA67" s="372" t="str">
        <f>IF('58'!$B$81="","",'58'!$B$81)</f>
        <v/>
      </c>
      <c r="BB67" s="3">
        <f t="shared" si="19"/>
        <v>0</v>
      </c>
      <c r="BC67" s="3">
        <f t="shared" si="46"/>
        <v>0</v>
      </c>
      <c r="BD67" s="3">
        <f t="shared" si="47"/>
        <v>0</v>
      </c>
      <c r="BE67" s="3">
        <f t="shared" si="48"/>
        <v>0</v>
      </c>
      <c r="BG67" s="42">
        <f>+'58'!$G$48</f>
        <v>0</v>
      </c>
      <c r="BI67" s="119">
        <f t="shared" si="58"/>
        <v>0</v>
      </c>
      <c r="BJ67" s="119">
        <f t="shared" si="58"/>
        <v>0</v>
      </c>
      <c r="BK67" s="119">
        <f t="shared" si="58"/>
        <v>0</v>
      </c>
      <c r="BL67" s="119">
        <f t="shared" si="58"/>
        <v>0</v>
      </c>
      <c r="BM67" s="119">
        <f t="shared" si="58"/>
        <v>0</v>
      </c>
      <c r="BN67" s="119">
        <f t="shared" si="58"/>
        <v>0</v>
      </c>
      <c r="BO67" s="119">
        <f t="shared" si="58"/>
        <v>0</v>
      </c>
      <c r="BP67" s="119">
        <f t="shared" si="58"/>
        <v>0</v>
      </c>
      <c r="BQ67" s="119">
        <f t="shared" si="58"/>
        <v>0</v>
      </c>
      <c r="BR67" s="119">
        <f t="shared" si="58"/>
        <v>0</v>
      </c>
      <c r="BS67" s="119">
        <f t="shared" si="59"/>
        <v>0</v>
      </c>
      <c r="BT67" s="119">
        <f t="shared" si="59"/>
        <v>0</v>
      </c>
      <c r="BU67" s="119">
        <f t="shared" si="59"/>
        <v>0</v>
      </c>
      <c r="BV67" s="119">
        <f t="shared" si="59"/>
        <v>0</v>
      </c>
      <c r="BW67" s="119">
        <f t="shared" si="59"/>
        <v>0</v>
      </c>
      <c r="BX67" s="119">
        <f t="shared" si="59"/>
        <v>0</v>
      </c>
      <c r="BY67" s="119">
        <f t="shared" si="59"/>
        <v>0</v>
      </c>
      <c r="BZ67" s="119">
        <f t="shared" si="59"/>
        <v>0</v>
      </c>
      <c r="CA67" s="119">
        <f t="shared" si="59"/>
        <v>0</v>
      </c>
      <c r="CB67" s="119">
        <f t="shared" si="59"/>
        <v>0</v>
      </c>
      <c r="CC67" s="119">
        <f t="shared" si="60"/>
        <v>0</v>
      </c>
      <c r="CD67" s="119">
        <f t="shared" si="60"/>
        <v>0</v>
      </c>
      <c r="CE67" s="119">
        <f t="shared" si="60"/>
        <v>0</v>
      </c>
      <c r="CF67" s="119">
        <f t="shared" si="60"/>
        <v>0</v>
      </c>
      <c r="CG67" s="119">
        <f t="shared" si="60"/>
        <v>0</v>
      </c>
      <c r="CH67" s="119">
        <f t="shared" si="60"/>
        <v>0</v>
      </c>
      <c r="CI67" s="119">
        <f t="shared" si="60"/>
        <v>0</v>
      </c>
      <c r="CJ67" s="119">
        <f t="shared" si="60"/>
        <v>0</v>
      </c>
      <c r="CK67" s="119">
        <f t="shared" si="60"/>
        <v>0</v>
      </c>
      <c r="CL67" s="119">
        <f t="shared" si="60"/>
        <v>0</v>
      </c>
      <c r="CM67" s="119">
        <f t="shared" si="61"/>
        <v>0</v>
      </c>
      <c r="CN67" s="119">
        <f t="shared" si="61"/>
        <v>0</v>
      </c>
      <c r="CO67" s="119">
        <f t="shared" si="61"/>
        <v>0</v>
      </c>
      <c r="CP67" s="119">
        <f t="shared" si="61"/>
        <v>0</v>
      </c>
      <c r="CQ67" s="119">
        <f t="shared" si="61"/>
        <v>0</v>
      </c>
      <c r="CR67" s="119">
        <f t="shared" si="61"/>
        <v>0</v>
      </c>
      <c r="CS67" s="119">
        <f t="shared" si="61"/>
        <v>0</v>
      </c>
      <c r="CT67" s="119">
        <f t="shared" si="61"/>
        <v>0</v>
      </c>
      <c r="CU67" s="119">
        <f t="shared" si="61"/>
        <v>0</v>
      </c>
      <c r="CV67" s="119">
        <f t="shared" si="61"/>
        <v>0</v>
      </c>
      <c r="CW67" s="119">
        <f t="shared" si="62"/>
        <v>0</v>
      </c>
      <c r="CX67" s="119">
        <f t="shared" si="62"/>
        <v>0</v>
      </c>
      <c r="CY67" s="119">
        <f t="shared" si="62"/>
        <v>0</v>
      </c>
      <c r="CZ67" s="119">
        <f t="shared" si="62"/>
        <v>0</v>
      </c>
      <c r="DA67" s="119">
        <f t="shared" si="62"/>
        <v>0</v>
      </c>
      <c r="DB67" s="119">
        <f t="shared" si="62"/>
        <v>0</v>
      </c>
      <c r="DC67" s="119">
        <f t="shared" si="62"/>
        <v>0</v>
      </c>
      <c r="DD67" s="119">
        <f t="shared" si="62"/>
        <v>0</v>
      </c>
      <c r="DE67" s="119">
        <f t="shared" si="62"/>
        <v>0</v>
      </c>
      <c r="DF67" s="119">
        <f t="shared" si="62"/>
        <v>0</v>
      </c>
      <c r="DH67" s="118">
        <f t="shared" si="57"/>
        <v>0</v>
      </c>
      <c r="DI67" s="118">
        <f t="shared" si="63"/>
        <v>0</v>
      </c>
      <c r="DJ67" s="118">
        <f t="shared" si="63"/>
        <v>0</v>
      </c>
      <c r="DK67" s="118">
        <f t="shared" si="63"/>
        <v>0</v>
      </c>
      <c r="DL67" s="118">
        <f t="shared" si="63"/>
        <v>0</v>
      </c>
      <c r="DM67" s="118">
        <f t="shared" si="63"/>
        <v>0</v>
      </c>
      <c r="DN67" s="118">
        <f t="shared" si="63"/>
        <v>0</v>
      </c>
      <c r="DO67" s="118">
        <f t="shared" si="63"/>
        <v>0</v>
      </c>
      <c r="DP67" s="118">
        <f t="shared" si="63"/>
        <v>0</v>
      </c>
      <c r="DQ67" s="118">
        <f t="shared" si="63"/>
        <v>0</v>
      </c>
      <c r="DR67" s="118">
        <f t="shared" si="63"/>
        <v>0</v>
      </c>
      <c r="DS67" s="118">
        <f t="shared" si="64"/>
        <v>0</v>
      </c>
      <c r="DT67" s="118">
        <f t="shared" si="64"/>
        <v>0</v>
      </c>
      <c r="DU67" s="118">
        <f t="shared" si="64"/>
        <v>0</v>
      </c>
      <c r="DV67" s="118">
        <f t="shared" si="64"/>
        <v>0</v>
      </c>
      <c r="DW67" s="118">
        <f t="shared" si="64"/>
        <v>0</v>
      </c>
      <c r="DX67" s="118">
        <f t="shared" si="64"/>
        <v>0</v>
      </c>
      <c r="DY67" s="118">
        <f t="shared" si="64"/>
        <v>0</v>
      </c>
      <c r="DZ67" s="118">
        <f t="shared" si="64"/>
        <v>0</v>
      </c>
      <c r="EA67" s="118">
        <f t="shared" si="64"/>
        <v>0</v>
      </c>
      <c r="EB67" s="118">
        <f t="shared" si="64"/>
        <v>0</v>
      </c>
      <c r="EC67" s="118">
        <f t="shared" si="64"/>
        <v>0</v>
      </c>
      <c r="ED67" s="118">
        <f t="shared" si="64"/>
        <v>0</v>
      </c>
      <c r="EE67" s="118">
        <f t="shared" si="64"/>
        <v>0</v>
      </c>
      <c r="EF67" s="118">
        <f t="shared" si="64"/>
        <v>0</v>
      </c>
    </row>
    <row r="68" spans="1:136" ht="33" customHeight="1">
      <c r="A68" s="176">
        <f t="shared" si="49"/>
        <v>59</v>
      </c>
      <c r="B68" s="177">
        <f>+'59'!$AD$103</f>
        <v>0</v>
      </c>
      <c r="C68" s="178" t="str">
        <f>+'59'!$AH$103</f>
        <v>New Balance</v>
      </c>
      <c r="D68" s="178" t="str">
        <f>+'59'!$B$103</f>
        <v>PWI2(ID)</v>
      </c>
      <c r="E68" s="178" t="str">
        <f>+'59'!$C$103</f>
        <v>Tong HongVN)</v>
      </c>
      <c r="F68" s="372">
        <f>+'59'!$D$103</f>
        <v>0</v>
      </c>
      <c r="G68" s="179" t="str">
        <f>+'59'!$E$103</f>
        <v/>
      </c>
      <c r="H68" s="179" t="str">
        <f>+'59'!$F$103</f>
        <v/>
      </c>
      <c r="I68" s="372">
        <f>+'59'!$G$103</f>
        <v>0</v>
      </c>
      <c r="J68" s="180">
        <f>+'59'!$H$103</f>
        <v>0</v>
      </c>
      <c r="K68" s="179" t="str">
        <f>+'59'!$I$103</f>
        <v/>
      </c>
      <c r="L68" s="179" t="str">
        <f>+'59'!$J$103</f>
        <v/>
      </c>
      <c r="M68" s="291"/>
      <c r="N68" s="181" t="str">
        <f>+'59'!$K$103</f>
        <v>Insert Leather Names of your Tannery</v>
      </c>
      <c r="O68" s="181">
        <f>+'59'!$L$103</f>
        <v>0</v>
      </c>
      <c r="P68" s="179">
        <f>+'59'!$M$103</f>
        <v>0</v>
      </c>
      <c r="Q68" s="180">
        <f>+'59'!$N$109</f>
        <v>0</v>
      </c>
      <c r="R68" s="180">
        <f>'59'!$G$40</f>
        <v>0</v>
      </c>
      <c r="S68" s="180">
        <f>+'59'!$O$109</f>
        <v>0</v>
      </c>
      <c r="T68" s="180">
        <f>'59'!$G$41</f>
        <v>0</v>
      </c>
      <c r="U68" s="180">
        <f>+'59'!$P$109</f>
        <v>0</v>
      </c>
      <c r="V68" s="180">
        <f>'59'!$G$42</f>
        <v>0</v>
      </c>
      <c r="W68" s="180">
        <f>+'59'!$Q$109</f>
        <v>0</v>
      </c>
      <c r="X68" s="180">
        <f>'59'!$G$43</f>
        <v>0</v>
      </c>
      <c r="Y68" s="180">
        <f>+'59'!$R$109</f>
        <v>0</v>
      </c>
      <c r="Z68" s="180">
        <f>'59'!$G$44</f>
        <v>0</v>
      </c>
      <c r="AA68" s="180">
        <f>+'59'!$S$109</f>
        <v>0</v>
      </c>
      <c r="AB68" s="180">
        <f>'59'!$G$45+'59'!$G$46+'59'!$G$47</f>
        <v>0</v>
      </c>
      <c r="AC68" s="180">
        <f>+'59'!$U$109</f>
        <v>0</v>
      </c>
      <c r="AD68" s="180">
        <f>+'59'!$V$109</f>
        <v>0</v>
      </c>
      <c r="AE68" s="180">
        <f>+'59'!$W$109</f>
        <v>0</v>
      </c>
      <c r="AF68" s="180">
        <f>+'59'!$X$109</f>
        <v>0</v>
      </c>
      <c r="AG68" s="180">
        <f>+'59'!$Y$109</f>
        <v>0</v>
      </c>
      <c r="AH68" s="180">
        <f>+'59'!$AB$109</f>
        <v>0</v>
      </c>
      <c r="AI68" s="182">
        <f>+'59'!$AC$109</f>
        <v>0</v>
      </c>
      <c r="AJ68" s="180">
        <f>+'59'!$AD$109</f>
        <v>0</v>
      </c>
      <c r="AK68" s="183">
        <f>+'59'!$AA$109</f>
        <v>0</v>
      </c>
      <c r="AL68" s="183">
        <f>+'59'!$AE$103</f>
        <v>1</v>
      </c>
      <c r="AM68" s="182">
        <f>+'59'!$AG$109</f>
        <v>0</v>
      </c>
      <c r="AN68" s="182">
        <f>+'59'!$AH$109</f>
        <v>0</v>
      </c>
      <c r="AO68" s="182">
        <f>+'59'!$AE$109</f>
        <v>0</v>
      </c>
      <c r="AP68" s="184">
        <f>+'59'!$AJ$109</f>
        <v>0</v>
      </c>
      <c r="AQ68" s="183">
        <f t="shared" si="42"/>
        <v>0.97</v>
      </c>
      <c r="AR68" s="185">
        <f t="shared" si="18"/>
        <v>0</v>
      </c>
      <c r="AS68" s="182">
        <f t="shared" si="43"/>
        <v>0</v>
      </c>
      <c r="AT68" s="182">
        <f t="shared" si="44"/>
        <v>0</v>
      </c>
      <c r="AU68" s="182">
        <f>+'59'!$AH$109</f>
        <v>0</v>
      </c>
      <c r="AV68" s="184">
        <f>+'59'!$AJ$109</f>
        <v>0</v>
      </c>
      <c r="AW68" s="182">
        <f t="shared" si="45"/>
        <v>0</v>
      </c>
      <c r="AX68" s="187">
        <f>+'59'!$AI$109</f>
        <v>0</v>
      </c>
      <c r="AY68" s="188">
        <f>+'59'!$B$83</f>
        <v>0</v>
      </c>
      <c r="AZ68" s="381">
        <f>'59'!F14</f>
        <v>0</v>
      </c>
      <c r="BA68" s="372" t="str">
        <f>IF('59'!$B$81="","",'59'!$B$81)</f>
        <v/>
      </c>
      <c r="BB68" s="3">
        <f t="shared" si="19"/>
        <v>0</v>
      </c>
      <c r="BC68" s="3">
        <f t="shared" si="46"/>
        <v>0</v>
      </c>
      <c r="BD68" s="3">
        <f t="shared" si="47"/>
        <v>0</v>
      </c>
      <c r="BE68" s="3">
        <f t="shared" si="48"/>
        <v>0</v>
      </c>
      <c r="BG68" s="42">
        <f>+'59'!$G$48</f>
        <v>0</v>
      </c>
      <c r="BI68" s="119">
        <f t="shared" si="58"/>
        <v>0</v>
      </c>
      <c r="BJ68" s="119">
        <f t="shared" si="58"/>
        <v>0</v>
      </c>
      <c r="BK68" s="119">
        <f t="shared" si="58"/>
        <v>0</v>
      </c>
      <c r="BL68" s="119">
        <f t="shared" si="58"/>
        <v>0</v>
      </c>
      <c r="BM68" s="119">
        <f t="shared" si="58"/>
        <v>0</v>
      </c>
      <c r="BN68" s="119">
        <f t="shared" si="58"/>
        <v>0</v>
      </c>
      <c r="BO68" s="119">
        <f t="shared" si="58"/>
        <v>0</v>
      </c>
      <c r="BP68" s="119">
        <f t="shared" si="58"/>
        <v>0</v>
      </c>
      <c r="BQ68" s="119">
        <f t="shared" si="58"/>
        <v>0</v>
      </c>
      <c r="BR68" s="119">
        <f t="shared" si="58"/>
        <v>0</v>
      </c>
      <c r="BS68" s="119">
        <f t="shared" si="59"/>
        <v>0</v>
      </c>
      <c r="BT68" s="119">
        <f t="shared" si="59"/>
        <v>0</v>
      </c>
      <c r="BU68" s="119">
        <f t="shared" si="59"/>
        <v>0</v>
      </c>
      <c r="BV68" s="119">
        <f t="shared" si="59"/>
        <v>0</v>
      </c>
      <c r="BW68" s="119">
        <f t="shared" si="59"/>
        <v>0</v>
      </c>
      <c r="BX68" s="119">
        <f t="shared" si="59"/>
        <v>0</v>
      </c>
      <c r="BY68" s="119">
        <f t="shared" si="59"/>
        <v>0</v>
      </c>
      <c r="BZ68" s="119">
        <f t="shared" si="59"/>
        <v>0</v>
      </c>
      <c r="CA68" s="119">
        <f t="shared" si="59"/>
        <v>0</v>
      </c>
      <c r="CB68" s="119">
        <f t="shared" si="59"/>
        <v>0</v>
      </c>
      <c r="CC68" s="119">
        <f t="shared" si="60"/>
        <v>0</v>
      </c>
      <c r="CD68" s="119">
        <f t="shared" si="60"/>
        <v>0</v>
      </c>
      <c r="CE68" s="119">
        <f t="shared" si="60"/>
        <v>0</v>
      </c>
      <c r="CF68" s="119">
        <f t="shared" si="60"/>
        <v>0</v>
      </c>
      <c r="CG68" s="119">
        <f t="shared" si="60"/>
        <v>0</v>
      </c>
      <c r="CH68" s="119">
        <f t="shared" si="60"/>
        <v>0</v>
      </c>
      <c r="CI68" s="119">
        <f t="shared" si="60"/>
        <v>0</v>
      </c>
      <c r="CJ68" s="119">
        <f t="shared" si="60"/>
        <v>0</v>
      </c>
      <c r="CK68" s="119">
        <f t="shared" si="60"/>
        <v>0</v>
      </c>
      <c r="CL68" s="119">
        <f t="shared" si="60"/>
        <v>0</v>
      </c>
      <c r="CM68" s="119">
        <f t="shared" si="61"/>
        <v>0</v>
      </c>
      <c r="CN68" s="119">
        <f t="shared" si="61"/>
        <v>0</v>
      </c>
      <c r="CO68" s="119">
        <f t="shared" si="61"/>
        <v>0</v>
      </c>
      <c r="CP68" s="119">
        <f t="shared" si="61"/>
        <v>0</v>
      </c>
      <c r="CQ68" s="119">
        <f t="shared" si="61"/>
        <v>0</v>
      </c>
      <c r="CR68" s="119">
        <f t="shared" si="61"/>
        <v>0</v>
      </c>
      <c r="CS68" s="119">
        <f t="shared" si="61"/>
        <v>0</v>
      </c>
      <c r="CT68" s="119">
        <f t="shared" si="61"/>
        <v>0</v>
      </c>
      <c r="CU68" s="119">
        <f t="shared" si="61"/>
        <v>0</v>
      </c>
      <c r="CV68" s="119">
        <f t="shared" si="61"/>
        <v>0</v>
      </c>
      <c r="CW68" s="119">
        <f t="shared" si="62"/>
        <v>0</v>
      </c>
      <c r="CX68" s="119">
        <f t="shared" si="62"/>
        <v>0</v>
      </c>
      <c r="CY68" s="119">
        <f t="shared" si="62"/>
        <v>0</v>
      </c>
      <c r="CZ68" s="119">
        <f t="shared" si="62"/>
        <v>0</v>
      </c>
      <c r="DA68" s="119">
        <f t="shared" si="62"/>
        <v>0</v>
      </c>
      <c r="DB68" s="119">
        <f t="shared" si="62"/>
        <v>0</v>
      </c>
      <c r="DC68" s="119">
        <f t="shared" si="62"/>
        <v>0</v>
      </c>
      <c r="DD68" s="119">
        <f t="shared" si="62"/>
        <v>0</v>
      </c>
      <c r="DE68" s="119">
        <f t="shared" si="62"/>
        <v>0</v>
      </c>
      <c r="DF68" s="119">
        <f t="shared" si="62"/>
        <v>0</v>
      </c>
      <c r="DH68" s="118">
        <f t="shared" si="57"/>
        <v>0</v>
      </c>
      <c r="DI68" s="118">
        <f t="shared" si="63"/>
        <v>0</v>
      </c>
      <c r="DJ68" s="118">
        <f t="shared" si="63"/>
        <v>0</v>
      </c>
      <c r="DK68" s="118">
        <f t="shared" si="63"/>
        <v>0</v>
      </c>
      <c r="DL68" s="118">
        <f t="shared" si="63"/>
        <v>0</v>
      </c>
      <c r="DM68" s="118">
        <f t="shared" si="63"/>
        <v>0</v>
      </c>
      <c r="DN68" s="118">
        <f t="shared" si="63"/>
        <v>0</v>
      </c>
      <c r="DO68" s="118">
        <f t="shared" si="63"/>
        <v>0</v>
      </c>
      <c r="DP68" s="118">
        <f t="shared" si="63"/>
        <v>0</v>
      </c>
      <c r="DQ68" s="118">
        <f t="shared" si="63"/>
        <v>0</v>
      </c>
      <c r="DR68" s="118">
        <f t="shared" si="63"/>
        <v>0</v>
      </c>
      <c r="DS68" s="118">
        <f t="shared" si="64"/>
        <v>0</v>
      </c>
      <c r="DT68" s="118">
        <f t="shared" si="64"/>
        <v>0</v>
      </c>
      <c r="DU68" s="118">
        <f t="shared" si="64"/>
        <v>0</v>
      </c>
      <c r="DV68" s="118">
        <f t="shared" si="64"/>
        <v>0</v>
      </c>
      <c r="DW68" s="118">
        <f t="shared" si="64"/>
        <v>0</v>
      </c>
      <c r="DX68" s="118">
        <f t="shared" si="64"/>
        <v>0</v>
      </c>
      <c r="DY68" s="118">
        <f t="shared" si="64"/>
        <v>0</v>
      </c>
      <c r="DZ68" s="118">
        <f t="shared" si="64"/>
        <v>0</v>
      </c>
      <c r="EA68" s="118">
        <f t="shared" si="64"/>
        <v>0</v>
      </c>
      <c r="EB68" s="118">
        <f t="shared" si="64"/>
        <v>0</v>
      </c>
      <c r="EC68" s="118">
        <f t="shared" si="64"/>
        <v>0</v>
      </c>
      <c r="ED68" s="118">
        <f t="shared" si="64"/>
        <v>0</v>
      </c>
      <c r="EE68" s="118">
        <f t="shared" si="64"/>
        <v>0</v>
      </c>
      <c r="EF68" s="118">
        <f t="shared" si="64"/>
        <v>0</v>
      </c>
    </row>
    <row r="69" spans="1:136" ht="33" customHeight="1">
      <c r="A69" s="176">
        <f t="shared" si="49"/>
        <v>60</v>
      </c>
      <c r="B69" s="177">
        <f>+'60'!$AD$103</f>
        <v>0</v>
      </c>
      <c r="C69" s="178" t="str">
        <f>+'60'!$AH$103</f>
        <v>New Balance</v>
      </c>
      <c r="D69" s="178" t="str">
        <f>+'60'!$B$103</f>
        <v>PWI2(ID)</v>
      </c>
      <c r="E69" s="178" t="str">
        <f>+'60'!$C$103</f>
        <v>Tong HongVN)</v>
      </c>
      <c r="F69" s="372">
        <f>+'60'!$D$103</f>
        <v>0</v>
      </c>
      <c r="G69" s="179" t="str">
        <f>+'60'!$E$103</f>
        <v/>
      </c>
      <c r="H69" s="179" t="str">
        <f>+'60'!$F$103</f>
        <v/>
      </c>
      <c r="I69" s="372">
        <f>+'60'!$G$103</f>
        <v>0</v>
      </c>
      <c r="J69" s="180">
        <f>+'60'!$H$103</f>
        <v>0</v>
      </c>
      <c r="K69" s="179" t="str">
        <f>+'60'!$I$103</f>
        <v/>
      </c>
      <c r="L69" s="179" t="str">
        <f>+'60'!$J$103</f>
        <v/>
      </c>
      <c r="M69" s="291"/>
      <c r="N69" s="181" t="str">
        <f>+'60'!$K$103</f>
        <v>Insert Leather Names of your Tannery</v>
      </c>
      <c r="O69" s="181">
        <f>+'60'!$L$103</f>
        <v>0</v>
      </c>
      <c r="P69" s="179">
        <f>+'60'!$M$103</f>
        <v>0</v>
      </c>
      <c r="Q69" s="180">
        <f>+'60'!$N$109</f>
        <v>0</v>
      </c>
      <c r="R69" s="180">
        <f>'60'!$G$40</f>
        <v>0</v>
      </c>
      <c r="S69" s="180">
        <f>+'60'!$O$109</f>
        <v>0</v>
      </c>
      <c r="T69" s="180">
        <f>'60'!$G$41</f>
        <v>0</v>
      </c>
      <c r="U69" s="180">
        <f>+'60'!$P$109</f>
        <v>0</v>
      </c>
      <c r="V69" s="180">
        <f>'60'!$G$42</f>
        <v>0</v>
      </c>
      <c r="W69" s="180">
        <f>+'60'!$Q$109</f>
        <v>0</v>
      </c>
      <c r="X69" s="180">
        <f>'60'!$G$43</f>
        <v>0</v>
      </c>
      <c r="Y69" s="180">
        <f>+'60'!$R$109</f>
        <v>0</v>
      </c>
      <c r="Z69" s="180">
        <f>'60'!$G$44</f>
        <v>0</v>
      </c>
      <c r="AA69" s="180">
        <f>+'60'!$S$109</f>
        <v>0</v>
      </c>
      <c r="AB69" s="180">
        <f>'60'!$G$45+'60'!$G$46+'60'!$G$47</f>
        <v>0</v>
      </c>
      <c r="AC69" s="180">
        <f>+'60'!$U$109</f>
        <v>0</v>
      </c>
      <c r="AD69" s="180">
        <f>+'60'!$V$109</f>
        <v>0</v>
      </c>
      <c r="AE69" s="180">
        <f>+'60'!$W$109</f>
        <v>0</v>
      </c>
      <c r="AF69" s="180">
        <f>+'60'!$X$109</f>
        <v>0</v>
      </c>
      <c r="AG69" s="180">
        <f>+'60'!$Y$109</f>
        <v>0</v>
      </c>
      <c r="AH69" s="180">
        <f>+'60'!$AB$109</f>
        <v>0</v>
      </c>
      <c r="AI69" s="182">
        <f>+'60'!$AC$109</f>
        <v>0</v>
      </c>
      <c r="AJ69" s="180">
        <f>+'60'!$AD$109</f>
        <v>0</v>
      </c>
      <c r="AK69" s="183">
        <f>+'60'!$AA$109</f>
        <v>0</v>
      </c>
      <c r="AL69" s="183">
        <f>+'60'!$AE$103</f>
        <v>1</v>
      </c>
      <c r="AM69" s="182">
        <f>+'60'!$AG$109</f>
        <v>0</v>
      </c>
      <c r="AN69" s="182">
        <f>+'60'!$AH$109</f>
        <v>0</v>
      </c>
      <c r="AO69" s="182">
        <f>+'60'!$AE$109</f>
        <v>0</v>
      </c>
      <c r="AP69" s="184">
        <f>+'60'!$AJ$109</f>
        <v>0</v>
      </c>
      <c r="AQ69" s="183">
        <f t="shared" si="42"/>
        <v>0.97</v>
      </c>
      <c r="AR69" s="185">
        <f t="shared" si="18"/>
        <v>0</v>
      </c>
      <c r="AS69" s="182">
        <f t="shared" si="43"/>
        <v>0</v>
      </c>
      <c r="AT69" s="182">
        <f t="shared" si="44"/>
        <v>0</v>
      </c>
      <c r="AU69" s="182">
        <f>+'60'!$AH$109</f>
        <v>0</v>
      </c>
      <c r="AV69" s="184">
        <f>+'60'!$AJ$109</f>
        <v>0</v>
      </c>
      <c r="AW69" s="182">
        <f t="shared" si="45"/>
        <v>0</v>
      </c>
      <c r="AX69" s="187">
        <f>+'60'!$AI$109</f>
        <v>0</v>
      </c>
      <c r="AY69" s="188">
        <f>+'60'!$B$83</f>
        <v>0</v>
      </c>
      <c r="AZ69" s="381">
        <f>'60'!F14</f>
        <v>0</v>
      </c>
      <c r="BA69" s="372" t="str">
        <f>IF('60'!$B$81="","",'60'!$B$81)</f>
        <v/>
      </c>
      <c r="BB69" s="3">
        <f t="shared" si="19"/>
        <v>0</v>
      </c>
      <c r="BC69" s="3">
        <f t="shared" si="46"/>
        <v>0</v>
      </c>
      <c r="BD69" s="3">
        <f t="shared" si="47"/>
        <v>0</v>
      </c>
      <c r="BE69" s="3">
        <f t="shared" si="48"/>
        <v>0</v>
      </c>
      <c r="BG69" s="42">
        <f>+'60'!$G$48</f>
        <v>0</v>
      </c>
      <c r="BI69" s="119">
        <f t="shared" si="58"/>
        <v>0</v>
      </c>
      <c r="BJ69" s="119">
        <f t="shared" si="58"/>
        <v>0</v>
      </c>
      <c r="BK69" s="119">
        <f t="shared" si="58"/>
        <v>0</v>
      </c>
      <c r="BL69" s="119">
        <f t="shared" si="58"/>
        <v>0</v>
      </c>
      <c r="BM69" s="119">
        <f t="shared" si="58"/>
        <v>0</v>
      </c>
      <c r="BN69" s="119">
        <f t="shared" si="58"/>
        <v>0</v>
      </c>
      <c r="BO69" s="119">
        <f t="shared" si="58"/>
        <v>0</v>
      </c>
      <c r="BP69" s="119">
        <f t="shared" si="58"/>
        <v>0</v>
      </c>
      <c r="BQ69" s="119">
        <f t="shared" si="58"/>
        <v>0</v>
      </c>
      <c r="BR69" s="119">
        <f t="shared" si="58"/>
        <v>0</v>
      </c>
      <c r="BS69" s="119">
        <f t="shared" si="59"/>
        <v>0</v>
      </c>
      <c r="BT69" s="119">
        <f t="shared" si="59"/>
        <v>0</v>
      </c>
      <c r="BU69" s="119">
        <f t="shared" si="59"/>
        <v>0</v>
      </c>
      <c r="BV69" s="119">
        <f t="shared" si="59"/>
        <v>0</v>
      </c>
      <c r="BW69" s="119">
        <f t="shared" si="59"/>
        <v>0</v>
      </c>
      <c r="BX69" s="119">
        <f t="shared" si="59"/>
        <v>0</v>
      </c>
      <c r="BY69" s="119">
        <f t="shared" si="59"/>
        <v>0</v>
      </c>
      <c r="BZ69" s="119">
        <f t="shared" si="59"/>
        <v>0</v>
      </c>
      <c r="CA69" s="119">
        <f t="shared" si="59"/>
        <v>0</v>
      </c>
      <c r="CB69" s="119">
        <f t="shared" si="59"/>
        <v>0</v>
      </c>
      <c r="CC69" s="119">
        <f t="shared" si="60"/>
        <v>0</v>
      </c>
      <c r="CD69" s="119">
        <f t="shared" si="60"/>
        <v>0</v>
      </c>
      <c r="CE69" s="119">
        <f t="shared" si="60"/>
        <v>0</v>
      </c>
      <c r="CF69" s="119">
        <f t="shared" si="60"/>
        <v>0</v>
      </c>
      <c r="CG69" s="119">
        <f t="shared" si="60"/>
        <v>0</v>
      </c>
      <c r="CH69" s="119">
        <f t="shared" si="60"/>
        <v>0</v>
      </c>
      <c r="CI69" s="119">
        <f t="shared" si="60"/>
        <v>0</v>
      </c>
      <c r="CJ69" s="119">
        <f t="shared" si="60"/>
        <v>0</v>
      </c>
      <c r="CK69" s="119">
        <f t="shared" si="60"/>
        <v>0</v>
      </c>
      <c r="CL69" s="119">
        <f t="shared" si="60"/>
        <v>0</v>
      </c>
      <c r="CM69" s="119">
        <f t="shared" si="61"/>
        <v>0</v>
      </c>
      <c r="CN69" s="119">
        <f t="shared" si="61"/>
        <v>0</v>
      </c>
      <c r="CO69" s="119">
        <f t="shared" si="61"/>
        <v>0</v>
      </c>
      <c r="CP69" s="119">
        <f t="shared" si="61"/>
        <v>0</v>
      </c>
      <c r="CQ69" s="119">
        <f t="shared" si="61"/>
        <v>0</v>
      </c>
      <c r="CR69" s="119">
        <f t="shared" si="61"/>
        <v>0</v>
      </c>
      <c r="CS69" s="119">
        <f t="shared" si="61"/>
        <v>0</v>
      </c>
      <c r="CT69" s="119">
        <f t="shared" si="61"/>
        <v>0</v>
      </c>
      <c r="CU69" s="119">
        <f t="shared" si="61"/>
        <v>0</v>
      </c>
      <c r="CV69" s="119">
        <f t="shared" si="61"/>
        <v>0</v>
      </c>
      <c r="CW69" s="119">
        <f t="shared" si="62"/>
        <v>0</v>
      </c>
      <c r="CX69" s="119">
        <f t="shared" si="62"/>
        <v>0</v>
      </c>
      <c r="CY69" s="119">
        <f t="shared" si="62"/>
        <v>0</v>
      </c>
      <c r="CZ69" s="119">
        <f t="shared" si="62"/>
        <v>0</v>
      </c>
      <c r="DA69" s="119">
        <f t="shared" si="62"/>
        <v>0</v>
      </c>
      <c r="DB69" s="119">
        <f t="shared" si="62"/>
        <v>0</v>
      </c>
      <c r="DC69" s="119">
        <f t="shared" si="62"/>
        <v>0</v>
      </c>
      <c r="DD69" s="119">
        <f t="shared" si="62"/>
        <v>0</v>
      </c>
      <c r="DE69" s="119">
        <f t="shared" si="62"/>
        <v>0</v>
      </c>
      <c r="DF69" s="119">
        <f t="shared" si="62"/>
        <v>0</v>
      </c>
      <c r="DH69" s="118">
        <f t="shared" si="57"/>
        <v>0</v>
      </c>
      <c r="DI69" s="118">
        <f t="shared" si="63"/>
        <v>0</v>
      </c>
      <c r="DJ69" s="118">
        <f t="shared" si="63"/>
        <v>0</v>
      </c>
      <c r="DK69" s="118">
        <f t="shared" si="63"/>
        <v>0</v>
      </c>
      <c r="DL69" s="118">
        <f t="shared" si="63"/>
        <v>0</v>
      </c>
      <c r="DM69" s="118">
        <f t="shared" si="63"/>
        <v>0</v>
      </c>
      <c r="DN69" s="118">
        <f t="shared" si="63"/>
        <v>0</v>
      </c>
      <c r="DO69" s="118">
        <f t="shared" si="63"/>
        <v>0</v>
      </c>
      <c r="DP69" s="118">
        <f t="shared" si="63"/>
        <v>0</v>
      </c>
      <c r="DQ69" s="118">
        <f t="shared" si="63"/>
        <v>0</v>
      </c>
      <c r="DR69" s="118">
        <f t="shared" si="63"/>
        <v>0</v>
      </c>
      <c r="DS69" s="118">
        <f t="shared" si="64"/>
        <v>0</v>
      </c>
      <c r="DT69" s="118">
        <f t="shared" si="64"/>
        <v>0</v>
      </c>
      <c r="DU69" s="118">
        <f t="shared" si="64"/>
        <v>0</v>
      </c>
      <c r="DV69" s="118">
        <f t="shared" si="64"/>
        <v>0</v>
      </c>
      <c r="DW69" s="118">
        <f t="shared" si="64"/>
        <v>0</v>
      </c>
      <c r="DX69" s="118">
        <f t="shared" si="64"/>
        <v>0</v>
      </c>
      <c r="DY69" s="118">
        <f t="shared" si="64"/>
        <v>0</v>
      </c>
      <c r="DZ69" s="118">
        <f t="shared" si="64"/>
        <v>0</v>
      </c>
      <c r="EA69" s="118">
        <f t="shared" si="64"/>
        <v>0</v>
      </c>
      <c r="EB69" s="118">
        <f t="shared" si="64"/>
        <v>0</v>
      </c>
      <c r="EC69" s="118">
        <f t="shared" si="64"/>
        <v>0</v>
      </c>
      <c r="ED69" s="118">
        <f t="shared" si="64"/>
        <v>0</v>
      </c>
      <c r="EE69" s="118">
        <f t="shared" si="64"/>
        <v>0</v>
      </c>
      <c r="EF69" s="118">
        <f t="shared" si="64"/>
        <v>0</v>
      </c>
    </row>
    <row r="70" spans="1:136" ht="33" customHeight="1">
      <c r="A70" s="176">
        <f t="shared" si="49"/>
        <v>61</v>
      </c>
      <c r="B70" s="177">
        <f>+'61'!$AD$103</f>
        <v>0</v>
      </c>
      <c r="C70" s="178" t="str">
        <f>+'61'!$AH$103</f>
        <v>New Balance</v>
      </c>
      <c r="D70" s="178" t="str">
        <f>+'61'!$B$103</f>
        <v>PWI2(ID)</v>
      </c>
      <c r="E70" s="178" t="str">
        <f>+'61'!$C$103</f>
        <v>Tong HongVN)</v>
      </c>
      <c r="F70" s="372">
        <f>+'61'!$D$103</f>
        <v>0</v>
      </c>
      <c r="G70" s="179" t="str">
        <f>+'61'!$E$103</f>
        <v/>
      </c>
      <c r="H70" s="179" t="str">
        <f>+'61'!$F$103</f>
        <v/>
      </c>
      <c r="I70" s="372">
        <f>+'61'!$G$103</f>
        <v>0</v>
      </c>
      <c r="J70" s="180">
        <f>+'61'!$H$103</f>
        <v>0</v>
      </c>
      <c r="K70" s="179" t="str">
        <f>+'61'!$I$103</f>
        <v/>
      </c>
      <c r="L70" s="179" t="str">
        <f>+'61'!$J$103</f>
        <v/>
      </c>
      <c r="M70" s="291"/>
      <c r="N70" s="181" t="str">
        <f>+'61'!$K$103</f>
        <v>Insert Leather Names of your Tannery</v>
      </c>
      <c r="O70" s="181">
        <f>+'61'!$L$103</f>
        <v>0</v>
      </c>
      <c r="P70" s="179">
        <f>+'61'!$M$103</f>
        <v>0</v>
      </c>
      <c r="Q70" s="180">
        <f>+'61'!$N$109</f>
        <v>0</v>
      </c>
      <c r="R70" s="180">
        <f>'61'!$G$40</f>
        <v>0</v>
      </c>
      <c r="S70" s="180">
        <f>+'61'!$O$109</f>
        <v>0</v>
      </c>
      <c r="T70" s="180">
        <f>'61'!$G$41</f>
        <v>0</v>
      </c>
      <c r="U70" s="180">
        <f>+'61'!$P$109</f>
        <v>0</v>
      </c>
      <c r="V70" s="180">
        <f>'61'!$G$42</f>
        <v>0</v>
      </c>
      <c r="W70" s="180">
        <f>+'61'!$Q$109</f>
        <v>0</v>
      </c>
      <c r="X70" s="180">
        <f>'61'!$G$43</f>
        <v>0</v>
      </c>
      <c r="Y70" s="180">
        <f>+'61'!$R$109</f>
        <v>0</v>
      </c>
      <c r="Z70" s="180">
        <f>'61'!$G$44</f>
        <v>0</v>
      </c>
      <c r="AA70" s="180">
        <f>+'61'!$S$109</f>
        <v>0</v>
      </c>
      <c r="AB70" s="180">
        <f>'61'!$G$45+'61'!$G$46+'61'!$G$47</f>
        <v>0</v>
      </c>
      <c r="AC70" s="180">
        <f>+'61'!$U$109</f>
        <v>0</v>
      </c>
      <c r="AD70" s="180">
        <f>+'61'!$V$109</f>
        <v>0</v>
      </c>
      <c r="AE70" s="180">
        <f>+'61'!$W$109</f>
        <v>0</v>
      </c>
      <c r="AF70" s="180">
        <f>+'61'!$X$109</f>
        <v>0</v>
      </c>
      <c r="AG70" s="180">
        <f>+'61'!$Y$109</f>
        <v>0</v>
      </c>
      <c r="AH70" s="180">
        <f>+'61'!$AB$109</f>
        <v>0</v>
      </c>
      <c r="AI70" s="182">
        <f>+'61'!$AC$109</f>
        <v>0</v>
      </c>
      <c r="AJ70" s="180">
        <f>+'61'!$AD$109</f>
        <v>0</v>
      </c>
      <c r="AK70" s="183">
        <f>+'61'!$AA$109</f>
        <v>0</v>
      </c>
      <c r="AL70" s="183">
        <f>+'61'!$AE$103</f>
        <v>1</v>
      </c>
      <c r="AM70" s="182">
        <f>+'61'!$AG$109</f>
        <v>0</v>
      </c>
      <c r="AN70" s="182">
        <f>+'61'!$AH$109</f>
        <v>0</v>
      </c>
      <c r="AO70" s="182">
        <f>+'61'!$AE$109</f>
        <v>0</v>
      </c>
      <c r="AP70" s="184">
        <f>+'61'!$AJ$109</f>
        <v>0</v>
      </c>
      <c r="AQ70" s="183">
        <f t="shared" si="42"/>
        <v>0.97</v>
      </c>
      <c r="AR70" s="185">
        <f t="shared" si="18"/>
        <v>0</v>
      </c>
      <c r="AS70" s="182">
        <f t="shared" si="43"/>
        <v>0</v>
      </c>
      <c r="AT70" s="182">
        <f t="shared" si="44"/>
        <v>0</v>
      </c>
      <c r="AU70" s="182">
        <f>+'61'!$AH$109</f>
        <v>0</v>
      </c>
      <c r="AV70" s="184">
        <f>+'61'!$AJ$109</f>
        <v>0</v>
      </c>
      <c r="AW70" s="182">
        <f t="shared" si="45"/>
        <v>0</v>
      </c>
      <c r="AX70" s="187">
        <f>+'61'!$AI$109</f>
        <v>0</v>
      </c>
      <c r="AY70" s="188">
        <f>+'61'!$B$83</f>
        <v>0</v>
      </c>
      <c r="AZ70" s="381">
        <f>'61'!F14</f>
        <v>0</v>
      </c>
      <c r="BA70" s="372" t="str">
        <f>IF('61'!$B$81="","",'61'!$B$81)</f>
        <v/>
      </c>
      <c r="BB70" s="3">
        <f t="shared" si="19"/>
        <v>0</v>
      </c>
      <c r="BC70" s="3">
        <f t="shared" si="46"/>
        <v>0</v>
      </c>
      <c r="BD70" s="3">
        <f t="shared" si="47"/>
        <v>0</v>
      </c>
      <c r="BE70" s="3">
        <f t="shared" si="48"/>
        <v>0</v>
      </c>
      <c r="BG70" s="42">
        <f>+'61'!$G$48</f>
        <v>0</v>
      </c>
      <c r="BI70" s="119">
        <f t="shared" ref="BI70:BR79" si="65">IF(+$M70=BI$9,$BG70,0)</f>
        <v>0</v>
      </c>
      <c r="BJ70" s="119">
        <f t="shared" si="65"/>
        <v>0</v>
      </c>
      <c r="BK70" s="119">
        <f t="shared" si="65"/>
        <v>0</v>
      </c>
      <c r="BL70" s="119">
        <f t="shared" si="65"/>
        <v>0</v>
      </c>
      <c r="BM70" s="119">
        <f t="shared" si="65"/>
        <v>0</v>
      </c>
      <c r="BN70" s="119">
        <f t="shared" si="65"/>
        <v>0</v>
      </c>
      <c r="BO70" s="119">
        <f t="shared" si="65"/>
        <v>0</v>
      </c>
      <c r="BP70" s="119">
        <f t="shared" si="65"/>
        <v>0</v>
      </c>
      <c r="BQ70" s="119">
        <f t="shared" si="65"/>
        <v>0</v>
      </c>
      <c r="BR70" s="119">
        <f t="shared" si="65"/>
        <v>0</v>
      </c>
      <c r="BS70" s="119">
        <f t="shared" ref="BS70:CB79" si="66">IF(+$M70=BS$9,$BG70,0)</f>
        <v>0</v>
      </c>
      <c r="BT70" s="119">
        <f t="shared" si="66"/>
        <v>0</v>
      </c>
      <c r="BU70" s="119">
        <f t="shared" si="66"/>
        <v>0</v>
      </c>
      <c r="BV70" s="119">
        <f t="shared" si="66"/>
        <v>0</v>
      </c>
      <c r="BW70" s="119">
        <f t="shared" si="66"/>
        <v>0</v>
      </c>
      <c r="BX70" s="119">
        <f t="shared" si="66"/>
        <v>0</v>
      </c>
      <c r="BY70" s="119">
        <f t="shared" si="66"/>
        <v>0</v>
      </c>
      <c r="BZ70" s="119">
        <f t="shared" si="66"/>
        <v>0</v>
      </c>
      <c r="CA70" s="119">
        <f t="shared" si="66"/>
        <v>0</v>
      </c>
      <c r="CB70" s="119">
        <f t="shared" si="66"/>
        <v>0</v>
      </c>
      <c r="CC70" s="119">
        <f t="shared" ref="CC70:CL79" si="67">IF(+$M70=CC$9,$BG70,0)</f>
        <v>0</v>
      </c>
      <c r="CD70" s="119">
        <f t="shared" si="67"/>
        <v>0</v>
      </c>
      <c r="CE70" s="119">
        <f t="shared" si="67"/>
        <v>0</v>
      </c>
      <c r="CF70" s="119">
        <f t="shared" si="67"/>
        <v>0</v>
      </c>
      <c r="CG70" s="119">
        <f t="shared" si="67"/>
        <v>0</v>
      </c>
      <c r="CH70" s="119">
        <f t="shared" si="67"/>
        <v>0</v>
      </c>
      <c r="CI70" s="119">
        <f t="shared" si="67"/>
        <v>0</v>
      </c>
      <c r="CJ70" s="119">
        <f t="shared" si="67"/>
        <v>0</v>
      </c>
      <c r="CK70" s="119">
        <f t="shared" si="67"/>
        <v>0</v>
      </c>
      <c r="CL70" s="119">
        <f t="shared" si="67"/>
        <v>0</v>
      </c>
      <c r="CM70" s="119">
        <f t="shared" ref="CM70:CV79" si="68">IF(+$M70=CM$9,$BG70,0)</f>
        <v>0</v>
      </c>
      <c r="CN70" s="119">
        <f t="shared" si="68"/>
        <v>0</v>
      </c>
      <c r="CO70" s="119">
        <f t="shared" si="68"/>
        <v>0</v>
      </c>
      <c r="CP70" s="119">
        <f t="shared" si="68"/>
        <v>0</v>
      </c>
      <c r="CQ70" s="119">
        <f t="shared" si="68"/>
        <v>0</v>
      </c>
      <c r="CR70" s="119">
        <f t="shared" si="68"/>
        <v>0</v>
      </c>
      <c r="CS70" s="119">
        <f t="shared" si="68"/>
        <v>0</v>
      </c>
      <c r="CT70" s="119">
        <f t="shared" si="68"/>
        <v>0</v>
      </c>
      <c r="CU70" s="119">
        <f t="shared" si="68"/>
        <v>0</v>
      </c>
      <c r="CV70" s="119">
        <f t="shared" si="68"/>
        <v>0</v>
      </c>
      <c r="CW70" s="119">
        <f t="shared" ref="CW70:DF79" si="69">IF(+$M70=CW$9,$BG70,0)</f>
        <v>0</v>
      </c>
      <c r="CX70" s="119">
        <f t="shared" si="69"/>
        <v>0</v>
      </c>
      <c r="CY70" s="119">
        <f t="shared" si="69"/>
        <v>0</v>
      </c>
      <c r="CZ70" s="119">
        <f t="shared" si="69"/>
        <v>0</v>
      </c>
      <c r="DA70" s="119">
        <f t="shared" si="69"/>
        <v>0</v>
      </c>
      <c r="DB70" s="119">
        <f t="shared" si="69"/>
        <v>0</v>
      </c>
      <c r="DC70" s="119">
        <f t="shared" si="69"/>
        <v>0</v>
      </c>
      <c r="DD70" s="119">
        <f t="shared" si="69"/>
        <v>0</v>
      </c>
      <c r="DE70" s="119">
        <f t="shared" si="69"/>
        <v>0</v>
      </c>
      <c r="DF70" s="119">
        <f t="shared" si="69"/>
        <v>0</v>
      </c>
      <c r="DH70" s="118">
        <f t="shared" si="57"/>
        <v>0</v>
      </c>
      <c r="DI70" s="118">
        <f t="shared" ref="DI70:DR79" si="70">IF(+$M70=DI$9,$AO70,0)</f>
        <v>0</v>
      </c>
      <c r="DJ70" s="118">
        <f t="shared" si="70"/>
        <v>0</v>
      </c>
      <c r="DK70" s="118">
        <f t="shared" si="70"/>
        <v>0</v>
      </c>
      <c r="DL70" s="118">
        <f t="shared" si="70"/>
        <v>0</v>
      </c>
      <c r="DM70" s="118">
        <f t="shared" si="70"/>
        <v>0</v>
      </c>
      <c r="DN70" s="118">
        <f t="shared" si="70"/>
        <v>0</v>
      </c>
      <c r="DO70" s="118">
        <f t="shared" si="70"/>
        <v>0</v>
      </c>
      <c r="DP70" s="118">
        <f t="shared" si="70"/>
        <v>0</v>
      </c>
      <c r="DQ70" s="118">
        <f t="shared" si="70"/>
        <v>0</v>
      </c>
      <c r="DR70" s="118">
        <f t="shared" si="70"/>
        <v>0</v>
      </c>
      <c r="DS70" s="118">
        <f t="shared" ref="DS70:EF79" si="71">IF(+$M70=DS$9,$AO70,0)</f>
        <v>0</v>
      </c>
      <c r="DT70" s="118">
        <f t="shared" si="71"/>
        <v>0</v>
      </c>
      <c r="DU70" s="118">
        <f t="shared" si="71"/>
        <v>0</v>
      </c>
      <c r="DV70" s="118">
        <f t="shared" si="71"/>
        <v>0</v>
      </c>
      <c r="DW70" s="118">
        <f t="shared" si="71"/>
        <v>0</v>
      </c>
      <c r="DX70" s="118">
        <f t="shared" si="71"/>
        <v>0</v>
      </c>
      <c r="DY70" s="118">
        <f t="shared" si="71"/>
        <v>0</v>
      </c>
      <c r="DZ70" s="118">
        <f t="shared" si="71"/>
        <v>0</v>
      </c>
      <c r="EA70" s="118">
        <f t="shared" si="71"/>
        <v>0</v>
      </c>
      <c r="EB70" s="118">
        <f t="shared" si="71"/>
        <v>0</v>
      </c>
      <c r="EC70" s="118">
        <f t="shared" si="71"/>
        <v>0</v>
      </c>
      <c r="ED70" s="118">
        <f t="shared" si="71"/>
        <v>0</v>
      </c>
      <c r="EE70" s="118">
        <f t="shared" si="71"/>
        <v>0</v>
      </c>
      <c r="EF70" s="118">
        <f t="shared" si="71"/>
        <v>0</v>
      </c>
    </row>
    <row r="71" spans="1:136" ht="33" customHeight="1">
      <c r="A71" s="176">
        <f t="shared" si="49"/>
        <v>62</v>
      </c>
      <c r="B71" s="177">
        <f>+'62'!$AD$103</f>
        <v>0</v>
      </c>
      <c r="C71" s="178" t="str">
        <f>+'62'!$AH$103</f>
        <v>New Balance</v>
      </c>
      <c r="D71" s="178" t="str">
        <f>+'62'!$B$103</f>
        <v>PWI2(ID)</v>
      </c>
      <c r="E71" s="178" t="str">
        <f>+'62'!$C$103</f>
        <v>Tong HongVN)</v>
      </c>
      <c r="F71" s="372">
        <f>+'62'!$D$103</f>
        <v>0</v>
      </c>
      <c r="G71" s="179" t="str">
        <f>+'62'!$E$103</f>
        <v/>
      </c>
      <c r="H71" s="179" t="str">
        <f>+'62'!$F$103</f>
        <v/>
      </c>
      <c r="I71" s="372">
        <f>+'62'!$G$103</f>
        <v>0</v>
      </c>
      <c r="J71" s="180">
        <f>+'62'!$H$103</f>
        <v>0</v>
      </c>
      <c r="K71" s="179" t="str">
        <f>+'62'!$I$103</f>
        <v/>
      </c>
      <c r="L71" s="179" t="str">
        <f>+'62'!$J$103</f>
        <v/>
      </c>
      <c r="M71" s="291"/>
      <c r="N71" s="181" t="str">
        <f>+'62'!$K$103</f>
        <v>Insert Leather Names of your Tannery</v>
      </c>
      <c r="O71" s="181">
        <f>+'62'!$L$103</f>
        <v>0</v>
      </c>
      <c r="P71" s="179">
        <f>+'62'!$M$103</f>
        <v>0</v>
      </c>
      <c r="Q71" s="180">
        <f>+'62'!$N$109</f>
        <v>0</v>
      </c>
      <c r="R71" s="180">
        <f>'62'!$G$40</f>
        <v>0</v>
      </c>
      <c r="S71" s="180">
        <f>+'62'!$O$109</f>
        <v>0</v>
      </c>
      <c r="T71" s="180">
        <f>'62'!$G$41</f>
        <v>0</v>
      </c>
      <c r="U71" s="180">
        <f>+'62'!$P$109</f>
        <v>0</v>
      </c>
      <c r="V71" s="180">
        <f>'62'!$G$42</f>
        <v>0</v>
      </c>
      <c r="W71" s="180">
        <f>+'62'!$Q$109</f>
        <v>0</v>
      </c>
      <c r="X71" s="180">
        <f>'62'!$G$43</f>
        <v>0</v>
      </c>
      <c r="Y71" s="180">
        <f>+'62'!$R$109</f>
        <v>0</v>
      </c>
      <c r="Z71" s="180">
        <f>'62'!$G$44</f>
        <v>0</v>
      </c>
      <c r="AA71" s="180">
        <f>+'62'!$S$109</f>
        <v>0</v>
      </c>
      <c r="AB71" s="180">
        <f>'62'!$G$45+'62'!$G$46+'62'!$G$47</f>
        <v>0</v>
      </c>
      <c r="AC71" s="180">
        <f>+'62'!$U$109</f>
        <v>0</v>
      </c>
      <c r="AD71" s="180">
        <f>+'62'!$V$109</f>
        <v>0</v>
      </c>
      <c r="AE71" s="180">
        <f>+'62'!$W$109</f>
        <v>0</v>
      </c>
      <c r="AF71" s="180">
        <f>+'62'!$X$109</f>
        <v>0</v>
      </c>
      <c r="AG71" s="180">
        <f>+'62'!$Y$109</f>
        <v>0</v>
      </c>
      <c r="AH71" s="180">
        <f>+'62'!$AB$109</f>
        <v>0</v>
      </c>
      <c r="AI71" s="182">
        <f>+'62'!$AC$109</f>
        <v>0</v>
      </c>
      <c r="AJ71" s="180">
        <f>+'62'!$AD$109</f>
        <v>0</v>
      </c>
      <c r="AK71" s="183">
        <f>+'62'!$AA$109</f>
        <v>0</v>
      </c>
      <c r="AL71" s="183">
        <f>+'62'!$AE$103</f>
        <v>1</v>
      </c>
      <c r="AM71" s="182">
        <f>+'62'!$AG$109</f>
        <v>0</v>
      </c>
      <c r="AN71" s="182">
        <f>+'62'!$AH$109</f>
        <v>0</v>
      </c>
      <c r="AO71" s="182">
        <f>+'62'!$AE$109</f>
        <v>0</v>
      </c>
      <c r="AP71" s="184">
        <f>+'62'!$AJ$109</f>
        <v>0</v>
      </c>
      <c r="AQ71" s="183">
        <f t="shared" si="42"/>
        <v>0.97</v>
      </c>
      <c r="AR71" s="185">
        <f t="shared" si="18"/>
        <v>0</v>
      </c>
      <c r="AS71" s="182">
        <f t="shared" si="43"/>
        <v>0</v>
      </c>
      <c r="AT71" s="182">
        <f t="shared" si="44"/>
        <v>0</v>
      </c>
      <c r="AU71" s="182">
        <f>+'62'!$AH$109</f>
        <v>0</v>
      </c>
      <c r="AV71" s="184">
        <f>+'62'!$AJ$109</f>
        <v>0</v>
      </c>
      <c r="AW71" s="182">
        <f t="shared" si="45"/>
        <v>0</v>
      </c>
      <c r="AX71" s="187">
        <f>+'62'!$AI$109</f>
        <v>0</v>
      </c>
      <c r="AY71" s="188">
        <f>+'62'!$B$83</f>
        <v>0</v>
      </c>
      <c r="AZ71" s="381">
        <f>'62'!F14</f>
        <v>0</v>
      </c>
      <c r="BA71" s="372" t="str">
        <f>IF('62'!$B$81="","",'62'!$B$81)</f>
        <v/>
      </c>
      <c r="BB71" s="3">
        <f t="shared" si="19"/>
        <v>0</v>
      </c>
      <c r="BC71" s="3">
        <f t="shared" si="46"/>
        <v>0</v>
      </c>
      <c r="BD71" s="3">
        <f t="shared" si="47"/>
        <v>0</v>
      </c>
      <c r="BE71" s="3">
        <f t="shared" si="48"/>
        <v>0</v>
      </c>
      <c r="BG71" s="42">
        <f>+'62'!$G$48</f>
        <v>0</v>
      </c>
      <c r="BI71" s="119">
        <f t="shared" si="65"/>
        <v>0</v>
      </c>
      <c r="BJ71" s="119">
        <f t="shared" si="65"/>
        <v>0</v>
      </c>
      <c r="BK71" s="119">
        <f t="shared" si="65"/>
        <v>0</v>
      </c>
      <c r="BL71" s="119">
        <f t="shared" si="65"/>
        <v>0</v>
      </c>
      <c r="BM71" s="119">
        <f t="shared" si="65"/>
        <v>0</v>
      </c>
      <c r="BN71" s="119">
        <f t="shared" si="65"/>
        <v>0</v>
      </c>
      <c r="BO71" s="119">
        <f t="shared" si="65"/>
        <v>0</v>
      </c>
      <c r="BP71" s="119">
        <f t="shared" si="65"/>
        <v>0</v>
      </c>
      <c r="BQ71" s="119">
        <f t="shared" si="65"/>
        <v>0</v>
      </c>
      <c r="BR71" s="119">
        <f t="shared" si="65"/>
        <v>0</v>
      </c>
      <c r="BS71" s="119">
        <f t="shared" si="66"/>
        <v>0</v>
      </c>
      <c r="BT71" s="119">
        <f t="shared" si="66"/>
        <v>0</v>
      </c>
      <c r="BU71" s="119">
        <f t="shared" si="66"/>
        <v>0</v>
      </c>
      <c r="BV71" s="119">
        <f t="shared" si="66"/>
        <v>0</v>
      </c>
      <c r="BW71" s="119">
        <f t="shared" si="66"/>
        <v>0</v>
      </c>
      <c r="BX71" s="119">
        <f t="shared" si="66"/>
        <v>0</v>
      </c>
      <c r="BY71" s="119">
        <f t="shared" si="66"/>
        <v>0</v>
      </c>
      <c r="BZ71" s="119">
        <f t="shared" si="66"/>
        <v>0</v>
      </c>
      <c r="CA71" s="119">
        <f t="shared" si="66"/>
        <v>0</v>
      </c>
      <c r="CB71" s="119">
        <f t="shared" si="66"/>
        <v>0</v>
      </c>
      <c r="CC71" s="119">
        <f t="shared" si="67"/>
        <v>0</v>
      </c>
      <c r="CD71" s="119">
        <f t="shared" si="67"/>
        <v>0</v>
      </c>
      <c r="CE71" s="119">
        <f t="shared" si="67"/>
        <v>0</v>
      </c>
      <c r="CF71" s="119">
        <f t="shared" si="67"/>
        <v>0</v>
      </c>
      <c r="CG71" s="119">
        <f t="shared" si="67"/>
        <v>0</v>
      </c>
      <c r="CH71" s="119">
        <f t="shared" si="67"/>
        <v>0</v>
      </c>
      <c r="CI71" s="119">
        <f t="shared" si="67"/>
        <v>0</v>
      </c>
      <c r="CJ71" s="119">
        <f t="shared" si="67"/>
        <v>0</v>
      </c>
      <c r="CK71" s="119">
        <f t="shared" si="67"/>
        <v>0</v>
      </c>
      <c r="CL71" s="119">
        <f t="shared" si="67"/>
        <v>0</v>
      </c>
      <c r="CM71" s="119">
        <f t="shared" si="68"/>
        <v>0</v>
      </c>
      <c r="CN71" s="119">
        <f t="shared" si="68"/>
        <v>0</v>
      </c>
      <c r="CO71" s="119">
        <f t="shared" si="68"/>
        <v>0</v>
      </c>
      <c r="CP71" s="119">
        <f t="shared" si="68"/>
        <v>0</v>
      </c>
      <c r="CQ71" s="119">
        <f t="shared" si="68"/>
        <v>0</v>
      </c>
      <c r="CR71" s="119">
        <f t="shared" si="68"/>
        <v>0</v>
      </c>
      <c r="CS71" s="119">
        <f t="shared" si="68"/>
        <v>0</v>
      </c>
      <c r="CT71" s="119">
        <f t="shared" si="68"/>
        <v>0</v>
      </c>
      <c r="CU71" s="119">
        <f t="shared" si="68"/>
        <v>0</v>
      </c>
      <c r="CV71" s="119">
        <f t="shared" si="68"/>
        <v>0</v>
      </c>
      <c r="CW71" s="119">
        <f t="shared" si="69"/>
        <v>0</v>
      </c>
      <c r="CX71" s="119">
        <f t="shared" si="69"/>
        <v>0</v>
      </c>
      <c r="CY71" s="119">
        <f t="shared" si="69"/>
        <v>0</v>
      </c>
      <c r="CZ71" s="119">
        <f t="shared" si="69"/>
        <v>0</v>
      </c>
      <c r="DA71" s="119">
        <f t="shared" si="69"/>
        <v>0</v>
      </c>
      <c r="DB71" s="119">
        <f t="shared" si="69"/>
        <v>0</v>
      </c>
      <c r="DC71" s="119">
        <f t="shared" si="69"/>
        <v>0</v>
      </c>
      <c r="DD71" s="119">
        <f t="shared" si="69"/>
        <v>0</v>
      </c>
      <c r="DE71" s="119">
        <f t="shared" si="69"/>
        <v>0</v>
      </c>
      <c r="DF71" s="119">
        <f t="shared" si="69"/>
        <v>0</v>
      </c>
      <c r="DH71" s="118">
        <f t="shared" si="57"/>
        <v>0</v>
      </c>
      <c r="DI71" s="118">
        <f t="shared" si="70"/>
        <v>0</v>
      </c>
      <c r="DJ71" s="118">
        <f t="shared" si="70"/>
        <v>0</v>
      </c>
      <c r="DK71" s="118">
        <f t="shared" si="70"/>
        <v>0</v>
      </c>
      <c r="DL71" s="118">
        <f t="shared" si="70"/>
        <v>0</v>
      </c>
      <c r="DM71" s="118">
        <f t="shared" si="70"/>
        <v>0</v>
      </c>
      <c r="DN71" s="118">
        <f t="shared" si="70"/>
        <v>0</v>
      </c>
      <c r="DO71" s="118">
        <f t="shared" si="70"/>
        <v>0</v>
      </c>
      <c r="DP71" s="118">
        <f t="shared" si="70"/>
        <v>0</v>
      </c>
      <c r="DQ71" s="118">
        <f t="shared" si="70"/>
        <v>0</v>
      </c>
      <c r="DR71" s="118">
        <f t="shared" si="70"/>
        <v>0</v>
      </c>
      <c r="DS71" s="118">
        <f t="shared" si="71"/>
        <v>0</v>
      </c>
      <c r="DT71" s="118">
        <f t="shared" si="71"/>
        <v>0</v>
      </c>
      <c r="DU71" s="118">
        <f t="shared" si="71"/>
        <v>0</v>
      </c>
      <c r="DV71" s="118">
        <f t="shared" si="71"/>
        <v>0</v>
      </c>
      <c r="DW71" s="118">
        <f t="shared" si="71"/>
        <v>0</v>
      </c>
      <c r="DX71" s="118">
        <f t="shared" si="71"/>
        <v>0</v>
      </c>
      <c r="DY71" s="118">
        <f t="shared" si="71"/>
        <v>0</v>
      </c>
      <c r="DZ71" s="118">
        <f t="shared" si="71"/>
        <v>0</v>
      </c>
      <c r="EA71" s="118">
        <f t="shared" si="71"/>
        <v>0</v>
      </c>
      <c r="EB71" s="118">
        <f t="shared" si="71"/>
        <v>0</v>
      </c>
      <c r="EC71" s="118">
        <f t="shared" si="71"/>
        <v>0</v>
      </c>
      <c r="ED71" s="118">
        <f t="shared" si="71"/>
        <v>0</v>
      </c>
      <c r="EE71" s="118">
        <f t="shared" si="71"/>
        <v>0</v>
      </c>
      <c r="EF71" s="118">
        <f t="shared" si="71"/>
        <v>0</v>
      </c>
    </row>
    <row r="72" spans="1:136" ht="33" customHeight="1">
      <c r="A72" s="176">
        <f t="shared" si="49"/>
        <v>63</v>
      </c>
      <c r="B72" s="177">
        <f>+'63'!$AD$103</f>
        <v>0</v>
      </c>
      <c r="C72" s="178" t="str">
        <f>+'63'!$AH$103</f>
        <v>New Balance</v>
      </c>
      <c r="D72" s="178" t="str">
        <f>+'63'!$B$103</f>
        <v>PWI2(ID)</v>
      </c>
      <c r="E72" s="178" t="str">
        <f>+'63'!$C$103</f>
        <v>Tong HongVN)</v>
      </c>
      <c r="F72" s="372">
        <f>+'63'!$D$103</f>
        <v>0</v>
      </c>
      <c r="G72" s="179" t="str">
        <f>+'63'!$E$103</f>
        <v/>
      </c>
      <c r="H72" s="179" t="str">
        <f>+'63'!$F$103</f>
        <v/>
      </c>
      <c r="I72" s="372">
        <f>+'63'!$G$103</f>
        <v>0</v>
      </c>
      <c r="J72" s="180">
        <f>+'63'!$H$103</f>
        <v>0</v>
      </c>
      <c r="K72" s="179" t="str">
        <f>+'63'!$I$103</f>
        <v/>
      </c>
      <c r="L72" s="179" t="str">
        <f>+'63'!$J$103</f>
        <v/>
      </c>
      <c r="M72" s="291"/>
      <c r="N72" s="181" t="str">
        <f>+'63'!$K$103</f>
        <v>Insert Leather Names of your Tannery</v>
      </c>
      <c r="O72" s="181">
        <f>+'63'!$L$103</f>
        <v>0</v>
      </c>
      <c r="P72" s="179">
        <f>+'63'!$M$103</f>
        <v>0</v>
      </c>
      <c r="Q72" s="180">
        <f>+'63'!$N$109</f>
        <v>0</v>
      </c>
      <c r="R72" s="180">
        <f>'63'!$G$40</f>
        <v>0</v>
      </c>
      <c r="S72" s="180">
        <f>+'63'!$O$109</f>
        <v>0</v>
      </c>
      <c r="T72" s="180">
        <f>'63'!$G$41</f>
        <v>0</v>
      </c>
      <c r="U72" s="180">
        <f>+'63'!$P$109</f>
        <v>0</v>
      </c>
      <c r="V72" s="180">
        <f>'63'!$G$42</f>
        <v>0</v>
      </c>
      <c r="W72" s="180">
        <f>+'63'!$Q$109</f>
        <v>0</v>
      </c>
      <c r="X72" s="180">
        <f>'63'!$G$43</f>
        <v>0</v>
      </c>
      <c r="Y72" s="180">
        <f>+'63'!$R$109</f>
        <v>0</v>
      </c>
      <c r="Z72" s="180">
        <f>'63'!$G$44</f>
        <v>0</v>
      </c>
      <c r="AA72" s="180">
        <f>+'63'!$S$109</f>
        <v>0</v>
      </c>
      <c r="AB72" s="180">
        <f>'63'!$G$45+'63'!$G$46+'63'!$G$47</f>
        <v>0</v>
      </c>
      <c r="AC72" s="180">
        <f>+'63'!$U$109</f>
        <v>0</v>
      </c>
      <c r="AD72" s="180">
        <f>+'63'!$V$109</f>
        <v>0</v>
      </c>
      <c r="AE72" s="180">
        <f>+'63'!$W$109</f>
        <v>0</v>
      </c>
      <c r="AF72" s="180">
        <f>+'63'!$X$109</f>
        <v>0</v>
      </c>
      <c r="AG72" s="180">
        <f>+'63'!$Y$109</f>
        <v>0</v>
      </c>
      <c r="AH72" s="180">
        <f>+'63'!$AB$109</f>
        <v>0</v>
      </c>
      <c r="AI72" s="182">
        <f>+'63'!$AC$109</f>
        <v>0</v>
      </c>
      <c r="AJ72" s="180">
        <f>+'63'!$AD$109</f>
        <v>0</v>
      </c>
      <c r="AK72" s="183">
        <f>+'63'!$AA$109</f>
        <v>0</v>
      </c>
      <c r="AL72" s="183">
        <f>+'63'!$AE$103</f>
        <v>1</v>
      </c>
      <c r="AM72" s="182">
        <f>+'63'!$AG$109</f>
        <v>0</v>
      </c>
      <c r="AN72" s="182">
        <f>+'63'!$AH$109</f>
        <v>0</v>
      </c>
      <c r="AO72" s="182">
        <f>+'63'!$AE$109</f>
        <v>0</v>
      </c>
      <c r="AP72" s="184">
        <f>+'63'!$AJ$109</f>
        <v>0</v>
      </c>
      <c r="AQ72" s="183">
        <f t="shared" si="42"/>
        <v>0.97</v>
      </c>
      <c r="AR72" s="185">
        <f t="shared" si="18"/>
        <v>0</v>
      </c>
      <c r="AS72" s="182">
        <f t="shared" si="43"/>
        <v>0</v>
      </c>
      <c r="AT72" s="182">
        <f t="shared" si="44"/>
        <v>0</v>
      </c>
      <c r="AU72" s="182">
        <f>+'63'!$AH$109</f>
        <v>0</v>
      </c>
      <c r="AV72" s="184">
        <f>+'63'!$AJ$109</f>
        <v>0</v>
      </c>
      <c r="AW72" s="182">
        <f t="shared" si="45"/>
        <v>0</v>
      </c>
      <c r="AX72" s="187">
        <f>+'63'!$AI$109</f>
        <v>0</v>
      </c>
      <c r="AY72" s="188">
        <f>+'63'!$B$83</f>
        <v>0</v>
      </c>
      <c r="AZ72" s="381">
        <f>'63'!F14</f>
        <v>0</v>
      </c>
      <c r="BA72" s="372" t="str">
        <f>IF('63'!$B$81="","",'63'!$B$81)</f>
        <v/>
      </c>
      <c r="BB72" s="3">
        <f t="shared" si="19"/>
        <v>0</v>
      </c>
      <c r="BC72" s="3">
        <f t="shared" si="46"/>
        <v>0</v>
      </c>
      <c r="BD72" s="3">
        <f t="shared" si="47"/>
        <v>0</v>
      </c>
      <c r="BE72" s="3">
        <f t="shared" si="48"/>
        <v>0</v>
      </c>
      <c r="BG72" s="42">
        <f>+'63'!$G$48</f>
        <v>0</v>
      </c>
      <c r="BI72" s="119">
        <f t="shared" si="65"/>
        <v>0</v>
      </c>
      <c r="BJ72" s="119">
        <f t="shared" si="65"/>
        <v>0</v>
      </c>
      <c r="BK72" s="119">
        <f t="shared" si="65"/>
        <v>0</v>
      </c>
      <c r="BL72" s="119">
        <f t="shared" si="65"/>
        <v>0</v>
      </c>
      <c r="BM72" s="119">
        <f t="shared" si="65"/>
        <v>0</v>
      </c>
      <c r="BN72" s="119">
        <f t="shared" si="65"/>
        <v>0</v>
      </c>
      <c r="BO72" s="119">
        <f t="shared" si="65"/>
        <v>0</v>
      </c>
      <c r="BP72" s="119">
        <f t="shared" si="65"/>
        <v>0</v>
      </c>
      <c r="BQ72" s="119">
        <f t="shared" si="65"/>
        <v>0</v>
      </c>
      <c r="BR72" s="119">
        <f t="shared" si="65"/>
        <v>0</v>
      </c>
      <c r="BS72" s="119">
        <f t="shared" si="66"/>
        <v>0</v>
      </c>
      <c r="BT72" s="119">
        <f t="shared" si="66"/>
        <v>0</v>
      </c>
      <c r="BU72" s="119">
        <f t="shared" si="66"/>
        <v>0</v>
      </c>
      <c r="BV72" s="119">
        <f t="shared" si="66"/>
        <v>0</v>
      </c>
      <c r="BW72" s="119">
        <f t="shared" si="66"/>
        <v>0</v>
      </c>
      <c r="BX72" s="119">
        <f t="shared" si="66"/>
        <v>0</v>
      </c>
      <c r="BY72" s="119">
        <f t="shared" si="66"/>
        <v>0</v>
      </c>
      <c r="BZ72" s="119">
        <f t="shared" si="66"/>
        <v>0</v>
      </c>
      <c r="CA72" s="119">
        <f t="shared" si="66"/>
        <v>0</v>
      </c>
      <c r="CB72" s="119">
        <f t="shared" si="66"/>
        <v>0</v>
      </c>
      <c r="CC72" s="119">
        <f t="shared" si="67"/>
        <v>0</v>
      </c>
      <c r="CD72" s="119">
        <f t="shared" si="67"/>
        <v>0</v>
      </c>
      <c r="CE72" s="119">
        <f t="shared" si="67"/>
        <v>0</v>
      </c>
      <c r="CF72" s="119">
        <f t="shared" si="67"/>
        <v>0</v>
      </c>
      <c r="CG72" s="119">
        <f t="shared" si="67"/>
        <v>0</v>
      </c>
      <c r="CH72" s="119">
        <f t="shared" si="67"/>
        <v>0</v>
      </c>
      <c r="CI72" s="119">
        <f t="shared" si="67"/>
        <v>0</v>
      </c>
      <c r="CJ72" s="119">
        <f t="shared" si="67"/>
        <v>0</v>
      </c>
      <c r="CK72" s="119">
        <f t="shared" si="67"/>
        <v>0</v>
      </c>
      <c r="CL72" s="119">
        <f t="shared" si="67"/>
        <v>0</v>
      </c>
      <c r="CM72" s="119">
        <f t="shared" si="68"/>
        <v>0</v>
      </c>
      <c r="CN72" s="119">
        <f t="shared" si="68"/>
        <v>0</v>
      </c>
      <c r="CO72" s="119">
        <f t="shared" si="68"/>
        <v>0</v>
      </c>
      <c r="CP72" s="119">
        <f t="shared" si="68"/>
        <v>0</v>
      </c>
      <c r="CQ72" s="119">
        <f t="shared" si="68"/>
        <v>0</v>
      </c>
      <c r="CR72" s="119">
        <f t="shared" si="68"/>
        <v>0</v>
      </c>
      <c r="CS72" s="119">
        <f t="shared" si="68"/>
        <v>0</v>
      </c>
      <c r="CT72" s="119">
        <f t="shared" si="68"/>
        <v>0</v>
      </c>
      <c r="CU72" s="119">
        <f t="shared" si="68"/>
        <v>0</v>
      </c>
      <c r="CV72" s="119">
        <f t="shared" si="68"/>
        <v>0</v>
      </c>
      <c r="CW72" s="119">
        <f t="shared" si="69"/>
        <v>0</v>
      </c>
      <c r="CX72" s="119">
        <f t="shared" si="69"/>
        <v>0</v>
      </c>
      <c r="CY72" s="119">
        <f t="shared" si="69"/>
        <v>0</v>
      </c>
      <c r="CZ72" s="119">
        <f t="shared" si="69"/>
        <v>0</v>
      </c>
      <c r="DA72" s="119">
        <f t="shared" si="69"/>
        <v>0</v>
      </c>
      <c r="DB72" s="119">
        <f t="shared" si="69"/>
        <v>0</v>
      </c>
      <c r="DC72" s="119">
        <f t="shared" si="69"/>
        <v>0</v>
      </c>
      <c r="DD72" s="119">
        <f t="shared" si="69"/>
        <v>0</v>
      </c>
      <c r="DE72" s="119">
        <f t="shared" si="69"/>
        <v>0</v>
      </c>
      <c r="DF72" s="119">
        <f t="shared" si="69"/>
        <v>0</v>
      </c>
      <c r="DH72" s="118">
        <f t="shared" si="57"/>
        <v>0</v>
      </c>
      <c r="DI72" s="118">
        <f t="shared" si="70"/>
        <v>0</v>
      </c>
      <c r="DJ72" s="118">
        <f t="shared" si="70"/>
        <v>0</v>
      </c>
      <c r="DK72" s="118">
        <f t="shared" si="70"/>
        <v>0</v>
      </c>
      <c r="DL72" s="118">
        <f t="shared" si="70"/>
        <v>0</v>
      </c>
      <c r="DM72" s="118">
        <f t="shared" si="70"/>
        <v>0</v>
      </c>
      <c r="DN72" s="118">
        <f t="shared" si="70"/>
        <v>0</v>
      </c>
      <c r="DO72" s="118">
        <f t="shared" si="70"/>
        <v>0</v>
      </c>
      <c r="DP72" s="118">
        <f t="shared" si="70"/>
        <v>0</v>
      </c>
      <c r="DQ72" s="118">
        <f t="shared" si="70"/>
        <v>0</v>
      </c>
      <c r="DR72" s="118">
        <f t="shared" si="70"/>
        <v>0</v>
      </c>
      <c r="DS72" s="118">
        <f t="shared" si="71"/>
        <v>0</v>
      </c>
      <c r="DT72" s="118">
        <f t="shared" si="71"/>
        <v>0</v>
      </c>
      <c r="DU72" s="118">
        <f t="shared" si="71"/>
        <v>0</v>
      </c>
      <c r="DV72" s="118">
        <f t="shared" si="71"/>
        <v>0</v>
      </c>
      <c r="DW72" s="118">
        <f t="shared" si="71"/>
        <v>0</v>
      </c>
      <c r="DX72" s="118">
        <f t="shared" si="71"/>
        <v>0</v>
      </c>
      <c r="DY72" s="118">
        <f t="shared" si="71"/>
        <v>0</v>
      </c>
      <c r="DZ72" s="118">
        <f t="shared" si="71"/>
        <v>0</v>
      </c>
      <c r="EA72" s="118">
        <f t="shared" si="71"/>
        <v>0</v>
      </c>
      <c r="EB72" s="118">
        <f t="shared" si="71"/>
        <v>0</v>
      </c>
      <c r="EC72" s="118">
        <f t="shared" si="71"/>
        <v>0</v>
      </c>
      <c r="ED72" s="118">
        <f t="shared" si="71"/>
        <v>0</v>
      </c>
      <c r="EE72" s="118">
        <f t="shared" si="71"/>
        <v>0</v>
      </c>
      <c r="EF72" s="118">
        <f t="shared" si="71"/>
        <v>0</v>
      </c>
    </row>
    <row r="73" spans="1:136" ht="33" customHeight="1">
      <c r="A73" s="176">
        <f t="shared" si="49"/>
        <v>64</v>
      </c>
      <c r="B73" s="177">
        <f>+'64'!$AD$103</f>
        <v>0</v>
      </c>
      <c r="C73" s="178" t="str">
        <f>+'64'!$AH$103</f>
        <v>New Balance</v>
      </c>
      <c r="D73" s="178" t="str">
        <f>+'64'!$B$103</f>
        <v>PWI2(ID)</v>
      </c>
      <c r="E73" s="178" t="str">
        <f>+'64'!$C$103</f>
        <v>Tong HongVN)</v>
      </c>
      <c r="F73" s="372">
        <f>+'64'!$D$103</f>
        <v>0</v>
      </c>
      <c r="G73" s="179" t="str">
        <f>+'64'!$E$103</f>
        <v/>
      </c>
      <c r="H73" s="179" t="str">
        <f>+'64'!$F$103</f>
        <v/>
      </c>
      <c r="I73" s="372">
        <f>+'64'!$G$103</f>
        <v>0</v>
      </c>
      <c r="J73" s="180">
        <f>+'64'!$H$103</f>
        <v>0</v>
      </c>
      <c r="K73" s="179" t="str">
        <f>+'64'!$I$103</f>
        <v/>
      </c>
      <c r="L73" s="179" t="str">
        <f>+'64'!$J$103</f>
        <v/>
      </c>
      <c r="M73" s="291"/>
      <c r="N73" s="181" t="str">
        <f>+'64'!$K$103</f>
        <v>Insert Leather Names of your Tannery</v>
      </c>
      <c r="O73" s="181">
        <f>+'64'!$L$103</f>
        <v>0</v>
      </c>
      <c r="P73" s="179">
        <f>+'64'!$M$103</f>
        <v>0</v>
      </c>
      <c r="Q73" s="180">
        <f>+'64'!$N$109</f>
        <v>0</v>
      </c>
      <c r="R73" s="180">
        <f>'64'!$G$40</f>
        <v>0</v>
      </c>
      <c r="S73" s="180">
        <f>+'64'!$O$109</f>
        <v>0</v>
      </c>
      <c r="T73" s="180">
        <f>'64'!$G$41</f>
        <v>0</v>
      </c>
      <c r="U73" s="180">
        <f>+'64'!$P$109</f>
        <v>0</v>
      </c>
      <c r="V73" s="180">
        <f>'64'!$G$42</f>
        <v>0</v>
      </c>
      <c r="W73" s="180">
        <f>+'64'!$Q$109</f>
        <v>0</v>
      </c>
      <c r="X73" s="180">
        <f>'64'!$G$43</f>
        <v>0</v>
      </c>
      <c r="Y73" s="180">
        <f>+'64'!$R$109</f>
        <v>0</v>
      </c>
      <c r="Z73" s="180">
        <f>'64'!$G$44</f>
        <v>0</v>
      </c>
      <c r="AA73" s="180">
        <f>+'64'!$S$109</f>
        <v>0</v>
      </c>
      <c r="AB73" s="180">
        <f>'64'!$G$45+'64'!$G$46+'64'!$G$47</f>
        <v>0</v>
      </c>
      <c r="AC73" s="180">
        <f>+'64'!$U$109</f>
        <v>0</v>
      </c>
      <c r="AD73" s="180">
        <f>+'64'!$V$109</f>
        <v>0</v>
      </c>
      <c r="AE73" s="180">
        <f>+'64'!$W$109</f>
        <v>0</v>
      </c>
      <c r="AF73" s="180">
        <f>+'64'!$X$109</f>
        <v>0</v>
      </c>
      <c r="AG73" s="180">
        <f>+'64'!$Y$109</f>
        <v>0</v>
      </c>
      <c r="AH73" s="180">
        <f>+'64'!$AB$109</f>
        <v>0</v>
      </c>
      <c r="AI73" s="182">
        <f>+'64'!$AC$109</f>
        <v>0</v>
      </c>
      <c r="AJ73" s="180">
        <f>+'64'!$AD$109</f>
        <v>0</v>
      </c>
      <c r="AK73" s="183">
        <f>+'64'!$AA$109</f>
        <v>0</v>
      </c>
      <c r="AL73" s="183">
        <f>+'64'!$AE$103</f>
        <v>1</v>
      </c>
      <c r="AM73" s="182">
        <f>+'64'!$AG$109</f>
        <v>0</v>
      </c>
      <c r="AN73" s="182">
        <f>+'64'!$AH$109</f>
        <v>0</v>
      </c>
      <c r="AO73" s="182">
        <f>+'64'!$AE$109</f>
        <v>0</v>
      </c>
      <c r="AP73" s="184">
        <f>+'64'!$AJ$109</f>
        <v>0</v>
      </c>
      <c r="AQ73" s="183">
        <f t="shared" si="42"/>
        <v>0.97</v>
      </c>
      <c r="AR73" s="185">
        <f t="shared" si="18"/>
        <v>0</v>
      </c>
      <c r="AS73" s="182">
        <f t="shared" si="43"/>
        <v>0</v>
      </c>
      <c r="AT73" s="182">
        <f t="shared" si="44"/>
        <v>0</v>
      </c>
      <c r="AU73" s="182">
        <f>+'64'!$AH$109</f>
        <v>0</v>
      </c>
      <c r="AV73" s="184">
        <f>+'64'!$AJ$109</f>
        <v>0</v>
      </c>
      <c r="AW73" s="182">
        <f t="shared" si="45"/>
        <v>0</v>
      </c>
      <c r="AX73" s="187">
        <f>+'64'!$AI$109</f>
        <v>0</v>
      </c>
      <c r="AY73" s="188">
        <f>+'64'!$B$83</f>
        <v>0</v>
      </c>
      <c r="AZ73" s="381">
        <f>'64'!F14</f>
        <v>0</v>
      </c>
      <c r="BA73" s="372" t="str">
        <f>IF('64'!$B$81="","",'64'!$B$81)</f>
        <v/>
      </c>
      <c r="BB73" s="3">
        <f t="shared" si="19"/>
        <v>0</v>
      </c>
      <c r="BC73" s="3">
        <f t="shared" si="46"/>
        <v>0</v>
      </c>
      <c r="BD73" s="3">
        <f t="shared" si="47"/>
        <v>0</v>
      </c>
      <c r="BE73" s="3">
        <f t="shared" si="48"/>
        <v>0</v>
      </c>
      <c r="BG73" s="42">
        <f>+'64'!$G$48</f>
        <v>0</v>
      </c>
      <c r="BI73" s="119">
        <f t="shared" si="65"/>
        <v>0</v>
      </c>
      <c r="BJ73" s="119">
        <f t="shared" si="65"/>
        <v>0</v>
      </c>
      <c r="BK73" s="119">
        <f t="shared" si="65"/>
        <v>0</v>
      </c>
      <c r="BL73" s="119">
        <f t="shared" si="65"/>
        <v>0</v>
      </c>
      <c r="BM73" s="119">
        <f t="shared" si="65"/>
        <v>0</v>
      </c>
      <c r="BN73" s="119">
        <f t="shared" si="65"/>
        <v>0</v>
      </c>
      <c r="BO73" s="119">
        <f t="shared" si="65"/>
        <v>0</v>
      </c>
      <c r="BP73" s="119">
        <f t="shared" si="65"/>
        <v>0</v>
      </c>
      <c r="BQ73" s="119">
        <f t="shared" si="65"/>
        <v>0</v>
      </c>
      <c r="BR73" s="119">
        <f t="shared" si="65"/>
        <v>0</v>
      </c>
      <c r="BS73" s="119">
        <f t="shared" si="66"/>
        <v>0</v>
      </c>
      <c r="BT73" s="119">
        <f t="shared" si="66"/>
        <v>0</v>
      </c>
      <c r="BU73" s="119">
        <f t="shared" si="66"/>
        <v>0</v>
      </c>
      <c r="BV73" s="119">
        <f t="shared" si="66"/>
        <v>0</v>
      </c>
      <c r="BW73" s="119">
        <f t="shared" si="66"/>
        <v>0</v>
      </c>
      <c r="BX73" s="119">
        <f t="shared" si="66"/>
        <v>0</v>
      </c>
      <c r="BY73" s="119">
        <f t="shared" si="66"/>
        <v>0</v>
      </c>
      <c r="BZ73" s="119">
        <f t="shared" si="66"/>
        <v>0</v>
      </c>
      <c r="CA73" s="119">
        <f t="shared" si="66"/>
        <v>0</v>
      </c>
      <c r="CB73" s="119">
        <f t="shared" si="66"/>
        <v>0</v>
      </c>
      <c r="CC73" s="119">
        <f t="shared" si="67"/>
        <v>0</v>
      </c>
      <c r="CD73" s="119">
        <f t="shared" si="67"/>
        <v>0</v>
      </c>
      <c r="CE73" s="119">
        <f t="shared" si="67"/>
        <v>0</v>
      </c>
      <c r="CF73" s="119">
        <f t="shared" si="67"/>
        <v>0</v>
      </c>
      <c r="CG73" s="119">
        <f t="shared" si="67"/>
        <v>0</v>
      </c>
      <c r="CH73" s="119">
        <f t="shared" si="67"/>
        <v>0</v>
      </c>
      <c r="CI73" s="119">
        <f t="shared" si="67"/>
        <v>0</v>
      </c>
      <c r="CJ73" s="119">
        <f t="shared" si="67"/>
        <v>0</v>
      </c>
      <c r="CK73" s="119">
        <f t="shared" si="67"/>
        <v>0</v>
      </c>
      <c r="CL73" s="119">
        <f t="shared" si="67"/>
        <v>0</v>
      </c>
      <c r="CM73" s="119">
        <f t="shared" si="68"/>
        <v>0</v>
      </c>
      <c r="CN73" s="119">
        <f t="shared" si="68"/>
        <v>0</v>
      </c>
      <c r="CO73" s="119">
        <f t="shared" si="68"/>
        <v>0</v>
      </c>
      <c r="CP73" s="119">
        <f t="shared" si="68"/>
        <v>0</v>
      </c>
      <c r="CQ73" s="119">
        <f t="shared" si="68"/>
        <v>0</v>
      </c>
      <c r="CR73" s="119">
        <f t="shared" si="68"/>
        <v>0</v>
      </c>
      <c r="CS73" s="119">
        <f t="shared" si="68"/>
        <v>0</v>
      </c>
      <c r="CT73" s="119">
        <f t="shared" si="68"/>
        <v>0</v>
      </c>
      <c r="CU73" s="119">
        <f t="shared" si="68"/>
        <v>0</v>
      </c>
      <c r="CV73" s="119">
        <f t="shared" si="68"/>
        <v>0</v>
      </c>
      <c r="CW73" s="119">
        <f t="shared" si="69"/>
        <v>0</v>
      </c>
      <c r="CX73" s="119">
        <f t="shared" si="69"/>
        <v>0</v>
      </c>
      <c r="CY73" s="119">
        <f t="shared" si="69"/>
        <v>0</v>
      </c>
      <c r="CZ73" s="119">
        <f t="shared" si="69"/>
        <v>0</v>
      </c>
      <c r="DA73" s="119">
        <f t="shared" si="69"/>
        <v>0</v>
      </c>
      <c r="DB73" s="119">
        <f t="shared" si="69"/>
        <v>0</v>
      </c>
      <c r="DC73" s="119">
        <f t="shared" si="69"/>
        <v>0</v>
      </c>
      <c r="DD73" s="119">
        <f t="shared" si="69"/>
        <v>0</v>
      </c>
      <c r="DE73" s="119">
        <f t="shared" si="69"/>
        <v>0</v>
      </c>
      <c r="DF73" s="119">
        <f t="shared" si="69"/>
        <v>0</v>
      </c>
      <c r="DH73" s="118">
        <f t="shared" si="57"/>
        <v>0</v>
      </c>
      <c r="DI73" s="118">
        <f t="shared" si="70"/>
        <v>0</v>
      </c>
      <c r="DJ73" s="118">
        <f t="shared" si="70"/>
        <v>0</v>
      </c>
      <c r="DK73" s="118">
        <f t="shared" si="70"/>
        <v>0</v>
      </c>
      <c r="DL73" s="118">
        <f t="shared" si="70"/>
        <v>0</v>
      </c>
      <c r="DM73" s="118">
        <f t="shared" si="70"/>
        <v>0</v>
      </c>
      <c r="DN73" s="118">
        <f t="shared" si="70"/>
        <v>0</v>
      </c>
      <c r="DO73" s="118">
        <f t="shared" si="70"/>
        <v>0</v>
      </c>
      <c r="DP73" s="118">
        <f t="shared" si="70"/>
        <v>0</v>
      </c>
      <c r="DQ73" s="118">
        <f t="shared" si="70"/>
        <v>0</v>
      </c>
      <c r="DR73" s="118">
        <f t="shared" si="70"/>
        <v>0</v>
      </c>
      <c r="DS73" s="118">
        <f t="shared" si="71"/>
        <v>0</v>
      </c>
      <c r="DT73" s="118">
        <f t="shared" si="71"/>
        <v>0</v>
      </c>
      <c r="DU73" s="118">
        <f t="shared" si="71"/>
        <v>0</v>
      </c>
      <c r="DV73" s="118">
        <f t="shared" si="71"/>
        <v>0</v>
      </c>
      <c r="DW73" s="118">
        <f t="shared" si="71"/>
        <v>0</v>
      </c>
      <c r="DX73" s="118">
        <f t="shared" si="71"/>
        <v>0</v>
      </c>
      <c r="DY73" s="118">
        <f t="shared" si="71"/>
        <v>0</v>
      </c>
      <c r="DZ73" s="118">
        <f t="shared" si="71"/>
        <v>0</v>
      </c>
      <c r="EA73" s="118">
        <f t="shared" si="71"/>
        <v>0</v>
      </c>
      <c r="EB73" s="118">
        <f t="shared" si="71"/>
        <v>0</v>
      </c>
      <c r="EC73" s="118">
        <f t="shared" si="71"/>
        <v>0</v>
      </c>
      <c r="ED73" s="118">
        <f t="shared" si="71"/>
        <v>0</v>
      </c>
      <c r="EE73" s="118">
        <f t="shared" si="71"/>
        <v>0</v>
      </c>
      <c r="EF73" s="118">
        <f t="shared" si="71"/>
        <v>0</v>
      </c>
    </row>
    <row r="74" spans="1:136" ht="33" customHeight="1">
      <c r="A74" s="176">
        <f t="shared" si="49"/>
        <v>65</v>
      </c>
      <c r="B74" s="177">
        <f>+'65'!$AD$103</f>
        <v>0</v>
      </c>
      <c r="C74" s="178" t="str">
        <f>+'65'!$AH$103</f>
        <v>New Balance</v>
      </c>
      <c r="D74" s="178" t="str">
        <f>+'65'!$B$103</f>
        <v>PWI2(ID)</v>
      </c>
      <c r="E74" s="178" t="str">
        <f>+'65'!$C$103</f>
        <v>Tong HongVN)</v>
      </c>
      <c r="F74" s="372">
        <f>+'65'!$D$103</f>
        <v>0</v>
      </c>
      <c r="G74" s="179" t="str">
        <f>+'65'!$E$103</f>
        <v/>
      </c>
      <c r="H74" s="179" t="str">
        <f>+'65'!$F$103</f>
        <v/>
      </c>
      <c r="I74" s="372">
        <f>+'65'!$G$103</f>
        <v>0</v>
      </c>
      <c r="J74" s="180">
        <f>+'65'!$H$103</f>
        <v>0</v>
      </c>
      <c r="K74" s="179" t="str">
        <f>+'65'!$I$103</f>
        <v/>
      </c>
      <c r="L74" s="179" t="str">
        <f>+'65'!$J$103</f>
        <v/>
      </c>
      <c r="M74" s="291"/>
      <c r="N74" s="181" t="str">
        <f>+'65'!$K$103</f>
        <v>Insert Leather Names of your Tannery</v>
      </c>
      <c r="O74" s="181">
        <f>+'65'!$L$103</f>
        <v>0</v>
      </c>
      <c r="P74" s="179">
        <f>+'65'!$M$103</f>
        <v>0</v>
      </c>
      <c r="Q74" s="180">
        <f>+'65'!$N$109</f>
        <v>0</v>
      </c>
      <c r="R74" s="180">
        <f>'65'!$G$40</f>
        <v>0</v>
      </c>
      <c r="S74" s="180">
        <f>+'65'!$O$109</f>
        <v>0</v>
      </c>
      <c r="T74" s="180">
        <f>'65'!$G$41</f>
        <v>0</v>
      </c>
      <c r="U74" s="180">
        <f>+'65'!$P$109</f>
        <v>0</v>
      </c>
      <c r="V74" s="180">
        <f>'65'!$G$42</f>
        <v>0</v>
      </c>
      <c r="W74" s="180">
        <f>+'65'!$Q$109</f>
        <v>0</v>
      </c>
      <c r="X74" s="180">
        <f>'65'!$G$43</f>
        <v>0</v>
      </c>
      <c r="Y74" s="180">
        <f>+'65'!$R$109</f>
        <v>0</v>
      </c>
      <c r="Z74" s="180">
        <f>'65'!$G$44</f>
        <v>0</v>
      </c>
      <c r="AA74" s="180">
        <f>+'65'!$S$109</f>
        <v>0</v>
      </c>
      <c r="AB74" s="180">
        <f>'65'!$G$45+'65'!$G$46+'65'!$G$47</f>
        <v>0</v>
      </c>
      <c r="AC74" s="180">
        <f>+'65'!$U$109</f>
        <v>0</v>
      </c>
      <c r="AD74" s="180">
        <f>+'65'!$V$109</f>
        <v>0</v>
      </c>
      <c r="AE74" s="180">
        <f>+'65'!$W$109</f>
        <v>0</v>
      </c>
      <c r="AF74" s="180">
        <f>+'65'!$X$109</f>
        <v>0</v>
      </c>
      <c r="AG74" s="180">
        <f>+'65'!$Y$109</f>
        <v>0</v>
      </c>
      <c r="AH74" s="180">
        <f>+'65'!$AB$109</f>
        <v>0</v>
      </c>
      <c r="AI74" s="182">
        <f>+'65'!$AC$109</f>
        <v>0</v>
      </c>
      <c r="AJ74" s="180">
        <f>+'65'!$AD$109</f>
        <v>0</v>
      </c>
      <c r="AK74" s="183">
        <f>+'65'!$AA$109</f>
        <v>0</v>
      </c>
      <c r="AL74" s="183">
        <f>+'65'!$AE$103</f>
        <v>1</v>
      </c>
      <c r="AM74" s="182">
        <f>+'65'!$AG$109</f>
        <v>0</v>
      </c>
      <c r="AN74" s="182">
        <f>+'65'!$AH$109</f>
        <v>0</v>
      </c>
      <c r="AO74" s="182">
        <f>+'65'!$AE$109</f>
        <v>0</v>
      </c>
      <c r="AP74" s="184">
        <f>+'65'!$AJ$109</f>
        <v>0</v>
      </c>
      <c r="AQ74" s="183">
        <f t="shared" ref="AQ74:AQ79" si="72">IF(+AL74-AK74&gt;$AK$6,AL74-$AK$6,AK74)</f>
        <v>0.97</v>
      </c>
      <c r="AR74" s="185">
        <f t="shared" si="18"/>
        <v>0</v>
      </c>
      <c r="AS74" s="182">
        <f t="shared" ref="AS74:AS79" si="73">IF(AM74=0,0,IF(AQ74=AK74,0,(BG74*(AQ74-AK74)/AL74)))</f>
        <v>0</v>
      </c>
      <c r="AT74" s="182">
        <f t="shared" ref="AT74:AT79" si="74">IF(AR74&gt;AL74,0,BG74*(AL74-AR74)/AL74)</f>
        <v>0</v>
      </c>
      <c r="AU74" s="182">
        <f>+'65'!$AH$109</f>
        <v>0</v>
      </c>
      <c r="AV74" s="184">
        <f>+'65'!$AJ$109</f>
        <v>0</v>
      </c>
      <c r="AW74" s="182">
        <f t="shared" ref="AW74:AW79" si="75">+AS74+AT74+AU74-AV74</f>
        <v>0</v>
      </c>
      <c r="AX74" s="187">
        <f>+'65'!$AI$109</f>
        <v>0</v>
      </c>
      <c r="AY74" s="188">
        <f>+'65'!$B$83</f>
        <v>0</v>
      </c>
      <c r="AZ74" s="381">
        <f>'65'!F14</f>
        <v>0</v>
      </c>
      <c r="BA74" s="372" t="str">
        <f>IF('65'!$B$81="","",'65'!$B$81)</f>
        <v/>
      </c>
      <c r="BB74" s="3">
        <f t="shared" si="19"/>
        <v>0</v>
      </c>
      <c r="BC74" s="3">
        <f t="shared" ref="BC74:BC79" si="76">IF(+AJ74=0,0,AI74)</f>
        <v>0</v>
      </c>
      <c r="BD74" s="3">
        <f t="shared" ref="BD74:BD79" si="77">IF($BC$81=0,0,IF(+AJ74=0,0,+AJ74*BC74/$BC$81))</f>
        <v>0</v>
      </c>
      <c r="BE74" s="3">
        <f t="shared" ref="BE74:BE79" si="78">+AL74*AI74</f>
        <v>0</v>
      </c>
      <c r="BG74" s="42">
        <f>+'65'!$G$48</f>
        <v>0</v>
      </c>
      <c r="BI74" s="119">
        <f t="shared" si="65"/>
        <v>0</v>
      </c>
      <c r="BJ74" s="119">
        <f t="shared" si="65"/>
        <v>0</v>
      </c>
      <c r="BK74" s="119">
        <f t="shared" si="65"/>
        <v>0</v>
      </c>
      <c r="BL74" s="119">
        <f t="shared" si="65"/>
        <v>0</v>
      </c>
      <c r="BM74" s="119">
        <f t="shared" si="65"/>
        <v>0</v>
      </c>
      <c r="BN74" s="119">
        <f t="shared" si="65"/>
        <v>0</v>
      </c>
      <c r="BO74" s="119">
        <f t="shared" si="65"/>
        <v>0</v>
      </c>
      <c r="BP74" s="119">
        <f t="shared" si="65"/>
        <v>0</v>
      </c>
      <c r="BQ74" s="119">
        <f t="shared" si="65"/>
        <v>0</v>
      </c>
      <c r="BR74" s="119">
        <f t="shared" si="65"/>
        <v>0</v>
      </c>
      <c r="BS74" s="119">
        <f t="shared" si="66"/>
        <v>0</v>
      </c>
      <c r="BT74" s="119">
        <f t="shared" si="66"/>
        <v>0</v>
      </c>
      <c r="BU74" s="119">
        <f t="shared" si="66"/>
        <v>0</v>
      </c>
      <c r="BV74" s="119">
        <f t="shared" si="66"/>
        <v>0</v>
      </c>
      <c r="BW74" s="119">
        <f t="shared" si="66"/>
        <v>0</v>
      </c>
      <c r="BX74" s="119">
        <f t="shared" si="66"/>
        <v>0</v>
      </c>
      <c r="BY74" s="119">
        <f t="shared" si="66"/>
        <v>0</v>
      </c>
      <c r="BZ74" s="119">
        <f t="shared" si="66"/>
        <v>0</v>
      </c>
      <c r="CA74" s="119">
        <f t="shared" si="66"/>
        <v>0</v>
      </c>
      <c r="CB74" s="119">
        <f t="shared" si="66"/>
        <v>0</v>
      </c>
      <c r="CC74" s="119">
        <f t="shared" si="67"/>
        <v>0</v>
      </c>
      <c r="CD74" s="119">
        <f t="shared" si="67"/>
        <v>0</v>
      </c>
      <c r="CE74" s="119">
        <f t="shared" si="67"/>
        <v>0</v>
      </c>
      <c r="CF74" s="119">
        <f t="shared" si="67"/>
        <v>0</v>
      </c>
      <c r="CG74" s="119">
        <f t="shared" si="67"/>
        <v>0</v>
      </c>
      <c r="CH74" s="119">
        <f t="shared" si="67"/>
        <v>0</v>
      </c>
      <c r="CI74" s="119">
        <f t="shared" si="67"/>
        <v>0</v>
      </c>
      <c r="CJ74" s="119">
        <f t="shared" si="67"/>
        <v>0</v>
      </c>
      <c r="CK74" s="119">
        <f t="shared" si="67"/>
        <v>0</v>
      </c>
      <c r="CL74" s="119">
        <f t="shared" si="67"/>
        <v>0</v>
      </c>
      <c r="CM74" s="119">
        <f t="shared" si="68"/>
        <v>0</v>
      </c>
      <c r="CN74" s="119">
        <f t="shared" si="68"/>
        <v>0</v>
      </c>
      <c r="CO74" s="119">
        <f t="shared" si="68"/>
        <v>0</v>
      </c>
      <c r="CP74" s="119">
        <f t="shared" si="68"/>
        <v>0</v>
      </c>
      <c r="CQ74" s="119">
        <f t="shared" si="68"/>
        <v>0</v>
      </c>
      <c r="CR74" s="119">
        <f t="shared" si="68"/>
        <v>0</v>
      </c>
      <c r="CS74" s="119">
        <f t="shared" si="68"/>
        <v>0</v>
      </c>
      <c r="CT74" s="119">
        <f t="shared" si="68"/>
        <v>0</v>
      </c>
      <c r="CU74" s="119">
        <f t="shared" si="68"/>
        <v>0</v>
      </c>
      <c r="CV74" s="119">
        <f t="shared" si="68"/>
        <v>0</v>
      </c>
      <c r="CW74" s="119">
        <f t="shared" si="69"/>
        <v>0</v>
      </c>
      <c r="CX74" s="119">
        <f t="shared" si="69"/>
        <v>0</v>
      </c>
      <c r="CY74" s="119">
        <f t="shared" si="69"/>
        <v>0</v>
      </c>
      <c r="CZ74" s="119">
        <f t="shared" si="69"/>
        <v>0</v>
      </c>
      <c r="DA74" s="119">
        <f t="shared" si="69"/>
        <v>0</v>
      </c>
      <c r="DB74" s="119">
        <f t="shared" si="69"/>
        <v>0</v>
      </c>
      <c r="DC74" s="119">
        <f t="shared" si="69"/>
        <v>0</v>
      </c>
      <c r="DD74" s="119">
        <f t="shared" si="69"/>
        <v>0</v>
      </c>
      <c r="DE74" s="119">
        <f t="shared" si="69"/>
        <v>0</v>
      </c>
      <c r="DF74" s="119">
        <f t="shared" si="69"/>
        <v>0</v>
      </c>
      <c r="DH74" s="118">
        <f t="shared" si="57"/>
        <v>0</v>
      </c>
      <c r="DI74" s="118">
        <f t="shared" si="70"/>
        <v>0</v>
      </c>
      <c r="DJ74" s="118">
        <f t="shared" si="70"/>
        <v>0</v>
      </c>
      <c r="DK74" s="118">
        <f t="shared" si="70"/>
        <v>0</v>
      </c>
      <c r="DL74" s="118">
        <f t="shared" si="70"/>
        <v>0</v>
      </c>
      <c r="DM74" s="118">
        <f t="shared" si="70"/>
        <v>0</v>
      </c>
      <c r="DN74" s="118">
        <f t="shared" si="70"/>
        <v>0</v>
      </c>
      <c r="DO74" s="118">
        <f t="shared" si="70"/>
        <v>0</v>
      </c>
      <c r="DP74" s="118">
        <f t="shared" si="70"/>
        <v>0</v>
      </c>
      <c r="DQ74" s="118">
        <f t="shared" si="70"/>
        <v>0</v>
      </c>
      <c r="DR74" s="118">
        <f t="shared" si="70"/>
        <v>0</v>
      </c>
      <c r="DS74" s="118">
        <f t="shared" si="71"/>
        <v>0</v>
      </c>
      <c r="DT74" s="118">
        <f t="shared" si="71"/>
        <v>0</v>
      </c>
      <c r="DU74" s="118">
        <f t="shared" si="71"/>
        <v>0</v>
      </c>
      <c r="DV74" s="118">
        <f t="shared" si="71"/>
        <v>0</v>
      </c>
      <c r="DW74" s="118">
        <f t="shared" si="71"/>
        <v>0</v>
      </c>
      <c r="DX74" s="118">
        <f t="shared" si="71"/>
        <v>0</v>
      </c>
      <c r="DY74" s="118">
        <f t="shared" si="71"/>
        <v>0</v>
      </c>
      <c r="DZ74" s="118">
        <f t="shared" si="71"/>
        <v>0</v>
      </c>
      <c r="EA74" s="118">
        <f t="shared" si="71"/>
        <v>0</v>
      </c>
      <c r="EB74" s="118">
        <f t="shared" si="71"/>
        <v>0</v>
      </c>
      <c r="EC74" s="118">
        <f t="shared" si="71"/>
        <v>0</v>
      </c>
      <c r="ED74" s="118">
        <f t="shared" si="71"/>
        <v>0</v>
      </c>
      <c r="EE74" s="118">
        <f t="shared" si="71"/>
        <v>0</v>
      </c>
      <c r="EF74" s="118">
        <f t="shared" si="71"/>
        <v>0</v>
      </c>
    </row>
    <row r="75" spans="1:136" ht="33" customHeight="1">
      <c r="A75" s="176">
        <f t="shared" si="49"/>
        <v>66</v>
      </c>
      <c r="B75" s="177">
        <f>+'66'!$AD$103</f>
        <v>0</v>
      </c>
      <c r="C75" s="178" t="str">
        <f>+'66'!$AH$103</f>
        <v>New Balance</v>
      </c>
      <c r="D75" s="178" t="str">
        <f>+'66'!$B$103</f>
        <v>PWI2(ID)</v>
      </c>
      <c r="E75" s="178" t="str">
        <f>+'66'!$C$103</f>
        <v>Tong HongVN)</v>
      </c>
      <c r="F75" s="372">
        <f>+'66'!$D$103</f>
        <v>0</v>
      </c>
      <c r="G75" s="179" t="str">
        <f>+'66'!$E$103</f>
        <v/>
      </c>
      <c r="H75" s="179" t="str">
        <f>+'66'!$F$103</f>
        <v/>
      </c>
      <c r="I75" s="372">
        <f>+'66'!$G$103</f>
        <v>0</v>
      </c>
      <c r="J75" s="180">
        <f>+'66'!$H$103</f>
        <v>0</v>
      </c>
      <c r="K75" s="179" t="str">
        <f>+'66'!$I$103</f>
        <v/>
      </c>
      <c r="L75" s="179" t="str">
        <f>+'66'!$J$103</f>
        <v/>
      </c>
      <c r="M75" s="291"/>
      <c r="N75" s="181" t="str">
        <f>+'66'!$K$103</f>
        <v>Insert Leather Names of your Tannery</v>
      </c>
      <c r="O75" s="181">
        <f>+'66'!$L$103</f>
        <v>0</v>
      </c>
      <c r="P75" s="179">
        <f>+'66'!$M$103</f>
        <v>0</v>
      </c>
      <c r="Q75" s="180">
        <f>+'66'!$N$109</f>
        <v>0</v>
      </c>
      <c r="R75" s="180">
        <f>'66'!$G$40</f>
        <v>0</v>
      </c>
      <c r="S75" s="180">
        <f>+'66'!$O$109</f>
        <v>0</v>
      </c>
      <c r="T75" s="180">
        <f>'66'!$G$41</f>
        <v>0</v>
      </c>
      <c r="U75" s="180">
        <f>+'66'!$P$109</f>
        <v>0</v>
      </c>
      <c r="V75" s="180">
        <f>'66'!$G$42</f>
        <v>0</v>
      </c>
      <c r="W75" s="180">
        <f>+'66'!$Q$109</f>
        <v>0</v>
      </c>
      <c r="X75" s="180">
        <f>'66'!$G$43</f>
        <v>0</v>
      </c>
      <c r="Y75" s="180">
        <f>+'66'!$R$109</f>
        <v>0</v>
      </c>
      <c r="Z75" s="180">
        <f>'66'!$G$44</f>
        <v>0</v>
      </c>
      <c r="AA75" s="180">
        <f>+'66'!$S$109</f>
        <v>0</v>
      </c>
      <c r="AB75" s="180">
        <f>'66'!$G$45+'66'!$G$46+'66'!$G$47</f>
        <v>0</v>
      </c>
      <c r="AC75" s="180">
        <f>+'66'!$U$109</f>
        <v>0</v>
      </c>
      <c r="AD75" s="180">
        <f>+'66'!$V$109</f>
        <v>0</v>
      </c>
      <c r="AE75" s="180">
        <f>+'66'!$W$109</f>
        <v>0</v>
      </c>
      <c r="AF75" s="180">
        <f>+'66'!$X$109</f>
        <v>0</v>
      </c>
      <c r="AG75" s="180">
        <f>+'66'!$Y$109</f>
        <v>0</v>
      </c>
      <c r="AH75" s="180">
        <f>+'66'!$AB$109</f>
        <v>0</v>
      </c>
      <c r="AI75" s="182">
        <f>+'66'!$AC$109</f>
        <v>0</v>
      </c>
      <c r="AJ75" s="180">
        <f>+'66'!$AD$109</f>
        <v>0</v>
      </c>
      <c r="AK75" s="183">
        <f>+'66'!$AA$109</f>
        <v>0</v>
      </c>
      <c r="AL75" s="183">
        <f>+'66'!$AE$103</f>
        <v>1</v>
      </c>
      <c r="AM75" s="182">
        <f>+'66'!$AG$109</f>
        <v>0</v>
      </c>
      <c r="AN75" s="182">
        <f>+'66'!$AH$109</f>
        <v>0</v>
      </c>
      <c r="AO75" s="182">
        <f>+'66'!$AE$109</f>
        <v>0</v>
      </c>
      <c r="AP75" s="184">
        <f>+'66'!$AJ$109</f>
        <v>0</v>
      </c>
      <c r="AQ75" s="183">
        <f t="shared" si="72"/>
        <v>0.97</v>
      </c>
      <c r="AR75" s="185">
        <f>IF(AI75=0,0,HLOOKUP(+M75,$BI$89:$DF$161,73,FALSE))</f>
        <v>0</v>
      </c>
      <c r="AS75" s="182">
        <f t="shared" si="73"/>
        <v>0</v>
      </c>
      <c r="AT75" s="182">
        <f t="shared" si="74"/>
        <v>0</v>
      </c>
      <c r="AU75" s="182">
        <f>+'66'!$AH$109</f>
        <v>0</v>
      </c>
      <c r="AV75" s="184">
        <f>+'66'!$AJ$109</f>
        <v>0</v>
      </c>
      <c r="AW75" s="182">
        <f t="shared" si="75"/>
        <v>0</v>
      </c>
      <c r="AX75" s="187">
        <f>+'66'!$AI$109</f>
        <v>0</v>
      </c>
      <c r="AY75" s="188">
        <f>+'66'!$B$83</f>
        <v>0</v>
      </c>
      <c r="AZ75" s="381">
        <f>'66'!F14</f>
        <v>0</v>
      </c>
      <c r="BA75" s="372" t="str">
        <f>IF('66'!$B$81="","",'66'!$B$81)</f>
        <v/>
      </c>
      <c r="BB75" s="3">
        <f t="shared" ref="BB75:BB79" si="79">+AK75*AI75</f>
        <v>0</v>
      </c>
      <c r="BC75" s="3">
        <f t="shared" si="76"/>
        <v>0</v>
      </c>
      <c r="BD75" s="3">
        <f t="shared" si="77"/>
        <v>0</v>
      </c>
      <c r="BE75" s="3">
        <f t="shared" si="78"/>
        <v>0</v>
      </c>
      <c r="BG75" s="42">
        <f>+'66'!$G$48</f>
        <v>0</v>
      </c>
      <c r="BI75" s="119">
        <f t="shared" si="65"/>
        <v>0</v>
      </c>
      <c r="BJ75" s="119">
        <f t="shared" si="65"/>
        <v>0</v>
      </c>
      <c r="BK75" s="119">
        <f t="shared" si="65"/>
        <v>0</v>
      </c>
      <c r="BL75" s="119">
        <f t="shared" si="65"/>
        <v>0</v>
      </c>
      <c r="BM75" s="119">
        <f t="shared" si="65"/>
        <v>0</v>
      </c>
      <c r="BN75" s="119">
        <f t="shared" si="65"/>
        <v>0</v>
      </c>
      <c r="BO75" s="119">
        <f t="shared" si="65"/>
        <v>0</v>
      </c>
      <c r="BP75" s="119">
        <f t="shared" si="65"/>
        <v>0</v>
      </c>
      <c r="BQ75" s="119">
        <f t="shared" si="65"/>
        <v>0</v>
      </c>
      <c r="BR75" s="119">
        <f t="shared" si="65"/>
        <v>0</v>
      </c>
      <c r="BS75" s="119">
        <f t="shared" si="66"/>
        <v>0</v>
      </c>
      <c r="BT75" s="119">
        <f t="shared" si="66"/>
        <v>0</v>
      </c>
      <c r="BU75" s="119">
        <f t="shared" si="66"/>
        <v>0</v>
      </c>
      <c r="BV75" s="119">
        <f t="shared" si="66"/>
        <v>0</v>
      </c>
      <c r="BW75" s="119">
        <f t="shared" si="66"/>
        <v>0</v>
      </c>
      <c r="BX75" s="119">
        <f t="shared" si="66"/>
        <v>0</v>
      </c>
      <c r="BY75" s="119">
        <f t="shared" si="66"/>
        <v>0</v>
      </c>
      <c r="BZ75" s="119">
        <f t="shared" si="66"/>
        <v>0</v>
      </c>
      <c r="CA75" s="119">
        <f t="shared" si="66"/>
        <v>0</v>
      </c>
      <c r="CB75" s="119">
        <f t="shared" si="66"/>
        <v>0</v>
      </c>
      <c r="CC75" s="119">
        <f t="shared" si="67"/>
        <v>0</v>
      </c>
      <c r="CD75" s="119">
        <f t="shared" si="67"/>
        <v>0</v>
      </c>
      <c r="CE75" s="119">
        <f t="shared" si="67"/>
        <v>0</v>
      </c>
      <c r="CF75" s="119">
        <f t="shared" si="67"/>
        <v>0</v>
      </c>
      <c r="CG75" s="119">
        <f t="shared" si="67"/>
        <v>0</v>
      </c>
      <c r="CH75" s="119">
        <f t="shared" si="67"/>
        <v>0</v>
      </c>
      <c r="CI75" s="119">
        <f t="shared" si="67"/>
        <v>0</v>
      </c>
      <c r="CJ75" s="119">
        <f t="shared" si="67"/>
        <v>0</v>
      </c>
      <c r="CK75" s="119">
        <f t="shared" si="67"/>
        <v>0</v>
      </c>
      <c r="CL75" s="119">
        <f t="shared" si="67"/>
        <v>0</v>
      </c>
      <c r="CM75" s="119">
        <f t="shared" si="68"/>
        <v>0</v>
      </c>
      <c r="CN75" s="119">
        <f t="shared" si="68"/>
        <v>0</v>
      </c>
      <c r="CO75" s="119">
        <f t="shared" si="68"/>
        <v>0</v>
      </c>
      <c r="CP75" s="119">
        <f t="shared" si="68"/>
        <v>0</v>
      </c>
      <c r="CQ75" s="119">
        <f t="shared" si="68"/>
        <v>0</v>
      </c>
      <c r="CR75" s="119">
        <f t="shared" si="68"/>
        <v>0</v>
      </c>
      <c r="CS75" s="119">
        <f t="shared" si="68"/>
        <v>0</v>
      </c>
      <c r="CT75" s="119">
        <f t="shared" si="68"/>
        <v>0</v>
      </c>
      <c r="CU75" s="119">
        <f t="shared" si="68"/>
        <v>0</v>
      </c>
      <c r="CV75" s="119">
        <f t="shared" si="68"/>
        <v>0</v>
      </c>
      <c r="CW75" s="119">
        <f t="shared" si="69"/>
        <v>0</v>
      </c>
      <c r="CX75" s="119">
        <f t="shared" si="69"/>
        <v>0</v>
      </c>
      <c r="CY75" s="119">
        <f t="shared" si="69"/>
        <v>0</v>
      </c>
      <c r="CZ75" s="119">
        <f t="shared" si="69"/>
        <v>0</v>
      </c>
      <c r="DA75" s="119">
        <f t="shared" si="69"/>
        <v>0</v>
      </c>
      <c r="DB75" s="119">
        <f t="shared" si="69"/>
        <v>0</v>
      </c>
      <c r="DC75" s="119">
        <f t="shared" si="69"/>
        <v>0</v>
      </c>
      <c r="DD75" s="119">
        <f t="shared" si="69"/>
        <v>0</v>
      </c>
      <c r="DE75" s="119">
        <f t="shared" si="69"/>
        <v>0</v>
      </c>
      <c r="DF75" s="119">
        <f t="shared" si="69"/>
        <v>0</v>
      </c>
      <c r="DH75" s="118">
        <f t="shared" si="57"/>
        <v>0</v>
      </c>
      <c r="DI75" s="118">
        <f t="shared" si="70"/>
        <v>0</v>
      </c>
      <c r="DJ75" s="118">
        <f t="shared" si="70"/>
        <v>0</v>
      </c>
      <c r="DK75" s="118">
        <f t="shared" si="70"/>
        <v>0</v>
      </c>
      <c r="DL75" s="118">
        <f t="shared" si="70"/>
        <v>0</v>
      </c>
      <c r="DM75" s="118">
        <f t="shared" si="70"/>
        <v>0</v>
      </c>
      <c r="DN75" s="118">
        <f t="shared" si="70"/>
        <v>0</v>
      </c>
      <c r="DO75" s="118">
        <f t="shared" si="70"/>
        <v>0</v>
      </c>
      <c r="DP75" s="118">
        <f t="shared" si="70"/>
        <v>0</v>
      </c>
      <c r="DQ75" s="118">
        <f t="shared" si="70"/>
        <v>0</v>
      </c>
      <c r="DR75" s="118">
        <f t="shared" si="70"/>
        <v>0</v>
      </c>
      <c r="DS75" s="118">
        <f t="shared" si="71"/>
        <v>0</v>
      </c>
      <c r="DT75" s="118">
        <f t="shared" si="71"/>
        <v>0</v>
      </c>
      <c r="DU75" s="118">
        <f t="shared" si="71"/>
        <v>0</v>
      </c>
      <c r="DV75" s="118">
        <f t="shared" si="71"/>
        <v>0</v>
      </c>
      <c r="DW75" s="118">
        <f t="shared" si="71"/>
        <v>0</v>
      </c>
      <c r="DX75" s="118">
        <f t="shared" si="71"/>
        <v>0</v>
      </c>
      <c r="DY75" s="118">
        <f t="shared" si="71"/>
        <v>0</v>
      </c>
      <c r="DZ75" s="118">
        <f t="shared" si="71"/>
        <v>0</v>
      </c>
      <c r="EA75" s="118">
        <f t="shared" si="71"/>
        <v>0</v>
      </c>
      <c r="EB75" s="118">
        <f t="shared" si="71"/>
        <v>0</v>
      </c>
      <c r="EC75" s="118">
        <f t="shared" si="71"/>
        <v>0</v>
      </c>
      <c r="ED75" s="118">
        <f t="shared" si="71"/>
        <v>0</v>
      </c>
      <c r="EE75" s="118">
        <f t="shared" si="71"/>
        <v>0</v>
      </c>
      <c r="EF75" s="118">
        <f t="shared" si="71"/>
        <v>0</v>
      </c>
    </row>
    <row r="76" spans="1:136" ht="33" customHeight="1">
      <c r="A76" s="176">
        <f t="shared" si="49"/>
        <v>67</v>
      </c>
      <c r="B76" s="177">
        <f>+'67'!$AD$103</f>
        <v>0</v>
      </c>
      <c r="C76" s="178" t="str">
        <f>+'67'!$AH$103</f>
        <v>New Balance</v>
      </c>
      <c r="D76" s="178" t="str">
        <f>+'67'!$B$103</f>
        <v>PWI2(ID)</v>
      </c>
      <c r="E76" s="178" t="str">
        <f>+'67'!$C$103</f>
        <v>Tong HongVN)</v>
      </c>
      <c r="F76" s="372">
        <f>+'67'!$D$103</f>
        <v>0</v>
      </c>
      <c r="G76" s="179" t="str">
        <f>+'67'!$E$103</f>
        <v/>
      </c>
      <c r="H76" s="179" t="str">
        <f>+'67'!$F$103</f>
        <v/>
      </c>
      <c r="I76" s="372">
        <f>+'67'!$G$103</f>
        <v>0</v>
      </c>
      <c r="J76" s="180">
        <f>+'67'!$H$103</f>
        <v>0</v>
      </c>
      <c r="K76" s="179" t="str">
        <f>+'67'!$I$103</f>
        <v/>
      </c>
      <c r="L76" s="179" t="str">
        <f>+'67'!$J$103</f>
        <v/>
      </c>
      <c r="M76" s="291"/>
      <c r="N76" s="181" t="str">
        <f>+'67'!$K$103</f>
        <v>Insert Leather Names of your Tannery</v>
      </c>
      <c r="O76" s="181">
        <f>+'67'!$L$103</f>
        <v>0</v>
      </c>
      <c r="P76" s="179">
        <f>+'67'!$M$103</f>
        <v>0</v>
      </c>
      <c r="Q76" s="180">
        <f>+'67'!$N$109</f>
        <v>0</v>
      </c>
      <c r="R76" s="180">
        <f>'67'!$G$40</f>
        <v>0</v>
      </c>
      <c r="S76" s="180">
        <f>+'67'!$O$109</f>
        <v>0</v>
      </c>
      <c r="T76" s="180">
        <f>'67'!$G$41</f>
        <v>0</v>
      </c>
      <c r="U76" s="180">
        <f>+'67'!$P$109</f>
        <v>0</v>
      </c>
      <c r="V76" s="180">
        <f>'67'!$G$42</f>
        <v>0</v>
      </c>
      <c r="W76" s="180">
        <f>+'67'!$Q$109</f>
        <v>0</v>
      </c>
      <c r="X76" s="180">
        <f>'67'!$G$43</f>
        <v>0</v>
      </c>
      <c r="Y76" s="180">
        <f>+'67'!$R$109</f>
        <v>0</v>
      </c>
      <c r="Z76" s="180">
        <f>'67'!$G$44</f>
        <v>0</v>
      </c>
      <c r="AA76" s="180">
        <f>+'67'!$S$109</f>
        <v>0</v>
      </c>
      <c r="AB76" s="180">
        <f>'67'!$G$45+'67'!$G$46+'67'!$G$47</f>
        <v>0</v>
      </c>
      <c r="AC76" s="180">
        <f>+'67'!$U$109</f>
        <v>0</v>
      </c>
      <c r="AD76" s="180">
        <f>+'67'!$V$109</f>
        <v>0</v>
      </c>
      <c r="AE76" s="180">
        <f>+'67'!$W$109</f>
        <v>0</v>
      </c>
      <c r="AF76" s="180">
        <f>+'67'!$X$109</f>
        <v>0</v>
      </c>
      <c r="AG76" s="180">
        <f>+'67'!$Y$109</f>
        <v>0</v>
      </c>
      <c r="AH76" s="180">
        <f>+'67'!$AB$109</f>
        <v>0</v>
      </c>
      <c r="AI76" s="182">
        <f>+'67'!$AC$109</f>
        <v>0</v>
      </c>
      <c r="AJ76" s="180">
        <f>+'67'!$AD$109</f>
        <v>0</v>
      </c>
      <c r="AK76" s="183">
        <f>+'67'!$AA$109</f>
        <v>0</v>
      </c>
      <c r="AL76" s="183">
        <f>+'67'!$AE$103</f>
        <v>1</v>
      </c>
      <c r="AM76" s="182">
        <f>+'67'!$AG$109</f>
        <v>0</v>
      </c>
      <c r="AN76" s="182">
        <f>+'67'!$AH$109</f>
        <v>0</v>
      </c>
      <c r="AO76" s="182">
        <f>+'67'!$AE$109</f>
        <v>0</v>
      </c>
      <c r="AP76" s="184">
        <f>+'67'!$AJ$109</f>
        <v>0</v>
      </c>
      <c r="AQ76" s="183">
        <f t="shared" si="72"/>
        <v>0.97</v>
      </c>
      <c r="AR76" s="185">
        <f>IF(AI76=0,0,HLOOKUP(+M76,$BI$89:$DF$161,73,FALSE))</f>
        <v>0</v>
      </c>
      <c r="AS76" s="182">
        <f t="shared" si="73"/>
        <v>0</v>
      </c>
      <c r="AT76" s="182">
        <f t="shared" si="74"/>
        <v>0</v>
      </c>
      <c r="AU76" s="182">
        <f>+'67'!$AH$109</f>
        <v>0</v>
      </c>
      <c r="AV76" s="184">
        <f>+'67'!$AJ$109</f>
        <v>0</v>
      </c>
      <c r="AW76" s="182">
        <f t="shared" si="75"/>
        <v>0</v>
      </c>
      <c r="AX76" s="187">
        <f>+'67'!$AI$109</f>
        <v>0</v>
      </c>
      <c r="AY76" s="188">
        <f>+'67'!$B$83</f>
        <v>0</v>
      </c>
      <c r="AZ76" s="381">
        <f>'67'!F14</f>
        <v>0</v>
      </c>
      <c r="BA76" s="372" t="str">
        <f>IF('67'!$B$81="","",'67'!$B$81)</f>
        <v/>
      </c>
      <c r="BB76" s="3">
        <f t="shared" si="79"/>
        <v>0</v>
      </c>
      <c r="BC76" s="3">
        <f t="shared" si="76"/>
        <v>0</v>
      </c>
      <c r="BD76" s="3">
        <f t="shared" si="77"/>
        <v>0</v>
      </c>
      <c r="BE76" s="3">
        <f t="shared" si="78"/>
        <v>0</v>
      </c>
      <c r="BG76" s="42">
        <f>+'67'!$G$48</f>
        <v>0</v>
      </c>
      <c r="BI76" s="119">
        <f t="shared" si="65"/>
        <v>0</v>
      </c>
      <c r="BJ76" s="119">
        <f t="shared" si="65"/>
        <v>0</v>
      </c>
      <c r="BK76" s="119">
        <f t="shared" si="65"/>
        <v>0</v>
      </c>
      <c r="BL76" s="119">
        <f t="shared" si="65"/>
        <v>0</v>
      </c>
      <c r="BM76" s="119">
        <f t="shared" si="65"/>
        <v>0</v>
      </c>
      <c r="BN76" s="119">
        <f t="shared" si="65"/>
        <v>0</v>
      </c>
      <c r="BO76" s="119">
        <f t="shared" si="65"/>
        <v>0</v>
      </c>
      <c r="BP76" s="119">
        <f t="shared" si="65"/>
        <v>0</v>
      </c>
      <c r="BQ76" s="119">
        <f t="shared" si="65"/>
        <v>0</v>
      </c>
      <c r="BR76" s="119">
        <f t="shared" si="65"/>
        <v>0</v>
      </c>
      <c r="BS76" s="119">
        <f t="shared" si="66"/>
        <v>0</v>
      </c>
      <c r="BT76" s="119">
        <f t="shared" si="66"/>
        <v>0</v>
      </c>
      <c r="BU76" s="119">
        <f t="shared" si="66"/>
        <v>0</v>
      </c>
      <c r="BV76" s="119">
        <f t="shared" si="66"/>
        <v>0</v>
      </c>
      <c r="BW76" s="119">
        <f t="shared" si="66"/>
        <v>0</v>
      </c>
      <c r="BX76" s="119">
        <f t="shared" si="66"/>
        <v>0</v>
      </c>
      <c r="BY76" s="119">
        <f t="shared" si="66"/>
        <v>0</v>
      </c>
      <c r="BZ76" s="119">
        <f t="shared" si="66"/>
        <v>0</v>
      </c>
      <c r="CA76" s="119">
        <f t="shared" si="66"/>
        <v>0</v>
      </c>
      <c r="CB76" s="119">
        <f t="shared" si="66"/>
        <v>0</v>
      </c>
      <c r="CC76" s="119">
        <f t="shared" si="67"/>
        <v>0</v>
      </c>
      <c r="CD76" s="119">
        <f t="shared" si="67"/>
        <v>0</v>
      </c>
      <c r="CE76" s="119">
        <f t="shared" si="67"/>
        <v>0</v>
      </c>
      <c r="CF76" s="119">
        <f t="shared" si="67"/>
        <v>0</v>
      </c>
      <c r="CG76" s="119">
        <f t="shared" si="67"/>
        <v>0</v>
      </c>
      <c r="CH76" s="119">
        <f t="shared" si="67"/>
        <v>0</v>
      </c>
      <c r="CI76" s="119">
        <f t="shared" si="67"/>
        <v>0</v>
      </c>
      <c r="CJ76" s="119">
        <f t="shared" si="67"/>
        <v>0</v>
      </c>
      <c r="CK76" s="119">
        <f t="shared" si="67"/>
        <v>0</v>
      </c>
      <c r="CL76" s="119">
        <f t="shared" si="67"/>
        <v>0</v>
      </c>
      <c r="CM76" s="119">
        <f t="shared" si="68"/>
        <v>0</v>
      </c>
      <c r="CN76" s="119">
        <f t="shared" si="68"/>
        <v>0</v>
      </c>
      <c r="CO76" s="119">
        <f t="shared" si="68"/>
        <v>0</v>
      </c>
      <c r="CP76" s="119">
        <f t="shared" si="68"/>
        <v>0</v>
      </c>
      <c r="CQ76" s="119">
        <f t="shared" si="68"/>
        <v>0</v>
      </c>
      <c r="CR76" s="119">
        <f t="shared" si="68"/>
        <v>0</v>
      </c>
      <c r="CS76" s="119">
        <f t="shared" si="68"/>
        <v>0</v>
      </c>
      <c r="CT76" s="119">
        <f t="shared" si="68"/>
        <v>0</v>
      </c>
      <c r="CU76" s="119">
        <f t="shared" si="68"/>
        <v>0</v>
      </c>
      <c r="CV76" s="119">
        <f t="shared" si="68"/>
        <v>0</v>
      </c>
      <c r="CW76" s="119">
        <f t="shared" si="69"/>
        <v>0</v>
      </c>
      <c r="CX76" s="119">
        <f t="shared" si="69"/>
        <v>0</v>
      </c>
      <c r="CY76" s="119">
        <f t="shared" si="69"/>
        <v>0</v>
      </c>
      <c r="CZ76" s="119">
        <f t="shared" si="69"/>
        <v>0</v>
      </c>
      <c r="DA76" s="119">
        <f t="shared" si="69"/>
        <v>0</v>
      </c>
      <c r="DB76" s="119">
        <f t="shared" si="69"/>
        <v>0</v>
      </c>
      <c r="DC76" s="119">
        <f t="shared" si="69"/>
        <v>0</v>
      </c>
      <c r="DD76" s="119">
        <f t="shared" si="69"/>
        <v>0</v>
      </c>
      <c r="DE76" s="119">
        <f t="shared" si="69"/>
        <v>0</v>
      </c>
      <c r="DF76" s="119">
        <f t="shared" si="69"/>
        <v>0</v>
      </c>
      <c r="DH76" s="118">
        <f t="shared" si="57"/>
        <v>0</v>
      </c>
      <c r="DI76" s="118">
        <f t="shared" si="70"/>
        <v>0</v>
      </c>
      <c r="DJ76" s="118">
        <f t="shared" si="70"/>
        <v>0</v>
      </c>
      <c r="DK76" s="118">
        <f t="shared" si="70"/>
        <v>0</v>
      </c>
      <c r="DL76" s="118">
        <f t="shared" si="70"/>
        <v>0</v>
      </c>
      <c r="DM76" s="118">
        <f t="shared" si="70"/>
        <v>0</v>
      </c>
      <c r="DN76" s="118">
        <f t="shared" si="70"/>
        <v>0</v>
      </c>
      <c r="DO76" s="118">
        <f t="shared" si="70"/>
        <v>0</v>
      </c>
      <c r="DP76" s="118">
        <f t="shared" si="70"/>
        <v>0</v>
      </c>
      <c r="DQ76" s="118">
        <f t="shared" si="70"/>
        <v>0</v>
      </c>
      <c r="DR76" s="118">
        <f t="shared" si="70"/>
        <v>0</v>
      </c>
      <c r="DS76" s="118">
        <f t="shared" si="71"/>
        <v>0</v>
      </c>
      <c r="DT76" s="118">
        <f t="shared" si="71"/>
        <v>0</v>
      </c>
      <c r="DU76" s="118">
        <f t="shared" si="71"/>
        <v>0</v>
      </c>
      <c r="DV76" s="118">
        <f t="shared" si="71"/>
        <v>0</v>
      </c>
      <c r="DW76" s="118">
        <f t="shared" si="71"/>
        <v>0</v>
      </c>
      <c r="DX76" s="118">
        <f t="shared" si="71"/>
        <v>0</v>
      </c>
      <c r="DY76" s="118">
        <f t="shared" si="71"/>
        <v>0</v>
      </c>
      <c r="DZ76" s="118">
        <f t="shared" si="71"/>
        <v>0</v>
      </c>
      <c r="EA76" s="118">
        <f t="shared" si="71"/>
        <v>0</v>
      </c>
      <c r="EB76" s="118">
        <f t="shared" si="71"/>
        <v>0</v>
      </c>
      <c r="EC76" s="118">
        <f t="shared" si="71"/>
        <v>0</v>
      </c>
      <c r="ED76" s="118">
        <f t="shared" si="71"/>
        <v>0</v>
      </c>
      <c r="EE76" s="118">
        <f t="shared" si="71"/>
        <v>0</v>
      </c>
      <c r="EF76" s="118">
        <f t="shared" si="71"/>
        <v>0</v>
      </c>
    </row>
    <row r="77" spans="1:136" ht="33" customHeight="1">
      <c r="A77" s="176">
        <f t="shared" si="49"/>
        <v>68</v>
      </c>
      <c r="B77" s="177">
        <f>+'68'!$AD$103</f>
        <v>0</v>
      </c>
      <c r="C77" s="178" t="str">
        <f>+'68'!$AH$103</f>
        <v>New Balance</v>
      </c>
      <c r="D77" s="178" t="str">
        <f>+'68'!$B$103</f>
        <v>PWI2(ID)</v>
      </c>
      <c r="E77" s="178" t="str">
        <f>+'68'!$C$103</f>
        <v>Tong HongVN)</v>
      </c>
      <c r="F77" s="372">
        <f>+'68'!$D$103</f>
        <v>0</v>
      </c>
      <c r="G77" s="179" t="str">
        <f>+'68'!$E$103</f>
        <v/>
      </c>
      <c r="H77" s="179" t="str">
        <f>+'68'!$F$103</f>
        <v/>
      </c>
      <c r="I77" s="372">
        <f>+'68'!$G$103</f>
        <v>0</v>
      </c>
      <c r="J77" s="180">
        <f>+'68'!$H$103</f>
        <v>0</v>
      </c>
      <c r="K77" s="179" t="str">
        <f>+'68'!$I$103</f>
        <v/>
      </c>
      <c r="L77" s="179" t="str">
        <f>+'68'!$J$103</f>
        <v/>
      </c>
      <c r="M77" s="291"/>
      <c r="N77" s="181" t="str">
        <f>+'68'!$K$103</f>
        <v>Insert Leather Names of your Tannery</v>
      </c>
      <c r="O77" s="181">
        <f>+'68'!$L$103</f>
        <v>0</v>
      </c>
      <c r="P77" s="179">
        <f>+'68'!$M$103</f>
        <v>0</v>
      </c>
      <c r="Q77" s="180">
        <f>+'68'!$N$109</f>
        <v>0</v>
      </c>
      <c r="R77" s="180">
        <f>'68'!$G$40</f>
        <v>0</v>
      </c>
      <c r="S77" s="180">
        <f>+'68'!$O$109</f>
        <v>0</v>
      </c>
      <c r="T77" s="180">
        <f>'68'!$G$41</f>
        <v>0</v>
      </c>
      <c r="U77" s="180">
        <f>+'68'!$P$109</f>
        <v>0</v>
      </c>
      <c r="V77" s="180">
        <f>'68'!$G$42</f>
        <v>0</v>
      </c>
      <c r="W77" s="180">
        <f>+'68'!$Q$109</f>
        <v>0</v>
      </c>
      <c r="X77" s="180">
        <f>'68'!$G$43</f>
        <v>0</v>
      </c>
      <c r="Y77" s="180">
        <f>+'68'!$R$109</f>
        <v>0</v>
      </c>
      <c r="Z77" s="180">
        <f>'68'!$G$44</f>
        <v>0</v>
      </c>
      <c r="AA77" s="180">
        <f>+'68'!$S$109</f>
        <v>0</v>
      </c>
      <c r="AB77" s="180">
        <f>'68'!$G$45+'68'!$G$46+'68'!$G$47</f>
        <v>0</v>
      </c>
      <c r="AC77" s="180">
        <f>+'68'!$U$109</f>
        <v>0</v>
      </c>
      <c r="AD77" s="180">
        <f>+'68'!$V$109</f>
        <v>0</v>
      </c>
      <c r="AE77" s="180">
        <f>+'68'!$W$109</f>
        <v>0</v>
      </c>
      <c r="AF77" s="180">
        <f>+'68'!$X$109</f>
        <v>0</v>
      </c>
      <c r="AG77" s="180">
        <f>+'68'!$Y$109</f>
        <v>0</v>
      </c>
      <c r="AH77" s="180">
        <f>+'68'!$AB$109</f>
        <v>0</v>
      </c>
      <c r="AI77" s="182">
        <f>+'68'!$AC$109</f>
        <v>0</v>
      </c>
      <c r="AJ77" s="180">
        <f>+'68'!$AD$109</f>
        <v>0</v>
      </c>
      <c r="AK77" s="183">
        <f>+'68'!$AA$109</f>
        <v>0</v>
      </c>
      <c r="AL77" s="183">
        <f>+'68'!$AE$103</f>
        <v>1</v>
      </c>
      <c r="AM77" s="182">
        <f>+'68'!$AG$109</f>
        <v>0</v>
      </c>
      <c r="AN77" s="182">
        <f>+'68'!$AH$109</f>
        <v>0</v>
      </c>
      <c r="AO77" s="182">
        <f>+'68'!$AE$109</f>
        <v>0</v>
      </c>
      <c r="AP77" s="184">
        <f>+'68'!$AJ$109</f>
        <v>0</v>
      </c>
      <c r="AQ77" s="183">
        <f t="shared" si="72"/>
        <v>0.97</v>
      </c>
      <c r="AR77" s="185">
        <f>IF(AI77=0,0,HLOOKUP(+M77,$BI$89:$DF$161,73,FALSE))</f>
        <v>0</v>
      </c>
      <c r="AS77" s="182">
        <f t="shared" si="73"/>
        <v>0</v>
      </c>
      <c r="AT77" s="182">
        <f t="shared" si="74"/>
        <v>0</v>
      </c>
      <c r="AU77" s="182">
        <f>+'68'!$AH$109</f>
        <v>0</v>
      </c>
      <c r="AV77" s="184">
        <f>+'68'!$AJ$109</f>
        <v>0</v>
      </c>
      <c r="AW77" s="182">
        <f t="shared" si="75"/>
        <v>0</v>
      </c>
      <c r="AX77" s="187">
        <f>+'68'!$AI$109</f>
        <v>0</v>
      </c>
      <c r="AY77" s="188">
        <f>+'68'!$B$83</f>
        <v>0</v>
      </c>
      <c r="AZ77" s="381">
        <f>'68'!F14</f>
        <v>0</v>
      </c>
      <c r="BA77" s="372" t="str">
        <f>IF('68'!$B$81="","",'68'!$B$81)</f>
        <v/>
      </c>
      <c r="BB77" s="3">
        <f t="shared" si="79"/>
        <v>0</v>
      </c>
      <c r="BC77" s="3">
        <f t="shared" si="76"/>
        <v>0</v>
      </c>
      <c r="BD77" s="3">
        <f t="shared" si="77"/>
        <v>0</v>
      </c>
      <c r="BE77" s="3">
        <f t="shared" si="78"/>
        <v>0</v>
      </c>
      <c r="BG77" s="42">
        <f>+'68'!$G$48</f>
        <v>0</v>
      </c>
      <c r="BI77" s="119">
        <f t="shared" si="65"/>
        <v>0</v>
      </c>
      <c r="BJ77" s="119">
        <f t="shared" si="65"/>
        <v>0</v>
      </c>
      <c r="BK77" s="119">
        <f t="shared" si="65"/>
        <v>0</v>
      </c>
      <c r="BL77" s="119">
        <f t="shared" si="65"/>
        <v>0</v>
      </c>
      <c r="BM77" s="119">
        <f t="shared" si="65"/>
        <v>0</v>
      </c>
      <c r="BN77" s="119">
        <f t="shared" si="65"/>
        <v>0</v>
      </c>
      <c r="BO77" s="119">
        <f t="shared" si="65"/>
        <v>0</v>
      </c>
      <c r="BP77" s="119">
        <f t="shared" si="65"/>
        <v>0</v>
      </c>
      <c r="BQ77" s="119">
        <f t="shared" si="65"/>
        <v>0</v>
      </c>
      <c r="BR77" s="119">
        <f t="shared" si="65"/>
        <v>0</v>
      </c>
      <c r="BS77" s="119">
        <f t="shared" si="66"/>
        <v>0</v>
      </c>
      <c r="BT77" s="119">
        <f t="shared" si="66"/>
        <v>0</v>
      </c>
      <c r="BU77" s="119">
        <f t="shared" si="66"/>
        <v>0</v>
      </c>
      <c r="BV77" s="119">
        <f t="shared" si="66"/>
        <v>0</v>
      </c>
      <c r="BW77" s="119">
        <f t="shared" si="66"/>
        <v>0</v>
      </c>
      <c r="BX77" s="119">
        <f t="shared" si="66"/>
        <v>0</v>
      </c>
      <c r="BY77" s="119">
        <f t="shared" si="66"/>
        <v>0</v>
      </c>
      <c r="BZ77" s="119">
        <f t="shared" si="66"/>
        <v>0</v>
      </c>
      <c r="CA77" s="119">
        <f t="shared" si="66"/>
        <v>0</v>
      </c>
      <c r="CB77" s="119">
        <f t="shared" si="66"/>
        <v>0</v>
      </c>
      <c r="CC77" s="119">
        <f t="shared" si="67"/>
        <v>0</v>
      </c>
      <c r="CD77" s="119">
        <f t="shared" si="67"/>
        <v>0</v>
      </c>
      <c r="CE77" s="119">
        <f t="shared" si="67"/>
        <v>0</v>
      </c>
      <c r="CF77" s="119">
        <f t="shared" si="67"/>
        <v>0</v>
      </c>
      <c r="CG77" s="119">
        <f t="shared" si="67"/>
        <v>0</v>
      </c>
      <c r="CH77" s="119">
        <f t="shared" si="67"/>
        <v>0</v>
      </c>
      <c r="CI77" s="119">
        <f t="shared" si="67"/>
        <v>0</v>
      </c>
      <c r="CJ77" s="119">
        <f t="shared" si="67"/>
        <v>0</v>
      </c>
      <c r="CK77" s="119">
        <f t="shared" si="67"/>
        <v>0</v>
      </c>
      <c r="CL77" s="119">
        <f t="shared" si="67"/>
        <v>0</v>
      </c>
      <c r="CM77" s="119">
        <f t="shared" si="68"/>
        <v>0</v>
      </c>
      <c r="CN77" s="119">
        <f t="shared" si="68"/>
        <v>0</v>
      </c>
      <c r="CO77" s="119">
        <f t="shared" si="68"/>
        <v>0</v>
      </c>
      <c r="CP77" s="119">
        <f t="shared" si="68"/>
        <v>0</v>
      </c>
      <c r="CQ77" s="119">
        <f t="shared" si="68"/>
        <v>0</v>
      </c>
      <c r="CR77" s="119">
        <f t="shared" si="68"/>
        <v>0</v>
      </c>
      <c r="CS77" s="119">
        <f t="shared" si="68"/>
        <v>0</v>
      </c>
      <c r="CT77" s="119">
        <f t="shared" si="68"/>
        <v>0</v>
      </c>
      <c r="CU77" s="119">
        <f t="shared" si="68"/>
        <v>0</v>
      </c>
      <c r="CV77" s="119">
        <f t="shared" si="68"/>
        <v>0</v>
      </c>
      <c r="CW77" s="119">
        <f t="shared" si="69"/>
        <v>0</v>
      </c>
      <c r="CX77" s="119">
        <f t="shared" si="69"/>
        <v>0</v>
      </c>
      <c r="CY77" s="119">
        <f t="shared" si="69"/>
        <v>0</v>
      </c>
      <c r="CZ77" s="119">
        <f t="shared" si="69"/>
        <v>0</v>
      </c>
      <c r="DA77" s="119">
        <f t="shared" si="69"/>
        <v>0</v>
      </c>
      <c r="DB77" s="119">
        <f t="shared" si="69"/>
        <v>0</v>
      </c>
      <c r="DC77" s="119">
        <f t="shared" si="69"/>
        <v>0</v>
      </c>
      <c r="DD77" s="119">
        <f t="shared" si="69"/>
        <v>0</v>
      </c>
      <c r="DE77" s="119">
        <f t="shared" si="69"/>
        <v>0</v>
      </c>
      <c r="DF77" s="119">
        <f t="shared" si="69"/>
        <v>0</v>
      </c>
      <c r="DH77" s="118">
        <f t="shared" si="57"/>
        <v>0</v>
      </c>
      <c r="DI77" s="118">
        <f t="shared" si="70"/>
        <v>0</v>
      </c>
      <c r="DJ77" s="118">
        <f t="shared" si="70"/>
        <v>0</v>
      </c>
      <c r="DK77" s="118">
        <f t="shared" si="70"/>
        <v>0</v>
      </c>
      <c r="DL77" s="118">
        <f t="shared" si="70"/>
        <v>0</v>
      </c>
      <c r="DM77" s="118">
        <f t="shared" si="70"/>
        <v>0</v>
      </c>
      <c r="DN77" s="118">
        <f t="shared" si="70"/>
        <v>0</v>
      </c>
      <c r="DO77" s="118">
        <f t="shared" si="70"/>
        <v>0</v>
      </c>
      <c r="DP77" s="118">
        <f t="shared" si="70"/>
        <v>0</v>
      </c>
      <c r="DQ77" s="118">
        <f t="shared" si="70"/>
        <v>0</v>
      </c>
      <c r="DR77" s="118">
        <f t="shared" si="70"/>
        <v>0</v>
      </c>
      <c r="DS77" s="118">
        <f t="shared" si="71"/>
        <v>0</v>
      </c>
      <c r="DT77" s="118">
        <f t="shared" si="71"/>
        <v>0</v>
      </c>
      <c r="DU77" s="118">
        <f t="shared" si="71"/>
        <v>0</v>
      </c>
      <c r="DV77" s="118">
        <f t="shared" si="71"/>
        <v>0</v>
      </c>
      <c r="DW77" s="118">
        <f t="shared" si="71"/>
        <v>0</v>
      </c>
      <c r="DX77" s="118">
        <f t="shared" si="71"/>
        <v>0</v>
      </c>
      <c r="DY77" s="118">
        <f t="shared" si="71"/>
        <v>0</v>
      </c>
      <c r="DZ77" s="118">
        <f t="shared" si="71"/>
        <v>0</v>
      </c>
      <c r="EA77" s="118">
        <f t="shared" si="71"/>
        <v>0</v>
      </c>
      <c r="EB77" s="118">
        <f t="shared" si="71"/>
        <v>0</v>
      </c>
      <c r="EC77" s="118">
        <f t="shared" si="71"/>
        <v>0</v>
      </c>
      <c r="ED77" s="118">
        <f t="shared" si="71"/>
        <v>0</v>
      </c>
      <c r="EE77" s="118">
        <f t="shared" si="71"/>
        <v>0</v>
      </c>
      <c r="EF77" s="118">
        <f t="shared" si="71"/>
        <v>0</v>
      </c>
    </row>
    <row r="78" spans="1:136" ht="33" customHeight="1">
      <c r="A78" s="176">
        <f t="shared" si="49"/>
        <v>69</v>
      </c>
      <c r="B78" s="177">
        <f>+'69'!$AD$103</f>
        <v>0</v>
      </c>
      <c r="C78" s="178" t="str">
        <f>+'69'!$AH$103</f>
        <v>New Balance</v>
      </c>
      <c r="D78" s="178" t="str">
        <f>+'69'!$B$103</f>
        <v>PWI2(ID)</v>
      </c>
      <c r="E78" s="178" t="str">
        <f>+'69'!$C$103</f>
        <v>Tong HongVN)</v>
      </c>
      <c r="F78" s="372">
        <f>+'69'!$D$103</f>
        <v>0</v>
      </c>
      <c r="G78" s="179" t="str">
        <f>+'69'!$E$103</f>
        <v/>
      </c>
      <c r="H78" s="179" t="str">
        <f>+'69'!$F$103</f>
        <v/>
      </c>
      <c r="I78" s="372">
        <f>+'69'!$G$103</f>
        <v>0</v>
      </c>
      <c r="J78" s="180">
        <f>+'69'!$H$103</f>
        <v>0</v>
      </c>
      <c r="K78" s="179" t="str">
        <f>+'69'!$I$103</f>
        <v/>
      </c>
      <c r="L78" s="179" t="str">
        <f>+'69'!$J$103</f>
        <v/>
      </c>
      <c r="M78" s="291"/>
      <c r="N78" s="181" t="str">
        <f>+'69'!$K$103</f>
        <v>Insert Leather Names of your Tannery</v>
      </c>
      <c r="O78" s="181">
        <f>+'69'!$L$103</f>
        <v>0</v>
      </c>
      <c r="P78" s="179">
        <f>+'69'!$M$103</f>
        <v>0</v>
      </c>
      <c r="Q78" s="180">
        <f>+'69'!$N$109</f>
        <v>0</v>
      </c>
      <c r="R78" s="180">
        <f>'69'!$G$40</f>
        <v>0</v>
      </c>
      <c r="S78" s="180">
        <f>+'69'!$O$109</f>
        <v>0</v>
      </c>
      <c r="T78" s="180">
        <f>'69'!$G$41</f>
        <v>0</v>
      </c>
      <c r="U78" s="180">
        <f>+'69'!$P$109</f>
        <v>0</v>
      </c>
      <c r="V78" s="180">
        <f>'69'!$G$42</f>
        <v>0</v>
      </c>
      <c r="W78" s="180">
        <f>+'69'!$Q$109</f>
        <v>0</v>
      </c>
      <c r="X78" s="180">
        <f>'69'!$G$43</f>
        <v>0</v>
      </c>
      <c r="Y78" s="180">
        <f>+'69'!$R$109</f>
        <v>0</v>
      </c>
      <c r="Z78" s="180">
        <f>'69'!$G$44</f>
        <v>0</v>
      </c>
      <c r="AA78" s="180">
        <f>+'69'!$S$109</f>
        <v>0</v>
      </c>
      <c r="AB78" s="180">
        <f>'69'!$G$45+'69'!$G$46+'69'!$G$47</f>
        <v>0</v>
      </c>
      <c r="AC78" s="180">
        <f>+'69'!$U$109</f>
        <v>0</v>
      </c>
      <c r="AD78" s="180">
        <f>+'69'!$V$109</f>
        <v>0</v>
      </c>
      <c r="AE78" s="180">
        <f>+'69'!$W$109</f>
        <v>0</v>
      </c>
      <c r="AF78" s="180">
        <f>+'69'!$X$109</f>
        <v>0</v>
      </c>
      <c r="AG78" s="180">
        <f>+'69'!$Y$109</f>
        <v>0</v>
      </c>
      <c r="AH78" s="180">
        <f>+'69'!$AB$109</f>
        <v>0</v>
      </c>
      <c r="AI78" s="182">
        <f>+'69'!$AC$109</f>
        <v>0</v>
      </c>
      <c r="AJ78" s="180">
        <f>+'69'!$AD$109</f>
        <v>0</v>
      </c>
      <c r="AK78" s="183">
        <f>+'69'!$AA$109</f>
        <v>0</v>
      </c>
      <c r="AL78" s="183">
        <f>+'69'!$AE$103</f>
        <v>1</v>
      </c>
      <c r="AM78" s="182">
        <f>+'69'!$AG$109</f>
        <v>0</v>
      </c>
      <c r="AN78" s="182">
        <f>+'69'!$AH$109</f>
        <v>0</v>
      </c>
      <c r="AO78" s="182">
        <f>+'69'!$AE$109</f>
        <v>0</v>
      </c>
      <c r="AP78" s="184">
        <f>+'69'!$AJ$109</f>
        <v>0</v>
      </c>
      <c r="AQ78" s="183">
        <f t="shared" si="72"/>
        <v>0.97</v>
      </c>
      <c r="AR78" s="185">
        <f>IF(AI78=0,0,HLOOKUP(+M78,$BI$89:$DF$161,73,FALSE))</f>
        <v>0</v>
      </c>
      <c r="AS78" s="182">
        <f t="shared" si="73"/>
        <v>0</v>
      </c>
      <c r="AT78" s="182">
        <f t="shared" si="74"/>
        <v>0</v>
      </c>
      <c r="AU78" s="182">
        <f>+'69'!$AH$109</f>
        <v>0</v>
      </c>
      <c r="AV78" s="184">
        <f>+'69'!$AJ$109</f>
        <v>0</v>
      </c>
      <c r="AW78" s="182">
        <f t="shared" si="75"/>
        <v>0</v>
      </c>
      <c r="AX78" s="187">
        <f>+'69'!$AI$109</f>
        <v>0</v>
      </c>
      <c r="AY78" s="188">
        <f>+'69'!$B$83</f>
        <v>0</v>
      </c>
      <c r="AZ78" s="381">
        <f>'69'!F14</f>
        <v>0</v>
      </c>
      <c r="BA78" s="372" t="str">
        <f>IF('69'!$B$81="","",'69'!$B$81)</f>
        <v/>
      </c>
      <c r="BB78" s="3">
        <f t="shared" si="79"/>
        <v>0</v>
      </c>
      <c r="BC78" s="3">
        <f t="shared" si="76"/>
        <v>0</v>
      </c>
      <c r="BD78" s="3">
        <f t="shared" si="77"/>
        <v>0</v>
      </c>
      <c r="BE78" s="3">
        <f t="shared" si="78"/>
        <v>0</v>
      </c>
      <c r="BG78" s="42">
        <f>+'69'!$G$48</f>
        <v>0</v>
      </c>
      <c r="BI78" s="119">
        <f t="shared" si="65"/>
        <v>0</v>
      </c>
      <c r="BJ78" s="119">
        <f t="shared" si="65"/>
        <v>0</v>
      </c>
      <c r="BK78" s="119">
        <f t="shared" si="65"/>
        <v>0</v>
      </c>
      <c r="BL78" s="119">
        <f t="shared" si="65"/>
        <v>0</v>
      </c>
      <c r="BM78" s="119">
        <f t="shared" si="65"/>
        <v>0</v>
      </c>
      <c r="BN78" s="119">
        <f t="shared" si="65"/>
        <v>0</v>
      </c>
      <c r="BO78" s="119">
        <f t="shared" si="65"/>
        <v>0</v>
      </c>
      <c r="BP78" s="119">
        <f t="shared" si="65"/>
        <v>0</v>
      </c>
      <c r="BQ78" s="119">
        <f t="shared" si="65"/>
        <v>0</v>
      </c>
      <c r="BR78" s="119">
        <f t="shared" si="65"/>
        <v>0</v>
      </c>
      <c r="BS78" s="119">
        <f t="shared" si="66"/>
        <v>0</v>
      </c>
      <c r="BT78" s="119">
        <f t="shared" si="66"/>
        <v>0</v>
      </c>
      <c r="BU78" s="119">
        <f t="shared" si="66"/>
        <v>0</v>
      </c>
      <c r="BV78" s="119">
        <f t="shared" si="66"/>
        <v>0</v>
      </c>
      <c r="BW78" s="119">
        <f t="shared" si="66"/>
        <v>0</v>
      </c>
      <c r="BX78" s="119">
        <f t="shared" si="66"/>
        <v>0</v>
      </c>
      <c r="BY78" s="119">
        <f t="shared" si="66"/>
        <v>0</v>
      </c>
      <c r="BZ78" s="119">
        <f t="shared" si="66"/>
        <v>0</v>
      </c>
      <c r="CA78" s="119">
        <f t="shared" si="66"/>
        <v>0</v>
      </c>
      <c r="CB78" s="119">
        <f t="shared" si="66"/>
        <v>0</v>
      </c>
      <c r="CC78" s="119">
        <f t="shared" si="67"/>
        <v>0</v>
      </c>
      <c r="CD78" s="119">
        <f t="shared" si="67"/>
        <v>0</v>
      </c>
      <c r="CE78" s="119">
        <f t="shared" si="67"/>
        <v>0</v>
      </c>
      <c r="CF78" s="119">
        <f t="shared" si="67"/>
        <v>0</v>
      </c>
      <c r="CG78" s="119">
        <f t="shared" si="67"/>
        <v>0</v>
      </c>
      <c r="CH78" s="119">
        <f t="shared" si="67"/>
        <v>0</v>
      </c>
      <c r="CI78" s="119">
        <f t="shared" si="67"/>
        <v>0</v>
      </c>
      <c r="CJ78" s="119">
        <f t="shared" si="67"/>
        <v>0</v>
      </c>
      <c r="CK78" s="119">
        <f t="shared" si="67"/>
        <v>0</v>
      </c>
      <c r="CL78" s="119">
        <f t="shared" si="67"/>
        <v>0</v>
      </c>
      <c r="CM78" s="119">
        <f t="shared" si="68"/>
        <v>0</v>
      </c>
      <c r="CN78" s="119">
        <f t="shared" si="68"/>
        <v>0</v>
      </c>
      <c r="CO78" s="119">
        <f t="shared" si="68"/>
        <v>0</v>
      </c>
      <c r="CP78" s="119">
        <f t="shared" si="68"/>
        <v>0</v>
      </c>
      <c r="CQ78" s="119">
        <f t="shared" si="68"/>
        <v>0</v>
      </c>
      <c r="CR78" s="119">
        <f t="shared" si="68"/>
        <v>0</v>
      </c>
      <c r="CS78" s="119">
        <f t="shared" si="68"/>
        <v>0</v>
      </c>
      <c r="CT78" s="119">
        <f t="shared" si="68"/>
        <v>0</v>
      </c>
      <c r="CU78" s="119">
        <f t="shared" si="68"/>
        <v>0</v>
      </c>
      <c r="CV78" s="119">
        <f t="shared" si="68"/>
        <v>0</v>
      </c>
      <c r="CW78" s="119">
        <f t="shared" si="69"/>
        <v>0</v>
      </c>
      <c r="CX78" s="119">
        <f t="shared" si="69"/>
        <v>0</v>
      </c>
      <c r="CY78" s="119">
        <f t="shared" si="69"/>
        <v>0</v>
      </c>
      <c r="CZ78" s="119">
        <f t="shared" si="69"/>
        <v>0</v>
      </c>
      <c r="DA78" s="119">
        <f t="shared" si="69"/>
        <v>0</v>
      </c>
      <c r="DB78" s="119">
        <f t="shared" si="69"/>
        <v>0</v>
      </c>
      <c r="DC78" s="119">
        <f t="shared" si="69"/>
        <v>0</v>
      </c>
      <c r="DD78" s="119">
        <f t="shared" si="69"/>
        <v>0</v>
      </c>
      <c r="DE78" s="119">
        <f t="shared" si="69"/>
        <v>0</v>
      </c>
      <c r="DF78" s="119">
        <f t="shared" si="69"/>
        <v>0</v>
      </c>
      <c r="DH78" s="118">
        <f t="shared" si="57"/>
        <v>0</v>
      </c>
      <c r="DI78" s="118">
        <f t="shared" si="70"/>
        <v>0</v>
      </c>
      <c r="DJ78" s="118">
        <f t="shared" si="70"/>
        <v>0</v>
      </c>
      <c r="DK78" s="118">
        <f t="shared" si="70"/>
        <v>0</v>
      </c>
      <c r="DL78" s="118">
        <f t="shared" si="70"/>
        <v>0</v>
      </c>
      <c r="DM78" s="118">
        <f t="shared" si="70"/>
        <v>0</v>
      </c>
      <c r="DN78" s="118">
        <f t="shared" si="70"/>
        <v>0</v>
      </c>
      <c r="DO78" s="118">
        <f t="shared" si="70"/>
        <v>0</v>
      </c>
      <c r="DP78" s="118">
        <f t="shared" si="70"/>
        <v>0</v>
      </c>
      <c r="DQ78" s="118">
        <f t="shared" si="70"/>
        <v>0</v>
      </c>
      <c r="DR78" s="118">
        <f t="shared" si="70"/>
        <v>0</v>
      </c>
      <c r="DS78" s="118">
        <f t="shared" si="71"/>
        <v>0</v>
      </c>
      <c r="DT78" s="118">
        <f t="shared" si="71"/>
        <v>0</v>
      </c>
      <c r="DU78" s="118">
        <f t="shared" si="71"/>
        <v>0</v>
      </c>
      <c r="DV78" s="118">
        <f t="shared" si="71"/>
        <v>0</v>
      </c>
      <c r="DW78" s="118">
        <f t="shared" si="71"/>
        <v>0</v>
      </c>
      <c r="DX78" s="118">
        <f t="shared" si="71"/>
        <v>0</v>
      </c>
      <c r="DY78" s="118">
        <f t="shared" si="71"/>
        <v>0</v>
      </c>
      <c r="DZ78" s="118">
        <f t="shared" si="71"/>
        <v>0</v>
      </c>
      <c r="EA78" s="118">
        <f t="shared" si="71"/>
        <v>0</v>
      </c>
      <c r="EB78" s="118">
        <f t="shared" si="71"/>
        <v>0</v>
      </c>
      <c r="EC78" s="118">
        <f t="shared" si="71"/>
        <v>0</v>
      </c>
      <c r="ED78" s="118">
        <f t="shared" si="71"/>
        <v>0</v>
      </c>
      <c r="EE78" s="118">
        <f t="shared" si="71"/>
        <v>0</v>
      </c>
      <c r="EF78" s="118">
        <f t="shared" si="71"/>
        <v>0</v>
      </c>
    </row>
    <row r="79" spans="1:136" ht="33" customHeight="1">
      <c r="A79" s="176">
        <f t="shared" si="49"/>
        <v>70</v>
      </c>
      <c r="B79" s="177">
        <f>+'70'!$AD$103</f>
        <v>0</v>
      </c>
      <c r="C79" s="178" t="str">
        <f>+'70'!$AH$103</f>
        <v>New Balance</v>
      </c>
      <c r="D79" s="178" t="str">
        <f>+'70'!$B$103</f>
        <v>PWI2(ID)</v>
      </c>
      <c r="E79" s="178" t="str">
        <f>+'70'!$C$103</f>
        <v>Tong HongVN)</v>
      </c>
      <c r="F79" s="372">
        <f>+'70'!$D$103</f>
        <v>0</v>
      </c>
      <c r="G79" s="179" t="str">
        <f>+'70'!$E$103</f>
        <v/>
      </c>
      <c r="H79" s="179" t="str">
        <f>+'70'!$F$103</f>
        <v/>
      </c>
      <c r="I79" s="372">
        <f>+'70'!$G$103</f>
        <v>0</v>
      </c>
      <c r="J79" s="180">
        <f>+'70'!$H$103</f>
        <v>0</v>
      </c>
      <c r="K79" s="179" t="str">
        <f>+'70'!$I$103</f>
        <v/>
      </c>
      <c r="L79" s="179" t="str">
        <f>+'70'!$J$103</f>
        <v/>
      </c>
      <c r="M79" s="291"/>
      <c r="N79" s="181" t="str">
        <f>+'70'!$K$103</f>
        <v>Insert Leather Names of your Tannery</v>
      </c>
      <c r="O79" s="181">
        <f>+'70'!$L$103</f>
        <v>0</v>
      </c>
      <c r="P79" s="179">
        <f>+'70'!$M$103</f>
        <v>0</v>
      </c>
      <c r="Q79" s="180">
        <f>+'70'!$N$109</f>
        <v>0</v>
      </c>
      <c r="R79" s="180">
        <f>'70'!$G$40</f>
        <v>0</v>
      </c>
      <c r="S79" s="180">
        <f>+'70'!$O$109</f>
        <v>0</v>
      </c>
      <c r="T79" s="180">
        <f>'70'!$G$41</f>
        <v>0</v>
      </c>
      <c r="U79" s="180">
        <f>+'70'!$P$109</f>
        <v>0</v>
      </c>
      <c r="V79" s="180">
        <f>'70'!$G$42</f>
        <v>0</v>
      </c>
      <c r="W79" s="180">
        <f>+'70'!$Q$109</f>
        <v>0</v>
      </c>
      <c r="X79" s="180">
        <f>'70'!$G$43</f>
        <v>0</v>
      </c>
      <c r="Y79" s="180">
        <f>+'70'!$R$109</f>
        <v>0</v>
      </c>
      <c r="Z79" s="180">
        <f>'70'!$G$44</f>
        <v>0</v>
      </c>
      <c r="AA79" s="180">
        <f>+'70'!$S$109</f>
        <v>0</v>
      </c>
      <c r="AB79" s="180">
        <f>'70'!$G$45+'70'!$G$46+'70'!$G$47</f>
        <v>0</v>
      </c>
      <c r="AC79" s="180">
        <f>+'70'!$U$109</f>
        <v>0</v>
      </c>
      <c r="AD79" s="180">
        <f>+'70'!$V$109</f>
        <v>0</v>
      </c>
      <c r="AE79" s="180">
        <f>+'70'!$W$109</f>
        <v>0</v>
      </c>
      <c r="AF79" s="180">
        <f>+'70'!$X$109</f>
        <v>0</v>
      </c>
      <c r="AG79" s="180">
        <f>+'70'!$Y$109</f>
        <v>0</v>
      </c>
      <c r="AH79" s="180">
        <f>+'70'!$AB$109</f>
        <v>0</v>
      </c>
      <c r="AI79" s="182">
        <f>+'70'!$AC$109</f>
        <v>0</v>
      </c>
      <c r="AJ79" s="180">
        <f>+'70'!$AD$109</f>
        <v>0</v>
      </c>
      <c r="AK79" s="183">
        <f>+'70'!$AA$109</f>
        <v>0</v>
      </c>
      <c r="AL79" s="183">
        <f>+'70'!$AE$103</f>
        <v>1</v>
      </c>
      <c r="AM79" s="182">
        <f>+'70'!$AG$109</f>
        <v>0</v>
      </c>
      <c r="AN79" s="182">
        <f>+'70'!$AH$109</f>
        <v>0</v>
      </c>
      <c r="AO79" s="182">
        <f>+'70'!$AE$109</f>
        <v>0</v>
      </c>
      <c r="AP79" s="184">
        <f>+'70'!$AJ$109</f>
        <v>0</v>
      </c>
      <c r="AQ79" s="183">
        <f t="shared" si="72"/>
        <v>0.97</v>
      </c>
      <c r="AR79" s="185">
        <f>IF(AI79=0,0,HLOOKUP(+M79,$BI$89:$DF$161,73,FALSE))</f>
        <v>0</v>
      </c>
      <c r="AS79" s="182">
        <f t="shared" si="73"/>
        <v>0</v>
      </c>
      <c r="AT79" s="182">
        <f t="shared" si="74"/>
        <v>0</v>
      </c>
      <c r="AU79" s="182">
        <f>+'70'!$AH$109</f>
        <v>0</v>
      </c>
      <c r="AV79" s="184">
        <f>+'70'!$AJ$109</f>
        <v>0</v>
      </c>
      <c r="AW79" s="182">
        <f t="shared" si="75"/>
        <v>0</v>
      </c>
      <c r="AX79" s="187">
        <f>+'70'!$AI$109</f>
        <v>0</v>
      </c>
      <c r="AY79" s="188">
        <f>+'70'!$B$83</f>
        <v>0</v>
      </c>
      <c r="AZ79" s="381">
        <f>'70'!F14</f>
        <v>0</v>
      </c>
      <c r="BA79" s="372" t="str">
        <f>IF('70'!$B$81="","",'70'!$B$81)</f>
        <v/>
      </c>
      <c r="BB79" s="3">
        <f t="shared" si="79"/>
        <v>0</v>
      </c>
      <c r="BC79" s="3">
        <f t="shared" si="76"/>
        <v>0</v>
      </c>
      <c r="BD79" s="3">
        <f t="shared" si="77"/>
        <v>0</v>
      </c>
      <c r="BE79" s="3">
        <f t="shared" si="78"/>
        <v>0</v>
      </c>
      <c r="BG79" s="42">
        <f>+'70'!$G$48</f>
        <v>0</v>
      </c>
      <c r="BI79" s="119">
        <f t="shared" si="65"/>
        <v>0</v>
      </c>
      <c r="BJ79" s="119">
        <f t="shared" si="65"/>
        <v>0</v>
      </c>
      <c r="BK79" s="119">
        <f t="shared" si="65"/>
        <v>0</v>
      </c>
      <c r="BL79" s="119">
        <f t="shared" si="65"/>
        <v>0</v>
      </c>
      <c r="BM79" s="119">
        <f t="shared" si="65"/>
        <v>0</v>
      </c>
      <c r="BN79" s="119">
        <f t="shared" si="65"/>
        <v>0</v>
      </c>
      <c r="BO79" s="119">
        <f t="shared" si="65"/>
        <v>0</v>
      </c>
      <c r="BP79" s="119">
        <f t="shared" si="65"/>
        <v>0</v>
      </c>
      <c r="BQ79" s="119">
        <f t="shared" si="65"/>
        <v>0</v>
      </c>
      <c r="BR79" s="119">
        <f t="shared" si="65"/>
        <v>0</v>
      </c>
      <c r="BS79" s="119">
        <f t="shared" si="66"/>
        <v>0</v>
      </c>
      <c r="BT79" s="119">
        <f t="shared" si="66"/>
        <v>0</v>
      </c>
      <c r="BU79" s="119">
        <f t="shared" si="66"/>
        <v>0</v>
      </c>
      <c r="BV79" s="119">
        <f t="shared" si="66"/>
        <v>0</v>
      </c>
      <c r="BW79" s="119">
        <f t="shared" si="66"/>
        <v>0</v>
      </c>
      <c r="BX79" s="119">
        <f t="shared" si="66"/>
        <v>0</v>
      </c>
      <c r="BY79" s="119">
        <f t="shared" si="66"/>
        <v>0</v>
      </c>
      <c r="BZ79" s="119">
        <f t="shared" si="66"/>
        <v>0</v>
      </c>
      <c r="CA79" s="119">
        <f t="shared" si="66"/>
        <v>0</v>
      </c>
      <c r="CB79" s="119">
        <f t="shared" si="66"/>
        <v>0</v>
      </c>
      <c r="CC79" s="119">
        <f t="shared" si="67"/>
        <v>0</v>
      </c>
      <c r="CD79" s="119">
        <f t="shared" si="67"/>
        <v>0</v>
      </c>
      <c r="CE79" s="119">
        <f t="shared" si="67"/>
        <v>0</v>
      </c>
      <c r="CF79" s="119">
        <f t="shared" si="67"/>
        <v>0</v>
      </c>
      <c r="CG79" s="119">
        <f t="shared" si="67"/>
        <v>0</v>
      </c>
      <c r="CH79" s="119">
        <f t="shared" si="67"/>
        <v>0</v>
      </c>
      <c r="CI79" s="119">
        <f t="shared" si="67"/>
        <v>0</v>
      </c>
      <c r="CJ79" s="119">
        <f t="shared" si="67"/>
        <v>0</v>
      </c>
      <c r="CK79" s="119">
        <f t="shared" si="67"/>
        <v>0</v>
      </c>
      <c r="CL79" s="119">
        <f t="shared" si="67"/>
        <v>0</v>
      </c>
      <c r="CM79" s="119">
        <f t="shared" si="68"/>
        <v>0</v>
      </c>
      <c r="CN79" s="119">
        <f t="shared" si="68"/>
        <v>0</v>
      </c>
      <c r="CO79" s="119">
        <f t="shared" si="68"/>
        <v>0</v>
      </c>
      <c r="CP79" s="119">
        <f t="shared" si="68"/>
        <v>0</v>
      </c>
      <c r="CQ79" s="119">
        <f t="shared" si="68"/>
        <v>0</v>
      </c>
      <c r="CR79" s="119">
        <f t="shared" si="68"/>
        <v>0</v>
      </c>
      <c r="CS79" s="119">
        <f t="shared" si="68"/>
        <v>0</v>
      </c>
      <c r="CT79" s="119">
        <f t="shared" si="68"/>
        <v>0</v>
      </c>
      <c r="CU79" s="119">
        <f t="shared" si="68"/>
        <v>0</v>
      </c>
      <c r="CV79" s="119">
        <f t="shared" si="68"/>
        <v>0</v>
      </c>
      <c r="CW79" s="119">
        <f t="shared" si="69"/>
        <v>0</v>
      </c>
      <c r="CX79" s="119">
        <f t="shared" si="69"/>
        <v>0</v>
      </c>
      <c r="CY79" s="119">
        <f t="shared" si="69"/>
        <v>0</v>
      </c>
      <c r="CZ79" s="119">
        <f t="shared" si="69"/>
        <v>0</v>
      </c>
      <c r="DA79" s="119">
        <f t="shared" si="69"/>
        <v>0</v>
      </c>
      <c r="DB79" s="119">
        <f t="shared" si="69"/>
        <v>0</v>
      </c>
      <c r="DC79" s="119">
        <f t="shared" si="69"/>
        <v>0</v>
      </c>
      <c r="DD79" s="119">
        <f t="shared" si="69"/>
        <v>0</v>
      </c>
      <c r="DE79" s="119">
        <f t="shared" si="69"/>
        <v>0</v>
      </c>
      <c r="DF79" s="119">
        <f t="shared" si="69"/>
        <v>0</v>
      </c>
      <c r="DH79" s="118">
        <f t="shared" si="57"/>
        <v>0</v>
      </c>
      <c r="DI79" s="118">
        <f t="shared" si="70"/>
        <v>0</v>
      </c>
      <c r="DJ79" s="118">
        <f t="shared" si="70"/>
        <v>0</v>
      </c>
      <c r="DK79" s="118">
        <f t="shared" si="70"/>
        <v>0</v>
      </c>
      <c r="DL79" s="118">
        <f t="shared" si="70"/>
        <v>0</v>
      </c>
      <c r="DM79" s="118">
        <f t="shared" si="70"/>
        <v>0</v>
      </c>
      <c r="DN79" s="118">
        <f t="shared" si="70"/>
        <v>0</v>
      </c>
      <c r="DO79" s="118">
        <f t="shared" si="70"/>
        <v>0</v>
      </c>
      <c r="DP79" s="118">
        <f t="shared" si="70"/>
        <v>0</v>
      </c>
      <c r="DQ79" s="118">
        <f t="shared" si="70"/>
        <v>0</v>
      </c>
      <c r="DR79" s="118">
        <f t="shared" si="70"/>
        <v>0</v>
      </c>
      <c r="DS79" s="118">
        <f t="shared" si="71"/>
        <v>0</v>
      </c>
      <c r="DT79" s="118">
        <f t="shared" si="71"/>
        <v>0</v>
      </c>
      <c r="DU79" s="118">
        <f t="shared" si="71"/>
        <v>0</v>
      </c>
      <c r="DV79" s="118">
        <f t="shared" si="71"/>
        <v>0</v>
      </c>
      <c r="DW79" s="118">
        <f t="shared" si="71"/>
        <v>0</v>
      </c>
      <c r="DX79" s="118">
        <f t="shared" si="71"/>
        <v>0</v>
      </c>
      <c r="DY79" s="118">
        <f t="shared" si="71"/>
        <v>0</v>
      </c>
      <c r="DZ79" s="118">
        <f t="shared" si="71"/>
        <v>0</v>
      </c>
      <c r="EA79" s="118">
        <f t="shared" si="71"/>
        <v>0</v>
      </c>
      <c r="EB79" s="118">
        <f t="shared" si="71"/>
        <v>0</v>
      </c>
      <c r="EC79" s="118">
        <f t="shared" si="71"/>
        <v>0</v>
      </c>
      <c r="ED79" s="118">
        <f t="shared" si="71"/>
        <v>0</v>
      </c>
      <c r="EE79" s="118">
        <f t="shared" si="71"/>
        <v>0</v>
      </c>
      <c r="EF79" s="118">
        <f t="shared" si="71"/>
        <v>0</v>
      </c>
    </row>
    <row r="80" spans="1:136" ht="33" customHeight="1">
      <c r="A80" s="137"/>
      <c r="B80" s="87"/>
      <c r="C80" s="91"/>
      <c r="D80" s="91"/>
      <c r="E80" s="94"/>
      <c r="F80" s="97"/>
      <c r="G80" s="101"/>
      <c r="H80" s="101"/>
      <c r="I80" s="97"/>
      <c r="J80" s="7"/>
      <c r="K80" s="101"/>
      <c r="L80" s="101"/>
      <c r="M80" s="101"/>
      <c r="N80" s="134"/>
      <c r="O80" s="134"/>
      <c r="P80" s="101"/>
      <c r="Q80" s="7"/>
      <c r="R80" s="7"/>
      <c r="S80" s="7"/>
      <c r="T80" s="7"/>
      <c r="U80" s="7"/>
      <c r="V80" s="7"/>
      <c r="W80" s="7"/>
      <c r="X80" s="7"/>
      <c r="Y80" s="7"/>
      <c r="Z80" s="7"/>
      <c r="AA80" s="7"/>
      <c r="AB80" s="7"/>
      <c r="AC80" s="8"/>
      <c r="AD80" s="8"/>
      <c r="AE80" s="8"/>
      <c r="AF80" s="8"/>
      <c r="AG80" s="8"/>
      <c r="AH80" s="7"/>
      <c r="AI80" s="48"/>
      <c r="AJ80" s="48"/>
      <c r="AK80" s="165"/>
      <c r="AL80" s="165"/>
      <c r="AM80" s="48"/>
      <c r="AN80" s="48"/>
      <c r="AO80" s="48"/>
      <c r="AP80" s="48"/>
      <c r="AQ80" s="165"/>
      <c r="AR80" s="165"/>
      <c r="AS80" s="48"/>
      <c r="AT80" s="48"/>
      <c r="AU80" s="48"/>
      <c r="AV80" s="48"/>
      <c r="AW80" s="48"/>
      <c r="AX80" s="7"/>
      <c r="AY80" s="9"/>
      <c r="AZ80" s="9"/>
      <c r="BA80" s="9"/>
      <c r="BB80" s="3"/>
      <c r="BC80" s="3"/>
      <c r="BD80" s="3"/>
      <c r="BE80" s="3"/>
    </row>
    <row r="81" spans="1:136" ht="12.75" customHeight="1" thickBot="1">
      <c r="A81" s="144"/>
      <c r="B81" s="166"/>
      <c r="C81" s="167"/>
      <c r="D81" s="168"/>
      <c r="E81" s="167"/>
      <c r="F81" s="169"/>
      <c r="G81" s="166"/>
      <c r="H81" s="166"/>
      <c r="I81" s="169"/>
      <c r="J81" s="166"/>
      <c r="K81" s="166"/>
      <c r="L81" s="166"/>
      <c r="M81" s="166"/>
      <c r="N81" s="168"/>
      <c r="O81" s="168"/>
      <c r="P81" s="332" t="s">
        <v>156</v>
      </c>
      <c r="Q81" s="180">
        <f t="shared" ref="Q81:AG81" si="80">SUM(Q10:Q80)</f>
        <v>0</v>
      </c>
      <c r="R81" s="180"/>
      <c r="S81" s="180">
        <f t="shared" si="80"/>
        <v>0</v>
      </c>
      <c r="T81" s="180"/>
      <c r="U81" s="180">
        <f t="shared" si="80"/>
        <v>0</v>
      </c>
      <c r="V81" s="180"/>
      <c r="W81" s="180">
        <f t="shared" si="80"/>
        <v>0</v>
      </c>
      <c r="X81" s="180"/>
      <c r="Y81" s="180">
        <f t="shared" si="80"/>
        <v>0</v>
      </c>
      <c r="Z81" s="180"/>
      <c r="AA81" s="180">
        <f t="shared" si="80"/>
        <v>0</v>
      </c>
      <c r="AB81" s="180"/>
      <c r="AC81" s="180">
        <f t="shared" si="80"/>
        <v>0</v>
      </c>
      <c r="AD81" s="180">
        <f t="shared" si="80"/>
        <v>0</v>
      </c>
      <c r="AE81" s="180">
        <f t="shared" si="80"/>
        <v>0</v>
      </c>
      <c r="AF81" s="180">
        <f t="shared" si="80"/>
        <v>0</v>
      </c>
      <c r="AG81" s="180">
        <f t="shared" si="80"/>
        <v>0</v>
      </c>
      <c r="AH81" s="180">
        <f>SUM(AH10:AH80)</f>
        <v>0</v>
      </c>
      <c r="AI81" s="182">
        <f>SUM(AI10:AI80)</f>
        <v>0</v>
      </c>
      <c r="AJ81" s="180">
        <f>SUM(BD10:BD80)</f>
        <v>0</v>
      </c>
      <c r="AK81" s="334">
        <f>IF(AI81=0,0,SUM(BB10:BB80)/+AI81)</f>
        <v>0</v>
      </c>
      <c r="AL81" s="334">
        <f>IF(AI81=0,0,SUM(BE10:BE80)/+AI81)</f>
        <v>0</v>
      </c>
      <c r="AM81" s="340">
        <f>SUM(AM10:AM80)</f>
        <v>0</v>
      </c>
      <c r="AN81" s="341">
        <f>SUM(AN10:AN80)</f>
        <v>0</v>
      </c>
      <c r="AO81" s="340">
        <f>SUM(AO10:AO80)</f>
        <v>0</v>
      </c>
      <c r="AP81" s="342">
        <f>SUM(AP10:AP80)</f>
        <v>0</v>
      </c>
      <c r="AQ81" s="170"/>
      <c r="AR81" s="171"/>
      <c r="AS81" s="182">
        <f>SUM(AS10:AS80)</f>
        <v>0</v>
      </c>
      <c r="AT81" s="182">
        <f>SUM(AT10:AT80)</f>
        <v>0</v>
      </c>
      <c r="AU81" s="182">
        <f>SUM(AU10:AU80)</f>
        <v>0</v>
      </c>
      <c r="AV81" s="182">
        <f>SUM(AV10:AV80)</f>
        <v>0</v>
      </c>
      <c r="AW81" s="182">
        <f>SUM(AW10:AW80)</f>
        <v>0</v>
      </c>
      <c r="AX81" s="343"/>
      <c r="AY81" s="151"/>
      <c r="AZ81" s="2"/>
      <c r="BB81" s="3"/>
      <c r="BC81" s="3">
        <f>SUM(BC10:BC80)</f>
        <v>0</v>
      </c>
      <c r="BD81" s="3"/>
      <c r="BE81" s="3"/>
      <c r="BI81" s="119">
        <f>SUM(BI10:BI80)</f>
        <v>0</v>
      </c>
      <c r="BJ81" s="119">
        <f t="shared" ref="BJ81:CQ81" si="81">SUM(BJ10:BJ80)</f>
        <v>0</v>
      </c>
      <c r="BK81" s="119">
        <f t="shared" si="81"/>
        <v>0</v>
      </c>
      <c r="BL81" s="119">
        <f t="shared" si="81"/>
        <v>0</v>
      </c>
      <c r="BM81" s="119">
        <f t="shared" si="81"/>
        <v>0</v>
      </c>
      <c r="BN81" s="119">
        <f t="shared" si="81"/>
        <v>0</v>
      </c>
      <c r="BO81" s="119">
        <f t="shared" si="81"/>
        <v>0</v>
      </c>
      <c r="BP81" s="119">
        <f t="shared" si="81"/>
        <v>0</v>
      </c>
      <c r="BQ81" s="119">
        <f t="shared" si="81"/>
        <v>0</v>
      </c>
      <c r="BR81" s="119">
        <f t="shared" si="81"/>
        <v>0</v>
      </c>
      <c r="BS81" s="119">
        <f t="shared" si="81"/>
        <v>0</v>
      </c>
      <c r="BT81" s="119">
        <f t="shared" si="81"/>
        <v>0</v>
      </c>
      <c r="BU81" s="119">
        <f t="shared" si="81"/>
        <v>0</v>
      </c>
      <c r="BV81" s="119">
        <f t="shared" si="81"/>
        <v>0</v>
      </c>
      <c r="BW81" s="119">
        <f t="shared" si="81"/>
        <v>0</v>
      </c>
      <c r="BX81" s="119">
        <f t="shared" si="81"/>
        <v>0</v>
      </c>
      <c r="BY81" s="119">
        <f t="shared" si="81"/>
        <v>0</v>
      </c>
      <c r="BZ81" s="119">
        <f t="shared" si="81"/>
        <v>0</v>
      </c>
      <c r="CA81" s="119">
        <f t="shared" si="81"/>
        <v>0</v>
      </c>
      <c r="CB81" s="119">
        <f t="shared" si="81"/>
        <v>0</v>
      </c>
      <c r="CC81" s="119">
        <f t="shared" si="81"/>
        <v>0</v>
      </c>
      <c r="CD81" s="119">
        <f t="shared" si="81"/>
        <v>0</v>
      </c>
      <c r="CE81" s="119">
        <f t="shared" si="81"/>
        <v>0</v>
      </c>
      <c r="CF81" s="119">
        <f t="shared" si="81"/>
        <v>0</v>
      </c>
      <c r="CG81" s="119">
        <f t="shared" si="81"/>
        <v>0</v>
      </c>
      <c r="CH81" s="119">
        <f t="shared" si="81"/>
        <v>0</v>
      </c>
      <c r="CI81" s="119">
        <f t="shared" si="81"/>
        <v>0</v>
      </c>
      <c r="CJ81" s="119">
        <f t="shared" si="81"/>
        <v>0</v>
      </c>
      <c r="CK81" s="119">
        <f t="shared" si="81"/>
        <v>0</v>
      </c>
      <c r="CL81" s="119">
        <f t="shared" si="81"/>
        <v>0</v>
      </c>
      <c r="CM81" s="119">
        <f t="shared" si="81"/>
        <v>0</v>
      </c>
      <c r="CN81" s="119">
        <f t="shared" si="81"/>
        <v>0</v>
      </c>
      <c r="CO81" s="119">
        <f t="shared" si="81"/>
        <v>0</v>
      </c>
      <c r="CP81" s="119">
        <f t="shared" si="81"/>
        <v>0</v>
      </c>
      <c r="CQ81" s="119">
        <f t="shared" si="81"/>
        <v>0</v>
      </c>
      <c r="CR81" s="119">
        <f t="shared" ref="CR81:DF81" si="82">SUM(CR10:CR80)</f>
        <v>0</v>
      </c>
      <c r="CS81" s="119">
        <f t="shared" si="82"/>
        <v>0</v>
      </c>
      <c r="CT81" s="119">
        <f t="shared" si="82"/>
        <v>0</v>
      </c>
      <c r="CU81" s="119">
        <f t="shared" si="82"/>
        <v>0</v>
      </c>
      <c r="CV81" s="119">
        <f t="shared" si="82"/>
        <v>0</v>
      </c>
      <c r="CW81" s="119">
        <f t="shared" si="82"/>
        <v>0</v>
      </c>
      <c r="CX81" s="119">
        <f t="shared" si="82"/>
        <v>0</v>
      </c>
      <c r="CY81" s="119">
        <f t="shared" si="82"/>
        <v>0</v>
      </c>
      <c r="CZ81" s="119">
        <f t="shared" si="82"/>
        <v>0</v>
      </c>
      <c r="DA81" s="119">
        <f t="shared" si="82"/>
        <v>0</v>
      </c>
      <c r="DB81" s="119">
        <f t="shared" si="82"/>
        <v>0</v>
      </c>
      <c r="DC81" s="119">
        <f t="shared" si="82"/>
        <v>0</v>
      </c>
      <c r="DD81" s="119">
        <f t="shared" si="82"/>
        <v>0</v>
      </c>
      <c r="DE81" s="119">
        <f t="shared" si="82"/>
        <v>0</v>
      </c>
      <c r="DF81" s="119">
        <f t="shared" si="82"/>
        <v>0</v>
      </c>
      <c r="DH81" s="119">
        <f t="shared" ref="DH81:EF81" si="83">SUM(DH10:DH80)</f>
        <v>0</v>
      </c>
      <c r="DI81" s="119">
        <f t="shared" si="83"/>
        <v>0</v>
      </c>
      <c r="DJ81" s="119">
        <f t="shared" si="83"/>
        <v>0</v>
      </c>
      <c r="DK81" s="119">
        <f t="shared" si="83"/>
        <v>0</v>
      </c>
      <c r="DL81" s="119">
        <f t="shared" si="83"/>
        <v>0</v>
      </c>
      <c r="DM81" s="119">
        <f t="shared" si="83"/>
        <v>0</v>
      </c>
      <c r="DN81" s="119">
        <f t="shared" si="83"/>
        <v>0</v>
      </c>
      <c r="DO81" s="119">
        <f t="shared" si="83"/>
        <v>0</v>
      </c>
      <c r="DP81" s="119">
        <f t="shared" si="83"/>
        <v>0</v>
      </c>
      <c r="DQ81" s="119">
        <f t="shared" si="83"/>
        <v>0</v>
      </c>
      <c r="DR81" s="119">
        <f t="shared" si="83"/>
        <v>0</v>
      </c>
      <c r="DS81" s="119">
        <f t="shared" si="83"/>
        <v>0</v>
      </c>
      <c r="DT81" s="119">
        <f t="shared" si="83"/>
        <v>0</v>
      </c>
      <c r="DU81" s="119">
        <f t="shared" si="83"/>
        <v>0</v>
      </c>
      <c r="DV81" s="119">
        <f t="shared" si="83"/>
        <v>0</v>
      </c>
      <c r="DW81" s="119">
        <f t="shared" si="83"/>
        <v>0</v>
      </c>
      <c r="DX81" s="119">
        <f t="shared" si="83"/>
        <v>0</v>
      </c>
      <c r="DY81" s="119">
        <f t="shared" si="83"/>
        <v>0</v>
      </c>
      <c r="DZ81" s="119">
        <f t="shared" si="83"/>
        <v>0</v>
      </c>
      <c r="EA81" s="119">
        <f t="shared" si="83"/>
        <v>0</v>
      </c>
      <c r="EB81" s="119">
        <f t="shared" si="83"/>
        <v>0</v>
      </c>
      <c r="EC81" s="119">
        <f t="shared" si="83"/>
        <v>0</v>
      </c>
      <c r="ED81" s="119">
        <f t="shared" si="83"/>
        <v>0</v>
      </c>
      <c r="EE81" s="119">
        <f t="shared" si="83"/>
        <v>0</v>
      </c>
      <c r="EF81" s="119">
        <f t="shared" si="83"/>
        <v>0</v>
      </c>
    </row>
    <row r="82" spans="1:136" ht="12.75" customHeight="1" thickBot="1">
      <c r="A82" s="136"/>
      <c r="B82" s="172"/>
      <c r="C82" s="173"/>
      <c r="D82" s="173"/>
      <c r="E82" s="173"/>
      <c r="F82" s="173"/>
      <c r="G82" s="172"/>
      <c r="H82" s="172"/>
      <c r="I82" s="174"/>
      <c r="J82" s="172"/>
      <c r="K82" s="172"/>
      <c r="L82" s="172"/>
      <c r="M82" s="172"/>
      <c r="N82" s="173"/>
      <c r="O82" s="173"/>
      <c r="P82" s="172"/>
      <c r="Q82" s="344"/>
      <c r="R82" s="344"/>
      <c r="S82" s="344"/>
      <c r="T82" s="344"/>
      <c r="U82" s="344"/>
      <c r="V82" s="344"/>
      <c r="W82" s="344"/>
      <c r="X82" s="344"/>
      <c r="Y82" s="344"/>
      <c r="Z82" s="344"/>
      <c r="AA82" s="344"/>
      <c r="AB82" s="344"/>
      <c r="AC82" s="344"/>
      <c r="AD82" s="344"/>
      <c r="AE82" s="344"/>
      <c r="AF82" s="344"/>
      <c r="AG82" s="344"/>
      <c r="AH82" s="344"/>
      <c r="AI82" s="344"/>
      <c r="AJ82" s="344"/>
      <c r="AK82" s="345"/>
      <c r="AL82" s="345"/>
      <c r="AM82" s="346">
        <f>IF(+AI81=0,0,+AM81/AI81)</f>
        <v>0</v>
      </c>
      <c r="AN82" s="347">
        <f>IF(+AF81=0,0,+AN81/AF81)</f>
        <v>0</v>
      </c>
      <c r="AO82" s="344"/>
      <c r="AP82" s="348"/>
      <c r="AQ82" s="142"/>
      <c r="AR82" s="142"/>
      <c r="AS82" s="333">
        <f>IF(+$AI$81=0,0,+AS81/$AI$81)</f>
        <v>0</v>
      </c>
      <c r="AT82" s="333">
        <f>IF(+$AI$81=0,0,+AT81/$AI$81)</f>
        <v>0</v>
      </c>
      <c r="AU82" s="333">
        <f>IF(+$AI$81=0,0,+AU81/$AI$81)</f>
        <v>0</v>
      </c>
      <c r="AV82" s="348"/>
      <c r="AW82" s="344"/>
      <c r="AX82" s="343"/>
      <c r="AY82" s="175"/>
    </row>
    <row r="83" spans="1:136" ht="12.75" customHeight="1">
      <c r="A83" s="1"/>
      <c r="B83" s="104"/>
      <c r="C83" s="106"/>
      <c r="D83" s="108"/>
      <c r="E83" s="106"/>
      <c r="F83" s="105"/>
      <c r="G83" s="88"/>
      <c r="H83" s="88"/>
      <c r="I83" s="98"/>
      <c r="J83" s="88"/>
      <c r="K83" s="88"/>
      <c r="L83" s="427" t="s">
        <v>231</v>
      </c>
      <c r="M83" s="427"/>
      <c r="N83" s="427"/>
      <c r="O83" s="427"/>
      <c r="P83" s="427"/>
      <c r="Q83" s="65" t="str">
        <f>IF(+$AH$81=0,"",Q81/$AH81)</f>
        <v/>
      </c>
      <c r="R83" s="65"/>
      <c r="S83" s="65" t="str">
        <f>IF(+$AH$81=0,"",S81/$AH81)</f>
        <v/>
      </c>
      <c r="T83" s="65"/>
      <c r="U83" s="65" t="str">
        <f>IF(+$AH$81=0,"",U81/$AH81)</f>
        <v/>
      </c>
      <c r="V83" s="65"/>
      <c r="W83" s="65" t="str">
        <f>IF(+$AH$81=0,"",W81/$AH81)</f>
        <v/>
      </c>
      <c r="X83" s="65"/>
      <c r="Y83" s="65" t="str">
        <f>IF(+$AH$81=0,"",Y81/$AH81)</f>
        <v/>
      </c>
      <c r="Z83" s="65"/>
      <c r="AA83" s="65" t="str">
        <f>IF(+$AH$81=0,"",AA81/$AH81)</f>
        <v/>
      </c>
      <c r="AB83" s="65"/>
      <c r="AC83" s="65" t="str">
        <f>IF(+$AH$81=0,"",AC81/$AH81)</f>
        <v/>
      </c>
      <c r="AD83" s="65" t="str">
        <f>IF(+$AH$81=0,"",AD81/$AH81)</f>
        <v/>
      </c>
      <c r="AE83" s="65" t="str">
        <f>IF(+$AH$81=0,"",AE81/$AH81)</f>
        <v/>
      </c>
      <c r="AF83" s="65" t="str">
        <f>IF(+$AH$81=0,"",AF81/$AH81)</f>
        <v/>
      </c>
      <c r="AG83" s="65" t="str">
        <f>IF(+$AH$81=0,"",AG81/$AH81)</f>
        <v/>
      </c>
      <c r="AZ83" s="2"/>
      <c r="BI83" s="119" t="e">
        <f t="shared" ref="BI83:CQ83" si="84">VLOOKUP(+BI9,$M10:$N80,2,FALSE)</f>
        <v>#N/A</v>
      </c>
      <c r="BJ83" s="119" t="e">
        <f t="shared" si="84"/>
        <v>#N/A</v>
      </c>
      <c r="BK83" s="119" t="e">
        <f t="shared" si="84"/>
        <v>#N/A</v>
      </c>
      <c r="BL83" s="119" t="e">
        <f t="shared" si="84"/>
        <v>#N/A</v>
      </c>
      <c r="BM83" s="119" t="e">
        <f t="shared" si="84"/>
        <v>#N/A</v>
      </c>
      <c r="BN83" s="119" t="e">
        <f t="shared" si="84"/>
        <v>#N/A</v>
      </c>
      <c r="BO83" s="119" t="e">
        <f t="shared" si="84"/>
        <v>#N/A</v>
      </c>
      <c r="BP83" s="119" t="e">
        <f t="shared" si="84"/>
        <v>#N/A</v>
      </c>
      <c r="BQ83" s="119" t="e">
        <f t="shared" si="84"/>
        <v>#N/A</v>
      </c>
      <c r="BR83" s="119" t="e">
        <f t="shared" si="84"/>
        <v>#N/A</v>
      </c>
      <c r="BS83" s="119" t="e">
        <f t="shared" si="84"/>
        <v>#N/A</v>
      </c>
      <c r="BT83" s="119" t="e">
        <f t="shared" si="84"/>
        <v>#N/A</v>
      </c>
      <c r="BU83" s="119" t="e">
        <f t="shared" si="84"/>
        <v>#N/A</v>
      </c>
      <c r="BV83" s="119" t="e">
        <f t="shared" si="84"/>
        <v>#N/A</v>
      </c>
      <c r="BW83" s="119" t="e">
        <f t="shared" si="84"/>
        <v>#N/A</v>
      </c>
      <c r="BX83" s="119" t="e">
        <f t="shared" si="84"/>
        <v>#N/A</v>
      </c>
      <c r="BY83" s="119" t="e">
        <f t="shared" si="84"/>
        <v>#N/A</v>
      </c>
      <c r="BZ83" s="119" t="e">
        <f t="shared" si="84"/>
        <v>#N/A</v>
      </c>
      <c r="CA83" s="119" t="e">
        <f t="shared" si="84"/>
        <v>#N/A</v>
      </c>
      <c r="CB83" s="119" t="e">
        <f t="shared" si="84"/>
        <v>#N/A</v>
      </c>
      <c r="CC83" s="119" t="e">
        <f t="shared" si="84"/>
        <v>#N/A</v>
      </c>
      <c r="CD83" s="119" t="e">
        <f t="shared" si="84"/>
        <v>#N/A</v>
      </c>
      <c r="CE83" s="119" t="e">
        <f t="shared" si="84"/>
        <v>#N/A</v>
      </c>
      <c r="CF83" s="119" t="e">
        <f t="shared" si="84"/>
        <v>#N/A</v>
      </c>
      <c r="CG83" s="119" t="e">
        <f t="shared" si="84"/>
        <v>#N/A</v>
      </c>
      <c r="CH83" s="119" t="e">
        <f t="shared" si="84"/>
        <v>#N/A</v>
      </c>
      <c r="CI83" s="119" t="e">
        <f t="shared" si="84"/>
        <v>#N/A</v>
      </c>
      <c r="CJ83" s="119" t="e">
        <f t="shared" si="84"/>
        <v>#N/A</v>
      </c>
      <c r="CK83" s="119" t="e">
        <f t="shared" si="84"/>
        <v>#N/A</v>
      </c>
      <c r="CL83" s="119" t="e">
        <f t="shared" si="84"/>
        <v>#N/A</v>
      </c>
      <c r="CM83" s="119" t="e">
        <f t="shared" si="84"/>
        <v>#N/A</v>
      </c>
      <c r="CN83" s="119" t="e">
        <f t="shared" si="84"/>
        <v>#N/A</v>
      </c>
      <c r="CO83" s="119" t="e">
        <f t="shared" si="84"/>
        <v>#N/A</v>
      </c>
      <c r="CP83" s="119" t="e">
        <f t="shared" si="84"/>
        <v>#N/A</v>
      </c>
      <c r="CQ83" s="119" t="e">
        <f t="shared" si="84"/>
        <v>#N/A</v>
      </c>
      <c r="CR83" s="119" t="e">
        <f t="shared" ref="CR83:DF83" si="85">VLOOKUP(+CR9,$M10:$N80,2,FALSE)</f>
        <v>#N/A</v>
      </c>
      <c r="CS83" s="119" t="e">
        <f t="shared" si="85"/>
        <v>#N/A</v>
      </c>
      <c r="CT83" s="119" t="e">
        <f t="shared" si="85"/>
        <v>#N/A</v>
      </c>
      <c r="CU83" s="119" t="e">
        <f t="shared" si="85"/>
        <v>#N/A</v>
      </c>
      <c r="CV83" s="119" t="e">
        <f t="shared" si="85"/>
        <v>#N/A</v>
      </c>
      <c r="CW83" s="119" t="e">
        <f t="shared" si="85"/>
        <v>#N/A</v>
      </c>
      <c r="CX83" s="119" t="e">
        <f t="shared" si="85"/>
        <v>#N/A</v>
      </c>
      <c r="CY83" s="119" t="e">
        <f t="shared" si="85"/>
        <v>#N/A</v>
      </c>
      <c r="CZ83" s="119" t="e">
        <f t="shared" si="85"/>
        <v>#N/A</v>
      </c>
      <c r="DA83" s="119" t="e">
        <f t="shared" si="85"/>
        <v>#N/A</v>
      </c>
      <c r="DB83" s="119" t="e">
        <f t="shared" si="85"/>
        <v>#N/A</v>
      </c>
      <c r="DC83" s="119" t="e">
        <f t="shared" si="85"/>
        <v>#N/A</v>
      </c>
      <c r="DD83" s="119" t="e">
        <f t="shared" si="85"/>
        <v>#N/A</v>
      </c>
      <c r="DE83" s="119" t="e">
        <f t="shared" si="85"/>
        <v>#N/A</v>
      </c>
      <c r="DF83" s="119" t="e">
        <f t="shared" si="85"/>
        <v>#N/A</v>
      </c>
      <c r="DH83" s="119" t="e">
        <f>VLOOKUP(+DH9,$M10:$N80,2,FALSE)</f>
        <v>#N/A</v>
      </c>
      <c r="DI83" s="119" t="e">
        <f t="shared" ref="DI83:EF83" si="86">VLOOKUP(+DI9,$M10:$N80,2,FALSE)</f>
        <v>#N/A</v>
      </c>
      <c r="DJ83" s="119" t="e">
        <f t="shared" si="86"/>
        <v>#N/A</v>
      </c>
      <c r="DK83" s="119" t="e">
        <f t="shared" si="86"/>
        <v>#N/A</v>
      </c>
      <c r="DL83" s="119" t="e">
        <f t="shared" si="86"/>
        <v>#N/A</v>
      </c>
      <c r="DM83" s="119" t="e">
        <f t="shared" si="86"/>
        <v>#N/A</v>
      </c>
      <c r="DN83" s="119" t="e">
        <f t="shared" si="86"/>
        <v>#N/A</v>
      </c>
      <c r="DO83" s="119" t="e">
        <f t="shared" si="86"/>
        <v>#N/A</v>
      </c>
      <c r="DP83" s="119" t="e">
        <f t="shared" si="86"/>
        <v>#N/A</v>
      </c>
      <c r="DQ83" s="119" t="e">
        <f t="shared" si="86"/>
        <v>#N/A</v>
      </c>
      <c r="DR83" s="119" t="e">
        <f t="shared" si="86"/>
        <v>#N/A</v>
      </c>
      <c r="DS83" s="119" t="e">
        <f t="shared" si="86"/>
        <v>#N/A</v>
      </c>
      <c r="DT83" s="119" t="e">
        <f t="shared" si="86"/>
        <v>#N/A</v>
      </c>
      <c r="DU83" s="119" t="e">
        <f t="shared" si="86"/>
        <v>#N/A</v>
      </c>
      <c r="DV83" s="119" t="e">
        <f t="shared" si="86"/>
        <v>#N/A</v>
      </c>
      <c r="DW83" s="119" t="e">
        <f t="shared" si="86"/>
        <v>#N/A</v>
      </c>
      <c r="DX83" s="119" t="e">
        <f t="shared" si="86"/>
        <v>#N/A</v>
      </c>
      <c r="DY83" s="119" t="e">
        <f t="shared" si="86"/>
        <v>#N/A</v>
      </c>
      <c r="DZ83" s="119" t="e">
        <f t="shared" si="86"/>
        <v>#N/A</v>
      </c>
      <c r="EA83" s="119" t="e">
        <f t="shared" si="86"/>
        <v>#N/A</v>
      </c>
      <c r="EB83" s="119" t="e">
        <f t="shared" si="86"/>
        <v>#N/A</v>
      </c>
      <c r="EC83" s="119" t="e">
        <f t="shared" si="86"/>
        <v>#N/A</v>
      </c>
      <c r="ED83" s="119" t="e">
        <f t="shared" si="86"/>
        <v>#N/A</v>
      </c>
      <c r="EE83" s="119" t="e">
        <f t="shared" si="86"/>
        <v>#N/A</v>
      </c>
      <c r="EF83" s="119" t="e">
        <f t="shared" si="86"/>
        <v>#N/A</v>
      </c>
    </row>
    <row r="84" spans="1:136" ht="12.75" customHeight="1">
      <c r="A84" s="1"/>
      <c r="B84" s="104"/>
      <c r="C84" s="106"/>
      <c r="D84" s="108"/>
      <c r="E84" s="106"/>
      <c r="F84" s="105"/>
      <c r="G84" s="88"/>
      <c r="H84" s="109"/>
      <c r="I84" s="116"/>
      <c r="J84" s="109"/>
      <c r="K84" s="109"/>
      <c r="L84" s="109"/>
      <c r="M84" s="109"/>
      <c r="N84" s="116"/>
      <c r="O84" s="116"/>
      <c r="P84" s="109"/>
      <c r="AZ84" s="2"/>
      <c r="BI84" s="119" t="e">
        <f>VLOOKUP(+BI9,$M10:$O80,3,FALSE)</f>
        <v>#N/A</v>
      </c>
      <c r="BJ84" s="119" t="e">
        <f t="shared" ref="BJ84:CQ84" si="87">VLOOKUP(+BJ9,$M10:$O80,3,FALSE)</f>
        <v>#N/A</v>
      </c>
      <c r="BK84" s="119" t="e">
        <f t="shared" si="87"/>
        <v>#N/A</v>
      </c>
      <c r="BL84" s="119" t="e">
        <f t="shared" si="87"/>
        <v>#N/A</v>
      </c>
      <c r="BM84" s="119" t="e">
        <f t="shared" si="87"/>
        <v>#N/A</v>
      </c>
      <c r="BN84" s="119" t="e">
        <f t="shared" si="87"/>
        <v>#N/A</v>
      </c>
      <c r="BO84" s="119" t="e">
        <f t="shared" si="87"/>
        <v>#N/A</v>
      </c>
      <c r="BP84" s="119" t="e">
        <f t="shared" si="87"/>
        <v>#N/A</v>
      </c>
      <c r="BQ84" s="119" t="e">
        <f t="shared" si="87"/>
        <v>#N/A</v>
      </c>
      <c r="BR84" s="119" t="e">
        <f t="shared" si="87"/>
        <v>#N/A</v>
      </c>
      <c r="BS84" s="119" t="e">
        <f t="shared" si="87"/>
        <v>#N/A</v>
      </c>
      <c r="BT84" s="119" t="e">
        <f t="shared" si="87"/>
        <v>#N/A</v>
      </c>
      <c r="BU84" s="119" t="e">
        <f t="shared" si="87"/>
        <v>#N/A</v>
      </c>
      <c r="BV84" s="119" t="e">
        <f t="shared" si="87"/>
        <v>#N/A</v>
      </c>
      <c r="BW84" s="119" t="e">
        <f t="shared" si="87"/>
        <v>#N/A</v>
      </c>
      <c r="BX84" s="119" t="e">
        <f t="shared" si="87"/>
        <v>#N/A</v>
      </c>
      <c r="BY84" s="119" t="e">
        <f t="shared" si="87"/>
        <v>#N/A</v>
      </c>
      <c r="BZ84" s="119" t="e">
        <f t="shared" si="87"/>
        <v>#N/A</v>
      </c>
      <c r="CA84" s="119" t="e">
        <f t="shared" si="87"/>
        <v>#N/A</v>
      </c>
      <c r="CB84" s="119" t="e">
        <f t="shared" si="87"/>
        <v>#N/A</v>
      </c>
      <c r="CC84" s="119" t="e">
        <f t="shared" si="87"/>
        <v>#N/A</v>
      </c>
      <c r="CD84" s="119" t="e">
        <f t="shared" si="87"/>
        <v>#N/A</v>
      </c>
      <c r="CE84" s="119" t="e">
        <f t="shared" si="87"/>
        <v>#N/A</v>
      </c>
      <c r="CF84" s="119" t="e">
        <f t="shared" si="87"/>
        <v>#N/A</v>
      </c>
      <c r="CG84" s="119" t="e">
        <f t="shared" si="87"/>
        <v>#N/A</v>
      </c>
      <c r="CH84" s="119" t="e">
        <f t="shared" si="87"/>
        <v>#N/A</v>
      </c>
      <c r="CI84" s="119" t="e">
        <f t="shared" si="87"/>
        <v>#N/A</v>
      </c>
      <c r="CJ84" s="119" t="e">
        <f t="shared" si="87"/>
        <v>#N/A</v>
      </c>
      <c r="CK84" s="119" t="e">
        <f t="shared" si="87"/>
        <v>#N/A</v>
      </c>
      <c r="CL84" s="119" t="e">
        <f t="shared" si="87"/>
        <v>#N/A</v>
      </c>
      <c r="CM84" s="119" t="e">
        <f t="shared" si="87"/>
        <v>#N/A</v>
      </c>
      <c r="CN84" s="119" t="e">
        <f t="shared" si="87"/>
        <v>#N/A</v>
      </c>
      <c r="CO84" s="119" t="e">
        <f t="shared" si="87"/>
        <v>#N/A</v>
      </c>
      <c r="CP84" s="119" t="e">
        <f t="shared" si="87"/>
        <v>#N/A</v>
      </c>
      <c r="CQ84" s="119" t="e">
        <f t="shared" si="87"/>
        <v>#N/A</v>
      </c>
      <c r="CR84" s="119" t="e">
        <f t="shared" ref="CR84:DF84" si="88">VLOOKUP(+CR9,$M10:$O80,3,FALSE)</f>
        <v>#N/A</v>
      </c>
      <c r="CS84" s="119" t="e">
        <f t="shared" si="88"/>
        <v>#N/A</v>
      </c>
      <c r="CT84" s="119" t="e">
        <f t="shared" si="88"/>
        <v>#N/A</v>
      </c>
      <c r="CU84" s="119" t="e">
        <f t="shared" si="88"/>
        <v>#N/A</v>
      </c>
      <c r="CV84" s="119" t="e">
        <f t="shared" si="88"/>
        <v>#N/A</v>
      </c>
      <c r="CW84" s="119" t="e">
        <f t="shared" si="88"/>
        <v>#N/A</v>
      </c>
      <c r="CX84" s="119" t="e">
        <f t="shared" si="88"/>
        <v>#N/A</v>
      </c>
      <c r="CY84" s="119" t="e">
        <f t="shared" si="88"/>
        <v>#N/A</v>
      </c>
      <c r="CZ84" s="119" t="e">
        <f t="shared" si="88"/>
        <v>#N/A</v>
      </c>
      <c r="DA84" s="119" t="e">
        <f t="shared" si="88"/>
        <v>#N/A</v>
      </c>
      <c r="DB84" s="119" t="e">
        <f t="shared" si="88"/>
        <v>#N/A</v>
      </c>
      <c r="DC84" s="119" t="e">
        <f t="shared" si="88"/>
        <v>#N/A</v>
      </c>
      <c r="DD84" s="119" t="e">
        <f t="shared" si="88"/>
        <v>#N/A</v>
      </c>
      <c r="DE84" s="119" t="e">
        <f t="shared" si="88"/>
        <v>#N/A</v>
      </c>
      <c r="DF84" s="119" t="e">
        <f t="shared" si="88"/>
        <v>#N/A</v>
      </c>
      <c r="DH84" s="119" t="e">
        <f>VLOOKUP(+DH9,$M10:$O80,3,FALSE)</f>
        <v>#N/A</v>
      </c>
      <c r="DI84" s="119" t="e">
        <f t="shared" ref="DI84:EF84" si="89">VLOOKUP(+DI9,$M10:$O80,3,FALSE)</f>
        <v>#N/A</v>
      </c>
      <c r="DJ84" s="119" t="e">
        <f t="shared" si="89"/>
        <v>#N/A</v>
      </c>
      <c r="DK84" s="119" t="e">
        <f t="shared" si="89"/>
        <v>#N/A</v>
      </c>
      <c r="DL84" s="119" t="e">
        <f t="shared" si="89"/>
        <v>#N/A</v>
      </c>
      <c r="DM84" s="119" t="e">
        <f t="shared" si="89"/>
        <v>#N/A</v>
      </c>
      <c r="DN84" s="119" t="e">
        <f t="shared" si="89"/>
        <v>#N/A</v>
      </c>
      <c r="DO84" s="119" t="e">
        <f t="shared" si="89"/>
        <v>#N/A</v>
      </c>
      <c r="DP84" s="119" t="e">
        <f t="shared" si="89"/>
        <v>#N/A</v>
      </c>
      <c r="DQ84" s="119" t="e">
        <f t="shared" si="89"/>
        <v>#N/A</v>
      </c>
      <c r="DR84" s="119" t="e">
        <f t="shared" si="89"/>
        <v>#N/A</v>
      </c>
      <c r="DS84" s="119" t="e">
        <f t="shared" si="89"/>
        <v>#N/A</v>
      </c>
      <c r="DT84" s="119" t="e">
        <f t="shared" si="89"/>
        <v>#N/A</v>
      </c>
      <c r="DU84" s="119" t="e">
        <f t="shared" si="89"/>
        <v>#N/A</v>
      </c>
      <c r="DV84" s="119" t="e">
        <f t="shared" si="89"/>
        <v>#N/A</v>
      </c>
      <c r="DW84" s="119" t="e">
        <f t="shared" si="89"/>
        <v>#N/A</v>
      </c>
      <c r="DX84" s="119" t="e">
        <f t="shared" si="89"/>
        <v>#N/A</v>
      </c>
      <c r="DY84" s="119" t="e">
        <f t="shared" si="89"/>
        <v>#N/A</v>
      </c>
      <c r="DZ84" s="119" t="e">
        <f t="shared" si="89"/>
        <v>#N/A</v>
      </c>
      <c r="EA84" s="119" t="e">
        <f t="shared" si="89"/>
        <v>#N/A</v>
      </c>
      <c r="EB84" s="119" t="e">
        <f t="shared" si="89"/>
        <v>#N/A</v>
      </c>
      <c r="EC84" s="119" t="e">
        <f t="shared" si="89"/>
        <v>#N/A</v>
      </c>
      <c r="ED84" s="119" t="e">
        <f t="shared" si="89"/>
        <v>#N/A</v>
      </c>
      <c r="EE84" s="119" t="e">
        <f t="shared" si="89"/>
        <v>#N/A</v>
      </c>
      <c r="EF84" s="119" t="e">
        <f t="shared" si="89"/>
        <v>#N/A</v>
      </c>
    </row>
    <row r="85" spans="1:136" ht="12.75" customHeight="1">
      <c r="A85" s="1"/>
      <c r="B85" s="104"/>
      <c r="C85" s="106"/>
      <c r="D85" s="108"/>
      <c r="E85" s="106"/>
      <c r="F85" s="105"/>
      <c r="G85" s="88"/>
      <c r="H85" s="109"/>
      <c r="I85" s="116"/>
      <c r="J85" s="109"/>
      <c r="K85" s="109"/>
      <c r="L85" s="109"/>
      <c r="M85" s="109"/>
      <c r="N85" s="116"/>
      <c r="O85" s="116"/>
      <c r="P85" s="109"/>
      <c r="AZ85" s="2"/>
      <c r="BI85" s="119" t="e">
        <f>VLOOKUP(+BI9,$M10:$P80,4,FALSE)</f>
        <v>#N/A</v>
      </c>
      <c r="BJ85" s="119" t="e">
        <f t="shared" ref="BJ85:CQ85" si="90">VLOOKUP(+BJ9,$M10:$P80,4,FALSE)</f>
        <v>#N/A</v>
      </c>
      <c r="BK85" s="119" t="e">
        <f t="shared" si="90"/>
        <v>#N/A</v>
      </c>
      <c r="BL85" s="119" t="e">
        <f t="shared" si="90"/>
        <v>#N/A</v>
      </c>
      <c r="BM85" s="119" t="e">
        <f t="shared" si="90"/>
        <v>#N/A</v>
      </c>
      <c r="BN85" s="119" t="e">
        <f t="shared" si="90"/>
        <v>#N/A</v>
      </c>
      <c r="BO85" s="119" t="e">
        <f t="shared" si="90"/>
        <v>#N/A</v>
      </c>
      <c r="BP85" s="119" t="e">
        <f t="shared" si="90"/>
        <v>#N/A</v>
      </c>
      <c r="BQ85" s="119" t="e">
        <f t="shared" si="90"/>
        <v>#N/A</v>
      </c>
      <c r="BR85" s="119" t="e">
        <f t="shared" si="90"/>
        <v>#N/A</v>
      </c>
      <c r="BS85" s="119" t="e">
        <f t="shared" si="90"/>
        <v>#N/A</v>
      </c>
      <c r="BT85" s="119" t="e">
        <f t="shared" si="90"/>
        <v>#N/A</v>
      </c>
      <c r="BU85" s="119" t="e">
        <f t="shared" si="90"/>
        <v>#N/A</v>
      </c>
      <c r="BV85" s="119" t="e">
        <f t="shared" si="90"/>
        <v>#N/A</v>
      </c>
      <c r="BW85" s="119" t="e">
        <f t="shared" si="90"/>
        <v>#N/A</v>
      </c>
      <c r="BX85" s="119" t="e">
        <f t="shared" si="90"/>
        <v>#N/A</v>
      </c>
      <c r="BY85" s="119" t="e">
        <f t="shared" si="90"/>
        <v>#N/A</v>
      </c>
      <c r="BZ85" s="119" t="e">
        <f t="shared" si="90"/>
        <v>#N/A</v>
      </c>
      <c r="CA85" s="119" t="e">
        <f t="shared" si="90"/>
        <v>#N/A</v>
      </c>
      <c r="CB85" s="119" t="e">
        <f t="shared" si="90"/>
        <v>#N/A</v>
      </c>
      <c r="CC85" s="119" t="e">
        <f t="shared" si="90"/>
        <v>#N/A</v>
      </c>
      <c r="CD85" s="119" t="e">
        <f t="shared" si="90"/>
        <v>#N/A</v>
      </c>
      <c r="CE85" s="119" t="e">
        <f t="shared" si="90"/>
        <v>#N/A</v>
      </c>
      <c r="CF85" s="119" t="e">
        <f t="shared" si="90"/>
        <v>#N/A</v>
      </c>
      <c r="CG85" s="119" t="e">
        <f t="shared" si="90"/>
        <v>#N/A</v>
      </c>
      <c r="CH85" s="119" t="e">
        <f t="shared" si="90"/>
        <v>#N/A</v>
      </c>
      <c r="CI85" s="119" t="e">
        <f t="shared" si="90"/>
        <v>#N/A</v>
      </c>
      <c r="CJ85" s="119" t="e">
        <f t="shared" si="90"/>
        <v>#N/A</v>
      </c>
      <c r="CK85" s="119" t="e">
        <f t="shared" si="90"/>
        <v>#N/A</v>
      </c>
      <c r="CL85" s="119" t="e">
        <f t="shared" si="90"/>
        <v>#N/A</v>
      </c>
      <c r="CM85" s="119" t="e">
        <f t="shared" si="90"/>
        <v>#N/A</v>
      </c>
      <c r="CN85" s="119" t="e">
        <f t="shared" si="90"/>
        <v>#N/A</v>
      </c>
      <c r="CO85" s="119" t="e">
        <f t="shared" si="90"/>
        <v>#N/A</v>
      </c>
      <c r="CP85" s="119" t="e">
        <f t="shared" si="90"/>
        <v>#N/A</v>
      </c>
      <c r="CQ85" s="119" t="e">
        <f t="shared" si="90"/>
        <v>#N/A</v>
      </c>
      <c r="CR85" s="119" t="e">
        <f t="shared" ref="CR85:DF85" si="91">VLOOKUP(+CR9,$M10:$P80,4,FALSE)</f>
        <v>#N/A</v>
      </c>
      <c r="CS85" s="119" t="e">
        <f t="shared" si="91"/>
        <v>#N/A</v>
      </c>
      <c r="CT85" s="119" t="e">
        <f t="shared" si="91"/>
        <v>#N/A</v>
      </c>
      <c r="CU85" s="119" t="e">
        <f t="shared" si="91"/>
        <v>#N/A</v>
      </c>
      <c r="CV85" s="119" t="e">
        <f t="shared" si="91"/>
        <v>#N/A</v>
      </c>
      <c r="CW85" s="119" t="e">
        <f t="shared" si="91"/>
        <v>#N/A</v>
      </c>
      <c r="CX85" s="119" t="e">
        <f t="shared" si="91"/>
        <v>#N/A</v>
      </c>
      <c r="CY85" s="119" t="e">
        <f t="shared" si="91"/>
        <v>#N/A</v>
      </c>
      <c r="CZ85" s="119" t="e">
        <f t="shared" si="91"/>
        <v>#N/A</v>
      </c>
      <c r="DA85" s="119" t="e">
        <f t="shared" si="91"/>
        <v>#N/A</v>
      </c>
      <c r="DB85" s="119" t="e">
        <f t="shared" si="91"/>
        <v>#N/A</v>
      </c>
      <c r="DC85" s="119" t="e">
        <f t="shared" si="91"/>
        <v>#N/A</v>
      </c>
      <c r="DD85" s="119" t="e">
        <f t="shared" si="91"/>
        <v>#N/A</v>
      </c>
      <c r="DE85" s="119" t="e">
        <f t="shared" si="91"/>
        <v>#N/A</v>
      </c>
      <c r="DF85" s="119" t="e">
        <f t="shared" si="91"/>
        <v>#N/A</v>
      </c>
      <c r="DH85" s="119" t="e">
        <f>VLOOKUP(+DH9,$M10:$P80,4,FALSE)</f>
        <v>#N/A</v>
      </c>
      <c r="DI85" s="119" t="e">
        <f t="shared" ref="DI85:EF85" si="92">VLOOKUP(+DI9,$M10:$P80,4,FALSE)</f>
        <v>#N/A</v>
      </c>
      <c r="DJ85" s="119" t="e">
        <f t="shared" si="92"/>
        <v>#N/A</v>
      </c>
      <c r="DK85" s="119" t="e">
        <f t="shared" si="92"/>
        <v>#N/A</v>
      </c>
      <c r="DL85" s="119" t="e">
        <f t="shared" si="92"/>
        <v>#N/A</v>
      </c>
      <c r="DM85" s="119" t="e">
        <f t="shared" si="92"/>
        <v>#N/A</v>
      </c>
      <c r="DN85" s="119" t="e">
        <f t="shared" si="92"/>
        <v>#N/A</v>
      </c>
      <c r="DO85" s="119" t="e">
        <f t="shared" si="92"/>
        <v>#N/A</v>
      </c>
      <c r="DP85" s="119" t="e">
        <f t="shared" si="92"/>
        <v>#N/A</v>
      </c>
      <c r="DQ85" s="119" t="e">
        <f t="shared" si="92"/>
        <v>#N/A</v>
      </c>
      <c r="DR85" s="119" t="e">
        <f t="shared" si="92"/>
        <v>#N/A</v>
      </c>
      <c r="DS85" s="119" t="e">
        <f t="shared" si="92"/>
        <v>#N/A</v>
      </c>
      <c r="DT85" s="119" t="e">
        <f t="shared" si="92"/>
        <v>#N/A</v>
      </c>
      <c r="DU85" s="119" t="e">
        <f t="shared" si="92"/>
        <v>#N/A</v>
      </c>
      <c r="DV85" s="119" t="e">
        <f t="shared" si="92"/>
        <v>#N/A</v>
      </c>
      <c r="DW85" s="119" t="e">
        <f t="shared" si="92"/>
        <v>#N/A</v>
      </c>
      <c r="DX85" s="119" t="e">
        <f t="shared" si="92"/>
        <v>#N/A</v>
      </c>
      <c r="DY85" s="119" t="e">
        <f t="shared" si="92"/>
        <v>#N/A</v>
      </c>
      <c r="DZ85" s="119" t="e">
        <f t="shared" si="92"/>
        <v>#N/A</v>
      </c>
      <c r="EA85" s="119" t="e">
        <f t="shared" si="92"/>
        <v>#N/A</v>
      </c>
      <c r="EB85" s="119" t="e">
        <f t="shared" si="92"/>
        <v>#N/A</v>
      </c>
      <c r="EC85" s="119" t="e">
        <f t="shared" si="92"/>
        <v>#N/A</v>
      </c>
      <c r="ED85" s="119" t="e">
        <f t="shared" si="92"/>
        <v>#N/A</v>
      </c>
      <c r="EE85" s="119" t="e">
        <f t="shared" si="92"/>
        <v>#N/A</v>
      </c>
      <c r="EF85" s="119" t="e">
        <f t="shared" si="92"/>
        <v>#N/A</v>
      </c>
    </row>
    <row r="86" spans="1:136" s="23" customFormat="1" ht="12.75" customHeight="1">
      <c r="A86" s="22"/>
      <c r="B86" s="102"/>
      <c r="C86" s="95"/>
      <c r="D86" s="92"/>
      <c r="E86" s="95"/>
      <c r="F86" s="99"/>
      <c r="G86" s="102"/>
      <c r="H86" s="102"/>
      <c r="I86" s="99"/>
      <c r="J86" s="102"/>
      <c r="K86" s="102"/>
      <c r="L86" s="102"/>
      <c r="M86" s="102"/>
      <c r="N86" s="92"/>
      <c r="O86" s="92"/>
      <c r="P86" s="102"/>
      <c r="Q86" s="34"/>
      <c r="R86" s="34"/>
      <c r="S86" s="34"/>
      <c r="T86" s="34"/>
      <c r="U86" s="34"/>
      <c r="V86" s="34"/>
      <c r="W86" s="34"/>
      <c r="X86" s="34"/>
      <c r="Y86" s="34"/>
      <c r="Z86" s="34"/>
      <c r="AA86" s="34"/>
      <c r="AB86" s="34"/>
      <c r="AC86" s="10"/>
      <c r="AD86" s="10"/>
      <c r="AE86" s="10"/>
      <c r="AF86" s="10"/>
      <c r="AG86" s="10"/>
      <c r="AH86" s="33"/>
      <c r="AI86" s="35"/>
      <c r="AJ86" s="35"/>
      <c r="AK86" s="43"/>
      <c r="AL86" s="43"/>
      <c r="AM86" s="35"/>
      <c r="AN86" s="35"/>
      <c r="AO86" s="35"/>
      <c r="AP86" s="35"/>
      <c r="AQ86" s="43"/>
      <c r="AR86" s="43"/>
      <c r="AS86" s="35"/>
      <c r="AT86" s="35"/>
      <c r="AU86" s="35"/>
      <c r="AV86" s="35"/>
      <c r="AW86" s="35"/>
      <c r="AX86" s="44"/>
      <c r="AY86" s="36"/>
      <c r="DG86" s="4"/>
    </row>
    <row r="87" spans="1:136" ht="12.75" customHeight="1">
      <c r="C87" s="96"/>
      <c r="E87" s="96"/>
      <c r="G87" s="88"/>
      <c r="H87" s="88"/>
      <c r="I87" s="98"/>
      <c r="J87" s="88"/>
      <c r="K87" s="88"/>
      <c r="AC87" s="13"/>
      <c r="AD87" s="13"/>
      <c r="AE87" s="13"/>
      <c r="AF87" s="13"/>
      <c r="AG87" s="13"/>
    </row>
    <row r="88" spans="1:136" ht="12.75" customHeight="1">
      <c r="C88" s="96"/>
      <c r="E88" s="96"/>
      <c r="G88" s="88"/>
      <c r="H88" s="88"/>
      <c r="I88" s="98"/>
      <c r="J88" s="88"/>
      <c r="K88" s="88"/>
      <c r="L88" s="103"/>
      <c r="M88" s="103"/>
      <c r="N88" s="93"/>
      <c r="O88" s="93"/>
      <c r="P88" s="103"/>
      <c r="Q88" s="16"/>
      <c r="R88" s="16"/>
      <c r="S88" s="16"/>
      <c r="T88" s="16"/>
      <c r="U88" s="16"/>
      <c r="V88" s="16"/>
      <c r="W88" s="16"/>
      <c r="X88" s="16"/>
      <c r="Y88" s="16"/>
      <c r="Z88" s="16"/>
      <c r="AA88" s="16"/>
      <c r="AB88" s="16"/>
      <c r="AC88" s="13"/>
      <c r="AD88" s="13"/>
      <c r="AE88" s="13"/>
      <c r="AF88" s="13"/>
      <c r="AG88" s="13"/>
      <c r="BI88" s="20" t="s">
        <v>167</v>
      </c>
      <c r="DH88" s="439" t="s">
        <v>182</v>
      </c>
      <c r="DI88" s="440"/>
    </row>
    <row r="89" spans="1:136" ht="12.75" customHeight="1">
      <c r="B89" s="103"/>
      <c r="C89" s="93"/>
      <c r="D89" s="93"/>
      <c r="E89" s="93"/>
      <c r="F89" s="93"/>
      <c r="G89" s="103"/>
      <c r="H89" s="103"/>
      <c r="I89" s="107"/>
      <c r="J89" s="103"/>
      <c r="K89" s="103"/>
      <c r="L89" s="103"/>
      <c r="M89" s="103"/>
      <c r="N89" s="93"/>
      <c r="O89" s="93"/>
      <c r="P89" s="103"/>
      <c r="Q89" s="16"/>
      <c r="R89" s="16"/>
      <c r="S89" s="16"/>
      <c r="T89" s="16"/>
      <c r="U89" s="16"/>
      <c r="V89" s="16"/>
      <c r="W89" s="16"/>
      <c r="X89" s="16"/>
      <c r="Y89" s="16"/>
      <c r="Z89" s="16"/>
      <c r="AA89" s="16"/>
      <c r="AB89" s="16"/>
      <c r="AC89" s="16"/>
      <c r="AD89" s="16"/>
      <c r="AE89" s="16"/>
      <c r="AF89" s="16"/>
      <c r="AG89" s="16"/>
      <c r="AH89" s="16"/>
      <c r="AI89" s="16"/>
      <c r="AJ89" s="16"/>
      <c r="AK89" s="27"/>
      <c r="AL89" s="27"/>
      <c r="AM89" s="16"/>
      <c r="AN89" s="16"/>
      <c r="AO89" s="16"/>
      <c r="AP89" s="28"/>
      <c r="AQ89" s="27"/>
      <c r="AR89" s="27"/>
      <c r="AS89" s="16"/>
      <c r="AT89" s="16"/>
      <c r="AU89" s="16"/>
      <c r="AV89" s="28"/>
      <c r="AW89" s="16"/>
      <c r="AX89" s="17"/>
      <c r="AY89" s="19"/>
      <c r="BI89" s="25">
        <f>+BI9</f>
        <v>1</v>
      </c>
      <c r="BJ89" s="25">
        <f t="shared" ref="BJ89:CQ89" si="93">+BJ9</f>
        <v>2</v>
      </c>
      <c r="BK89" s="25">
        <f t="shared" si="93"/>
        <v>3</v>
      </c>
      <c r="BL89" s="25">
        <f t="shared" si="93"/>
        <v>4</v>
      </c>
      <c r="BM89" s="25">
        <f t="shared" si="93"/>
        <v>5</v>
      </c>
      <c r="BN89" s="25">
        <f t="shared" si="93"/>
        <v>6</v>
      </c>
      <c r="BO89" s="25">
        <f t="shared" si="93"/>
        <v>7</v>
      </c>
      <c r="BP89" s="25">
        <f t="shared" si="93"/>
        <v>8</v>
      </c>
      <c r="BQ89" s="25">
        <f t="shared" si="93"/>
        <v>9</v>
      </c>
      <c r="BR89" s="25">
        <f t="shared" si="93"/>
        <v>10</v>
      </c>
      <c r="BS89" s="25">
        <f t="shared" si="93"/>
        <v>11</v>
      </c>
      <c r="BT89" s="25">
        <f t="shared" si="93"/>
        <v>12</v>
      </c>
      <c r="BU89" s="25">
        <f t="shared" si="93"/>
        <v>13</v>
      </c>
      <c r="BV89" s="25">
        <f t="shared" si="93"/>
        <v>14</v>
      </c>
      <c r="BW89" s="25">
        <f t="shared" si="93"/>
        <v>15</v>
      </c>
      <c r="BX89" s="25">
        <f t="shared" si="93"/>
        <v>16</v>
      </c>
      <c r="BY89" s="25">
        <f t="shared" si="93"/>
        <v>17</v>
      </c>
      <c r="BZ89" s="25">
        <f t="shared" si="93"/>
        <v>18</v>
      </c>
      <c r="CA89" s="25">
        <f t="shared" si="93"/>
        <v>19</v>
      </c>
      <c r="CB89" s="25">
        <f t="shared" si="93"/>
        <v>20</v>
      </c>
      <c r="CC89" s="25">
        <f t="shared" si="93"/>
        <v>21</v>
      </c>
      <c r="CD89" s="25">
        <f t="shared" si="93"/>
        <v>22</v>
      </c>
      <c r="CE89" s="25">
        <f t="shared" si="93"/>
        <v>23</v>
      </c>
      <c r="CF89" s="25">
        <f t="shared" si="93"/>
        <v>24</v>
      </c>
      <c r="CG89" s="25">
        <f t="shared" si="93"/>
        <v>25</v>
      </c>
      <c r="CH89" s="25">
        <f t="shared" si="93"/>
        <v>26</v>
      </c>
      <c r="CI89" s="25">
        <f t="shared" si="93"/>
        <v>27</v>
      </c>
      <c r="CJ89" s="25">
        <f t="shared" si="93"/>
        <v>28</v>
      </c>
      <c r="CK89" s="25">
        <f t="shared" si="93"/>
        <v>29</v>
      </c>
      <c r="CL89" s="25">
        <f t="shared" si="93"/>
        <v>30</v>
      </c>
      <c r="CM89" s="25">
        <f t="shared" si="93"/>
        <v>31</v>
      </c>
      <c r="CN89" s="25">
        <f t="shared" si="93"/>
        <v>32</v>
      </c>
      <c r="CO89" s="25">
        <f t="shared" si="93"/>
        <v>33</v>
      </c>
      <c r="CP89" s="25">
        <f t="shared" si="93"/>
        <v>34</v>
      </c>
      <c r="CQ89" s="25">
        <f t="shared" si="93"/>
        <v>35</v>
      </c>
      <c r="CR89" s="25">
        <f t="shared" ref="CR89:DF89" si="94">+CR9</f>
        <v>36</v>
      </c>
      <c r="CS89" s="25">
        <f t="shared" si="94"/>
        <v>37</v>
      </c>
      <c r="CT89" s="25">
        <f t="shared" si="94"/>
        <v>38</v>
      </c>
      <c r="CU89" s="25">
        <f t="shared" si="94"/>
        <v>39</v>
      </c>
      <c r="CV89" s="25">
        <f t="shared" si="94"/>
        <v>40</v>
      </c>
      <c r="CW89" s="25">
        <f t="shared" si="94"/>
        <v>41</v>
      </c>
      <c r="CX89" s="25">
        <f t="shared" si="94"/>
        <v>42</v>
      </c>
      <c r="CY89" s="25">
        <f t="shared" si="94"/>
        <v>43</v>
      </c>
      <c r="CZ89" s="25">
        <f t="shared" si="94"/>
        <v>44</v>
      </c>
      <c r="DA89" s="25">
        <f t="shared" si="94"/>
        <v>45</v>
      </c>
      <c r="DB89" s="25">
        <f t="shared" si="94"/>
        <v>46</v>
      </c>
      <c r="DC89" s="25">
        <f t="shared" si="94"/>
        <v>47</v>
      </c>
      <c r="DD89" s="25">
        <f t="shared" si="94"/>
        <v>48</v>
      </c>
      <c r="DE89" s="25">
        <f t="shared" si="94"/>
        <v>49</v>
      </c>
      <c r="DF89" s="25">
        <f t="shared" si="94"/>
        <v>50</v>
      </c>
      <c r="DH89" s="86">
        <v>1</v>
      </c>
      <c r="DI89" s="86">
        <f>1+DH89</f>
        <v>2</v>
      </c>
      <c r="DJ89" s="86">
        <f t="shared" ref="DJ89:EA89" si="95">1+DI89</f>
        <v>3</v>
      </c>
      <c r="DK89" s="86">
        <f t="shared" si="95"/>
        <v>4</v>
      </c>
      <c r="DL89" s="86">
        <f t="shared" si="95"/>
        <v>5</v>
      </c>
      <c r="DM89" s="86">
        <f t="shared" si="95"/>
        <v>6</v>
      </c>
      <c r="DN89" s="86">
        <f t="shared" si="95"/>
        <v>7</v>
      </c>
      <c r="DO89" s="86">
        <f t="shared" si="95"/>
        <v>8</v>
      </c>
      <c r="DP89" s="86">
        <f t="shared" si="95"/>
        <v>9</v>
      </c>
      <c r="DQ89" s="86">
        <f t="shared" si="95"/>
        <v>10</v>
      </c>
      <c r="DR89" s="86">
        <f t="shared" si="95"/>
        <v>11</v>
      </c>
      <c r="DS89" s="86">
        <f t="shared" si="95"/>
        <v>12</v>
      </c>
      <c r="DT89" s="86">
        <f t="shared" si="95"/>
        <v>13</v>
      </c>
      <c r="DU89" s="86">
        <f t="shared" si="95"/>
        <v>14</v>
      </c>
      <c r="DV89" s="86">
        <f t="shared" si="95"/>
        <v>15</v>
      </c>
      <c r="DW89" s="86">
        <f t="shared" si="95"/>
        <v>16</v>
      </c>
      <c r="DX89" s="86">
        <f t="shared" si="95"/>
        <v>17</v>
      </c>
      <c r="DY89" s="86">
        <f t="shared" si="95"/>
        <v>18</v>
      </c>
      <c r="DZ89" s="86">
        <f t="shared" si="95"/>
        <v>19</v>
      </c>
      <c r="EA89" s="86">
        <f t="shared" si="95"/>
        <v>20</v>
      </c>
      <c r="EB89" s="86">
        <f>1+EA89</f>
        <v>21</v>
      </c>
      <c r="EC89" s="86">
        <f>1+EB89</f>
        <v>22</v>
      </c>
      <c r="ED89" s="86">
        <f>1+EC89</f>
        <v>23</v>
      </c>
      <c r="EE89" s="86">
        <f>1+ED89</f>
        <v>24</v>
      </c>
      <c r="EF89" s="86">
        <f>1+EE89</f>
        <v>25</v>
      </c>
    </row>
    <row r="90" spans="1:136" ht="12.75" customHeight="1">
      <c r="C90" s="96"/>
      <c r="E90" s="96"/>
      <c r="BI90" s="120">
        <f t="shared" ref="BI90:CQ90" si="96">IF(BI$81=0,0,+BI10/BI$81*$AQ10)</f>
        <v>0</v>
      </c>
      <c r="BJ90" s="120">
        <f t="shared" si="96"/>
        <v>0</v>
      </c>
      <c r="BK90" s="120">
        <f t="shared" si="96"/>
        <v>0</v>
      </c>
      <c r="BL90" s="120">
        <f t="shared" si="96"/>
        <v>0</v>
      </c>
      <c r="BM90" s="120">
        <f t="shared" si="96"/>
        <v>0</v>
      </c>
      <c r="BN90" s="120">
        <f t="shared" si="96"/>
        <v>0</v>
      </c>
      <c r="BO90" s="120">
        <f t="shared" si="96"/>
        <v>0</v>
      </c>
      <c r="BP90" s="120">
        <f t="shared" si="96"/>
        <v>0</v>
      </c>
      <c r="BQ90" s="120">
        <f t="shared" si="96"/>
        <v>0</v>
      </c>
      <c r="BR90" s="120">
        <f t="shared" si="96"/>
        <v>0</v>
      </c>
      <c r="BS90" s="120">
        <f t="shared" si="96"/>
        <v>0</v>
      </c>
      <c r="BT90" s="120">
        <f t="shared" si="96"/>
        <v>0</v>
      </c>
      <c r="BU90" s="120">
        <f t="shared" si="96"/>
        <v>0</v>
      </c>
      <c r="BV90" s="120">
        <f t="shared" si="96"/>
        <v>0</v>
      </c>
      <c r="BW90" s="120">
        <f t="shared" si="96"/>
        <v>0</v>
      </c>
      <c r="BX90" s="120">
        <f t="shared" si="96"/>
        <v>0</v>
      </c>
      <c r="BY90" s="120">
        <f t="shared" si="96"/>
        <v>0</v>
      </c>
      <c r="BZ90" s="120">
        <f t="shared" si="96"/>
        <v>0</v>
      </c>
      <c r="CA90" s="120">
        <f t="shared" si="96"/>
        <v>0</v>
      </c>
      <c r="CB90" s="120">
        <f t="shared" si="96"/>
        <v>0</v>
      </c>
      <c r="CC90" s="120">
        <f t="shared" si="96"/>
        <v>0</v>
      </c>
      <c r="CD90" s="120">
        <f t="shared" si="96"/>
        <v>0</v>
      </c>
      <c r="CE90" s="120">
        <f t="shared" si="96"/>
        <v>0</v>
      </c>
      <c r="CF90" s="120">
        <f t="shared" si="96"/>
        <v>0</v>
      </c>
      <c r="CG90" s="120">
        <f t="shared" si="96"/>
        <v>0</v>
      </c>
      <c r="CH90" s="120">
        <f t="shared" si="96"/>
        <v>0</v>
      </c>
      <c r="CI90" s="120">
        <f t="shared" si="96"/>
        <v>0</v>
      </c>
      <c r="CJ90" s="120">
        <f t="shared" si="96"/>
        <v>0</v>
      </c>
      <c r="CK90" s="120">
        <f t="shared" si="96"/>
        <v>0</v>
      </c>
      <c r="CL90" s="120">
        <f t="shared" si="96"/>
        <v>0</v>
      </c>
      <c r="CM90" s="120">
        <f t="shared" si="96"/>
        <v>0</v>
      </c>
      <c r="CN90" s="120">
        <f t="shared" si="96"/>
        <v>0</v>
      </c>
      <c r="CO90" s="120">
        <f t="shared" si="96"/>
        <v>0</v>
      </c>
      <c r="CP90" s="120">
        <f t="shared" si="96"/>
        <v>0</v>
      </c>
      <c r="CQ90" s="120">
        <f t="shared" si="96"/>
        <v>0</v>
      </c>
      <c r="CR90" s="120">
        <f t="shared" ref="CR90:DF90" si="97">IF(CR$81=0,0,+CR10/CR$81*$AQ10)</f>
        <v>0</v>
      </c>
      <c r="CS90" s="120">
        <f t="shared" si="97"/>
        <v>0</v>
      </c>
      <c r="CT90" s="120">
        <f t="shared" si="97"/>
        <v>0</v>
      </c>
      <c r="CU90" s="120">
        <f t="shared" si="97"/>
        <v>0</v>
      </c>
      <c r="CV90" s="120">
        <f t="shared" si="97"/>
        <v>0</v>
      </c>
      <c r="CW90" s="120">
        <f t="shared" si="97"/>
        <v>0</v>
      </c>
      <c r="CX90" s="120">
        <f t="shared" si="97"/>
        <v>0</v>
      </c>
      <c r="CY90" s="120">
        <f t="shared" si="97"/>
        <v>0</v>
      </c>
      <c r="CZ90" s="120">
        <f t="shared" si="97"/>
        <v>0</v>
      </c>
      <c r="DA90" s="120">
        <f t="shared" si="97"/>
        <v>0</v>
      </c>
      <c r="DB90" s="120">
        <f t="shared" si="97"/>
        <v>0</v>
      </c>
      <c r="DC90" s="120">
        <f t="shared" si="97"/>
        <v>0</v>
      </c>
      <c r="DD90" s="120">
        <f t="shared" si="97"/>
        <v>0</v>
      </c>
      <c r="DE90" s="120">
        <f t="shared" si="97"/>
        <v>0</v>
      </c>
      <c r="DF90" s="120">
        <f t="shared" si="97"/>
        <v>0</v>
      </c>
      <c r="DH90" s="118">
        <f t="shared" ref="DH90:EF90" si="98">IF(+$M10=DH$89,$AP10,0)</f>
        <v>0</v>
      </c>
      <c r="DI90" s="118">
        <f t="shared" si="98"/>
        <v>0</v>
      </c>
      <c r="DJ90" s="118">
        <f t="shared" si="98"/>
        <v>0</v>
      </c>
      <c r="DK90" s="118">
        <f t="shared" si="98"/>
        <v>0</v>
      </c>
      <c r="DL90" s="118">
        <f t="shared" si="98"/>
        <v>0</v>
      </c>
      <c r="DM90" s="118">
        <f t="shared" si="98"/>
        <v>0</v>
      </c>
      <c r="DN90" s="118">
        <f t="shared" si="98"/>
        <v>0</v>
      </c>
      <c r="DO90" s="118">
        <f t="shared" si="98"/>
        <v>0</v>
      </c>
      <c r="DP90" s="118">
        <f t="shared" si="98"/>
        <v>0</v>
      </c>
      <c r="DQ90" s="118">
        <f t="shared" si="98"/>
        <v>0</v>
      </c>
      <c r="DR90" s="118">
        <f t="shared" si="98"/>
        <v>0</v>
      </c>
      <c r="DS90" s="118">
        <f t="shared" si="98"/>
        <v>0</v>
      </c>
      <c r="DT90" s="118">
        <f t="shared" si="98"/>
        <v>0</v>
      </c>
      <c r="DU90" s="118">
        <f t="shared" si="98"/>
        <v>0</v>
      </c>
      <c r="DV90" s="118">
        <f t="shared" si="98"/>
        <v>0</v>
      </c>
      <c r="DW90" s="118">
        <f t="shared" si="98"/>
        <v>0</v>
      </c>
      <c r="DX90" s="118">
        <f t="shared" si="98"/>
        <v>0</v>
      </c>
      <c r="DY90" s="118">
        <f t="shared" si="98"/>
        <v>0</v>
      </c>
      <c r="DZ90" s="118">
        <f t="shared" si="98"/>
        <v>0</v>
      </c>
      <c r="EA90" s="118">
        <f t="shared" si="98"/>
        <v>0</v>
      </c>
      <c r="EB90" s="118">
        <f t="shared" si="98"/>
        <v>0</v>
      </c>
      <c r="EC90" s="118">
        <f t="shared" si="98"/>
        <v>0</v>
      </c>
      <c r="ED90" s="118">
        <f t="shared" si="98"/>
        <v>0</v>
      </c>
      <c r="EE90" s="118">
        <f t="shared" si="98"/>
        <v>0</v>
      </c>
      <c r="EF90" s="118">
        <f t="shared" si="98"/>
        <v>0</v>
      </c>
    </row>
    <row r="91" spans="1:136" ht="12.75" customHeight="1">
      <c r="BI91" s="120">
        <f t="shared" ref="BI91:CQ91" si="99">IF(BI$81=0,0,+BI11/BI$81*$AQ11)</f>
        <v>0</v>
      </c>
      <c r="BJ91" s="120">
        <f t="shared" si="99"/>
        <v>0</v>
      </c>
      <c r="BK91" s="120">
        <f t="shared" si="99"/>
        <v>0</v>
      </c>
      <c r="BL91" s="120">
        <f t="shared" si="99"/>
        <v>0</v>
      </c>
      <c r="BM91" s="120">
        <f t="shared" si="99"/>
        <v>0</v>
      </c>
      <c r="BN91" s="120">
        <f t="shared" si="99"/>
        <v>0</v>
      </c>
      <c r="BO91" s="120">
        <f t="shared" si="99"/>
        <v>0</v>
      </c>
      <c r="BP91" s="120">
        <f t="shared" si="99"/>
        <v>0</v>
      </c>
      <c r="BQ91" s="120">
        <f t="shared" si="99"/>
        <v>0</v>
      </c>
      <c r="BR91" s="120">
        <f t="shared" si="99"/>
        <v>0</v>
      </c>
      <c r="BS91" s="120">
        <f t="shared" si="99"/>
        <v>0</v>
      </c>
      <c r="BT91" s="120">
        <f t="shared" si="99"/>
        <v>0</v>
      </c>
      <c r="BU91" s="120">
        <f t="shared" si="99"/>
        <v>0</v>
      </c>
      <c r="BV91" s="120">
        <f t="shared" si="99"/>
        <v>0</v>
      </c>
      <c r="BW91" s="120">
        <f t="shared" si="99"/>
        <v>0</v>
      </c>
      <c r="BX91" s="120">
        <f t="shared" si="99"/>
        <v>0</v>
      </c>
      <c r="BY91" s="120">
        <f t="shared" si="99"/>
        <v>0</v>
      </c>
      <c r="BZ91" s="120">
        <f t="shared" si="99"/>
        <v>0</v>
      </c>
      <c r="CA91" s="120">
        <f t="shared" si="99"/>
        <v>0</v>
      </c>
      <c r="CB91" s="120">
        <f t="shared" si="99"/>
        <v>0</v>
      </c>
      <c r="CC91" s="120">
        <f t="shared" si="99"/>
        <v>0</v>
      </c>
      <c r="CD91" s="120">
        <f t="shared" si="99"/>
        <v>0</v>
      </c>
      <c r="CE91" s="120">
        <f t="shared" si="99"/>
        <v>0</v>
      </c>
      <c r="CF91" s="120">
        <f t="shared" si="99"/>
        <v>0</v>
      </c>
      <c r="CG91" s="120">
        <f t="shared" si="99"/>
        <v>0</v>
      </c>
      <c r="CH91" s="120">
        <f t="shared" si="99"/>
        <v>0</v>
      </c>
      <c r="CI91" s="120">
        <f t="shared" si="99"/>
        <v>0</v>
      </c>
      <c r="CJ91" s="120">
        <f t="shared" si="99"/>
        <v>0</v>
      </c>
      <c r="CK91" s="120">
        <f t="shared" si="99"/>
        <v>0</v>
      </c>
      <c r="CL91" s="120">
        <f t="shared" si="99"/>
        <v>0</v>
      </c>
      <c r="CM91" s="120">
        <f t="shared" si="99"/>
        <v>0</v>
      </c>
      <c r="CN91" s="120">
        <f t="shared" si="99"/>
        <v>0</v>
      </c>
      <c r="CO91" s="120">
        <f t="shared" si="99"/>
        <v>0</v>
      </c>
      <c r="CP91" s="120">
        <f t="shared" si="99"/>
        <v>0</v>
      </c>
      <c r="CQ91" s="120">
        <f t="shared" si="99"/>
        <v>0</v>
      </c>
      <c r="CR91" s="120">
        <f t="shared" ref="CR91:DF91" si="100">IF(CR$81=0,0,+CR11/CR$81*$AQ11)</f>
        <v>0</v>
      </c>
      <c r="CS91" s="120">
        <f t="shared" si="100"/>
        <v>0</v>
      </c>
      <c r="CT91" s="120">
        <f t="shared" si="100"/>
        <v>0</v>
      </c>
      <c r="CU91" s="120">
        <f t="shared" si="100"/>
        <v>0</v>
      </c>
      <c r="CV91" s="120">
        <f t="shared" si="100"/>
        <v>0</v>
      </c>
      <c r="CW91" s="120">
        <f t="shared" si="100"/>
        <v>0</v>
      </c>
      <c r="CX91" s="120">
        <f t="shared" si="100"/>
        <v>0</v>
      </c>
      <c r="CY91" s="120">
        <f t="shared" si="100"/>
        <v>0</v>
      </c>
      <c r="CZ91" s="120">
        <f t="shared" si="100"/>
        <v>0</v>
      </c>
      <c r="DA91" s="120">
        <f t="shared" si="100"/>
        <v>0</v>
      </c>
      <c r="DB91" s="120">
        <f t="shared" si="100"/>
        <v>0</v>
      </c>
      <c r="DC91" s="120">
        <f t="shared" si="100"/>
        <v>0</v>
      </c>
      <c r="DD91" s="120">
        <f t="shared" si="100"/>
        <v>0</v>
      </c>
      <c r="DE91" s="120">
        <f t="shared" si="100"/>
        <v>0</v>
      </c>
      <c r="DF91" s="120">
        <f t="shared" si="100"/>
        <v>0</v>
      </c>
      <c r="DH91" s="118">
        <f t="shared" ref="DH91:EF91" si="101">IF(+$M11=DH$89,$AP11,0)</f>
        <v>0</v>
      </c>
      <c r="DI91" s="118">
        <f t="shared" si="101"/>
        <v>0</v>
      </c>
      <c r="DJ91" s="118">
        <f t="shared" si="101"/>
        <v>0</v>
      </c>
      <c r="DK91" s="118">
        <f t="shared" si="101"/>
        <v>0</v>
      </c>
      <c r="DL91" s="118">
        <f t="shared" si="101"/>
        <v>0</v>
      </c>
      <c r="DM91" s="118">
        <f t="shared" si="101"/>
        <v>0</v>
      </c>
      <c r="DN91" s="118">
        <f t="shared" si="101"/>
        <v>0</v>
      </c>
      <c r="DO91" s="118">
        <f t="shared" si="101"/>
        <v>0</v>
      </c>
      <c r="DP91" s="118">
        <f t="shared" si="101"/>
        <v>0</v>
      </c>
      <c r="DQ91" s="118">
        <f t="shared" si="101"/>
        <v>0</v>
      </c>
      <c r="DR91" s="118">
        <f t="shared" si="101"/>
        <v>0</v>
      </c>
      <c r="DS91" s="118">
        <f t="shared" si="101"/>
        <v>0</v>
      </c>
      <c r="DT91" s="118">
        <f t="shared" si="101"/>
        <v>0</v>
      </c>
      <c r="DU91" s="118">
        <f t="shared" si="101"/>
        <v>0</v>
      </c>
      <c r="DV91" s="118">
        <f t="shared" si="101"/>
        <v>0</v>
      </c>
      <c r="DW91" s="118">
        <f t="shared" si="101"/>
        <v>0</v>
      </c>
      <c r="DX91" s="118">
        <f t="shared" si="101"/>
        <v>0</v>
      </c>
      <c r="DY91" s="118">
        <f t="shared" si="101"/>
        <v>0</v>
      </c>
      <c r="DZ91" s="118">
        <f t="shared" si="101"/>
        <v>0</v>
      </c>
      <c r="EA91" s="118">
        <f t="shared" si="101"/>
        <v>0</v>
      </c>
      <c r="EB91" s="118">
        <f t="shared" si="101"/>
        <v>0</v>
      </c>
      <c r="EC91" s="118">
        <f t="shared" si="101"/>
        <v>0</v>
      </c>
      <c r="ED91" s="118">
        <f t="shared" si="101"/>
        <v>0</v>
      </c>
      <c r="EE91" s="118">
        <f t="shared" si="101"/>
        <v>0</v>
      </c>
      <c r="EF91" s="118">
        <f t="shared" si="101"/>
        <v>0</v>
      </c>
    </row>
    <row r="92" spans="1:136" ht="12.75" customHeight="1">
      <c r="BI92" s="120">
        <f t="shared" ref="BI92:CQ92" si="102">IF(BI$81=0,0,+BI12/BI$81*$AQ12)</f>
        <v>0</v>
      </c>
      <c r="BJ92" s="120">
        <f t="shared" si="102"/>
        <v>0</v>
      </c>
      <c r="BK92" s="120">
        <f t="shared" si="102"/>
        <v>0</v>
      </c>
      <c r="BL92" s="120">
        <f t="shared" si="102"/>
        <v>0</v>
      </c>
      <c r="BM92" s="120">
        <f t="shared" si="102"/>
        <v>0</v>
      </c>
      <c r="BN92" s="120">
        <f t="shared" si="102"/>
        <v>0</v>
      </c>
      <c r="BO92" s="120">
        <f t="shared" si="102"/>
        <v>0</v>
      </c>
      <c r="BP92" s="120">
        <f t="shared" si="102"/>
        <v>0</v>
      </c>
      <c r="BQ92" s="120">
        <f t="shared" si="102"/>
        <v>0</v>
      </c>
      <c r="BR92" s="120">
        <f t="shared" si="102"/>
        <v>0</v>
      </c>
      <c r="BS92" s="120">
        <f t="shared" si="102"/>
        <v>0</v>
      </c>
      <c r="BT92" s="120">
        <f t="shared" si="102"/>
        <v>0</v>
      </c>
      <c r="BU92" s="120">
        <f t="shared" si="102"/>
        <v>0</v>
      </c>
      <c r="BV92" s="120">
        <f t="shared" si="102"/>
        <v>0</v>
      </c>
      <c r="BW92" s="120">
        <f t="shared" si="102"/>
        <v>0</v>
      </c>
      <c r="BX92" s="120">
        <f t="shared" si="102"/>
        <v>0</v>
      </c>
      <c r="BY92" s="120">
        <f t="shared" si="102"/>
        <v>0</v>
      </c>
      <c r="BZ92" s="120">
        <f t="shared" si="102"/>
        <v>0</v>
      </c>
      <c r="CA92" s="120">
        <f t="shared" si="102"/>
        <v>0</v>
      </c>
      <c r="CB92" s="120">
        <f t="shared" si="102"/>
        <v>0</v>
      </c>
      <c r="CC92" s="120">
        <f t="shared" si="102"/>
        <v>0</v>
      </c>
      <c r="CD92" s="120">
        <f t="shared" si="102"/>
        <v>0</v>
      </c>
      <c r="CE92" s="120">
        <f t="shared" si="102"/>
        <v>0</v>
      </c>
      <c r="CF92" s="120">
        <f t="shared" si="102"/>
        <v>0</v>
      </c>
      <c r="CG92" s="120">
        <f t="shared" si="102"/>
        <v>0</v>
      </c>
      <c r="CH92" s="120">
        <f t="shared" si="102"/>
        <v>0</v>
      </c>
      <c r="CI92" s="120">
        <f t="shared" si="102"/>
        <v>0</v>
      </c>
      <c r="CJ92" s="120">
        <f t="shared" si="102"/>
        <v>0</v>
      </c>
      <c r="CK92" s="120">
        <f t="shared" si="102"/>
        <v>0</v>
      </c>
      <c r="CL92" s="120">
        <f t="shared" si="102"/>
        <v>0</v>
      </c>
      <c r="CM92" s="120">
        <f t="shared" si="102"/>
        <v>0</v>
      </c>
      <c r="CN92" s="120">
        <f t="shared" si="102"/>
        <v>0</v>
      </c>
      <c r="CO92" s="120">
        <f t="shared" si="102"/>
        <v>0</v>
      </c>
      <c r="CP92" s="120">
        <f t="shared" si="102"/>
        <v>0</v>
      </c>
      <c r="CQ92" s="120">
        <f t="shared" si="102"/>
        <v>0</v>
      </c>
      <c r="CR92" s="120">
        <f t="shared" ref="CR92:DF92" si="103">IF(CR$81=0,0,+CR12/CR$81*$AQ12)</f>
        <v>0</v>
      </c>
      <c r="CS92" s="120">
        <f t="shared" si="103"/>
        <v>0</v>
      </c>
      <c r="CT92" s="120">
        <f t="shared" si="103"/>
        <v>0</v>
      </c>
      <c r="CU92" s="120">
        <f t="shared" si="103"/>
        <v>0</v>
      </c>
      <c r="CV92" s="120">
        <f t="shared" si="103"/>
        <v>0</v>
      </c>
      <c r="CW92" s="120">
        <f t="shared" si="103"/>
        <v>0</v>
      </c>
      <c r="CX92" s="120">
        <f t="shared" si="103"/>
        <v>0</v>
      </c>
      <c r="CY92" s="120">
        <f t="shared" si="103"/>
        <v>0</v>
      </c>
      <c r="CZ92" s="120">
        <f t="shared" si="103"/>
        <v>0</v>
      </c>
      <c r="DA92" s="120">
        <f t="shared" si="103"/>
        <v>0</v>
      </c>
      <c r="DB92" s="120">
        <f t="shared" si="103"/>
        <v>0</v>
      </c>
      <c r="DC92" s="120">
        <f t="shared" si="103"/>
        <v>0</v>
      </c>
      <c r="DD92" s="120">
        <f t="shared" si="103"/>
        <v>0</v>
      </c>
      <c r="DE92" s="120">
        <f t="shared" si="103"/>
        <v>0</v>
      </c>
      <c r="DF92" s="120">
        <f t="shared" si="103"/>
        <v>0</v>
      </c>
      <c r="DH92" s="118">
        <f t="shared" ref="DH92:EF92" si="104">IF(+$M12=DH$89,$AP12,0)</f>
        <v>0</v>
      </c>
      <c r="DI92" s="118">
        <f t="shared" si="104"/>
        <v>0</v>
      </c>
      <c r="DJ92" s="118">
        <f t="shared" si="104"/>
        <v>0</v>
      </c>
      <c r="DK92" s="118">
        <f t="shared" si="104"/>
        <v>0</v>
      </c>
      <c r="DL92" s="118">
        <f t="shared" si="104"/>
        <v>0</v>
      </c>
      <c r="DM92" s="118">
        <f t="shared" si="104"/>
        <v>0</v>
      </c>
      <c r="DN92" s="118">
        <f t="shared" si="104"/>
        <v>0</v>
      </c>
      <c r="DO92" s="118">
        <f t="shared" si="104"/>
        <v>0</v>
      </c>
      <c r="DP92" s="118">
        <f t="shared" si="104"/>
        <v>0</v>
      </c>
      <c r="DQ92" s="118">
        <f t="shared" si="104"/>
        <v>0</v>
      </c>
      <c r="DR92" s="118">
        <f t="shared" si="104"/>
        <v>0</v>
      </c>
      <c r="DS92" s="118">
        <f t="shared" si="104"/>
        <v>0</v>
      </c>
      <c r="DT92" s="118">
        <f t="shared" si="104"/>
        <v>0</v>
      </c>
      <c r="DU92" s="118">
        <f t="shared" si="104"/>
        <v>0</v>
      </c>
      <c r="DV92" s="118">
        <f t="shared" si="104"/>
        <v>0</v>
      </c>
      <c r="DW92" s="118">
        <f t="shared" si="104"/>
        <v>0</v>
      </c>
      <c r="DX92" s="118">
        <f t="shared" si="104"/>
        <v>0</v>
      </c>
      <c r="DY92" s="118">
        <f t="shared" si="104"/>
        <v>0</v>
      </c>
      <c r="DZ92" s="118">
        <f t="shared" si="104"/>
        <v>0</v>
      </c>
      <c r="EA92" s="118">
        <f t="shared" si="104"/>
        <v>0</v>
      </c>
      <c r="EB92" s="118">
        <f t="shared" si="104"/>
        <v>0</v>
      </c>
      <c r="EC92" s="118">
        <f t="shared" si="104"/>
        <v>0</v>
      </c>
      <c r="ED92" s="118">
        <f t="shared" si="104"/>
        <v>0</v>
      </c>
      <c r="EE92" s="118">
        <f t="shared" si="104"/>
        <v>0</v>
      </c>
      <c r="EF92" s="118">
        <f t="shared" si="104"/>
        <v>0</v>
      </c>
    </row>
    <row r="93" spans="1:136" ht="12.75" customHeight="1">
      <c r="BI93" s="120">
        <f t="shared" ref="BI93:CQ93" si="105">IF(BI$81=0,0,+BI13/BI$81*$AQ13)</f>
        <v>0</v>
      </c>
      <c r="BJ93" s="120">
        <f t="shared" si="105"/>
        <v>0</v>
      </c>
      <c r="BK93" s="120">
        <f t="shared" si="105"/>
        <v>0</v>
      </c>
      <c r="BL93" s="120">
        <f t="shared" si="105"/>
        <v>0</v>
      </c>
      <c r="BM93" s="120">
        <f t="shared" si="105"/>
        <v>0</v>
      </c>
      <c r="BN93" s="120">
        <f t="shared" si="105"/>
        <v>0</v>
      </c>
      <c r="BO93" s="120">
        <f t="shared" si="105"/>
        <v>0</v>
      </c>
      <c r="BP93" s="120">
        <f t="shared" si="105"/>
        <v>0</v>
      </c>
      <c r="BQ93" s="120">
        <f t="shared" si="105"/>
        <v>0</v>
      </c>
      <c r="BR93" s="120">
        <f t="shared" si="105"/>
        <v>0</v>
      </c>
      <c r="BS93" s="120">
        <f t="shared" si="105"/>
        <v>0</v>
      </c>
      <c r="BT93" s="120">
        <f t="shared" si="105"/>
        <v>0</v>
      </c>
      <c r="BU93" s="120">
        <f t="shared" si="105"/>
        <v>0</v>
      </c>
      <c r="BV93" s="120">
        <f t="shared" si="105"/>
        <v>0</v>
      </c>
      <c r="BW93" s="120">
        <f t="shared" si="105"/>
        <v>0</v>
      </c>
      <c r="BX93" s="120">
        <f t="shared" si="105"/>
        <v>0</v>
      </c>
      <c r="BY93" s="120">
        <f t="shared" si="105"/>
        <v>0</v>
      </c>
      <c r="BZ93" s="120">
        <f t="shared" si="105"/>
        <v>0</v>
      </c>
      <c r="CA93" s="120">
        <f t="shared" si="105"/>
        <v>0</v>
      </c>
      <c r="CB93" s="120">
        <f t="shared" si="105"/>
        <v>0</v>
      </c>
      <c r="CC93" s="120">
        <f t="shared" si="105"/>
        <v>0</v>
      </c>
      <c r="CD93" s="120">
        <f t="shared" si="105"/>
        <v>0</v>
      </c>
      <c r="CE93" s="120">
        <f t="shared" si="105"/>
        <v>0</v>
      </c>
      <c r="CF93" s="120">
        <f t="shared" si="105"/>
        <v>0</v>
      </c>
      <c r="CG93" s="120">
        <f t="shared" si="105"/>
        <v>0</v>
      </c>
      <c r="CH93" s="120">
        <f t="shared" si="105"/>
        <v>0</v>
      </c>
      <c r="CI93" s="120">
        <f t="shared" si="105"/>
        <v>0</v>
      </c>
      <c r="CJ93" s="120">
        <f t="shared" si="105"/>
        <v>0</v>
      </c>
      <c r="CK93" s="120">
        <f t="shared" si="105"/>
        <v>0</v>
      </c>
      <c r="CL93" s="120">
        <f t="shared" si="105"/>
        <v>0</v>
      </c>
      <c r="CM93" s="120">
        <f t="shared" si="105"/>
        <v>0</v>
      </c>
      <c r="CN93" s="120">
        <f t="shared" si="105"/>
        <v>0</v>
      </c>
      <c r="CO93" s="120">
        <f t="shared" si="105"/>
        <v>0</v>
      </c>
      <c r="CP93" s="120">
        <f t="shared" si="105"/>
        <v>0</v>
      </c>
      <c r="CQ93" s="120">
        <f t="shared" si="105"/>
        <v>0</v>
      </c>
      <c r="CR93" s="120">
        <f t="shared" ref="CR93:DF93" si="106">IF(CR$81=0,0,+CR13/CR$81*$AQ13)</f>
        <v>0</v>
      </c>
      <c r="CS93" s="120">
        <f t="shared" si="106"/>
        <v>0</v>
      </c>
      <c r="CT93" s="120">
        <f t="shared" si="106"/>
        <v>0</v>
      </c>
      <c r="CU93" s="120">
        <f t="shared" si="106"/>
        <v>0</v>
      </c>
      <c r="CV93" s="120">
        <f t="shared" si="106"/>
        <v>0</v>
      </c>
      <c r="CW93" s="120">
        <f t="shared" si="106"/>
        <v>0</v>
      </c>
      <c r="CX93" s="120">
        <f t="shared" si="106"/>
        <v>0</v>
      </c>
      <c r="CY93" s="120">
        <f t="shared" si="106"/>
        <v>0</v>
      </c>
      <c r="CZ93" s="120">
        <f t="shared" si="106"/>
        <v>0</v>
      </c>
      <c r="DA93" s="120">
        <f t="shared" si="106"/>
        <v>0</v>
      </c>
      <c r="DB93" s="120">
        <f t="shared" si="106"/>
        <v>0</v>
      </c>
      <c r="DC93" s="120">
        <f t="shared" si="106"/>
        <v>0</v>
      </c>
      <c r="DD93" s="120">
        <f t="shared" si="106"/>
        <v>0</v>
      </c>
      <c r="DE93" s="120">
        <f t="shared" si="106"/>
        <v>0</v>
      </c>
      <c r="DF93" s="120">
        <f t="shared" si="106"/>
        <v>0</v>
      </c>
      <c r="DH93" s="118">
        <f t="shared" ref="DH93:EF93" si="107">IF(+$M13=DH$89,$AP13,0)</f>
        <v>0</v>
      </c>
      <c r="DI93" s="118">
        <f t="shared" si="107"/>
        <v>0</v>
      </c>
      <c r="DJ93" s="118">
        <f t="shared" si="107"/>
        <v>0</v>
      </c>
      <c r="DK93" s="118">
        <f t="shared" si="107"/>
        <v>0</v>
      </c>
      <c r="DL93" s="118">
        <f t="shared" si="107"/>
        <v>0</v>
      </c>
      <c r="DM93" s="118">
        <f t="shared" si="107"/>
        <v>0</v>
      </c>
      <c r="DN93" s="118">
        <f t="shared" si="107"/>
        <v>0</v>
      </c>
      <c r="DO93" s="118">
        <f t="shared" si="107"/>
        <v>0</v>
      </c>
      <c r="DP93" s="118">
        <f t="shared" si="107"/>
        <v>0</v>
      </c>
      <c r="DQ93" s="118">
        <f t="shared" si="107"/>
        <v>0</v>
      </c>
      <c r="DR93" s="118">
        <f t="shared" si="107"/>
        <v>0</v>
      </c>
      <c r="DS93" s="118">
        <f t="shared" si="107"/>
        <v>0</v>
      </c>
      <c r="DT93" s="118">
        <f t="shared" si="107"/>
        <v>0</v>
      </c>
      <c r="DU93" s="118">
        <f t="shared" si="107"/>
        <v>0</v>
      </c>
      <c r="DV93" s="118">
        <f t="shared" si="107"/>
        <v>0</v>
      </c>
      <c r="DW93" s="118">
        <f t="shared" si="107"/>
        <v>0</v>
      </c>
      <c r="DX93" s="118">
        <f t="shared" si="107"/>
        <v>0</v>
      </c>
      <c r="DY93" s="118">
        <f t="shared" si="107"/>
        <v>0</v>
      </c>
      <c r="DZ93" s="118">
        <f t="shared" si="107"/>
        <v>0</v>
      </c>
      <c r="EA93" s="118">
        <f t="shared" si="107"/>
        <v>0</v>
      </c>
      <c r="EB93" s="118">
        <f t="shared" si="107"/>
        <v>0</v>
      </c>
      <c r="EC93" s="118">
        <f t="shared" si="107"/>
        <v>0</v>
      </c>
      <c r="ED93" s="118">
        <f t="shared" si="107"/>
        <v>0</v>
      </c>
      <c r="EE93" s="118">
        <f t="shared" si="107"/>
        <v>0</v>
      </c>
      <c r="EF93" s="118">
        <f t="shared" si="107"/>
        <v>0</v>
      </c>
    </row>
    <row r="94" spans="1:136" ht="12.75" customHeight="1">
      <c r="BI94" s="120">
        <f t="shared" ref="BI94:CQ94" si="108">IF(BI$81=0,0,+BI14/BI$81*$AQ14)</f>
        <v>0</v>
      </c>
      <c r="BJ94" s="120">
        <f t="shared" si="108"/>
        <v>0</v>
      </c>
      <c r="BK94" s="120">
        <f t="shared" si="108"/>
        <v>0</v>
      </c>
      <c r="BL94" s="120">
        <f t="shared" si="108"/>
        <v>0</v>
      </c>
      <c r="BM94" s="120">
        <f t="shared" si="108"/>
        <v>0</v>
      </c>
      <c r="BN94" s="120">
        <f t="shared" si="108"/>
        <v>0</v>
      </c>
      <c r="BO94" s="120">
        <f t="shared" si="108"/>
        <v>0</v>
      </c>
      <c r="BP94" s="120">
        <f t="shared" si="108"/>
        <v>0</v>
      </c>
      <c r="BQ94" s="120">
        <f t="shared" si="108"/>
        <v>0</v>
      </c>
      <c r="BR94" s="120">
        <f t="shared" si="108"/>
        <v>0</v>
      </c>
      <c r="BS94" s="120">
        <f t="shared" si="108"/>
        <v>0</v>
      </c>
      <c r="BT94" s="120">
        <f t="shared" si="108"/>
        <v>0</v>
      </c>
      <c r="BU94" s="120">
        <f t="shared" si="108"/>
        <v>0</v>
      </c>
      <c r="BV94" s="120">
        <f t="shared" si="108"/>
        <v>0</v>
      </c>
      <c r="BW94" s="120">
        <f t="shared" si="108"/>
        <v>0</v>
      </c>
      <c r="BX94" s="120">
        <f t="shared" si="108"/>
        <v>0</v>
      </c>
      <c r="BY94" s="120">
        <f t="shared" si="108"/>
        <v>0</v>
      </c>
      <c r="BZ94" s="120">
        <f t="shared" si="108"/>
        <v>0</v>
      </c>
      <c r="CA94" s="120">
        <f t="shared" si="108"/>
        <v>0</v>
      </c>
      <c r="CB94" s="120">
        <f t="shared" si="108"/>
        <v>0</v>
      </c>
      <c r="CC94" s="120">
        <f t="shared" si="108"/>
        <v>0</v>
      </c>
      <c r="CD94" s="120">
        <f t="shared" si="108"/>
        <v>0</v>
      </c>
      <c r="CE94" s="120">
        <f t="shared" si="108"/>
        <v>0</v>
      </c>
      <c r="CF94" s="120">
        <f t="shared" si="108"/>
        <v>0</v>
      </c>
      <c r="CG94" s="120">
        <f t="shared" si="108"/>
        <v>0</v>
      </c>
      <c r="CH94" s="120">
        <f t="shared" si="108"/>
        <v>0</v>
      </c>
      <c r="CI94" s="120">
        <f t="shared" si="108"/>
        <v>0</v>
      </c>
      <c r="CJ94" s="120">
        <f t="shared" si="108"/>
        <v>0</v>
      </c>
      <c r="CK94" s="120">
        <f t="shared" si="108"/>
        <v>0</v>
      </c>
      <c r="CL94" s="120">
        <f t="shared" si="108"/>
        <v>0</v>
      </c>
      <c r="CM94" s="120">
        <f t="shared" si="108"/>
        <v>0</v>
      </c>
      <c r="CN94" s="120">
        <f t="shared" si="108"/>
        <v>0</v>
      </c>
      <c r="CO94" s="120">
        <f t="shared" si="108"/>
        <v>0</v>
      </c>
      <c r="CP94" s="120">
        <f t="shared" si="108"/>
        <v>0</v>
      </c>
      <c r="CQ94" s="120">
        <f t="shared" si="108"/>
        <v>0</v>
      </c>
      <c r="CR94" s="120">
        <f t="shared" ref="CR94:DF94" si="109">IF(CR$81=0,0,+CR14/CR$81*$AQ14)</f>
        <v>0</v>
      </c>
      <c r="CS94" s="120">
        <f t="shared" si="109"/>
        <v>0</v>
      </c>
      <c r="CT94" s="120">
        <f t="shared" si="109"/>
        <v>0</v>
      </c>
      <c r="CU94" s="120">
        <f t="shared" si="109"/>
        <v>0</v>
      </c>
      <c r="CV94" s="120">
        <f t="shared" si="109"/>
        <v>0</v>
      </c>
      <c r="CW94" s="120">
        <f t="shared" si="109"/>
        <v>0</v>
      </c>
      <c r="CX94" s="120">
        <f t="shared" si="109"/>
        <v>0</v>
      </c>
      <c r="CY94" s="120">
        <f t="shared" si="109"/>
        <v>0</v>
      </c>
      <c r="CZ94" s="120">
        <f t="shared" si="109"/>
        <v>0</v>
      </c>
      <c r="DA94" s="120">
        <f t="shared" si="109"/>
        <v>0</v>
      </c>
      <c r="DB94" s="120">
        <f t="shared" si="109"/>
        <v>0</v>
      </c>
      <c r="DC94" s="120">
        <f t="shared" si="109"/>
        <v>0</v>
      </c>
      <c r="DD94" s="120">
        <f t="shared" si="109"/>
        <v>0</v>
      </c>
      <c r="DE94" s="120">
        <f t="shared" si="109"/>
        <v>0</v>
      </c>
      <c r="DF94" s="120">
        <f t="shared" si="109"/>
        <v>0</v>
      </c>
      <c r="DH94" s="118">
        <f t="shared" ref="DH94:EF94" si="110">IF(+$M14=DH$89,$AP14,0)</f>
        <v>0</v>
      </c>
      <c r="DI94" s="118">
        <f t="shared" si="110"/>
        <v>0</v>
      </c>
      <c r="DJ94" s="118">
        <f t="shared" si="110"/>
        <v>0</v>
      </c>
      <c r="DK94" s="118">
        <f t="shared" si="110"/>
        <v>0</v>
      </c>
      <c r="DL94" s="118">
        <f t="shared" si="110"/>
        <v>0</v>
      </c>
      <c r="DM94" s="118">
        <f t="shared" si="110"/>
        <v>0</v>
      </c>
      <c r="DN94" s="118">
        <f t="shared" si="110"/>
        <v>0</v>
      </c>
      <c r="DO94" s="118">
        <f t="shared" si="110"/>
        <v>0</v>
      </c>
      <c r="DP94" s="118">
        <f t="shared" si="110"/>
        <v>0</v>
      </c>
      <c r="DQ94" s="118">
        <f t="shared" si="110"/>
        <v>0</v>
      </c>
      <c r="DR94" s="118">
        <f t="shared" si="110"/>
        <v>0</v>
      </c>
      <c r="DS94" s="118">
        <f t="shared" si="110"/>
        <v>0</v>
      </c>
      <c r="DT94" s="118">
        <f t="shared" si="110"/>
        <v>0</v>
      </c>
      <c r="DU94" s="118">
        <f t="shared" si="110"/>
        <v>0</v>
      </c>
      <c r="DV94" s="118">
        <f t="shared" si="110"/>
        <v>0</v>
      </c>
      <c r="DW94" s="118">
        <f t="shared" si="110"/>
        <v>0</v>
      </c>
      <c r="DX94" s="118">
        <f t="shared" si="110"/>
        <v>0</v>
      </c>
      <c r="DY94" s="118">
        <f t="shared" si="110"/>
        <v>0</v>
      </c>
      <c r="DZ94" s="118">
        <f t="shared" si="110"/>
        <v>0</v>
      </c>
      <c r="EA94" s="118">
        <f t="shared" si="110"/>
        <v>0</v>
      </c>
      <c r="EB94" s="118">
        <f t="shared" si="110"/>
        <v>0</v>
      </c>
      <c r="EC94" s="118">
        <f t="shared" si="110"/>
        <v>0</v>
      </c>
      <c r="ED94" s="118">
        <f t="shared" si="110"/>
        <v>0</v>
      </c>
      <c r="EE94" s="118">
        <f t="shared" si="110"/>
        <v>0</v>
      </c>
      <c r="EF94" s="118">
        <f t="shared" si="110"/>
        <v>0</v>
      </c>
    </row>
    <row r="95" spans="1:136" ht="12.75" customHeight="1">
      <c r="BI95" s="120">
        <f t="shared" ref="BI95:CQ95" si="111">IF(BI$81=0,0,+BI15/BI$81*$AQ15)</f>
        <v>0</v>
      </c>
      <c r="BJ95" s="120">
        <f t="shared" si="111"/>
        <v>0</v>
      </c>
      <c r="BK95" s="120">
        <f t="shared" si="111"/>
        <v>0</v>
      </c>
      <c r="BL95" s="120">
        <f t="shared" si="111"/>
        <v>0</v>
      </c>
      <c r="BM95" s="120">
        <f t="shared" si="111"/>
        <v>0</v>
      </c>
      <c r="BN95" s="120">
        <f t="shared" si="111"/>
        <v>0</v>
      </c>
      <c r="BO95" s="120">
        <f t="shared" si="111"/>
        <v>0</v>
      </c>
      <c r="BP95" s="120">
        <f t="shared" si="111"/>
        <v>0</v>
      </c>
      <c r="BQ95" s="120">
        <f t="shared" si="111"/>
        <v>0</v>
      </c>
      <c r="BR95" s="120">
        <f t="shared" si="111"/>
        <v>0</v>
      </c>
      <c r="BS95" s="120">
        <f t="shared" si="111"/>
        <v>0</v>
      </c>
      <c r="BT95" s="120">
        <f t="shared" si="111"/>
        <v>0</v>
      </c>
      <c r="BU95" s="120">
        <f t="shared" si="111"/>
        <v>0</v>
      </c>
      <c r="BV95" s="120">
        <f t="shared" si="111"/>
        <v>0</v>
      </c>
      <c r="BW95" s="120">
        <f t="shared" si="111"/>
        <v>0</v>
      </c>
      <c r="BX95" s="120">
        <f t="shared" si="111"/>
        <v>0</v>
      </c>
      <c r="BY95" s="120">
        <f t="shared" si="111"/>
        <v>0</v>
      </c>
      <c r="BZ95" s="120">
        <f t="shared" si="111"/>
        <v>0</v>
      </c>
      <c r="CA95" s="120">
        <f t="shared" si="111"/>
        <v>0</v>
      </c>
      <c r="CB95" s="120">
        <f t="shared" si="111"/>
        <v>0</v>
      </c>
      <c r="CC95" s="120">
        <f t="shared" si="111"/>
        <v>0</v>
      </c>
      <c r="CD95" s="120">
        <f t="shared" si="111"/>
        <v>0</v>
      </c>
      <c r="CE95" s="120">
        <f t="shared" si="111"/>
        <v>0</v>
      </c>
      <c r="CF95" s="120">
        <f t="shared" si="111"/>
        <v>0</v>
      </c>
      <c r="CG95" s="120">
        <f t="shared" si="111"/>
        <v>0</v>
      </c>
      <c r="CH95" s="120">
        <f t="shared" si="111"/>
        <v>0</v>
      </c>
      <c r="CI95" s="120">
        <f t="shared" si="111"/>
        <v>0</v>
      </c>
      <c r="CJ95" s="120">
        <f t="shared" si="111"/>
        <v>0</v>
      </c>
      <c r="CK95" s="120">
        <f t="shared" si="111"/>
        <v>0</v>
      </c>
      <c r="CL95" s="120">
        <f t="shared" si="111"/>
        <v>0</v>
      </c>
      <c r="CM95" s="120">
        <f t="shared" si="111"/>
        <v>0</v>
      </c>
      <c r="CN95" s="120">
        <f t="shared" si="111"/>
        <v>0</v>
      </c>
      <c r="CO95" s="120">
        <f t="shared" si="111"/>
        <v>0</v>
      </c>
      <c r="CP95" s="120">
        <f t="shared" si="111"/>
        <v>0</v>
      </c>
      <c r="CQ95" s="120">
        <f t="shared" si="111"/>
        <v>0</v>
      </c>
      <c r="CR95" s="120">
        <f t="shared" ref="CR95:DF95" si="112">IF(CR$81=0,0,+CR15/CR$81*$AQ15)</f>
        <v>0</v>
      </c>
      <c r="CS95" s="120">
        <f t="shared" si="112"/>
        <v>0</v>
      </c>
      <c r="CT95" s="120">
        <f t="shared" si="112"/>
        <v>0</v>
      </c>
      <c r="CU95" s="120">
        <f t="shared" si="112"/>
        <v>0</v>
      </c>
      <c r="CV95" s="120">
        <f t="shared" si="112"/>
        <v>0</v>
      </c>
      <c r="CW95" s="120">
        <f t="shared" si="112"/>
        <v>0</v>
      </c>
      <c r="CX95" s="120">
        <f t="shared" si="112"/>
        <v>0</v>
      </c>
      <c r="CY95" s="120">
        <f t="shared" si="112"/>
        <v>0</v>
      </c>
      <c r="CZ95" s="120">
        <f t="shared" si="112"/>
        <v>0</v>
      </c>
      <c r="DA95" s="120">
        <f t="shared" si="112"/>
        <v>0</v>
      </c>
      <c r="DB95" s="120">
        <f t="shared" si="112"/>
        <v>0</v>
      </c>
      <c r="DC95" s="120">
        <f t="shared" si="112"/>
        <v>0</v>
      </c>
      <c r="DD95" s="120">
        <f t="shared" si="112"/>
        <v>0</v>
      </c>
      <c r="DE95" s="120">
        <f t="shared" si="112"/>
        <v>0</v>
      </c>
      <c r="DF95" s="120">
        <f t="shared" si="112"/>
        <v>0</v>
      </c>
      <c r="DH95" s="118">
        <f t="shared" ref="DH95:EF95" si="113">IF(+$M15=DH$89,$AP15,0)</f>
        <v>0</v>
      </c>
      <c r="DI95" s="118">
        <f t="shared" si="113"/>
        <v>0</v>
      </c>
      <c r="DJ95" s="118">
        <f t="shared" si="113"/>
        <v>0</v>
      </c>
      <c r="DK95" s="118">
        <f t="shared" si="113"/>
        <v>0</v>
      </c>
      <c r="DL95" s="118">
        <f t="shared" si="113"/>
        <v>0</v>
      </c>
      <c r="DM95" s="118">
        <f t="shared" si="113"/>
        <v>0</v>
      </c>
      <c r="DN95" s="118">
        <f t="shared" si="113"/>
        <v>0</v>
      </c>
      <c r="DO95" s="118">
        <f t="shared" si="113"/>
        <v>0</v>
      </c>
      <c r="DP95" s="118">
        <f t="shared" si="113"/>
        <v>0</v>
      </c>
      <c r="DQ95" s="118">
        <f t="shared" si="113"/>
        <v>0</v>
      </c>
      <c r="DR95" s="118">
        <f t="shared" si="113"/>
        <v>0</v>
      </c>
      <c r="DS95" s="118">
        <f t="shared" si="113"/>
        <v>0</v>
      </c>
      <c r="DT95" s="118">
        <f t="shared" si="113"/>
        <v>0</v>
      </c>
      <c r="DU95" s="118">
        <f t="shared" si="113"/>
        <v>0</v>
      </c>
      <c r="DV95" s="118">
        <f t="shared" si="113"/>
        <v>0</v>
      </c>
      <c r="DW95" s="118">
        <f t="shared" si="113"/>
        <v>0</v>
      </c>
      <c r="DX95" s="118">
        <f t="shared" si="113"/>
        <v>0</v>
      </c>
      <c r="DY95" s="118">
        <f t="shared" si="113"/>
        <v>0</v>
      </c>
      <c r="DZ95" s="118">
        <f t="shared" si="113"/>
        <v>0</v>
      </c>
      <c r="EA95" s="118">
        <f t="shared" si="113"/>
        <v>0</v>
      </c>
      <c r="EB95" s="118">
        <f t="shared" si="113"/>
        <v>0</v>
      </c>
      <c r="EC95" s="118">
        <f t="shared" si="113"/>
        <v>0</v>
      </c>
      <c r="ED95" s="118">
        <f t="shared" si="113"/>
        <v>0</v>
      </c>
      <c r="EE95" s="118">
        <f t="shared" si="113"/>
        <v>0</v>
      </c>
      <c r="EF95" s="118">
        <f t="shared" si="113"/>
        <v>0</v>
      </c>
    </row>
    <row r="96" spans="1:136">
      <c r="BI96" s="120">
        <f t="shared" ref="BI96:CQ96" si="114">IF(BI$81=0,0,+BI16/BI$81*$AQ16)</f>
        <v>0</v>
      </c>
      <c r="BJ96" s="120">
        <f t="shared" si="114"/>
        <v>0</v>
      </c>
      <c r="BK96" s="120">
        <f t="shared" si="114"/>
        <v>0</v>
      </c>
      <c r="BL96" s="120">
        <f t="shared" si="114"/>
        <v>0</v>
      </c>
      <c r="BM96" s="120">
        <f t="shared" si="114"/>
        <v>0</v>
      </c>
      <c r="BN96" s="120">
        <f t="shared" si="114"/>
        <v>0</v>
      </c>
      <c r="BO96" s="120">
        <f t="shared" si="114"/>
        <v>0</v>
      </c>
      <c r="BP96" s="120">
        <f t="shared" si="114"/>
        <v>0</v>
      </c>
      <c r="BQ96" s="120">
        <f t="shared" si="114"/>
        <v>0</v>
      </c>
      <c r="BR96" s="120">
        <f t="shared" si="114"/>
        <v>0</v>
      </c>
      <c r="BS96" s="120">
        <f t="shared" si="114"/>
        <v>0</v>
      </c>
      <c r="BT96" s="120">
        <f t="shared" si="114"/>
        <v>0</v>
      </c>
      <c r="BU96" s="120">
        <f t="shared" si="114"/>
        <v>0</v>
      </c>
      <c r="BV96" s="120">
        <f t="shared" si="114"/>
        <v>0</v>
      </c>
      <c r="BW96" s="120">
        <f t="shared" si="114"/>
        <v>0</v>
      </c>
      <c r="BX96" s="120">
        <f t="shared" si="114"/>
        <v>0</v>
      </c>
      <c r="BY96" s="120">
        <f t="shared" si="114"/>
        <v>0</v>
      </c>
      <c r="BZ96" s="120">
        <f t="shared" si="114"/>
        <v>0</v>
      </c>
      <c r="CA96" s="120">
        <f t="shared" si="114"/>
        <v>0</v>
      </c>
      <c r="CB96" s="120">
        <f t="shared" si="114"/>
        <v>0</v>
      </c>
      <c r="CC96" s="120">
        <f t="shared" si="114"/>
        <v>0</v>
      </c>
      <c r="CD96" s="120">
        <f t="shared" si="114"/>
        <v>0</v>
      </c>
      <c r="CE96" s="120">
        <f t="shared" si="114"/>
        <v>0</v>
      </c>
      <c r="CF96" s="120">
        <f t="shared" si="114"/>
        <v>0</v>
      </c>
      <c r="CG96" s="120">
        <f t="shared" si="114"/>
        <v>0</v>
      </c>
      <c r="CH96" s="120">
        <f t="shared" si="114"/>
        <v>0</v>
      </c>
      <c r="CI96" s="120">
        <f t="shared" si="114"/>
        <v>0</v>
      </c>
      <c r="CJ96" s="120">
        <f t="shared" si="114"/>
        <v>0</v>
      </c>
      <c r="CK96" s="120">
        <f t="shared" si="114"/>
        <v>0</v>
      </c>
      <c r="CL96" s="120">
        <f t="shared" si="114"/>
        <v>0</v>
      </c>
      <c r="CM96" s="120">
        <f t="shared" si="114"/>
        <v>0</v>
      </c>
      <c r="CN96" s="120">
        <f t="shared" si="114"/>
        <v>0</v>
      </c>
      <c r="CO96" s="120">
        <f t="shared" si="114"/>
        <v>0</v>
      </c>
      <c r="CP96" s="120">
        <f t="shared" si="114"/>
        <v>0</v>
      </c>
      <c r="CQ96" s="120">
        <f t="shared" si="114"/>
        <v>0</v>
      </c>
      <c r="CR96" s="120">
        <f t="shared" ref="CR96:DF96" si="115">IF(CR$81=0,0,+CR16/CR$81*$AQ16)</f>
        <v>0</v>
      </c>
      <c r="CS96" s="120">
        <f t="shared" si="115"/>
        <v>0</v>
      </c>
      <c r="CT96" s="120">
        <f t="shared" si="115"/>
        <v>0</v>
      </c>
      <c r="CU96" s="120">
        <f t="shared" si="115"/>
        <v>0</v>
      </c>
      <c r="CV96" s="120">
        <f t="shared" si="115"/>
        <v>0</v>
      </c>
      <c r="CW96" s="120">
        <f t="shared" si="115"/>
        <v>0</v>
      </c>
      <c r="CX96" s="120">
        <f t="shared" si="115"/>
        <v>0</v>
      </c>
      <c r="CY96" s="120">
        <f t="shared" si="115"/>
        <v>0</v>
      </c>
      <c r="CZ96" s="120">
        <f t="shared" si="115"/>
        <v>0</v>
      </c>
      <c r="DA96" s="120">
        <f t="shared" si="115"/>
        <v>0</v>
      </c>
      <c r="DB96" s="120">
        <f t="shared" si="115"/>
        <v>0</v>
      </c>
      <c r="DC96" s="120">
        <f t="shared" si="115"/>
        <v>0</v>
      </c>
      <c r="DD96" s="120">
        <f t="shared" si="115"/>
        <v>0</v>
      </c>
      <c r="DE96" s="120">
        <f t="shared" si="115"/>
        <v>0</v>
      </c>
      <c r="DF96" s="120">
        <f t="shared" si="115"/>
        <v>0</v>
      </c>
      <c r="DH96" s="118">
        <f t="shared" ref="DH96:EF96" si="116">IF(+$M16=DH$89,$AP16,0)</f>
        <v>0</v>
      </c>
      <c r="DI96" s="118">
        <f t="shared" si="116"/>
        <v>0</v>
      </c>
      <c r="DJ96" s="118">
        <f t="shared" si="116"/>
        <v>0</v>
      </c>
      <c r="DK96" s="118">
        <f t="shared" si="116"/>
        <v>0</v>
      </c>
      <c r="DL96" s="118">
        <f t="shared" si="116"/>
        <v>0</v>
      </c>
      <c r="DM96" s="118">
        <f t="shared" si="116"/>
        <v>0</v>
      </c>
      <c r="DN96" s="118">
        <f t="shared" si="116"/>
        <v>0</v>
      </c>
      <c r="DO96" s="118">
        <f t="shared" si="116"/>
        <v>0</v>
      </c>
      <c r="DP96" s="118">
        <f t="shared" si="116"/>
        <v>0</v>
      </c>
      <c r="DQ96" s="118">
        <f t="shared" si="116"/>
        <v>0</v>
      </c>
      <c r="DR96" s="118">
        <f t="shared" si="116"/>
        <v>0</v>
      </c>
      <c r="DS96" s="118">
        <f t="shared" si="116"/>
        <v>0</v>
      </c>
      <c r="DT96" s="118">
        <f t="shared" si="116"/>
        <v>0</v>
      </c>
      <c r="DU96" s="118">
        <f t="shared" si="116"/>
        <v>0</v>
      </c>
      <c r="DV96" s="118">
        <f t="shared" si="116"/>
        <v>0</v>
      </c>
      <c r="DW96" s="118">
        <f t="shared" si="116"/>
        <v>0</v>
      </c>
      <c r="DX96" s="118">
        <f t="shared" si="116"/>
        <v>0</v>
      </c>
      <c r="DY96" s="118">
        <f t="shared" si="116"/>
        <v>0</v>
      </c>
      <c r="DZ96" s="118">
        <f t="shared" si="116"/>
        <v>0</v>
      </c>
      <c r="EA96" s="118">
        <f t="shared" si="116"/>
        <v>0</v>
      </c>
      <c r="EB96" s="118">
        <f t="shared" si="116"/>
        <v>0</v>
      </c>
      <c r="EC96" s="118">
        <f t="shared" si="116"/>
        <v>0</v>
      </c>
      <c r="ED96" s="118">
        <f t="shared" si="116"/>
        <v>0</v>
      </c>
      <c r="EE96" s="118">
        <f t="shared" si="116"/>
        <v>0</v>
      </c>
      <c r="EF96" s="118">
        <f t="shared" si="116"/>
        <v>0</v>
      </c>
    </row>
    <row r="97" spans="61:136">
      <c r="BI97" s="120">
        <f t="shared" ref="BI97:CQ97" si="117">IF(BI$81=0,0,+BI17/BI$81*$AQ17)</f>
        <v>0</v>
      </c>
      <c r="BJ97" s="120">
        <f t="shared" si="117"/>
        <v>0</v>
      </c>
      <c r="BK97" s="120">
        <f t="shared" si="117"/>
        <v>0</v>
      </c>
      <c r="BL97" s="120">
        <f t="shared" si="117"/>
        <v>0</v>
      </c>
      <c r="BM97" s="120">
        <f t="shared" si="117"/>
        <v>0</v>
      </c>
      <c r="BN97" s="120">
        <f t="shared" si="117"/>
        <v>0</v>
      </c>
      <c r="BO97" s="120">
        <f t="shared" si="117"/>
        <v>0</v>
      </c>
      <c r="BP97" s="120">
        <f t="shared" si="117"/>
        <v>0</v>
      </c>
      <c r="BQ97" s="120">
        <f t="shared" si="117"/>
        <v>0</v>
      </c>
      <c r="BR97" s="120">
        <f t="shared" si="117"/>
        <v>0</v>
      </c>
      <c r="BS97" s="120">
        <f t="shared" si="117"/>
        <v>0</v>
      </c>
      <c r="BT97" s="120">
        <f t="shared" si="117"/>
        <v>0</v>
      </c>
      <c r="BU97" s="120">
        <f t="shared" si="117"/>
        <v>0</v>
      </c>
      <c r="BV97" s="120">
        <f t="shared" si="117"/>
        <v>0</v>
      </c>
      <c r="BW97" s="120">
        <f t="shared" si="117"/>
        <v>0</v>
      </c>
      <c r="BX97" s="120">
        <f t="shared" si="117"/>
        <v>0</v>
      </c>
      <c r="BY97" s="120">
        <f t="shared" si="117"/>
        <v>0</v>
      </c>
      <c r="BZ97" s="120">
        <f t="shared" si="117"/>
        <v>0</v>
      </c>
      <c r="CA97" s="120">
        <f t="shared" si="117"/>
        <v>0</v>
      </c>
      <c r="CB97" s="120">
        <f t="shared" si="117"/>
        <v>0</v>
      </c>
      <c r="CC97" s="120">
        <f t="shared" si="117"/>
        <v>0</v>
      </c>
      <c r="CD97" s="120">
        <f t="shared" si="117"/>
        <v>0</v>
      </c>
      <c r="CE97" s="120">
        <f t="shared" si="117"/>
        <v>0</v>
      </c>
      <c r="CF97" s="120">
        <f t="shared" si="117"/>
        <v>0</v>
      </c>
      <c r="CG97" s="120">
        <f t="shared" si="117"/>
        <v>0</v>
      </c>
      <c r="CH97" s="120">
        <f t="shared" si="117"/>
        <v>0</v>
      </c>
      <c r="CI97" s="120">
        <f t="shared" si="117"/>
        <v>0</v>
      </c>
      <c r="CJ97" s="120">
        <f t="shared" si="117"/>
        <v>0</v>
      </c>
      <c r="CK97" s="120">
        <f t="shared" si="117"/>
        <v>0</v>
      </c>
      <c r="CL97" s="120">
        <f t="shared" si="117"/>
        <v>0</v>
      </c>
      <c r="CM97" s="120">
        <f t="shared" si="117"/>
        <v>0</v>
      </c>
      <c r="CN97" s="120">
        <f t="shared" si="117"/>
        <v>0</v>
      </c>
      <c r="CO97" s="120">
        <f t="shared" si="117"/>
        <v>0</v>
      </c>
      <c r="CP97" s="120">
        <f t="shared" si="117"/>
        <v>0</v>
      </c>
      <c r="CQ97" s="120">
        <f t="shared" si="117"/>
        <v>0</v>
      </c>
      <c r="CR97" s="120">
        <f t="shared" ref="CR97:DF97" si="118">IF(CR$81=0,0,+CR17/CR$81*$AQ17)</f>
        <v>0</v>
      </c>
      <c r="CS97" s="120">
        <f t="shared" si="118"/>
        <v>0</v>
      </c>
      <c r="CT97" s="120">
        <f t="shared" si="118"/>
        <v>0</v>
      </c>
      <c r="CU97" s="120">
        <f t="shared" si="118"/>
        <v>0</v>
      </c>
      <c r="CV97" s="120">
        <f t="shared" si="118"/>
        <v>0</v>
      </c>
      <c r="CW97" s="120">
        <f t="shared" si="118"/>
        <v>0</v>
      </c>
      <c r="CX97" s="120">
        <f t="shared" si="118"/>
        <v>0</v>
      </c>
      <c r="CY97" s="120">
        <f t="shared" si="118"/>
        <v>0</v>
      </c>
      <c r="CZ97" s="120">
        <f t="shared" si="118"/>
        <v>0</v>
      </c>
      <c r="DA97" s="120">
        <f t="shared" si="118"/>
        <v>0</v>
      </c>
      <c r="DB97" s="120">
        <f t="shared" si="118"/>
        <v>0</v>
      </c>
      <c r="DC97" s="120">
        <f t="shared" si="118"/>
        <v>0</v>
      </c>
      <c r="DD97" s="120">
        <f t="shared" si="118"/>
        <v>0</v>
      </c>
      <c r="DE97" s="120">
        <f t="shared" si="118"/>
        <v>0</v>
      </c>
      <c r="DF97" s="120">
        <f t="shared" si="118"/>
        <v>0</v>
      </c>
      <c r="DH97" s="118">
        <f t="shared" ref="DH97:EF97" si="119">IF(+$M17=DH$89,$AP17,0)</f>
        <v>0</v>
      </c>
      <c r="DI97" s="118">
        <f t="shared" si="119"/>
        <v>0</v>
      </c>
      <c r="DJ97" s="118">
        <f t="shared" si="119"/>
        <v>0</v>
      </c>
      <c r="DK97" s="118">
        <f t="shared" si="119"/>
        <v>0</v>
      </c>
      <c r="DL97" s="118">
        <f t="shared" si="119"/>
        <v>0</v>
      </c>
      <c r="DM97" s="118">
        <f t="shared" si="119"/>
        <v>0</v>
      </c>
      <c r="DN97" s="118">
        <f t="shared" si="119"/>
        <v>0</v>
      </c>
      <c r="DO97" s="118">
        <f t="shared" si="119"/>
        <v>0</v>
      </c>
      <c r="DP97" s="118">
        <f t="shared" si="119"/>
        <v>0</v>
      </c>
      <c r="DQ97" s="118">
        <f t="shared" si="119"/>
        <v>0</v>
      </c>
      <c r="DR97" s="118">
        <f t="shared" si="119"/>
        <v>0</v>
      </c>
      <c r="DS97" s="118">
        <f t="shared" si="119"/>
        <v>0</v>
      </c>
      <c r="DT97" s="118">
        <f t="shared" si="119"/>
        <v>0</v>
      </c>
      <c r="DU97" s="118">
        <f t="shared" si="119"/>
        <v>0</v>
      </c>
      <c r="DV97" s="118">
        <f t="shared" si="119"/>
        <v>0</v>
      </c>
      <c r="DW97" s="118">
        <f t="shared" si="119"/>
        <v>0</v>
      </c>
      <c r="DX97" s="118">
        <f t="shared" si="119"/>
        <v>0</v>
      </c>
      <c r="DY97" s="118">
        <f t="shared" si="119"/>
        <v>0</v>
      </c>
      <c r="DZ97" s="118">
        <f t="shared" si="119"/>
        <v>0</v>
      </c>
      <c r="EA97" s="118">
        <f t="shared" si="119"/>
        <v>0</v>
      </c>
      <c r="EB97" s="118">
        <f t="shared" si="119"/>
        <v>0</v>
      </c>
      <c r="EC97" s="118">
        <f t="shared" si="119"/>
        <v>0</v>
      </c>
      <c r="ED97" s="118">
        <f t="shared" si="119"/>
        <v>0</v>
      </c>
      <c r="EE97" s="118">
        <f t="shared" si="119"/>
        <v>0</v>
      </c>
      <c r="EF97" s="118">
        <f t="shared" si="119"/>
        <v>0</v>
      </c>
    </row>
    <row r="98" spans="61:136">
      <c r="BI98" s="120">
        <f t="shared" ref="BI98:CQ98" si="120">IF(BI$81=0,0,+BI18/BI$81*$AQ18)</f>
        <v>0</v>
      </c>
      <c r="BJ98" s="120">
        <f t="shared" si="120"/>
        <v>0</v>
      </c>
      <c r="BK98" s="120">
        <f t="shared" si="120"/>
        <v>0</v>
      </c>
      <c r="BL98" s="120">
        <f t="shared" si="120"/>
        <v>0</v>
      </c>
      <c r="BM98" s="120">
        <f t="shared" si="120"/>
        <v>0</v>
      </c>
      <c r="BN98" s="120">
        <f t="shared" si="120"/>
        <v>0</v>
      </c>
      <c r="BO98" s="120">
        <f t="shared" si="120"/>
        <v>0</v>
      </c>
      <c r="BP98" s="120">
        <f t="shared" si="120"/>
        <v>0</v>
      </c>
      <c r="BQ98" s="120">
        <f t="shared" si="120"/>
        <v>0</v>
      </c>
      <c r="BR98" s="120">
        <f t="shared" si="120"/>
        <v>0</v>
      </c>
      <c r="BS98" s="120">
        <f t="shared" si="120"/>
        <v>0</v>
      </c>
      <c r="BT98" s="120">
        <f t="shared" si="120"/>
        <v>0</v>
      </c>
      <c r="BU98" s="120">
        <f t="shared" si="120"/>
        <v>0</v>
      </c>
      <c r="BV98" s="120">
        <f t="shared" si="120"/>
        <v>0</v>
      </c>
      <c r="BW98" s="120">
        <f t="shared" si="120"/>
        <v>0</v>
      </c>
      <c r="BX98" s="120">
        <f t="shared" si="120"/>
        <v>0</v>
      </c>
      <c r="BY98" s="120">
        <f t="shared" si="120"/>
        <v>0</v>
      </c>
      <c r="BZ98" s="120">
        <f t="shared" si="120"/>
        <v>0</v>
      </c>
      <c r="CA98" s="120">
        <f t="shared" si="120"/>
        <v>0</v>
      </c>
      <c r="CB98" s="120">
        <f t="shared" si="120"/>
        <v>0</v>
      </c>
      <c r="CC98" s="120">
        <f t="shared" si="120"/>
        <v>0</v>
      </c>
      <c r="CD98" s="120">
        <f t="shared" si="120"/>
        <v>0</v>
      </c>
      <c r="CE98" s="120">
        <f t="shared" si="120"/>
        <v>0</v>
      </c>
      <c r="CF98" s="120">
        <f t="shared" si="120"/>
        <v>0</v>
      </c>
      <c r="CG98" s="120">
        <f t="shared" si="120"/>
        <v>0</v>
      </c>
      <c r="CH98" s="120">
        <f t="shared" si="120"/>
        <v>0</v>
      </c>
      <c r="CI98" s="120">
        <f t="shared" si="120"/>
        <v>0</v>
      </c>
      <c r="CJ98" s="120">
        <f t="shared" si="120"/>
        <v>0</v>
      </c>
      <c r="CK98" s="120">
        <f t="shared" si="120"/>
        <v>0</v>
      </c>
      <c r="CL98" s="120">
        <f t="shared" si="120"/>
        <v>0</v>
      </c>
      <c r="CM98" s="120">
        <f t="shared" si="120"/>
        <v>0</v>
      </c>
      <c r="CN98" s="120">
        <f t="shared" si="120"/>
        <v>0</v>
      </c>
      <c r="CO98" s="120">
        <f t="shared" si="120"/>
        <v>0</v>
      </c>
      <c r="CP98" s="120">
        <f t="shared" si="120"/>
        <v>0</v>
      </c>
      <c r="CQ98" s="120">
        <f t="shared" si="120"/>
        <v>0</v>
      </c>
      <c r="CR98" s="120">
        <f t="shared" ref="CR98:DF98" si="121">IF(CR$81=0,0,+CR18/CR$81*$AQ18)</f>
        <v>0</v>
      </c>
      <c r="CS98" s="120">
        <f t="shared" si="121"/>
        <v>0</v>
      </c>
      <c r="CT98" s="120">
        <f t="shared" si="121"/>
        <v>0</v>
      </c>
      <c r="CU98" s="120">
        <f t="shared" si="121"/>
        <v>0</v>
      </c>
      <c r="CV98" s="120">
        <f t="shared" si="121"/>
        <v>0</v>
      </c>
      <c r="CW98" s="120">
        <f t="shared" si="121"/>
        <v>0</v>
      </c>
      <c r="CX98" s="120">
        <f t="shared" si="121"/>
        <v>0</v>
      </c>
      <c r="CY98" s="120">
        <f t="shared" si="121"/>
        <v>0</v>
      </c>
      <c r="CZ98" s="120">
        <f t="shared" si="121"/>
        <v>0</v>
      </c>
      <c r="DA98" s="120">
        <f t="shared" si="121"/>
        <v>0</v>
      </c>
      <c r="DB98" s="120">
        <f t="shared" si="121"/>
        <v>0</v>
      </c>
      <c r="DC98" s="120">
        <f t="shared" si="121"/>
        <v>0</v>
      </c>
      <c r="DD98" s="120">
        <f t="shared" si="121"/>
        <v>0</v>
      </c>
      <c r="DE98" s="120">
        <f t="shared" si="121"/>
        <v>0</v>
      </c>
      <c r="DF98" s="120">
        <f t="shared" si="121"/>
        <v>0</v>
      </c>
      <c r="DH98" s="118">
        <f t="shared" ref="DH98:EF98" si="122">IF(+$M18=DH$89,$AP18,0)</f>
        <v>0</v>
      </c>
      <c r="DI98" s="118">
        <f t="shared" si="122"/>
        <v>0</v>
      </c>
      <c r="DJ98" s="118">
        <f t="shared" si="122"/>
        <v>0</v>
      </c>
      <c r="DK98" s="118">
        <f t="shared" si="122"/>
        <v>0</v>
      </c>
      <c r="DL98" s="118">
        <f t="shared" si="122"/>
        <v>0</v>
      </c>
      <c r="DM98" s="118">
        <f t="shared" si="122"/>
        <v>0</v>
      </c>
      <c r="DN98" s="118">
        <f t="shared" si="122"/>
        <v>0</v>
      </c>
      <c r="DO98" s="118">
        <f t="shared" si="122"/>
        <v>0</v>
      </c>
      <c r="DP98" s="118">
        <f t="shared" si="122"/>
        <v>0</v>
      </c>
      <c r="DQ98" s="118">
        <f t="shared" si="122"/>
        <v>0</v>
      </c>
      <c r="DR98" s="118">
        <f t="shared" si="122"/>
        <v>0</v>
      </c>
      <c r="DS98" s="118">
        <f t="shared" si="122"/>
        <v>0</v>
      </c>
      <c r="DT98" s="118">
        <f t="shared" si="122"/>
        <v>0</v>
      </c>
      <c r="DU98" s="118">
        <f t="shared" si="122"/>
        <v>0</v>
      </c>
      <c r="DV98" s="118">
        <f t="shared" si="122"/>
        <v>0</v>
      </c>
      <c r="DW98" s="118">
        <f t="shared" si="122"/>
        <v>0</v>
      </c>
      <c r="DX98" s="118">
        <f t="shared" si="122"/>
        <v>0</v>
      </c>
      <c r="DY98" s="118">
        <f t="shared" si="122"/>
        <v>0</v>
      </c>
      <c r="DZ98" s="118">
        <f t="shared" si="122"/>
        <v>0</v>
      </c>
      <c r="EA98" s="118">
        <f t="shared" si="122"/>
        <v>0</v>
      </c>
      <c r="EB98" s="118">
        <f t="shared" si="122"/>
        <v>0</v>
      </c>
      <c r="EC98" s="118">
        <f t="shared" si="122"/>
        <v>0</v>
      </c>
      <c r="ED98" s="118">
        <f t="shared" si="122"/>
        <v>0</v>
      </c>
      <c r="EE98" s="118">
        <f t="shared" si="122"/>
        <v>0</v>
      </c>
      <c r="EF98" s="118">
        <f t="shared" si="122"/>
        <v>0</v>
      </c>
    </row>
    <row r="99" spans="61:136">
      <c r="BI99" s="120">
        <f t="shared" ref="BI99:CQ99" si="123">IF(BI$81=0,0,+BI19/BI$81*$AQ19)</f>
        <v>0</v>
      </c>
      <c r="BJ99" s="120">
        <f t="shared" si="123"/>
        <v>0</v>
      </c>
      <c r="BK99" s="120">
        <f t="shared" si="123"/>
        <v>0</v>
      </c>
      <c r="BL99" s="120">
        <f t="shared" si="123"/>
        <v>0</v>
      </c>
      <c r="BM99" s="120">
        <f t="shared" si="123"/>
        <v>0</v>
      </c>
      <c r="BN99" s="120">
        <f t="shared" si="123"/>
        <v>0</v>
      </c>
      <c r="BO99" s="120">
        <f t="shared" si="123"/>
        <v>0</v>
      </c>
      <c r="BP99" s="120">
        <f t="shared" si="123"/>
        <v>0</v>
      </c>
      <c r="BQ99" s="120">
        <f t="shared" si="123"/>
        <v>0</v>
      </c>
      <c r="BR99" s="120">
        <f t="shared" si="123"/>
        <v>0</v>
      </c>
      <c r="BS99" s="120">
        <f t="shared" si="123"/>
        <v>0</v>
      </c>
      <c r="BT99" s="120">
        <f t="shared" si="123"/>
        <v>0</v>
      </c>
      <c r="BU99" s="120">
        <f t="shared" si="123"/>
        <v>0</v>
      </c>
      <c r="BV99" s="120">
        <f t="shared" si="123"/>
        <v>0</v>
      </c>
      <c r="BW99" s="120">
        <f t="shared" si="123"/>
        <v>0</v>
      </c>
      <c r="BX99" s="120">
        <f t="shared" si="123"/>
        <v>0</v>
      </c>
      <c r="BY99" s="120">
        <f t="shared" si="123"/>
        <v>0</v>
      </c>
      <c r="BZ99" s="120">
        <f t="shared" si="123"/>
        <v>0</v>
      </c>
      <c r="CA99" s="120">
        <f t="shared" si="123"/>
        <v>0</v>
      </c>
      <c r="CB99" s="120">
        <f t="shared" si="123"/>
        <v>0</v>
      </c>
      <c r="CC99" s="120">
        <f t="shared" si="123"/>
        <v>0</v>
      </c>
      <c r="CD99" s="120">
        <f t="shared" si="123"/>
        <v>0</v>
      </c>
      <c r="CE99" s="120">
        <f t="shared" si="123"/>
        <v>0</v>
      </c>
      <c r="CF99" s="120">
        <f t="shared" si="123"/>
        <v>0</v>
      </c>
      <c r="CG99" s="120">
        <f t="shared" si="123"/>
        <v>0</v>
      </c>
      <c r="CH99" s="120">
        <f t="shared" si="123"/>
        <v>0</v>
      </c>
      <c r="CI99" s="120">
        <f t="shared" si="123"/>
        <v>0</v>
      </c>
      <c r="CJ99" s="120">
        <f t="shared" si="123"/>
        <v>0</v>
      </c>
      <c r="CK99" s="120">
        <f t="shared" si="123"/>
        <v>0</v>
      </c>
      <c r="CL99" s="120">
        <f t="shared" si="123"/>
        <v>0</v>
      </c>
      <c r="CM99" s="120">
        <f t="shared" si="123"/>
        <v>0</v>
      </c>
      <c r="CN99" s="120">
        <f t="shared" si="123"/>
        <v>0</v>
      </c>
      <c r="CO99" s="120">
        <f t="shared" si="123"/>
        <v>0</v>
      </c>
      <c r="CP99" s="120">
        <f t="shared" si="123"/>
        <v>0</v>
      </c>
      <c r="CQ99" s="120">
        <f t="shared" si="123"/>
        <v>0</v>
      </c>
      <c r="CR99" s="120">
        <f t="shared" ref="CR99:DF99" si="124">IF(CR$81=0,0,+CR19/CR$81*$AQ19)</f>
        <v>0</v>
      </c>
      <c r="CS99" s="120">
        <f t="shared" si="124"/>
        <v>0</v>
      </c>
      <c r="CT99" s="120">
        <f t="shared" si="124"/>
        <v>0</v>
      </c>
      <c r="CU99" s="120">
        <f t="shared" si="124"/>
        <v>0</v>
      </c>
      <c r="CV99" s="120">
        <f t="shared" si="124"/>
        <v>0</v>
      </c>
      <c r="CW99" s="120">
        <f t="shared" si="124"/>
        <v>0</v>
      </c>
      <c r="CX99" s="120">
        <f t="shared" si="124"/>
        <v>0</v>
      </c>
      <c r="CY99" s="120">
        <f t="shared" si="124"/>
        <v>0</v>
      </c>
      <c r="CZ99" s="120">
        <f t="shared" si="124"/>
        <v>0</v>
      </c>
      <c r="DA99" s="120">
        <f t="shared" si="124"/>
        <v>0</v>
      </c>
      <c r="DB99" s="120">
        <f t="shared" si="124"/>
        <v>0</v>
      </c>
      <c r="DC99" s="120">
        <f t="shared" si="124"/>
        <v>0</v>
      </c>
      <c r="DD99" s="120">
        <f t="shared" si="124"/>
        <v>0</v>
      </c>
      <c r="DE99" s="120">
        <f t="shared" si="124"/>
        <v>0</v>
      </c>
      <c r="DF99" s="120">
        <f t="shared" si="124"/>
        <v>0</v>
      </c>
      <c r="DH99" s="118">
        <f t="shared" ref="DH99:EF99" si="125">IF(+$M19=DH$89,$AP19,0)</f>
        <v>0</v>
      </c>
      <c r="DI99" s="118">
        <f t="shared" si="125"/>
        <v>0</v>
      </c>
      <c r="DJ99" s="118">
        <f t="shared" si="125"/>
        <v>0</v>
      </c>
      <c r="DK99" s="118">
        <f t="shared" si="125"/>
        <v>0</v>
      </c>
      <c r="DL99" s="118">
        <f t="shared" si="125"/>
        <v>0</v>
      </c>
      <c r="DM99" s="118">
        <f t="shared" si="125"/>
        <v>0</v>
      </c>
      <c r="DN99" s="118">
        <f t="shared" si="125"/>
        <v>0</v>
      </c>
      <c r="DO99" s="118">
        <f t="shared" si="125"/>
        <v>0</v>
      </c>
      <c r="DP99" s="118">
        <f t="shared" si="125"/>
        <v>0</v>
      </c>
      <c r="DQ99" s="118">
        <f t="shared" si="125"/>
        <v>0</v>
      </c>
      <c r="DR99" s="118">
        <f t="shared" si="125"/>
        <v>0</v>
      </c>
      <c r="DS99" s="118">
        <f t="shared" si="125"/>
        <v>0</v>
      </c>
      <c r="DT99" s="118">
        <f t="shared" si="125"/>
        <v>0</v>
      </c>
      <c r="DU99" s="118">
        <f t="shared" si="125"/>
        <v>0</v>
      </c>
      <c r="DV99" s="118">
        <f t="shared" si="125"/>
        <v>0</v>
      </c>
      <c r="DW99" s="118">
        <f t="shared" si="125"/>
        <v>0</v>
      </c>
      <c r="DX99" s="118">
        <f t="shared" si="125"/>
        <v>0</v>
      </c>
      <c r="DY99" s="118">
        <f t="shared" si="125"/>
        <v>0</v>
      </c>
      <c r="DZ99" s="118">
        <f t="shared" si="125"/>
        <v>0</v>
      </c>
      <c r="EA99" s="118">
        <f t="shared" si="125"/>
        <v>0</v>
      </c>
      <c r="EB99" s="118">
        <f t="shared" si="125"/>
        <v>0</v>
      </c>
      <c r="EC99" s="118">
        <f t="shared" si="125"/>
        <v>0</v>
      </c>
      <c r="ED99" s="118">
        <f t="shared" si="125"/>
        <v>0</v>
      </c>
      <c r="EE99" s="118">
        <f t="shared" si="125"/>
        <v>0</v>
      </c>
      <c r="EF99" s="118">
        <f t="shared" si="125"/>
        <v>0</v>
      </c>
    </row>
    <row r="100" spans="61:136">
      <c r="BI100" s="120">
        <f t="shared" ref="BI100:CQ100" si="126">IF(BI$81=0,0,+BI20/BI$81*$AQ20)</f>
        <v>0</v>
      </c>
      <c r="BJ100" s="120">
        <f t="shared" si="126"/>
        <v>0</v>
      </c>
      <c r="BK100" s="120">
        <f t="shared" si="126"/>
        <v>0</v>
      </c>
      <c r="BL100" s="120">
        <f t="shared" si="126"/>
        <v>0</v>
      </c>
      <c r="BM100" s="120">
        <f t="shared" si="126"/>
        <v>0</v>
      </c>
      <c r="BN100" s="120">
        <f t="shared" si="126"/>
        <v>0</v>
      </c>
      <c r="BO100" s="120">
        <f t="shared" si="126"/>
        <v>0</v>
      </c>
      <c r="BP100" s="120">
        <f t="shared" si="126"/>
        <v>0</v>
      </c>
      <c r="BQ100" s="120">
        <f t="shared" si="126"/>
        <v>0</v>
      </c>
      <c r="BR100" s="120">
        <f t="shared" si="126"/>
        <v>0</v>
      </c>
      <c r="BS100" s="120">
        <f t="shared" si="126"/>
        <v>0</v>
      </c>
      <c r="BT100" s="120">
        <f t="shared" si="126"/>
        <v>0</v>
      </c>
      <c r="BU100" s="120">
        <f t="shared" si="126"/>
        <v>0</v>
      </c>
      <c r="BV100" s="120">
        <f t="shared" si="126"/>
        <v>0</v>
      </c>
      <c r="BW100" s="120">
        <f t="shared" si="126"/>
        <v>0</v>
      </c>
      <c r="BX100" s="120">
        <f t="shared" si="126"/>
        <v>0</v>
      </c>
      <c r="BY100" s="120">
        <f t="shared" si="126"/>
        <v>0</v>
      </c>
      <c r="BZ100" s="120">
        <f t="shared" si="126"/>
        <v>0</v>
      </c>
      <c r="CA100" s="120">
        <f t="shared" si="126"/>
        <v>0</v>
      </c>
      <c r="CB100" s="120">
        <f t="shared" si="126"/>
        <v>0</v>
      </c>
      <c r="CC100" s="120">
        <f t="shared" si="126"/>
        <v>0</v>
      </c>
      <c r="CD100" s="120">
        <f t="shared" si="126"/>
        <v>0</v>
      </c>
      <c r="CE100" s="120">
        <f t="shared" si="126"/>
        <v>0</v>
      </c>
      <c r="CF100" s="120">
        <f t="shared" si="126"/>
        <v>0</v>
      </c>
      <c r="CG100" s="120">
        <f t="shared" si="126"/>
        <v>0</v>
      </c>
      <c r="CH100" s="120">
        <f t="shared" si="126"/>
        <v>0</v>
      </c>
      <c r="CI100" s="120">
        <f t="shared" si="126"/>
        <v>0</v>
      </c>
      <c r="CJ100" s="120">
        <f t="shared" si="126"/>
        <v>0</v>
      </c>
      <c r="CK100" s="120">
        <f t="shared" si="126"/>
        <v>0</v>
      </c>
      <c r="CL100" s="120">
        <f t="shared" si="126"/>
        <v>0</v>
      </c>
      <c r="CM100" s="120">
        <f t="shared" si="126"/>
        <v>0</v>
      </c>
      <c r="CN100" s="120">
        <f t="shared" si="126"/>
        <v>0</v>
      </c>
      <c r="CO100" s="120">
        <f t="shared" si="126"/>
        <v>0</v>
      </c>
      <c r="CP100" s="120">
        <f t="shared" si="126"/>
        <v>0</v>
      </c>
      <c r="CQ100" s="120">
        <f t="shared" si="126"/>
        <v>0</v>
      </c>
      <c r="CR100" s="120">
        <f t="shared" ref="CR100:DF100" si="127">IF(CR$81=0,0,+CR20/CR$81*$AQ20)</f>
        <v>0</v>
      </c>
      <c r="CS100" s="120">
        <f t="shared" si="127"/>
        <v>0</v>
      </c>
      <c r="CT100" s="120">
        <f t="shared" si="127"/>
        <v>0</v>
      </c>
      <c r="CU100" s="120">
        <f t="shared" si="127"/>
        <v>0</v>
      </c>
      <c r="CV100" s="120">
        <f t="shared" si="127"/>
        <v>0</v>
      </c>
      <c r="CW100" s="120">
        <f t="shared" si="127"/>
        <v>0</v>
      </c>
      <c r="CX100" s="120">
        <f t="shared" si="127"/>
        <v>0</v>
      </c>
      <c r="CY100" s="120">
        <f t="shared" si="127"/>
        <v>0</v>
      </c>
      <c r="CZ100" s="120">
        <f t="shared" si="127"/>
        <v>0</v>
      </c>
      <c r="DA100" s="120">
        <f t="shared" si="127"/>
        <v>0</v>
      </c>
      <c r="DB100" s="120">
        <f t="shared" si="127"/>
        <v>0</v>
      </c>
      <c r="DC100" s="120">
        <f t="shared" si="127"/>
        <v>0</v>
      </c>
      <c r="DD100" s="120">
        <f t="shared" si="127"/>
        <v>0</v>
      </c>
      <c r="DE100" s="120">
        <f t="shared" si="127"/>
        <v>0</v>
      </c>
      <c r="DF100" s="120">
        <f t="shared" si="127"/>
        <v>0</v>
      </c>
      <c r="DH100" s="118">
        <f t="shared" ref="DH100:EF100" si="128">IF(+$M20=DH$89,$AP20,0)</f>
        <v>0</v>
      </c>
      <c r="DI100" s="118">
        <f t="shared" si="128"/>
        <v>0</v>
      </c>
      <c r="DJ100" s="118">
        <f t="shared" si="128"/>
        <v>0</v>
      </c>
      <c r="DK100" s="118">
        <f t="shared" si="128"/>
        <v>0</v>
      </c>
      <c r="DL100" s="118">
        <f t="shared" si="128"/>
        <v>0</v>
      </c>
      <c r="DM100" s="118">
        <f t="shared" si="128"/>
        <v>0</v>
      </c>
      <c r="DN100" s="118">
        <f t="shared" si="128"/>
        <v>0</v>
      </c>
      <c r="DO100" s="118">
        <f t="shared" si="128"/>
        <v>0</v>
      </c>
      <c r="DP100" s="118">
        <f t="shared" si="128"/>
        <v>0</v>
      </c>
      <c r="DQ100" s="118">
        <f t="shared" si="128"/>
        <v>0</v>
      </c>
      <c r="DR100" s="118">
        <f t="shared" si="128"/>
        <v>0</v>
      </c>
      <c r="DS100" s="118">
        <f t="shared" si="128"/>
        <v>0</v>
      </c>
      <c r="DT100" s="118">
        <f t="shared" si="128"/>
        <v>0</v>
      </c>
      <c r="DU100" s="118">
        <f t="shared" si="128"/>
        <v>0</v>
      </c>
      <c r="DV100" s="118">
        <f t="shared" si="128"/>
        <v>0</v>
      </c>
      <c r="DW100" s="118">
        <f t="shared" si="128"/>
        <v>0</v>
      </c>
      <c r="DX100" s="118">
        <f t="shared" si="128"/>
        <v>0</v>
      </c>
      <c r="DY100" s="118">
        <f t="shared" si="128"/>
        <v>0</v>
      </c>
      <c r="DZ100" s="118">
        <f t="shared" si="128"/>
        <v>0</v>
      </c>
      <c r="EA100" s="118">
        <f t="shared" si="128"/>
        <v>0</v>
      </c>
      <c r="EB100" s="118">
        <f t="shared" si="128"/>
        <v>0</v>
      </c>
      <c r="EC100" s="118">
        <f t="shared" si="128"/>
        <v>0</v>
      </c>
      <c r="ED100" s="118">
        <f t="shared" si="128"/>
        <v>0</v>
      </c>
      <c r="EE100" s="118">
        <f t="shared" si="128"/>
        <v>0</v>
      </c>
      <c r="EF100" s="118">
        <f t="shared" si="128"/>
        <v>0</v>
      </c>
    </row>
    <row r="101" spans="61:136">
      <c r="BI101" s="120">
        <f t="shared" ref="BI101:CQ101" si="129">IF(BI$81=0,0,+BI21/BI$81*$AQ21)</f>
        <v>0</v>
      </c>
      <c r="BJ101" s="120">
        <f t="shared" si="129"/>
        <v>0</v>
      </c>
      <c r="BK101" s="120">
        <f t="shared" si="129"/>
        <v>0</v>
      </c>
      <c r="BL101" s="120">
        <f t="shared" si="129"/>
        <v>0</v>
      </c>
      <c r="BM101" s="120">
        <f t="shared" si="129"/>
        <v>0</v>
      </c>
      <c r="BN101" s="120">
        <f t="shared" si="129"/>
        <v>0</v>
      </c>
      <c r="BO101" s="120">
        <f t="shared" si="129"/>
        <v>0</v>
      </c>
      <c r="BP101" s="120">
        <f t="shared" si="129"/>
        <v>0</v>
      </c>
      <c r="BQ101" s="120">
        <f t="shared" si="129"/>
        <v>0</v>
      </c>
      <c r="BR101" s="120">
        <f t="shared" si="129"/>
        <v>0</v>
      </c>
      <c r="BS101" s="120">
        <f t="shared" si="129"/>
        <v>0</v>
      </c>
      <c r="BT101" s="120">
        <f t="shared" si="129"/>
        <v>0</v>
      </c>
      <c r="BU101" s="120">
        <f t="shared" si="129"/>
        <v>0</v>
      </c>
      <c r="BV101" s="120">
        <f t="shared" si="129"/>
        <v>0</v>
      </c>
      <c r="BW101" s="120">
        <f t="shared" si="129"/>
        <v>0</v>
      </c>
      <c r="BX101" s="120">
        <f t="shared" si="129"/>
        <v>0</v>
      </c>
      <c r="BY101" s="120">
        <f t="shared" si="129"/>
        <v>0</v>
      </c>
      <c r="BZ101" s="120">
        <f t="shared" si="129"/>
        <v>0</v>
      </c>
      <c r="CA101" s="120">
        <f t="shared" si="129"/>
        <v>0</v>
      </c>
      <c r="CB101" s="120">
        <f t="shared" si="129"/>
        <v>0</v>
      </c>
      <c r="CC101" s="120">
        <f t="shared" si="129"/>
        <v>0</v>
      </c>
      <c r="CD101" s="120">
        <f t="shared" si="129"/>
        <v>0</v>
      </c>
      <c r="CE101" s="120">
        <f t="shared" si="129"/>
        <v>0</v>
      </c>
      <c r="CF101" s="120">
        <f t="shared" si="129"/>
        <v>0</v>
      </c>
      <c r="CG101" s="120">
        <f t="shared" si="129"/>
        <v>0</v>
      </c>
      <c r="CH101" s="120">
        <f t="shared" si="129"/>
        <v>0</v>
      </c>
      <c r="CI101" s="120">
        <f t="shared" si="129"/>
        <v>0</v>
      </c>
      <c r="CJ101" s="120">
        <f t="shared" si="129"/>
        <v>0</v>
      </c>
      <c r="CK101" s="120">
        <f t="shared" si="129"/>
        <v>0</v>
      </c>
      <c r="CL101" s="120">
        <f t="shared" si="129"/>
        <v>0</v>
      </c>
      <c r="CM101" s="120">
        <f t="shared" si="129"/>
        <v>0</v>
      </c>
      <c r="CN101" s="120">
        <f t="shared" si="129"/>
        <v>0</v>
      </c>
      <c r="CO101" s="120">
        <f t="shared" si="129"/>
        <v>0</v>
      </c>
      <c r="CP101" s="120">
        <f t="shared" si="129"/>
        <v>0</v>
      </c>
      <c r="CQ101" s="120">
        <f t="shared" si="129"/>
        <v>0</v>
      </c>
      <c r="CR101" s="120">
        <f t="shared" ref="CR101:DF101" si="130">IF(CR$81=0,0,+CR21/CR$81*$AQ21)</f>
        <v>0</v>
      </c>
      <c r="CS101" s="120">
        <f t="shared" si="130"/>
        <v>0</v>
      </c>
      <c r="CT101" s="120">
        <f t="shared" si="130"/>
        <v>0</v>
      </c>
      <c r="CU101" s="120">
        <f t="shared" si="130"/>
        <v>0</v>
      </c>
      <c r="CV101" s="120">
        <f t="shared" si="130"/>
        <v>0</v>
      </c>
      <c r="CW101" s="120">
        <f t="shared" si="130"/>
        <v>0</v>
      </c>
      <c r="CX101" s="120">
        <f t="shared" si="130"/>
        <v>0</v>
      </c>
      <c r="CY101" s="120">
        <f t="shared" si="130"/>
        <v>0</v>
      </c>
      <c r="CZ101" s="120">
        <f t="shared" si="130"/>
        <v>0</v>
      </c>
      <c r="DA101" s="120">
        <f t="shared" si="130"/>
        <v>0</v>
      </c>
      <c r="DB101" s="120">
        <f t="shared" si="130"/>
        <v>0</v>
      </c>
      <c r="DC101" s="120">
        <f t="shared" si="130"/>
        <v>0</v>
      </c>
      <c r="DD101" s="120">
        <f t="shared" si="130"/>
        <v>0</v>
      </c>
      <c r="DE101" s="120">
        <f t="shared" si="130"/>
        <v>0</v>
      </c>
      <c r="DF101" s="120">
        <f t="shared" si="130"/>
        <v>0</v>
      </c>
      <c r="DH101" s="118">
        <f t="shared" ref="DH101:EF101" si="131">IF(+$M21=DH$89,$AP21,0)</f>
        <v>0</v>
      </c>
      <c r="DI101" s="118">
        <f t="shared" si="131"/>
        <v>0</v>
      </c>
      <c r="DJ101" s="118">
        <f t="shared" si="131"/>
        <v>0</v>
      </c>
      <c r="DK101" s="118">
        <f t="shared" si="131"/>
        <v>0</v>
      </c>
      <c r="DL101" s="118">
        <f t="shared" si="131"/>
        <v>0</v>
      </c>
      <c r="DM101" s="118">
        <f t="shared" si="131"/>
        <v>0</v>
      </c>
      <c r="DN101" s="118">
        <f t="shared" si="131"/>
        <v>0</v>
      </c>
      <c r="DO101" s="118">
        <f t="shared" si="131"/>
        <v>0</v>
      </c>
      <c r="DP101" s="118">
        <f t="shared" si="131"/>
        <v>0</v>
      </c>
      <c r="DQ101" s="118">
        <f t="shared" si="131"/>
        <v>0</v>
      </c>
      <c r="DR101" s="118">
        <f t="shared" si="131"/>
        <v>0</v>
      </c>
      <c r="DS101" s="118">
        <f t="shared" si="131"/>
        <v>0</v>
      </c>
      <c r="DT101" s="118">
        <f t="shared" si="131"/>
        <v>0</v>
      </c>
      <c r="DU101" s="118">
        <f t="shared" si="131"/>
        <v>0</v>
      </c>
      <c r="DV101" s="118">
        <f t="shared" si="131"/>
        <v>0</v>
      </c>
      <c r="DW101" s="118">
        <f t="shared" si="131"/>
        <v>0</v>
      </c>
      <c r="DX101" s="118">
        <f t="shared" si="131"/>
        <v>0</v>
      </c>
      <c r="DY101" s="118">
        <f t="shared" si="131"/>
        <v>0</v>
      </c>
      <c r="DZ101" s="118">
        <f t="shared" si="131"/>
        <v>0</v>
      </c>
      <c r="EA101" s="118">
        <f t="shared" si="131"/>
        <v>0</v>
      </c>
      <c r="EB101" s="118">
        <f t="shared" si="131"/>
        <v>0</v>
      </c>
      <c r="EC101" s="118">
        <f t="shared" si="131"/>
        <v>0</v>
      </c>
      <c r="ED101" s="118">
        <f t="shared" si="131"/>
        <v>0</v>
      </c>
      <c r="EE101" s="118">
        <f t="shared" si="131"/>
        <v>0</v>
      </c>
      <c r="EF101" s="118">
        <f t="shared" si="131"/>
        <v>0</v>
      </c>
    </row>
    <row r="102" spans="61:136">
      <c r="BI102" s="120">
        <f t="shared" ref="BI102:CQ102" si="132">IF(BI$81=0,0,+BI22/BI$81*$AQ22)</f>
        <v>0</v>
      </c>
      <c r="BJ102" s="120">
        <f t="shared" si="132"/>
        <v>0</v>
      </c>
      <c r="BK102" s="120">
        <f t="shared" si="132"/>
        <v>0</v>
      </c>
      <c r="BL102" s="120">
        <f t="shared" si="132"/>
        <v>0</v>
      </c>
      <c r="BM102" s="120">
        <f t="shared" si="132"/>
        <v>0</v>
      </c>
      <c r="BN102" s="120">
        <f t="shared" si="132"/>
        <v>0</v>
      </c>
      <c r="BO102" s="120">
        <f t="shared" si="132"/>
        <v>0</v>
      </c>
      <c r="BP102" s="120">
        <f t="shared" si="132"/>
        <v>0</v>
      </c>
      <c r="BQ102" s="120">
        <f t="shared" si="132"/>
        <v>0</v>
      </c>
      <c r="BR102" s="120">
        <f t="shared" si="132"/>
        <v>0</v>
      </c>
      <c r="BS102" s="120">
        <f t="shared" si="132"/>
        <v>0</v>
      </c>
      <c r="BT102" s="120">
        <f t="shared" si="132"/>
        <v>0</v>
      </c>
      <c r="BU102" s="120">
        <f t="shared" si="132"/>
        <v>0</v>
      </c>
      <c r="BV102" s="120">
        <f t="shared" si="132"/>
        <v>0</v>
      </c>
      <c r="BW102" s="120">
        <f t="shared" si="132"/>
        <v>0</v>
      </c>
      <c r="BX102" s="120">
        <f t="shared" si="132"/>
        <v>0</v>
      </c>
      <c r="BY102" s="120">
        <f t="shared" si="132"/>
        <v>0</v>
      </c>
      <c r="BZ102" s="120">
        <f t="shared" si="132"/>
        <v>0</v>
      </c>
      <c r="CA102" s="120">
        <f t="shared" si="132"/>
        <v>0</v>
      </c>
      <c r="CB102" s="120">
        <f t="shared" si="132"/>
        <v>0</v>
      </c>
      <c r="CC102" s="120">
        <f t="shared" si="132"/>
        <v>0</v>
      </c>
      <c r="CD102" s="120">
        <f t="shared" si="132"/>
        <v>0</v>
      </c>
      <c r="CE102" s="120">
        <f t="shared" si="132"/>
        <v>0</v>
      </c>
      <c r="CF102" s="120">
        <f t="shared" si="132"/>
        <v>0</v>
      </c>
      <c r="CG102" s="120">
        <f t="shared" si="132"/>
        <v>0</v>
      </c>
      <c r="CH102" s="120">
        <f t="shared" si="132"/>
        <v>0</v>
      </c>
      <c r="CI102" s="120">
        <f t="shared" si="132"/>
        <v>0</v>
      </c>
      <c r="CJ102" s="120">
        <f t="shared" si="132"/>
        <v>0</v>
      </c>
      <c r="CK102" s="120">
        <f t="shared" si="132"/>
        <v>0</v>
      </c>
      <c r="CL102" s="120">
        <f t="shared" si="132"/>
        <v>0</v>
      </c>
      <c r="CM102" s="120">
        <f t="shared" si="132"/>
        <v>0</v>
      </c>
      <c r="CN102" s="120">
        <f t="shared" si="132"/>
        <v>0</v>
      </c>
      <c r="CO102" s="120">
        <f t="shared" si="132"/>
        <v>0</v>
      </c>
      <c r="CP102" s="120">
        <f t="shared" si="132"/>
        <v>0</v>
      </c>
      <c r="CQ102" s="120">
        <f t="shared" si="132"/>
        <v>0</v>
      </c>
      <c r="CR102" s="120">
        <f t="shared" ref="CR102:DF102" si="133">IF(CR$81=0,0,+CR22/CR$81*$AQ22)</f>
        <v>0</v>
      </c>
      <c r="CS102" s="120">
        <f t="shared" si="133"/>
        <v>0</v>
      </c>
      <c r="CT102" s="120">
        <f t="shared" si="133"/>
        <v>0</v>
      </c>
      <c r="CU102" s="120">
        <f t="shared" si="133"/>
        <v>0</v>
      </c>
      <c r="CV102" s="120">
        <f t="shared" si="133"/>
        <v>0</v>
      </c>
      <c r="CW102" s="120">
        <f t="shared" si="133"/>
        <v>0</v>
      </c>
      <c r="CX102" s="120">
        <f t="shared" si="133"/>
        <v>0</v>
      </c>
      <c r="CY102" s="120">
        <f t="shared" si="133"/>
        <v>0</v>
      </c>
      <c r="CZ102" s="120">
        <f t="shared" si="133"/>
        <v>0</v>
      </c>
      <c r="DA102" s="120">
        <f t="shared" si="133"/>
        <v>0</v>
      </c>
      <c r="DB102" s="120">
        <f t="shared" si="133"/>
        <v>0</v>
      </c>
      <c r="DC102" s="120">
        <f t="shared" si="133"/>
        <v>0</v>
      </c>
      <c r="DD102" s="120">
        <f t="shared" si="133"/>
        <v>0</v>
      </c>
      <c r="DE102" s="120">
        <f t="shared" si="133"/>
        <v>0</v>
      </c>
      <c r="DF102" s="120">
        <f t="shared" si="133"/>
        <v>0</v>
      </c>
      <c r="DH102" s="118">
        <f t="shared" ref="DH102:EF102" si="134">IF(+$M22=DH$89,$AP22,0)</f>
        <v>0</v>
      </c>
      <c r="DI102" s="118">
        <f t="shared" si="134"/>
        <v>0</v>
      </c>
      <c r="DJ102" s="118">
        <f t="shared" si="134"/>
        <v>0</v>
      </c>
      <c r="DK102" s="118">
        <f t="shared" si="134"/>
        <v>0</v>
      </c>
      <c r="DL102" s="118">
        <f t="shared" si="134"/>
        <v>0</v>
      </c>
      <c r="DM102" s="118">
        <f t="shared" si="134"/>
        <v>0</v>
      </c>
      <c r="DN102" s="118">
        <f t="shared" si="134"/>
        <v>0</v>
      </c>
      <c r="DO102" s="118">
        <f t="shared" si="134"/>
        <v>0</v>
      </c>
      <c r="DP102" s="118">
        <f t="shared" si="134"/>
        <v>0</v>
      </c>
      <c r="DQ102" s="118">
        <f t="shared" si="134"/>
        <v>0</v>
      </c>
      <c r="DR102" s="118">
        <f t="shared" si="134"/>
        <v>0</v>
      </c>
      <c r="DS102" s="118">
        <f t="shared" si="134"/>
        <v>0</v>
      </c>
      <c r="DT102" s="118">
        <f t="shared" si="134"/>
        <v>0</v>
      </c>
      <c r="DU102" s="118">
        <f t="shared" si="134"/>
        <v>0</v>
      </c>
      <c r="DV102" s="118">
        <f t="shared" si="134"/>
        <v>0</v>
      </c>
      <c r="DW102" s="118">
        <f t="shared" si="134"/>
        <v>0</v>
      </c>
      <c r="DX102" s="118">
        <f t="shared" si="134"/>
        <v>0</v>
      </c>
      <c r="DY102" s="118">
        <f t="shared" si="134"/>
        <v>0</v>
      </c>
      <c r="DZ102" s="118">
        <f t="shared" si="134"/>
        <v>0</v>
      </c>
      <c r="EA102" s="118">
        <f t="shared" si="134"/>
        <v>0</v>
      </c>
      <c r="EB102" s="118">
        <f t="shared" si="134"/>
        <v>0</v>
      </c>
      <c r="EC102" s="118">
        <f t="shared" si="134"/>
        <v>0</v>
      </c>
      <c r="ED102" s="118">
        <f t="shared" si="134"/>
        <v>0</v>
      </c>
      <c r="EE102" s="118">
        <f t="shared" si="134"/>
        <v>0</v>
      </c>
      <c r="EF102" s="118">
        <f t="shared" si="134"/>
        <v>0</v>
      </c>
    </row>
    <row r="103" spans="61:136">
      <c r="BI103" s="120">
        <f t="shared" ref="BI103:CQ103" si="135">IF(BI$81=0,0,+BI23/BI$81*$AQ23)</f>
        <v>0</v>
      </c>
      <c r="BJ103" s="120">
        <f t="shared" si="135"/>
        <v>0</v>
      </c>
      <c r="BK103" s="120">
        <f t="shared" si="135"/>
        <v>0</v>
      </c>
      <c r="BL103" s="120">
        <f t="shared" si="135"/>
        <v>0</v>
      </c>
      <c r="BM103" s="120">
        <f t="shared" si="135"/>
        <v>0</v>
      </c>
      <c r="BN103" s="120">
        <f t="shared" si="135"/>
        <v>0</v>
      </c>
      <c r="BO103" s="120">
        <f t="shared" si="135"/>
        <v>0</v>
      </c>
      <c r="BP103" s="120">
        <f t="shared" si="135"/>
        <v>0</v>
      </c>
      <c r="BQ103" s="120">
        <f t="shared" si="135"/>
        <v>0</v>
      </c>
      <c r="BR103" s="120">
        <f t="shared" si="135"/>
        <v>0</v>
      </c>
      <c r="BS103" s="120">
        <f t="shared" si="135"/>
        <v>0</v>
      </c>
      <c r="BT103" s="120">
        <f t="shared" si="135"/>
        <v>0</v>
      </c>
      <c r="BU103" s="120">
        <f t="shared" si="135"/>
        <v>0</v>
      </c>
      <c r="BV103" s="120">
        <f t="shared" si="135"/>
        <v>0</v>
      </c>
      <c r="BW103" s="120">
        <f t="shared" si="135"/>
        <v>0</v>
      </c>
      <c r="BX103" s="120">
        <f t="shared" si="135"/>
        <v>0</v>
      </c>
      <c r="BY103" s="120">
        <f t="shared" si="135"/>
        <v>0</v>
      </c>
      <c r="BZ103" s="120">
        <f t="shared" si="135"/>
        <v>0</v>
      </c>
      <c r="CA103" s="120">
        <f t="shared" si="135"/>
        <v>0</v>
      </c>
      <c r="CB103" s="120">
        <f t="shared" si="135"/>
        <v>0</v>
      </c>
      <c r="CC103" s="120">
        <f t="shared" si="135"/>
        <v>0</v>
      </c>
      <c r="CD103" s="120">
        <f t="shared" si="135"/>
        <v>0</v>
      </c>
      <c r="CE103" s="120">
        <f t="shared" si="135"/>
        <v>0</v>
      </c>
      <c r="CF103" s="120">
        <f t="shared" si="135"/>
        <v>0</v>
      </c>
      <c r="CG103" s="120">
        <f t="shared" si="135"/>
        <v>0</v>
      </c>
      <c r="CH103" s="120">
        <f t="shared" si="135"/>
        <v>0</v>
      </c>
      <c r="CI103" s="120">
        <f t="shared" si="135"/>
        <v>0</v>
      </c>
      <c r="CJ103" s="120">
        <f t="shared" si="135"/>
        <v>0</v>
      </c>
      <c r="CK103" s="120">
        <f t="shared" si="135"/>
        <v>0</v>
      </c>
      <c r="CL103" s="120">
        <f t="shared" si="135"/>
        <v>0</v>
      </c>
      <c r="CM103" s="120">
        <f t="shared" si="135"/>
        <v>0</v>
      </c>
      <c r="CN103" s="120">
        <f t="shared" si="135"/>
        <v>0</v>
      </c>
      <c r="CO103" s="120">
        <f t="shared" si="135"/>
        <v>0</v>
      </c>
      <c r="CP103" s="120">
        <f t="shared" si="135"/>
        <v>0</v>
      </c>
      <c r="CQ103" s="120">
        <f t="shared" si="135"/>
        <v>0</v>
      </c>
      <c r="CR103" s="120">
        <f t="shared" ref="CR103:DF103" si="136">IF(CR$81=0,0,+CR23/CR$81*$AQ23)</f>
        <v>0</v>
      </c>
      <c r="CS103" s="120">
        <f t="shared" si="136"/>
        <v>0</v>
      </c>
      <c r="CT103" s="120">
        <f t="shared" si="136"/>
        <v>0</v>
      </c>
      <c r="CU103" s="120">
        <f t="shared" si="136"/>
        <v>0</v>
      </c>
      <c r="CV103" s="120">
        <f t="shared" si="136"/>
        <v>0</v>
      </c>
      <c r="CW103" s="120">
        <f t="shared" si="136"/>
        <v>0</v>
      </c>
      <c r="CX103" s="120">
        <f t="shared" si="136"/>
        <v>0</v>
      </c>
      <c r="CY103" s="120">
        <f t="shared" si="136"/>
        <v>0</v>
      </c>
      <c r="CZ103" s="120">
        <f t="shared" si="136"/>
        <v>0</v>
      </c>
      <c r="DA103" s="120">
        <f t="shared" si="136"/>
        <v>0</v>
      </c>
      <c r="DB103" s="120">
        <f t="shared" si="136"/>
        <v>0</v>
      </c>
      <c r="DC103" s="120">
        <f t="shared" si="136"/>
        <v>0</v>
      </c>
      <c r="DD103" s="120">
        <f t="shared" si="136"/>
        <v>0</v>
      </c>
      <c r="DE103" s="120">
        <f t="shared" si="136"/>
        <v>0</v>
      </c>
      <c r="DF103" s="120">
        <f t="shared" si="136"/>
        <v>0</v>
      </c>
      <c r="DH103" s="118">
        <f t="shared" ref="DH103:EF103" si="137">IF(+$M23=DH$89,$AP23,0)</f>
        <v>0</v>
      </c>
      <c r="DI103" s="118">
        <f t="shared" si="137"/>
        <v>0</v>
      </c>
      <c r="DJ103" s="118">
        <f t="shared" si="137"/>
        <v>0</v>
      </c>
      <c r="DK103" s="118">
        <f t="shared" si="137"/>
        <v>0</v>
      </c>
      <c r="DL103" s="118">
        <f t="shared" si="137"/>
        <v>0</v>
      </c>
      <c r="DM103" s="118">
        <f t="shared" si="137"/>
        <v>0</v>
      </c>
      <c r="DN103" s="118">
        <f t="shared" si="137"/>
        <v>0</v>
      </c>
      <c r="DO103" s="118">
        <f t="shared" si="137"/>
        <v>0</v>
      </c>
      <c r="DP103" s="118">
        <f t="shared" si="137"/>
        <v>0</v>
      </c>
      <c r="DQ103" s="118">
        <f t="shared" si="137"/>
        <v>0</v>
      </c>
      <c r="DR103" s="118">
        <f t="shared" si="137"/>
        <v>0</v>
      </c>
      <c r="DS103" s="118">
        <f t="shared" si="137"/>
        <v>0</v>
      </c>
      <c r="DT103" s="118">
        <f t="shared" si="137"/>
        <v>0</v>
      </c>
      <c r="DU103" s="118">
        <f t="shared" si="137"/>
        <v>0</v>
      </c>
      <c r="DV103" s="118">
        <f t="shared" si="137"/>
        <v>0</v>
      </c>
      <c r="DW103" s="118">
        <f t="shared" si="137"/>
        <v>0</v>
      </c>
      <c r="DX103" s="118">
        <f t="shared" si="137"/>
        <v>0</v>
      </c>
      <c r="DY103" s="118">
        <f t="shared" si="137"/>
        <v>0</v>
      </c>
      <c r="DZ103" s="118">
        <f t="shared" si="137"/>
        <v>0</v>
      </c>
      <c r="EA103" s="118">
        <f t="shared" si="137"/>
        <v>0</v>
      </c>
      <c r="EB103" s="118">
        <f t="shared" si="137"/>
        <v>0</v>
      </c>
      <c r="EC103" s="118">
        <f t="shared" si="137"/>
        <v>0</v>
      </c>
      <c r="ED103" s="118">
        <f t="shared" si="137"/>
        <v>0</v>
      </c>
      <c r="EE103" s="118">
        <f t="shared" si="137"/>
        <v>0</v>
      </c>
      <c r="EF103" s="118">
        <f t="shared" si="137"/>
        <v>0</v>
      </c>
    </row>
    <row r="104" spans="61:136">
      <c r="BI104" s="120">
        <f t="shared" ref="BI104:CQ104" si="138">IF(BI$81=0,0,+BI24/BI$81*$AQ24)</f>
        <v>0</v>
      </c>
      <c r="BJ104" s="120">
        <f t="shared" si="138"/>
        <v>0</v>
      </c>
      <c r="BK104" s="120">
        <f t="shared" si="138"/>
        <v>0</v>
      </c>
      <c r="BL104" s="120">
        <f t="shared" si="138"/>
        <v>0</v>
      </c>
      <c r="BM104" s="120">
        <f t="shared" si="138"/>
        <v>0</v>
      </c>
      <c r="BN104" s="120">
        <f t="shared" si="138"/>
        <v>0</v>
      </c>
      <c r="BO104" s="120">
        <f t="shared" si="138"/>
        <v>0</v>
      </c>
      <c r="BP104" s="120">
        <f t="shared" si="138"/>
        <v>0</v>
      </c>
      <c r="BQ104" s="120">
        <f t="shared" si="138"/>
        <v>0</v>
      </c>
      <c r="BR104" s="120">
        <f t="shared" si="138"/>
        <v>0</v>
      </c>
      <c r="BS104" s="120">
        <f t="shared" si="138"/>
        <v>0</v>
      </c>
      <c r="BT104" s="120">
        <f t="shared" si="138"/>
        <v>0</v>
      </c>
      <c r="BU104" s="120">
        <f t="shared" si="138"/>
        <v>0</v>
      </c>
      <c r="BV104" s="120">
        <f t="shared" si="138"/>
        <v>0</v>
      </c>
      <c r="BW104" s="120">
        <f t="shared" si="138"/>
        <v>0</v>
      </c>
      <c r="BX104" s="120">
        <f t="shared" si="138"/>
        <v>0</v>
      </c>
      <c r="BY104" s="120">
        <f t="shared" si="138"/>
        <v>0</v>
      </c>
      <c r="BZ104" s="120">
        <f t="shared" si="138"/>
        <v>0</v>
      </c>
      <c r="CA104" s="120">
        <f t="shared" si="138"/>
        <v>0</v>
      </c>
      <c r="CB104" s="120">
        <f t="shared" si="138"/>
        <v>0</v>
      </c>
      <c r="CC104" s="120">
        <f t="shared" si="138"/>
        <v>0</v>
      </c>
      <c r="CD104" s="120">
        <f t="shared" si="138"/>
        <v>0</v>
      </c>
      <c r="CE104" s="120">
        <f t="shared" si="138"/>
        <v>0</v>
      </c>
      <c r="CF104" s="120">
        <f t="shared" si="138"/>
        <v>0</v>
      </c>
      <c r="CG104" s="120">
        <f t="shared" si="138"/>
        <v>0</v>
      </c>
      <c r="CH104" s="120">
        <f t="shared" si="138"/>
        <v>0</v>
      </c>
      <c r="CI104" s="120">
        <f t="shared" si="138"/>
        <v>0</v>
      </c>
      <c r="CJ104" s="120">
        <f t="shared" si="138"/>
        <v>0</v>
      </c>
      <c r="CK104" s="120">
        <f t="shared" si="138"/>
        <v>0</v>
      </c>
      <c r="CL104" s="120">
        <f t="shared" si="138"/>
        <v>0</v>
      </c>
      <c r="CM104" s="120">
        <f t="shared" si="138"/>
        <v>0</v>
      </c>
      <c r="CN104" s="120">
        <f t="shared" si="138"/>
        <v>0</v>
      </c>
      <c r="CO104" s="120">
        <f t="shared" si="138"/>
        <v>0</v>
      </c>
      <c r="CP104" s="120">
        <f t="shared" si="138"/>
        <v>0</v>
      </c>
      <c r="CQ104" s="120">
        <f t="shared" si="138"/>
        <v>0</v>
      </c>
      <c r="CR104" s="120">
        <f t="shared" ref="CR104:DF104" si="139">IF(CR$81=0,0,+CR24/CR$81*$AQ24)</f>
        <v>0</v>
      </c>
      <c r="CS104" s="120">
        <f t="shared" si="139"/>
        <v>0</v>
      </c>
      <c r="CT104" s="120">
        <f t="shared" si="139"/>
        <v>0</v>
      </c>
      <c r="CU104" s="120">
        <f t="shared" si="139"/>
        <v>0</v>
      </c>
      <c r="CV104" s="120">
        <f t="shared" si="139"/>
        <v>0</v>
      </c>
      <c r="CW104" s="120">
        <f t="shared" si="139"/>
        <v>0</v>
      </c>
      <c r="CX104" s="120">
        <f t="shared" si="139"/>
        <v>0</v>
      </c>
      <c r="CY104" s="120">
        <f t="shared" si="139"/>
        <v>0</v>
      </c>
      <c r="CZ104" s="120">
        <f t="shared" si="139"/>
        <v>0</v>
      </c>
      <c r="DA104" s="120">
        <f t="shared" si="139"/>
        <v>0</v>
      </c>
      <c r="DB104" s="120">
        <f t="shared" si="139"/>
        <v>0</v>
      </c>
      <c r="DC104" s="120">
        <f t="shared" si="139"/>
        <v>0</v>
      </c>
      <c r="DD104" s="120">
        <f t="shared" si="139"/>
        <v>0</v>
      </c>
      <c r="DE104" s="120">
        <f t="shared" si="139"/>
        <v>0</v>
      </c>
      <c r="DF104" s="120">
        <f t="shared" si="139"/>
        <v>0</v>
      </c>
      <c r="DH104" s="118">
        <f t="shared" ref="DH104:EF104" si="140">IF(+$M24=DH$89,$AP24,0)</f>
        <v>0</v>
      </c>
      <c r="DI104" s="118">
        <f t="shared" si="140"/>
        <v>0</v>
      </c>
      <c r="DJ104" s="118">
        <f t="shared" si="140"/>
        <v>0</v>
      </c>
      <c r="DK104" s="118">
        <f t="shared" si="140"/>
        <v>0</v>
      </c>
      <c r="DL104" s="118">
        <f t="shared" si="140"/>
        <v>0</v>
      </c>
      <c r="DM104" s="118">
        <f t="shared" si="140"/>
        <v>0</v>
      </c>
      <c r="DN104" s="118">
        <f t="shared" si="140"/>
        <v>0</v>
      </c>
      <c r="DO104" s="118">
        <f t="shared" si="140"/>
        <v>0</v>
      </c>
      <c r="DP104" s="118">
        <f t="shared" si="140"/>
        <v>0</v>
      </c>
      <c r="DQ104" s="118">
        <f t="shared" si="140"/>
        <v>0</v>
      </c>
      <c r="DR104" s="118">
        <f t="shared" si="140"/>
        <v>0</v>
      </c>
      <c r="DS104" s="118">
        <f t="shared" si="140"/>
        <v>0</v>
      </c>
      <c r="DT104" s="118">
        <f t="shared" si="140"/>
        <v>0</v>
      </c>
      <c r="DU104" s="118">
        <f t="shared" si="140"/>
        <v>0</v>
      </c>
      <c r="DV104" s="118">
        <f t="shared" si="140"/>
        <v>0</v>
      </c>
      <c r="DW104" s="118">
        <f t="shared" si="140"/>
        <v>0</v>
      </c>
      <c r="DX104" s="118">
        <f t="shared" si="140"/>
        <v>0</v>
      </c>
      <c r="DY104" s="118">
        <f t="shared" si="140"/>
        <v>0</v>
      </c>
      <c r="DZ104" s="118">
        <f t="shared" si="140"/>
        <v>0</v>
      </c>
      <c r="EA104" s="118">
        <f t="shared" si="140"/>
        <v>0</v>
      </c>
      <c r="EB104" s="118">
        <f t="shared" si="140"/>
        <v>0</v>
      </c>
      <c r="EC104" s="118">
        <f t="shared" si="140"/>
        <v>0</v>
      </c>
      <c r="ED104" s="118">
        <f t="shared" si="140"/>
        <v>0</v>
      </c>
      <c r="EE104" s="118">
        <f t="shared" si="140"/>
        <v>0</v>
      </c>
      <c r="EF104" s="118">
        <f t="shared" si="140"/>
        <v>0</v>
      </c>
    </row>
    <row r="105" spans="61:136">
      <c r="BI105" s="120">
        <f t="shared" ref="BI105:CQ105" si="141">IF(BI$81=0,0,+BI25/BI$81*$AQ25)</f>
        <v>0</v>
      </c>
      <c r="BJ105" s="120">
        <f t="shared" si="141"/>
        <v>0</v>
      </c>
      <c r="BK105" s="120">
        <f t="shared" si="141"/>
        <v>0</v>
      </c>
      <c r="BL105" s="120">
        <f t="shared" si="141"/>
        <v>0</v>
      </c>
      <c r="BM105" s="120">
        <f t="shared" si="141"/>
        <v>0</v>
      </c>
      <c r="BN105" s="120">
        <f t="shared" si="141"/>
        <v>0</v>
      </c>
      <c r="BO105" s="120">
        <f t="shared" si="141"/>
        <v>0</v>
      </c>
      <c r="BP105" s="120">
        <f t="shared" si="141"/>
        <v>0</v>
      </c>
      <c r="BQ105" s="120">
        <f t="shared" si="141"/>
        <v>0</v>
      </c>
      <c r="BR105" s="120">
        <f t="shared" si="141"/>
        <v>0</v>
      </c>
      <c r="BS105" s="120">
        <f t="shared" si="141"/>
        <v>0</v>
      </c>
      <c r="BT105" s="120">
        <f t="shared" si="141"/>
        <v>0</v>
      </c>
      <c r="BU105" s="120">
        <f t="shared" si="141"/>
        <v>0</v>
      </c>
      <c r="BV105" s="120">
        <f t="shared" si="141"/>
        <v>0</v>
      </c>
      <c r="BW105" s="120">
        <f t="shared" si="141"/>
        <v>0</v>
      </c>
      <c r="BX105" s="120">
        <f t="shared" si="141"/>
        <v>0</v>
      </c>
      <c r="BY105" s="120">
        <f t="shared" si="141"/>
        <v>0</v>
      </c>
      <c r="BZ105" s="120">
        <f t="shared" si="141"/>
        <v>0</v>
      </c>
      <c r="CA105" s="120">
        <f t="shared" si="141"/>
        <v>0</v>
      </c>
      <c r="CB105" s="120">
        <f t="shared" si="141"/>
        <v>0</v>
      </c>
      <c r="CC105" s="120">
        <f t="shared" si="141"/>
        <v>0</v>
      </c>
      <c r="CD105" s="120">
        <f t="shared" si="141"/>
        <v>0</v>
      </c>
      <c r="CE105" s="120">
        <f t="shared" si="141"/>
        <v>0</v>
      </c>
      <c r="CF105" s="120">
        <f t="shared" si="141"/>
        <v>0</v>
      </c>
      <c r="CG105" s="120">
        <f t="shared" si="141"/>
        <v>0</v>
      </c>
      <c r="CH105" s="120">
        <f t="shared" si="141"/>
        <v>0</v>
      </c>
      <c r="CI105" s="120">
        <f t="shared" si="141"/>
        <v>0</v>
      </c>
      <c r="CJ105" s="120">
        <f t="shared" si="141"/>
        <v>0</v>
      </c>
      <c r="CK105" s="120">
        <f t="shared" si="141"/>
        <v>0</v>
      </c>
      <c r="CL105" s="120">
        <f t="shared" si="141"/>
        <v>0</v>
      </c>
      <c r="CM105" s="120">
        <f t="shared" si="141"/>
        <v>0</v>
      </c>
      <c r="CN105" s="120">
        <f t="shared" si="141"/>
        <v>0</v>
      </c>
      <c r="CO105" s="120">
        <f t="shared" si="141"/>
        <v>0</v>
      </c>
      <c r="CP105" s="120">
        <f t="shared" si="141"/>
        <v>0</v>
      </c>
      <c r="CQ105" s="120">
        <f t="shared" si="141"/>
        <v>0</v>
      </c>
      <c r="CR105" s="120">
        <f t="shared" ref="CR105:DF105" si="142">IF(CR$81=0,0,+CR25/CR$81*$AQ25)</f>
        <v>0</v>
      </c>
      <c r="CS105" s="120">
        <f t="shared" si="142"/>
        <v>0</v>
      </c>
      <c r="CT105" s="120">
        <f t="shared" si="142"/>
        <v>0</v>
      </c>
      <c r="CU105" s="120">
        <f t="shared" si="142"/>
        <v>0</v>
      </c>
      <c r="CV105" s="120">
        <f t="shared" si="142"/>
        <v>0</v>
      </c>
      <c r="CW105" s="120">
        <f t="shared" si="142"/>
        <v>0</v>
      </c>
      <c r="CX105" s="120">
        <f t="shared" si="142"/>
        <v>0</v>
      </c>
      <c r="CY105" s="120">
        <f t="shared" si="142"/>
        <v>0</v>
      </c>
      <c r="CZ105" s="120">
        <f t="shared" si="142"/>
        <v>0</v>
      </c>
      <c r="DA105" s="120">
        <f t="shared" si="142"/>
        <v>0</v>
      </c>
      <c r="DB105" s="120">
        <f t="shared" si="142"/>
        <v>0</v>
      </c>
      <c r="DC105" s="120">
        <f t="shared" si="142"/>
        <v>0</v>
      </c>
      <c r="DD105" s="120">
        <f t="shared" si="142"/>
        <v>0</v>
      </c>
      <c r="DE105" s="120">
        <f t="shared" si="142"/>
        <v>0</v>
      </c>
      <c r="DF105" s="120">
        <f t="shared" si="142"/>
        <v>0</v>
      </c>
      <c r="DH105" s="118">
        <f t="shared" ref="DH105:EF105" si="143">IF(+$M25=DH$89,$AP25,0)</f>
        <v>0</v>
      </c>
      <c r="DI105" s="118">
        <f t="shared" si="143"/>
        <v>0</v>
      </c>
      <c r="DJ105" s="118">
        <f t="shared" si="143"/>
        <v>0</v>
      </c>
      <c r="DK105" s="118">
        <f t="shared" si="143"/>
        <v>0</v>
      </c>
      <c r="DL105" s="118">
        <f t="shared" si="143"/>
        <v>0</v>
      </c>
      <c r="DM105" s="118">
        <f t="shared" si="143"/>
        <v>0</v>
      </c>
      <c r="DN105" s="118">
        <f t="shared" si="143"/>
        <v>0</v>
      </c>
      <c r="DO105" s="118">
        <f t="shared" si="143"/>
        <v>0</v>
      </c>
      <c r="DP105" s="118">
        <f t="shared" si="143"/>
        <v>0</v>
      </c>
      <c r="DQ105" s="118">
        <f t="shared" si="143"/>
        <v>0</v>
      </c>
      <c r="DR105" s="118">
        <f t="shared" si="143"/>
        <v>0</v>
      </c>
      <c r="DS105" s="118">
        <f t="shared" si="143"/>
        <v>0</v>
      </c>
      <c r="DT105" s="118">
        <f t="shared" si="143"/>
        <v>0</v>
      </c>
      <c r="DU105" s="118">
        <f t="shared" si="143"/>
        <v>0</v>
      </c>
      <c r="DV105" s="118">
        <f t="shared" si="143"/>
        <v>0</v>
      </c>
      <c r="DW105" s="118">
        <f t="shared" si="143"/>
        <v>0</v>
      </c>
      <c r="DX105" s="118">
        <f t="shared" si="143"/>
        <v>0</v>
      </c>
      <c r="DY105" s="118">
        <f t="shared" si="143"/>
        <v>0</v>
      </c>
      <c r="DZ105" s="118">
        <f t="shared" si="143"/>
        <v>0</v>
      </c>
      <c r="EA105" s="118">
        <f t="shared" si="143"/>
        <v>0</v>
      </c>
      <c r="EB105" s="118">
        <f t="shared" si="143"/>
        <v>0</v>
      </c>
      <c r="EC105" s="118">
        <f t="shared" si="143"/>
        <v>0</v>
      </c>
      <c r="ED105" s="118">
        <f t="shared" si="143"/>
        <v>0</v>
      </c>
      <c r="EE105" s="118">
        <f t="shared" si="143"/>
        <v>0</v>
      </c>
      <c r="EF105" s="118">
        <f t="shared" si="143"/>
        <v>0</v>
      </c>
    </row>
    <row r="106" spans="61:136">
      <c r="BI106" s="120">
        <f t="shared" ref="BI106:CQ106" si="144">IF(BI$81=0,0,+BI26/BI$81*$AQ26)</f>
        <v>0</v>
      </c>
      <c r="BJ106" s="120">
        <f t="shared" si="144"/>
        <v>0</v>
      </c>
      <c r="BK106" s="120">
        <f t="shared" si="144"/>
        <v>0</v>
      </c>
      <c r="BL106" s="120">
        <f t="shared" si="144"/>
        <v>0</v>
      </c>
      <c r="BM106" s="120">
        <f t="shared" si="144"/>
        <v>0</v>
      </c>
      <c r="BN106" s="120">
        <f t="shared" si="144"/>
        <v>0</v>
      </c>
      <c r="BO106" s="120">
        <f t="shared" si="144"/>
        <v>0</v>
      </c>
      <c r="BP106" s="120">
        <f t="shared" si="144"/>
        <v>0</v>
      </c>
      <c r="BQ106" s="120">
        <f t="shared" si="144"/>
        <v>0</v>
      </c>
      <c r="BR106" s="120">
        <f t="shared" si="144"/>
        <v>0</v>
      </c>
      <c r="BS106" s="120">
        <f t="shared" si="144"/>
        <v>0</v>
      </c>
      <c r="BT106" s="120">
        <f t="shared" si="144"/>
        <v>0</v>
      </c>
      <c r="BU106" s="120">
        <f t="shared" si="144"/>
        <v>0</v>
      </c>
      <c r="BV106" s="120">
        <f t="shared" si="144"/>
        <v>0</v>
      </c>
      <c r="BW106" s="120">
        <f t="shared" si="144"/>
        <v>0</v>
      </c>
      <c r="BX106" s="120">
        <f t="shared" si="144"/>
        <v>0</v>
      </c>
      <c r="BY106" s="120">
        <f t="shared" si="144"/>
        <v>0</v>
      </c>
      <c r="BZ106" s="120">
        <f t="shared" si="144"/>
        <v>0</v>
      </c>
      <c r="CA106" s="120">
        <f t="shared" si="144"/>
        <v>0</v>
      </c>
      <c r="CB106" s="120">
        <f t="shared" si="144"/>
        <v>0</v>
      </c>
      <c r="CC106" s="120">
        <f t="shared" si="144"/>
        <v>0</v>
      </c>
      <c r="CD106" s="120">
        <f t="shared" si="144"/>
        <v>0</v>
      </c>
      <c r="CE106" s="120">
        <f t="shared" si="144"/>
        <v>0</v>
      </c>
      <c r="CF106" s="120">
        <f t="shared" si="144"/>
        <v>0</v>
      </c>
      <c r="CG106" s="120">
        <f t="shared" si="144"/>
        <v>0</v>
      </c>
      <c r="CH106" s="120">
        <f t="shared" si="144"/>
        <v>0</v>
      </c>
      <c r="CI106" s="120">
        <f t="shared" si="144"/>
        <v>0</v>
      </c>
      <c r="CJ106" s="120">
        <f t="shared" si="144"/>
        <v>0</v>
      </c>
      <c r="CK106" s="120">
        <f t="shared" si="144"/>
        <v>0</v>
      </c>
      <c r="CL106" s="120">
        <f t="shared" si="144"/>
        <v>0</v>
      </c>
      <c r="CM106" s="120">
        <f t="shared" si="144"/>
        <v>0</v>
      </c>
      <c r="CN106" s="120">
        <f t="shared" si="144"/>
        <v>0</v>
      </c>
      <c r="CO106" s="120">
        <f t="shared" si="144"/>
        <v>0</v>
      </c>
      <c r="CP106" s="120">
        <f t="shared" si="144"/>
        <v>0</v>
      </c>
      <c r="CQ106" s="120">
        <f t="shared" si="144"/>
        <v>0</v>
      </c>
      <c r="CR106" s="120">
        <f t="shared" ref="CR106:DF106" si="145">IF(CR$81=0,0,+CR26/CR$81*$AQ26)</f>
        <v>0</v>
      </c>
      <c r="CS106" s="120">
        <f t="shared" si="145"/>
        <v>0</v>
      </c>
      <c r="CT106" s="120">
        <f t="shared" si="145"/>
        <v>0</v>
      </c>
      <c r="CU106" s="120">
        <f t="shared" si="145"/>
        <v>0</v>
      </c>
      <c r="CV106" s="120">
        <f t="shared" si="145"/>
        <v>0</v>
      </c>
      <c r="CW106" s="120">
        <f t="shared" si="145"/>
        <v>0</v>
      </c>
      <c r="CX106" s="120">
        <f t="shared" si="145"/>
        <v>0</v>
      </c>
      <c r="CY106" s="120">
        <f t="shared" si="145"/>
        <v>0</v>
      </c>
      <c r="CZ106" s="120">
        <f t="shared" si="145"/>
        <v>0</v>
      </c>
      <c r="DA106" s="120">
        <f t="shared" si="145"/>
        <v>0</v>
      </c>
      <c r="DB106" s="120">
        <f t="shared" si="145"/>
        <v>0</v>
      </c>
      <c r="DC106" s="120">
        <f t="shared" si="145"/>
        <v>0</v>
      </c>
      <c r="DD106" s="120">
        <f t="shared" si="145"/>
        <v>0</v>
      </c>
      <c r="DE106" s="120">
        <f t="shared" si="145"/>
        <v>0</v>
      </c>
      <c r="DF106" s="120">
        <f t="shared" si="145"/>
        <v>0</v>
      </c>
      <c r="DH106" s="118">
        <f t="shared" ref="DH106:EF106" si="146">IF(+$M26=DH$89,$AP26,0)</f>
        <v>0</v>
      </c>
      <c r="DI106" s="118">
        <f t="shared" si="146"/>
        <v>0</v>
      </c>
      <c r="DJ106" s="118">
        <f t="shared" si="146"/>
        <v>0</v>
      </c>
      <c r="DK106" s="118">
        <f t="shared" si="146"/>
        <v>0</v>
      </c>
      <c r="DL106" s="118">
        <f t="shared" si="146"/>
        <v>0</v>
      </c>
      <c r="DM106" s="118">
        <f t="shared" si="146"/>
        <v>0</v>
      </c>
      <c r="DN106" s="118">
        <f t="shared" si="146"/>
        <v>0</v>
      </c>
      <c r="DO106" s="118">
        <f t="shared" si="146"/>
        <v>0</v>
      </c>
      <c r="DP106" s="118">
        <f t="shared" si="146"/>
        <v>0</v>
      </c>
      <c r="DQ106" s="118">
        <f t="shared" si="146"/>
        <v>0</v>
      </c>
      <c r="DR106" s="118">
        <f t="shared" si="146"/>
        <v>0</v>
      </c>
      <c r="DS106" s="118">
        <f t="shared" si="146"/>
        <v>0</v>
      </c>
      <c r="DT106" s="118">
        <f t="shared" si="146"/>
        <v>0</v>
      </c>
      <c r="DU106" s="118">
        <f t="shared" si="146"/>
        <v>0</v>
      </c>
      <c r="DV106" s="118">
        <f t="shared" si="146"/>
        <v>0</v>
      </c>
      <c r="DW106" s="118">
        <f t="shared" si="146"/>
        <v>0</v>
      </c>
      <c r="DX106" s="118">
        <f t="shared" si="146"/>
        <v>0</v>
      </c>
      <c r="DY106" s="118">
        <f t="shared" si="146"/>
        <v>0</v>
      </c>
      <c r="DZ106" s="118">
        <f t="shared" si="146"/>
        <v>0</v>
      </c>
      <c r="EA106" s="118">
        <f t="shared" si="146"/>
        <v>0</v>
      </c>
      <c r="EB106" s="118">
        <f t="shared" si="146"/>
        <v>0</v>
      </c>
      <c r="EC106" s="118">
        <f t="shared" si="146"/>
        <v>0</v>
      </c>
      <c r="ED106" s="118">
        <f t="shared" si="146"/>
        <v>0</v>
      </c>
      <c r="EE106" s="118">
        <f t="shared" si="146"/>
        <v>0</v>
      </c>
      <c r="EF106" s="118">
        <f t="shared" si="146"/>
        <v>0</v>
      </c>
    </row>
    <row r="107" spans="61:136">
      <c r="BI107" s="120">
        <f t="shared" ref="BI107:CQ107" si="147">IF(BI$81=0,0,+BI27/BI$81*$AQ27)</f>
        <v>0</v>
      </c>
      <c r="BJ107" s="120">
        <f t="shared" si="147"/>
        <v>0</v>
      </c>
      <c r="BK107" s="120">
        <f t="shared" si="147"/>
        <v>0</v>
      </c>
      <c r="BL107" s="120">
        <f t="shared" si="147"/>
        <v>0</v>
      </c>
      <c r="BM107" s="120">
        <f t="shared" si="147"/>
        <v>0</v>
      </c>
      <c r="BN107" s="120">
        <f t="shared" si="147"/>
        <v>0</v>
      </c>
      <c r="BO107" s="120">
        <f t="shared" si="147"/>
        <v>0</v>
      </c>
      <c r="BP107" s="120">
        <f t="shared" si="147"/>
        <v>0</v>
      </c>
      <c r="BQ107" s="120">
        <f t="shared" si="147"/>
        <v>0</v>
      </c>
      <c r="BR107" s="120">
        <f t="shared" si="147"/>
        <v>0</v>
      </c>
      <c r="BS107" s="120">
        <f t="shared" si="147"/>
        <v>0</v>
      </c>
      <c r="BT107" s="120">
        <f t="shared" si="147"/>
        <v>0</v>
      </c>
      <c r="BU107" s="120">
        <f t="shared" si="147"/>
        <v>0</v>
      </c>
      <c r="BV107" s="120">
        <f t="shared" si="147"/>
        <v>0</v>
      </c>
      <c r="BW107" s="120">
        <f t="shared" si="147"/>
        <v>0</v>
      </c>
      <c r="BX107" s="120">
        <f t="shared" si="147"/>
        <v>0</v>
      </c>
      <c r="BY107" s="120">
        <f t="shared" si="147"/>
        <v>0</v>
      </c>
      <c r="BZ107" s="120">
        <f t="shared" si="147"/>
        <v>0</v>
      </c>
      <c r="CA107" s="120">
        <f t="shared" si="147"/>
        <v>0</v>
      </c>
      <c r="CB107" s="120">
        <f t="shared" si="147"/>
        <v>0</v>
      </c>
      <c r="CC107" s="120">
        <f t="shared" si="147"/>
        <v>0</v>
      </c>
      <c r="CD107" s="120">
        <f t="shared" si="147"/>
        <v>0</v>
      </c>
      <c r="CE107" s="120">
        <f t="shared" si="147"/>
        <v>0</v>
      </c>
      <c r="CF107" s="120">
        <f t="shared" si="147"/>
        <v>0</v>
      </c>
      <c r="CG107" s="120">
        <f t="shared" si="147"/>
        <v>0</v>
      </c>
      <c r="CH107" s="120">
        <f t="shared" si="147"/>
        <v>0</v>
      </c>
      <c r="CI107" s="120">
        <f t="shared" si="147"/>
        <v>0</v>
      </c>
      <c r="CJ107" s="120">
        <f t="shared" si="147"/>
        <v>0</v>
      </c>
      <c r="CK107" s="120">
        <f t="shared" si="147"/>
        <v>0</v>
      </c>
      <c r="CL107" s="120">
        <f t="shared" si="147"/>
        <v>0</v>
      </c>
      <c r="CM107" s="120">
        <f t="shared" si="147"/>
        <v>0</v>
      </c>
      <c r="CN107" s="120">
        <f t="shared" si="147"/>
        <v>0</v>
      </c>
      <c r="CO107" s="120">
        <f t="shared" si="147"/>
        <v>0</v>
      </c>
      <c r="CP107" s="120">
        <f t="shared" si="147"/>
        <v>0</v>
      </c>
      <c r="CQ107" s="120">
        <f t="shared" si="147"/>
        <v>0</v>
      </c>
      <c r="CR107" s="120">
        <f t="shared" ref="CR107:DF107" si="148">IF(CR$81=0,0,+CR27/CR$81*$AQ27)</f>
        <v>0</v>
      </c>
      <c r="CS107" s="120">
        <f t="shared" si="148"/>
        <v>0</v>
      </c>
      <c r="CT107" s="120">
        <f t="shared" si="148"/>
        <v>0</v>
      </c>
      <c r="CU107" s="120">
        <f t="shared" si="148"/>
        <v>0</v>
      </c>
      <c r="CV107" s="120">
        <f t="shared" si="148"/>
        <v>0</v>
      </c>
      <c r="CW107" s="120">
        <f t="shared" si="148"/>
        <v>0</v>
      </c>
      <c r="CX107" s="120">
        <f t="shared" si="148"/>
        <v>0</v>
      </c>
      <c r="CY107" s="120">
        <f t="shared" si="148"/>
        <v>0</v>
      </c>
      <c r="CZ107" s="120">
        <f t="shared" si="148"/>
        <v>0</v>
      </c>
      <c r="DA107" s="120">
        <f t="shared" si="148"/>
        <v>0</v>
      </c>
      <c r="DB107" s="120">
        <f t="shared" si="148"/>
        <v>0</v>
      </c>
      <c r="DC107" s="120">
        <f t="shared" si="148"/>
        <v>0</v>
      </c>
      <c r="DD107" s="120">
        <f t="shared" si="148"/>
        <v>0</v>
      </c>
      <c r="DE107" s="120">
        <f t="shared" si="148"/>
        <v>0</v>
      </c>
      <c r="DF107" s="120">
        <f t="shared" si="148"/>
        <v>0</v>
      </c>
      <c r="DH107" s="118">
        <f t="shared" ref="DH107:EF107" si="149">IF(+$M27=DH$89,$AP27,0)</f>
        <v>0</v>
      </c>
      <c r="DI107" s="118">
        <f t="shared" si="149"/>
        <v>0</v>
      </c>
      <c r="DJ107" s="118">
        <f t="shared" si="149"/>
        <v>0</v>
      </c>
      <c r="DK107" s="118">
        <f t="shared" si="149"/>
        <v>0</v>
      </c>
      <c r="DL107" s="118">
        <f t="shared" si="149"/>
        <v>0</v>
      </c>
      <c r="DM107" s="118">
        <f t="shared" si="149"/>
        <v>0</v>
      </c>
      <c r="DN107" s="118">
        <f t="shared" si="149"/>
        <v>0</v>
      </c>
      <c r="DO107" s="118">
        <f t="shared" si="149"/>
        <v>0</v>
      </c>
      <c r="DP107" s="118">
        <f t="shared" si="149"/>
        <v>0</v>
      </c>
      <c r="DQ107" s="118">
        <f t="shared" si="149"/>
        <v>0</v>
      </c>
      <c r="DR107" s="118">
        <f t="shared" si="149"/>
        <v>0</v>
      </c>
      <c r="DS107" s="118">
        <f t="shared" si="149"/>
        <v>0</v>
      </c>
      <c r="DT107" s="118">
        <f t="shared" si="149"/>
        <v>0</v>
      </c>
      <c r="DU107" s="118">
        <f t="shared" si="149"/>
        <v>0</v>
      </c>
      <c r="DV107" s="118">
        <f t="shared" si="149"/>
        <v>0</v>
      </c>
      <c r="DW107" s="118">
        <f t="shared" si="149"/>
        <v>0</v>
      </c>
      <c r="DX107" s="118">
        <f t="shared" si="149"/>
        <v>0</v>
      </c>
      <c r="DY107" s="118">
        <f t="shared" si="149"/>
        <v>0</v>
      </c>
      <c r="DZ107" s="118">
        <f t="shared" si="149"/>
        <v>0</v>
      </c>
      <c r="EA107" s="118">
        <f t="shared" si="149"/>
        <v>0</v>
      </c>
      <c r="EB107" s="118">
        <f t="shared" si="149"/>
        <v>0</v>
      </c>
      <c r="EC107" s="118">
        <f t="shared" si="149"/>
        <v>0</v>
      </c>
      <c r="ED107" s="118">
        <f t="shared" si="149"/>
        <v>0</v>
      </c>
      <c r="EE107" s="118">
        <f t="shared" si="149"/>
        <v>0</v>
      </c>
      <c r="EF107" s="118">
        <f t="shared" si="149"/>
        <v>0</v>
      </c>
    </row>
    <row r="108" spans="61:136">
      <c r="BI108" s="120">
        <f t="shared" ref="BI108:CQ108" si="150">IF(BI$81=0,0,+BI28/BI$81*$AQ28)</f>
        <v>0</v>
      </c>
      <c r="BJ108" s="120">
        <f t="shared" si="150"/>
        <v>0</v>
      </c>
      <c r="BK108" s="120">
        <f t="shared" si="150"/>
        <v>0</v>
      </c>
      <c r="BL108" s="120">
        <f t="shared" si="150"/>
        <v>0</v>
      </c>
      <c r="BM108" s="120">
        <f t="shared" si="150"/>
        <v>0</v>
      </c>
      <c r="BN108" s="120">
        <f t="shared" si="150"/>
        <v>0</v>
      </c>
      <c r="BO108" s="120">
        <f t="shared" si="150"/>
        <v>0</v>
      </c>
      <c r="BP108" s="120">
        <f t="shared" si="150"/>
        <v>0</v>
      </c>
      <c r="BQ108" s="120">
        <f t="shared" si="150"/>
        <v>0</v>
      </c>
      <c r="BR108" s="120">
        <f t="shared" si="150"/>
        <v>0</v>
      </c>
      <c r="BS108" s="120">
        <f t="shared" si="150"/>
        <v>0</v>
      </c>
      <c r="BT108" s="120">
        <f t="shared" si="150"/>
        <v>0</v>
      </c>
      <c r="BU108" s="120">
        <f t="shared" si="150"/>
        <v>0</v>
      </c>
      <c r="BV108" s="120">
        <f t="shared" si="150"/>
        <v>0</v>
      </c>
      <c r="BW108" s="120">
        <f t="shared" si="150"/>
        <v>0</v>
      </c>
      <c r="BX108" s="120">
        <f t="shared" si="150"/>
        <v>0</v>
      </c>
      <c r="BY108" s="120">
        <f t="shared" si="150"/>
        <v>0</v>
      </c>
      <c r="BZ108" s="120">
        <f t="shared" si="150"/>
        <v>0</v>
      </c>
      <c r="CA108" s="120">
        <f t="shared" si="150"/>
        <v>0</v>
      </c>
      <c r="CB108" s="120">
        <f t="shared" si="150"/>
        <v>0</v>
      </c>
      <c r="CC108" s="120">
        <f t="shared" si="150"/>
        <v>0</v>
      </c>
      <c r="CD108" s="120">
        <f t="shared" si="150"/>
        <v>0</v>
      </c>
      <c r="CE108" s="120">
        <f t="shared" si="150"/>
        <v>0</v>
      </c>
      <c r="CF108" s="120">
        <f t="shared" si="150"/>
        <v>0</v>
      </c>
      <c r="CG108" s="120">
        <f t="shared" si="150"/>
        <v>0</v>
      </c>
      <c r="CH108" s="120">
        <f t="shared" si="150"/>
        <v>0</v>
      </c>
      <c r="CI108" s="120">
        <f t="shared" si="150"/>
        <v>0</v>
      </c>
      <c r="CJ108" s="120">
        <f t="shared" si="150"/>
        <v>0</v>
      </c>
      <c r="CK108" s="120">
        <f t="shared" si="150"/>
        <v>0</v>
      </c>
      <c r="CL108" s="120">
        <f t="shared" si="150"/>
        <v>0</v>
      </c>
      <c r="CM108" s="120">
        <f t="shared" si="150"/>
        <v>0</v>
      </c>
      <c r="CN108" s="120">
        <f t="shared" si="150"/>
        <v>0</v>
      </c>
      <c r="CO108" s="120">
        <f t="shared" si="150"/>
        <v>0</v>
      </c>
      <c r="CP108" s="120">
        <f t="shared" si="150"/>
        <v>0</v>
      </c>
      <c r="CQ108" s="120">
        <f t="shared" si="150"/>
        <v>0</v>
      </c>
      <c r="CR108" s="120">
        <f t="shared" ref="CR108:DF108" si="151">IF(CR$81=0,0,+CR28/CR$81*$AQ28)</f>
        <v>0</v>
      </c>
      <c r="CS108" s="120">
        <f t="shared" si="151"/>
        <v>0</v>
      </c>
      <c r="CT108" s="120">
        <f t="shared" si="151"/>
        <v>0</v>
      </c>
      <c r="CU108" s="120">
        <f t="shared" si="151"/>
        <v>0</v>
      </c>
      <c r="CV108" s="120">
        <f t="shared" si="151"/>
        <v>0</v>
      </c>
      <c r="CW108" s="120">
        <f t="shared" si="151"/>
        <v>0</v>
      </c>
      <c r="CX108" s="120">
        <f t="shared" si="151"/>
        <v>0</v>
      </c>
      <c r="CY108" s="120">
        <f t="shared" si="151"/>
        <v>0</v>
      </c>
      <c r="CZ108" s="120">
        <f t="shared" si="151"/>
        <v>0</v>
      </c>
      <c r="DA108" s="120">
        <f t="shared" si="151"/>
        <v>0</v>
      </c>
      <c r="DB108" s="120">
        <f t="shared" si="151"/>
        <v>0</v>
      </c>
      <c r="DC108" s="120">
        <f t="shared" si="151"/>
        <v>0</v>
      </c>
      <c r="DD108" s="120">
        <f t="shared" si="151"/>
        <v>0</v>
      </c>
      <c r="DE108" s="120">
        <f t="shared" si="151"/>
        <v>0</v>
      </c>
      <c r="DF108" s="120">
        <f t="shared" si="151"/>
        <v>0</v>
      </c>
      <c r="DH108" s="118">
        <f t="shared" ref="DH108:EF108" si="152">IF(+$M28=DH$89,$AP28,0)</f>
        <v>0</v>
      </c>
      <c r="DI108" s="118">
        <f t="shared" si="152"/>
        <v>0</v>
      </c>
      <c r="DJ108" s="118">
        <f t="shared" si="152"/>
        <v>0</v>
      </c>
      <c r="DK108" s="118">
        <f t="shared" si="152"/>
        <v>0</v>
      </c>
      <c r="DL108" s="118">
        <f t="shared" si="152"/>
        <v>0</v>
      </c>
      <c r="DM108" s="118">
        <f t="shared" si="152"/>
        <v>0</v>
      </c>
      <c r="DN108" s="118">
        <f t="shared" si="152"/>
        <v>0</v>
      </c>
      <c r="DO108" s="118">
        <f t="shared" si="152"/>
        <v>0</v>
      </c>
      <c r="DP108" s="118">
        <f t="shared" si="152"/>
        <v>0</v>
      </c>
      <c r="DQ108" s="118">
        <f t="shared" si="152"/>
        <v>0</v>
      </c>
      <c r="DR108" s="118">
        <f t="shared" si="152"/>
        <v>0</v>
      </c>
      <c r="DS108" s="118">
        <f t="shared" si="152"/>
        <v>0</v>
      </c>
      <c r="DT108" s="118">
        <f t="shared" si="152"/>
        <v>0</v>
      </c>
      <c r="DU108" s="118">
        <f t="shared" si="152"/>
        <v>0</v>
      </c>
      <c r="DV108" s="118">
        <f t="shared" si="152"/>
        <v>0</v>
      </c>
      <c r="DW108" s="118">
        <f t="shared" si="152"/>
        <v>0</v>
      </c>
      <c r="DX108" s="118">
        <f t="shared" si="152"/>
        <v>0</v>
      </c>
      <c r="DY108" s="118">
        <f t="shared" si="152"/>
        <v>0</v>
      </c>
      <c r="DZ108" s="118">
        <f t="shared" si="152"/>
        <v>0</v>
      </c>
      <c r="EA108" s="118">
        <f t="shared" si="152"/>
        <v>0</v>
      </c>
      <c r="EB108" s="118">
        <f t="shared" si="152"/>
        <v>0</v>
      </c>
      <c r="EC108" s="118">
        <f t="shared" si="152"/>
        <v>0</v>
      </c>
      <c r="ED108" s="118">
        <f t="shared" si="152"/>
        <v>0</v>
      </c>
      <c r="EE108" s="118">
        <f t="shared" si="152"/>
        <v>0</v>
      </c>
      <c r="EF108" s="118">
        <f t="shared" si="152"/>
        <v>0</v>
      </c>
    </row>
    <row r="109" spans="61:136">
      <c r="BI109" s="120">
        <f t="shared" ref="BI109:CQ109" si="153">IF(BI$81=0,0,+BI29/BI$81*$AQ29)</f>
        <v>0</v>
      </c>
      <c r="BJ109" s="120">
        <f t="shared" si="153"/>
        <v>0</v>
      </c>
      <c r="BK109" s="120">
        <f t="shared" si="153"/>
        <v>0</v>
      </c>
      <c r="BL109" s="120">
        <f t="shared" si="153"/>
        <v>0</v>
      </c>
      <c r="BM109" s="120">
        <f t="shared" si="153"/>
        <v>0</v>
      </c>
      <c r="BN109" s="120">
        <f t="shared" si="153"/>
        <v>0</v>
      </c>
      <c r="BO109" s="120">
        <f t="shared" si="153"/>
        <v>0</v>
      </c>
      <c r="BP109" s="120">
        <f t="shared" si="153"/>
        <v>0</v>
      </c>
      <c r="BQ109" s="120">
        <f t="shared" si="153"/>
        <v>0</v>
      </c>
      <c r="BR109" s="120">
        <f t="shared" si="153"/>
        <v>0</v>
      </c>
      <c r="BS109" s="120">
        <f t="shared" si="153"/>
        <v>0</v>
      </c>
      <c r="BT109" s="120">
        <f t="shared" si="153"/>
        <v>0</v>
      </c>
      <c r="BU109" s="120">
        <f t="shared" si="153"/>
        <v>0</v>
      </c>
      <c r="BV109" s="120">
        <f t="shared" si="153"/>
        <v>0</v>
      </c>
      <c r="BW109" s="120">
        <f t="shared" si="153"/>
        <v>0</v>
      </c>
      <c r="BX109" s="120">
        <f t="shared" si="153"/>
        <v>0</v>
      </c>
      <c r="BY109" s="120">
        <f t="shared" si="153"/>
        <v>0</v>
      </c>
      <c r="BZ109" s="120">
        <f t="shared" si="153"/>
        <v>0</v>
      </c>
      <c r="CA109" s="120">
        <f t="shared" si="153"/>
        <v>0</v>
      </c>
      <c r="CB109" s="120">
        <f t="shared" si="153"/>
        <v>0</v>
      </c>
      <c r="CC109" s="120">
        <f t="shared" si="153"/>
        <v>0</v>
      </c>
      <c r="CD109" s="120">
        <f t="shared" si="153"/>
        <v>0</v>
      </c>
      <c r="CE109" s="120">
        <f t="shared" si="153"/>
        <v>0</v>
      </c>
      <c r="CF109" s="120">
        <f t="shared" si="153"/>
        <v>0</v>
      </c>
      <c r="CG109" s="120">
        <f t="shared" si="153"/>
        <v>0</v>
      </c>
      <c r="CH109" s="120">
        <f t="shared" si="153"/>
        <v>0</v>
      </c>
      <c r="CI109" s="120">
        <f t="shared" si="153"/>
        <v>0</v>
      </c>
      <c r="CJ109" s="120">
        <f t="shared" si="153"/>
        <v>0</v>
      </c>
      <c r="CK109" s="120">
        <f t="shared" si="153"/>
        <v>0</v>
      </c>
      <c r="CL109" s="120">
        <f t="shared" si="153"/>
        <v>0</v>
      </c>
      <c r="CM109" s="120">
        <f t="shared" si="153"/>
        <v>0</v>
      </c>
      <c r="CN109" s="120">
        <f t="shared" si="153"/>
        <v>0</v>
      </c>
      <c r="CO109" s="120">
        <f t="shared" si="153"/>
        <v>0</v>
      </c>
      <c r="CP109" s="120">
        <f t="shared" si="153"/>
        <v>0</v>
      </c>
      <c r="CQ109" s="120">
        <f t="shared" si="153"/>
        <v>0</v>
      </c>
      <c r="CR109" s="120">
        <f t="shared" ref="CR109:DF109" si="154">IF(CR$81=0,0,+CR29/CR$81*$AQ29)</f>
        <v>0</v>
      </c>
      <c r="CS109" s="120">
        <f t="shared" si="154"/>
        <v>0</v>
      </c>
      <c r="CT109" s="120">
        <f t="shared" si="154"/>
        <v>0</v>
      </c>
      <c r="CU109" s="120">
        <f t="shared" si="154"/>
        <v>0</v>
      </c>
      <c r="CV109" s="120">
        <f t="shared" si="154"/>
        <v>0</v>
      </c>
      <c r="CW109" s="120">
        <f t="shared" si="154"/>
        <v>0</v>
      </c>
      <c r="CX109" s="120">
        <f t="shared" si="154"/>
        <v>0</v>
      </c>
      <c r="CY109" s="120">
        <f t="shared" si="154"/>
        <v>0</v>
      </c>
      <c r="CZ109" s="120">
        <f t="shared" si="154"/>
        <v>0</v>
      </c>
      <c r="DA109" s="120">
        <f t="shared" si="154"/>
        <v>0</v>
      </c>
      <c r="DB109" s="120">
        <f t="shared" si="154"/>
        <v>0</v>
      </c>
      <c r="DC109" s="120">
        <f t="shared" si="154"/>
        <v>0</v>
      </c>
      <c r="DD109" s="120">
        <f t="shared" si="154"/>
        <v>0</v>
      </c>
      <c r="DE109" s="120">
        <f t="shared" si="154"/>
        <v>0</v>
      </c>
      <c r="DF109" s="120">
        <f t="shared" si="154"/>
        <v>0</v>
      </c>
      <c r="DH109" s="118">
        <f t="shared" ref="DH109:EF109" si="155">IF(+$M29=DH$89,$AP29,0)</f>
        <v>0</v>
      </c>
      <c r="DI109" s="118">
        <f t="shared" si="155"/>
        <v>0</v>
      </c>
      <c r="DJ109" s="118">
        <f t="shared" si="155"/>
        <v>0</v>
      </c>
      <c r="DK109" s="118">
        <f t="shared" si="155"/>
        <v>0</v>
      </c>
      <c r="DL109" s="118">
        <f t="shared" si="155"/>
        <v>0</v>
      </c>
      <c r="DM109" s="118">
        <f t="shared" si="155"/>
        <v>0</v>
      </c>
      <c r="DN109" s="118">
        <f t="shared" si="155"/>
        <v>0</v>
      </c>
      <c r="DO109" s="118">
        <f t="shared" si="155"/>
        <v>0</v>
      </c>
      <c r="DP109" s="118">
        <f t="shared" si="155"/>
        <v>0</v>
      </c>
      <c r="DQ109" s="118">
        <f t="shared" si="155"/>
        <v>0</v>
      </c>
      <c r="DR109" s="118">
        <f t="shared" si="155"/>
        <v>0</v>
      </c>
      <c r="DS109" s="118">
        <f t="shared" si="155"/>
        <v>0</v>
      </c>
      <c r="DT109" s="118">
        <f t="shared" si="155"/>
        <v>0</v>
      </c>
      <c r="DU109" s="118">
        <f t="shared" si="155"/>
        <v>0</v>
      </c>
      <c r="DV109" s="118">
        <f t="shared" si="155"/>
        <v>0</v>
      </c>
      <c r="DW109" s="118">
        <f t="shared" si="155"/>
        <v>0</v>
      </c>
      <c r="DX109" s="118">
        <f t="shared" si="155"/>
        <v>0</v>
      </c>
      <c r="DY109" s="118">
        <f t="shared" si="155"/>
        <v>0</v>
      </c>
      <c r="DZ109" s="118">
        <f t="shared" si="155"/>
        <v>0</v>
      </c>
      <c r="EA109" s="118">
        <f t="shared" si="155"/>
        <v>0</v>
      </c>
      <c r="EB109" s="118">
        <f t="shared" si="155"/>
        <v>0</v>
      </c>
      <c r="EC109" s="118">
        <f t="shared" si="155"/>
        <v>0</v>
      </c>
      <c r="ED109" s="118">
        <f t="shared" si="155"/>
        <v>0</v>
      </c>
      <c r="EE109" s="118">
        <f t="shared" si="155"/>
        <v>0</v>
      </c>
      <c r="EF109" s="118">
        <f t="shared" si="155"/>
        <v>0</v>
      </c>
    </row>
    <row r="110" spans="61:136">
      <c r="BI110" s="120">
        <f t="shared" ref="BI110:CQ110" si="156">IF(BI$81=0,0,+BI30/BI$81*$AQ30)</f>
        <v>0</v>
      </c>
      <c r="BJ110" s="120">
        <f t="shared" si="156"/>
        <v>0</v>
      </c>
      <c r="BK110" s="120">
        <f t="shared" si="156"/>
        <v>0</v>
      </c>
      <c r="BL110" s="120">
        <f t="shared" si="156"/>
        <v>0</v>
      </c>
      <c r="BM110" s="120">
        <f t="shared" si="156"/>
        <v>0</v>
      </c>
      <c r="BN110" s="120">
        <f t="shared" si="156"/>
        <v>0</v>
      </c>
      <c r="BO110" s="120">
        <f t="shared" si="156"/>
        <v>0</v>
      </c>
      <c r="BP110" s="120">
        <f t="shared" si="156"/>
        <v>0</v>
      </c>
      <c r="BQ110" s="120">
        <f t="shared" si="156"/>
        <v>0</v>
      </c>
      <c r="BR110" s="120">
        <f t="shared" si="156"/>
        <v>0</v>
      </c>
      <c r="BS110" s="120">
        <f t="shared" si="156"/>
        <v>0</v>
      </c>
      <c r="BT110" s="120">
        <f t="shared" si="156"/>
        <v>0</v>
      </c>
      <c r="BU110" s="120">
        <f t="shared" si="156"/>
        <v>0</v>
      </c>
      <c r="BV110" s="120">
        <f t="shared" si="156"/>
        <v>0</v>
      </c>
      <c r="BW110" s="120">
        <f t="shared" si="156"/>
        <v>0</v>
      </c>
      <c r="BX110" s="120">
        <f t="shared" si="156"/>
        <v>0</v>
      </c>
      <c r="BY110" s="120">
        <f t="shared" si="156"/>
        <v>0</v>
      </c>
      <c r="BZ110" s="120">
        <f t="shared" si="156"/>
        <v>0</v>
      </c>
      <c r="CA110" s="120">
        <f t="shared" si="156"/>
        <v>0</v>
      </c>
      <c r="CB110" s="120">
        <f t="shared" si="156"/>
        <v>0</v>
      </c>
      <c r="CC110" s="120">
        <f t="shared" si="156"/>
        <v>0</v>
      </c>
      <c r="CD110" s="120">
        <f t="shared" si="156"/>
        <v>0</v>
      </c>
      <c r="CE110" s="120">
        <f t="shared" si="156"/>
        <v>0</v>
      </c>
      <c r="CF110" s="120">
        <f t="shared" si="156"/>
        <v>0</v>
      </c>
      <c r="CG110" s="120">
        <f t="shared" si="156"/>
        <v>0</v>
      </c>
      <c r="CH110" s="120">
        <f t="shared" si="156"/>
        <v>0</v>
      </c>
      <c r="CI110" s="120">
        <f t="shared" si="156"/>
        <v>0</v>
      </c>
      <c r="CJ110" s="120">
        <f t="shared" si="156"/>
        <v>0</v>
      </c>
      <c r="CK110" s="120">
        <f t="shared" si="156"/>
        <v>0</v>
      </c>
      <c r="CL110" s="120">
        <f t="shared" si="156"/>
        <v>0</v>
      </c>
      <c r="CM110" s="120">
        <f t="shared" si="156"/>
        <v>0</v>
      </c>
      <c r="CN110" s="120">
        <f t="shared" si="156"/>
        <v>0</v>
      </c>
      <c r="CO110" s="120">
        <f t="shared" si="156"/>
        <v>0</v>
      </c>
      <c r="CP110" s="120">
        <f t="shared" si="156"/>
        <v>0</v>
      </c>
      <c r="CQ110" s="120">
        <f t="shared" si="156"/>
        <v>0</v>
      </c>
      <c r="CR110" s="120">
        <f t="shared" ref="CR110:DF110" si="157">IF(CR$81=0,0,+CR30/CR$81*$AQ30)</f>
        <v>0</v>
      </c>
      <c r="CS110" s="120">
        <f t="shared" si="157"/>
        <v>0</v>
      </c>
      <c r="CT110" s="120">
        <f t="shared" si="157"/>
        <v>0</v>
      </c>
      <c r="CU110" s="120">
        <f t="shared" si="157"/>
        <v>0</v>
      </c>
      <c r="CV110" s="120">
        <f t="shared" si="157"/>
        <v>0</v>
      </c>
      <c r="CW110" s="120">
        <f t="shared" si="157"/>
        <v>0</v>
      </c>
      <c r="CX110" s="120">
        <f t="shared" si="157"/>
        <v>0</v>
      </c>
      <c r="CY110" s="120">
        <f t="shared" si="157"/>
        <v>0</v>
      </c>
      <c r="CZ110" s="120">
        <f t="shared" si="157"/>
        <v>0</v>
      </c>
      <c r="DA110" s="120">
        <f t="shared" si="157"/>
        <v>0</v>
      </c>
      <c r="DB110" s="120">
        <f t="shared" si="157"/>
        <v>0</v>
      </c>
      <c r="DC110" s="120">
        <f t="shared" si="157"/>
        <v>0</v>
      </c>
      <c r="DD110" s="120">
        <f t="shared" si="157"/>
        <v>0</v>
      </c>
      <c r="DE110" s="120">
        <f t="shared" si="157"/>
        <v>0</v>
      </c>
      <c r="DF110" s="120">
        <f t="shared" si="157"/>
        <v>0</v>
      </c>
      <c r="DH110" s="118">
        <f t="shared" ref="DH110:EF110" si="158">IF(+$M30=DH$89,$AP30,0)</f>
        <v>0</v>
      </c>
      <c r="DI110" s="118">
        <f t="shared" si="158"/>
        <v>0</v>
      </c>
      <c r="DJ110" s="118">
        <f t="shared" si="158"/>
        <v>0</v>
      </c>
      <c r="DK110" s="118">
        <f t="shared" si="158"/>
        <v>0</v>
      </c>
      <c r="DL110" s="118">
        <f t="shared" si="158"/>
        <v>0</v>
      </c>
      <c r="DM110" s="118">
        <f t="shared" si="158"/>
        <v>0</v>
      </c>
      <c r="DN110" s="118">
        <f t="shared" si="158"/>
        <v>0</v>
      </c>
      <c r="DO110" s="118">
        <f t="shared" si="158"/>
        <v>0</v>
      </c>
      <c r="DP110" s="118">
        <f t="shared" si="158"/>
        <v>0</v>
      </c>
      <c r="DQ110" s="118">
        <f t="shared" si="158"/>
        <v>0</v>
      </c>
      <c r="DR110" s="118">
        <f t="shared" si="158"/>
        <v>0</v>
      </c>
      <c r="DS110" s="118">
        <f t="shared" si="158"/>
        <v>0</v>
      </c>
      <c r="DT110" s="118">
        <f t="shared" si="158"/>
        <v>0</v>
      </c>
      <c r="DU110" s="118">
        <f t="shared" si="158"/>
        <v>0</v>
      </c>
      <c r="DV110" s="118">
        <f t="shared" si="158"/>
        <v>0</v>
      </c>
      <c r="DW110" s="118">
        <f t="shared" si="158"/>
        <v>0</v>
      </c>
      <c r="DX110" s="118">
        <f t="shared" si="158"/>
        <v>0</v>
      </c>
      <c r="DY110" s="118">
        <f t="shared" si="158"/>
        <v>0</v>
      </c>
      <c r="DZ110" s="118">
        <f t="shared" si="158"/>
        <v>0</v>
      </c>
      <c r="EA110" s="118">
        <f t="shared" si="158"/>
        <v>0</v>
      </c>
      <c r="EB110" s="118">
        <f t="shared" si="158"/>
        <v>0</v>
      </c>
      <c r="EC110" s="118">
        <f t="shared" si="158"/>
        <v>0</v>
      </c>
      <c r="ED110" s="118">
        <f t="shared" si="158"/>
        <v>0</v>
      </c>
      <c r="EE110" s="118">
        <f t="shared" si="158"/>
        <v>0</v>
      </c>
      <c r="EF110" s="118">
        <f t="shared" si="158"/>
        <v>0</v>
      </c>
    </row>
    <row r="111" spans="61:136">
      <c r="BI111" s="120">
        <f t="shared" ref="BI111:CQ111" si="159">IF(BI$81=0,0,+BI31/BI$81*$AQ31)</f>
        <v>0</v>
      </c>
      <c r="BJ111" s="120">
        <f t="shared" si="159"/>
        <v>0</v>
      </c>
      <c r="BK111" s="120">
        <f t="shared" si="159"/>
        <v>0</v>
      </c>
      <c r="BL111" s="120">
        <f t="shared" si="159"/>
        <v>0</v>
      </c>
      <c r="BM111" s="120">
        <f t="shared" si="159"/>
        <v>0</v>
      </c>
      <c r="BN111" s="120">
        <f t="shared" si="159"/>
        <v>0</v>
      </c>
      <c r="BO111" s="120">
        <f t="shared" si="159"/>
        <v>0</v>
      </c>
      <c r="BP111" s="120">
        <f t="shared" si="159"/>
        <v>0</v>
      </c>
      <c r="BQ111" s="120">
        <f t="shared" si="159"/>
        <v>0</v>
      </c>
      <c r="BR111" s="120">
        <f t="shared" si="159"/>
        <v>0</v>
      </c>
      <c r="BS111" s="120">
        <f t="shared" si="159"/>
        <v>0</v>
      </c>
      <c r="BT111" s="120">
        <f t="shared" si="159"/>
        <v>0</v>
      </c>
      <c r="BU111" s="120">
        <f t="shared" si="159"/>
        <v>0</v>
      </c>
      <c r="BV111" s="120">
        <f t="shared" si="159"/>
        <v>0</v>
      </c>
      <c r="BW111" s="120">
        <f t="shared" si="159"/>
        <v>0</v>
      </c>
      <c r="BX111" s="120">
        <f t="shared" si="159"/>
        <v>0</v>
      </c>
      <c r="BY111" s="120">
        <f t="shared" si="159"/>
        <v>0</v>
      </c>
      <c r="BZ111" s="120">
        <f t="shared" si="159"/>
        <v>0</v>
      </c>
      <c r="CA111" s="120">
        <f t="shared" si="159"/>
        <v>0</v>
      </c>
      <c r="CB111" s="120">
        <f t="shared" si="159"/>
        <v>0</v>
      </c>
      <c r="CC111" s="120">
        <f t="shared" si="159"/>
        <v>0</v>
      </c>
      <c r="CD111" s="120">
        <f t="shared" si="159"/>
        <v>0</v>
      </c>
      <c r="CE111" s="120">
        <f t="shared" si="159"/>
        <v>0</v>
      </c>
      <c r="CF111" s="120">
        <f t="shared" si="159"/>
        <v>0</v>
      </c>
      <c r="CG111" s="120">
        <f t="shared" si="159"/>
        <v>0</v>
      </c>
      <c r="CH111" s="120">
        <f t="shared" si="159"/>
        <v>0</v>
      </c>
      <c r="CI111" s="120">
        <f t="shared" si="159"/>
        <v>0</v>
      </c>
      <c r="CJ111" s="120">
        <f t="shared" si="159"/>
        <v>0</v>
      </c>
      <c r="CK111" s="120">
        <f t="shared" si="159"/>
        <v>0</v>
      </c>
      <c r="CL111" s="120">
        <f t="shared" si="159"/>
        <v>0</v>
      </c>
      <c r="CM111" s="120">
        <f t="shared" si="159"/>
        <v>0</v>
      </c>
      <c r="CN111" s="120">
        <f t="shared" si="159"/>
        <v>0</v>
      </c>
      <c r="CO111" s="120">
        <f t="shared" si="159"/>
        <v>0</v>
      </c>
      <c r="CP111" s="120">
        <f t="shared" si="159"/>
        <v>0</v>
      </c>
      <c r="CQ111" s="120">
        <f t="shared" si="159"/>
        <v>0</v>
      </c>
      <c r="CR111" s="120">
        <f t="shared" ref="CR111:DF111" si="160">IF(CR$81=0,0,+CR31/CR$81*$AQ31)</f>
        <v>0</v>
      </c>
      <c r="CS111" s="120">
        <f t="shared" si="160"/>
        <v>0</v>
      </c>
      <c r="CT111" s="120">
        <f t="shared" si="160"/>
        <v>0</v>
      </c>
      <c r="CU111" s="120">
        <f t="shared" si="160"/>
        <v>0</v>
      </c>
      <c r="CV111" s="120">
        <f t="shared" si="160"/>
        <v>0</v>
      </c>
      <c r="CW111" s="120">
        <f t="shared" si="160"/>
        <v>0</v>
      </c>
      <c r="CX111" s="120">
        <f t="shared" si="160"/>
        <v>0</v>
      </c>
      <c r="CY111" s="120">
        <f t="shared" si="160"/>
        <v>0</v>
      </c>
      <c r="CZ111" s="120">
        <f t="shared" si="160"/>
        <v>0</v>
      </c>
      <c r="DA111" s="120">
        <f t="shared" si="160"/>
        <v>0</v>
      </c>
      <c r="DB111" s="120">
        <f t="shared" si="160"/>
        <v>0</v>
      </c>
      <c r="DC111" s="120">
        <f t="shared" si="160"/>
        <v>0</v>
      </c>
      <c r="DD111" s="120">
        <f t="shared" si="160"/>
        <v>0</v>
      </c>
      <c r="DE111" s="120">
        <f t="shared" si="160"/>
        <v>0</v>
      </c>
      <c r="DF111" s="120">
        <f t="shared" si="160"/>
        <v>0</v>
      </c>
      <c r="DH111" s="118">
        <f t="shared" ref="DH111:EF111" si="161">IF(+$M31=DH$89,$AP31,0)</f>
        <v>0</v>
      </c>
      <c r="DI111" s="118">
        <f t="shared" si="161"/>
        <v>0</v>
      </c>
      <c r="DJ111" s="118">
        <f t="shared" si="161"/>
        <v>0</v>
      </c>
      <c r="DK111" s="118">
        <f t="shared" si="161"/>
        <v>0</v>
      </c>
      <c r="DL111" s="118">
        <f t="shared" si="161"/>
        <v>0</v>
      </c>
      <c r="DM111" s="118">
        <f t="shared" si="161"/>
        <v>0</v>
      </c>
      <c r="DN111" s="118">
        <f t="shared" si="161"/>
        <v>0</v>
      </c>
      <c r="DO111" s="118">
        <f t="shared" si="161"/>
        <v>0</v>
      </c>
      <c r="DP111" s="118">
        <f t="shared" si="161"/>
        <v>0</v>
      </c>
      <c r="DQ111" s="118">
        <f t="shared" si="161"/>
        <v>0</v>
      </c>
      <c r="DR111" s="118">
        <f t="shared" si="161"/>
        <v>0</v>
      </c>
      <c r="DS111" s="118">
        <f t="shared" si="161"/>
        <v>0</v>
      </c>
      <c r="DT111" s="118">
        <f t="shared" si="161"/>
        <v>0</v>
      </c>
      <c r="DU111" s="118">
        <f t="shared" si="161"/>
        <v>0</v>
      </c>
      <c r="DV111" s="118">
        <f t="shared" si="161"/>
        <v>0</v>
      </c>
      <c r="DW111" s="118">
        <f t="shared" si="161"/>
        <v>0</v>
      </c>
      <c r="DX111" s="118">
        <f t="shared" si="161"/>
        <v>0</v>
      </c>
      <c r="DY111" s="118">
        <f t="shared" si="161"/>
        <v>0</v>
      </c>
      <c r="DZ111" s="118">
        <f t="shared" si="161"/>
        <v>0</v>
      </c>
      <c r="EA111" s="118">
        <f t="shared" si="161"/>
        <v>0</v>
      </c>
      <c r="EB111" s="118">
        <f t="shared" si="161"/>
        <v>0</v>
      </c>
      <c r="EC111" s="118">
        <f t="shared" si="161"/>
        <v>0</v>
      </c>
      <c r="ED111" s="118">
        <f t="shared" si="161"/>
        <v>0</v>
      </c>
      <c r="EE111" s="118">
        <f t="shared" si="161"/>
        <v>0</v>
      </c>
      <c r="EF111" s="118">
        <f t="shared" si="161"/>
        <v>0</v>
      </c>
    </row>
    <row r="112" spans="61:136">
      <c r="BI112" s="120">
        <f t="shared" ref="BI112:CQ112" si="162">IF(BI$81=0,0,+BI32/BI$81*$AQ32)</f>
        <v>0</v>
      </c>
      <c r="BJ112" s="120">
        <f t="shared" si="162"/>
        <v>0</v>
      </c>
      <c r="BK112" s="120">
        <f t="shared" si="162"/>
        <v>0</v>
      </c>
      <c r="BL112" s="120">
        <f t="shared" si="162"/>
        <v>0</v>
      </c>
      <c r="BM112" s="120">
        <f t="shared" si="162"/>
        <v>0</v>
      </c>
      <c r="BN112" s="120">
        <f t="shared" si="162"/>
        <v>0</v>
      </c>
      <c r="BO112" s="120">
        <f t="shared" si="162"/>
        <v>0</v>
      </c>
      <c r="BP112" s="120">
        <f t="shared" si="162"/>
        <v>0</v>
      </c>
      <c r="BQ112" s="120">
        <f t="shared" si="162"/>
        <v>0</v>
      </c>
      <c r="BR112" s="120">
        <f t="shared" si="162"/>
        <v>0</v>
      </c>
      <c r="BS112" s="120">
        <f t="shared" si="162"/>
        <v>0</v>
      </c>
      <c r="BT112" s="120">
        <f t="shared" si="162"/>
        <v>0</v>
      </c>
      <c r="BU112" s="120">
        <f t="shared" si="162"/>
        <v>0</v>
      </c>
      <c r="BV112" s="120">
        <f t="shared" si="162"/>
        <v>0</v>
      </c>
      <c r="BW112" s="120">
        <f t="shared" si="162"/>
        <v>0</v>
      </c>
      <c r="BX112" s="120">
        <f t="shared" si="162"/>
        <v>0</v>
      </c>
      <c r="BY112" s="120">
        <f t="shared" si="162"/>
        <v>0</v>
      </c>
      <c r="BZ112" s="120">
        <f t="shared" si="162"/>
        <v>0</v>
      </c>
      <c r="CA112" s="120">
        <f t="shared" si="162"/>
        <v>0</v>
      </c>
      <c r="CB112" s="120">
        <f t="shared" si="162"/>
        <v>0</v>
      </c>
      <c r="CC112" s="120">
        <f t="shared" si="162"/>
        <v>0</v>
      </c>
      <c r="CD112" s="120">
        <f t="shared" si="162"/>
        <v>0</v>
      </c>
      <c r="CE112" s="120">
        <f t="shared" si="162"/>
        <v>0</v>
      </c>
      <c r="CF112" s="120">
        <f t="shared" si="162"/>
        <v>0</v>
      </c>
      <c r="CG112" s="120">
        <f t="shared" si="162"/>
        <v>0</v>
      </c>
      <c r="CH112" s="120">
        <f t="shared" si="162"/>
        <v>0</v>
      </c>
      <c r="CI112" s="120">
        <f t="shared" si="162"/>
        <v>0</v>
      </c>
      <c r="CJ112" s="120">
        <f t="shared" si="162"/>
        <v>0</v>
      </c>
      <c r="CK112" s="120">
        <f t="shared" si="162"/>
        <v>0</v>
      </c>
      <c r="CL112" s="120">
        <f t="shared" si="162"/>
        <v>0</v>
      </c>
      <c r="CM112" s="120">
        <f t="shared" si="162"/>
        <v>0</v>
      </c>
      <c r="CN112" s="120">
        <f t="shared" si="162"/>
        <v>0</v>
      </c>
      <c r="CO112" s="120">
        <f t="shared" si="162"/>
        <v>0</v>
      </c>
      <c r="CP112" s="120">
        <f t="shared" si="162"/>
        <v>0</v>
      </c>
      <c r="CQ112" s="120">
        <f t="shared" si="162"/>
        <v>0</v>
      </c>
      <c r="CR112" s="120">
        <f t="shared" ref="CR112:DF112" si="163">IF(CR$81=0,0,+CR32/CR$81*$AQ32)</f>
        <v>0</v>
      </c>
      <c r="CS112" s="120">
        <f t="shared" si="163"/>
        <v>0</v>
      </c>
      <c r="CT112" s="120">
        <f t="shared" si="163"/>
        <v>0</v>
      </c>
      <c r="CU112" s="120">
        <f t="shared" si="163"/>
        <v>0</v>
      </c>
      <c r="CV112" s="120">
        <f t="shared" si="163"/>
        <v>0</v>
      </c>
      <c r="CW112" s="120">
        <f t="shared" si="163"/>
        <v>0</v>
      </c>
      <c r="CX112" s="120">
        <f t="shared" si="163"/>
        <v>0</v>
      </c>
      <c r="CY112" s="120">
        <f t="shared" si="163"/>
        <v>0</v>
      </c>
      <c r="CZ112" s="120">
        <f t="shared" si="163"/>
        <v>0</v>
      </c>
      <c r="DA112" s="120">
        <f t="shared" si="163"/>
        <v>0</v>
      </c>
      <c r="DB112" s="120">
        <f t="shared" si="163"/>
        <v>0</v>
      </c>
      <c r="DC112" s="120">
        <f t="shared" si="163"/>
        <v>0</v>
      </c>
      <c r="DD112" s="120">
        <f t="shared" si="163"/>
        <v>0</v>
      </c>
      <c r="DE112" s="120">
        <f t="shared" si="163"/>
        <v>0</v>
      </c>
      <c r="DF112" s="120">
        <f t="shared" si="163"/>
        <v>0</v>
      </c>
      <c r="DH112" s="118">
        <f t="shared" ref="DH112:EF112" si="164">IF(+$M32=DH$89,$AP32,0)</f>
        <v>0</v>
      </c>
      <c r="DI112" s="118">
        <f t="shared" si="164"/>
        <v>0</v>
      </c>
      <c r="DJ112" s="118">
        <f t="shared" si="164"/>
        <v>0</v>
      </c>
      <c r="DK112" s="118">
        <f t="shared" si="164"/>
        <v>0</v>
      </c>
      <c r="DL112" s="118">
        <f t="shared" si="164"/>
        <v>0</v>
      </c>
      <c r="DM112" s="118">
        <f t="shared" si="164"/>
        <v>0</v>
      </c>
      <c r="DN112" s="118">
        <f t="shared" si="164"/>
        <v>0</v>
      </c>
      <c r="DO112" s="118">
        <f t="shared" si="164"/>
        <v>0</v>
      </c>
      <c r="DP112" s="118">
        <f t="shared" si="164"/>
        <v>0</v>
      </c>
      <c r="DQ112" s="118">
        <f t="shared" si="164"/>
        <v>0</v>
      </c>
      <c r="DR112" s="118">
        <f t="shared" si="164"/>
        <v>0</v>
      </c>
      <c r="DS112" s="118">
        <f t="shared" si="164"/>
        <v>0</v>
      </c>
      <c r="DT112" s="118">
        <f t="shared" si="164"/>
        <v>0</v>
      </c>
      <c r="DU112" s="118">
        <f t="shared" si="164"/>
        <v>0</v>
      </c>
      <c r="DV112" s="118">
        <f t="shared" si="164"/>
        <v>0</v>
      </c>
      <c r="DW112" s="118">
        <f t="shared" si="164"/>
        <v>0</v>
      </c>
      <c r="DX112" s="118">
        <f t="shared" si="164"/>
        <v>0</v>
      </c>
      <c r="DY112" s="118">
        <f t="shared" si="164"/>
        <v>0</v>
      </c>
      <c r="DZ112" s="118">
        <f t="shared" si="164"/>
        <v>0</v>
      </c>
      <c r="EA112" s="118">
        <f t="shared" si="164"/>
        <v>0</v>
      </c>
      <c r="EB112" s="118">
        <f t="shared" si="164"/>
        <v>0</v>
      </c>
      <c r="EC112" s="118">
        <f t="shared" si="164"/>
        <v>0</v>
      </c>
      <c r="ED112" s="118">
        <f t="shared" si="164"/>
        <v>0</v>
      </c>
      <c r="EE112" s="118">
        <f t="shared" si="164"/>
        <v>0</v>
      </c>
      <c r="EF112" s="118">
        <f t="shared" si="164"/>
        <v>0</v>
      </c>
    </row>
    <row r="113" spans="61:136">
      <c r="BI113" s="120">
        <f t="shared" ref="BI113:CQ113" si="165">IF(BI$81=0,0,+BI33/BI$81*$AQ33)</f>
        <v>0</v>
      </c>
      <c r="BJ113" s="120">
        <f t="shared" si="165"/>
        <v>0</v>
      </c>
      <c r="BK113" s="120">
        <f t="shared" si="165"/>
        <v>0</v>
      </c>
      <c r="BL113" s="120">
        <f t="shared" si="165"/>
        <v>0</v>
      </c>
      <c r="BM113" s="120">
        <f t="shared" si="165"/>
        <v>0</v>
      </c>
      <c r="BN113" s="120">
        <f t="shared" si="165"/>
        <v>0</v>
      </c>
      <c r="BO113" s="120">
        <f t="shared" si="165"/>
        <v>0</v>
      </c>
      <c r="BP113" s="120">
        <f t="shared" si="165"/>
        <v>0</v>
      </c>
      <c r="BQ113" s="120">
        <f t="shared" si="165"/>
        <v>0</v>
      </c>
      <c r="BR113" s="120">
        <f t="shared" si="165"/>
        <v>0</v>
      </c>
      <c r="BS113" s="120">
        <f t="shared" si="165"/>
        <v>0</v>
      </c>
      <c r="BT113" s="120">
        <f t="shared" si="165"/>
        <v>0</v>
      </c>
      <c r="BU113" s="120">
        <f t="shared" si="165"/>
        <v>0</v>
      </c>
      <c r="BV113" s="120">
        <f t="shared" si="165"/>
        <v>0</v>
      </c>
      <c r="BW113" s="120">
        <f t="shared" si="165"/>
        <v>0</v>
      </c>
      <c r="BX113" s="120">
        <f t="shared" si="165"/>
        <v>0</v>
      </c>
      <c r="BY113" s="120">
        <f t="shared" si="165"/>
        <v>0</v>
      </c>
      <c r="BZ113" s="120">
        <f t="shared" si="165"/>
        <v>0</v>
      </c>
      <c r="CA113" s="120">
        <f t="shared" si="165"/>
        <v>0</v>
      </c>
      <c r="CB113" s="120">
        <f t="shared" si="165"/>
        <v>0</v>
      </c>
      <c r="CC113" s="120">
        <f t="shared" si="165"/>
        <v>0</v>
      </c>
      <c r="CD113" s="120">
        <f t="shared" si="165"/>
        <v>0</v>
      </c>
      <c r="CE113" s="120">
        <f t="shared" si="165"/>
        <v>0</v>
      </c>
      <c r="CF113" s="120">
        <f t="shared" si="165"/>
        <v>0</v>
      </c>
      <c r="CG113" s="120">
        <f t="shared" si="165"/>
        <v>0</v>
      </c>
      <c r="CH113" s="120">
        <f t="shared" si="165"/>
        <v>0</v>
      </c>
      <c r="CI113" s="120">
        <f t="shared" si="165"/>
        <v>0</v>
      </c>
      <c r="CJ113" s="120">
        <f t="shared" si="165"/>
        <v>0</v>
      </c>
      <c r="CK113" s="120">
        <f t="shared" si="165"/>
        <v>0</v>
      </c>
      <c r="CL113" s="120">
        <f t="shared" si="165"/>
        <v>0</v>
      </c>
      <c r="CM113" s="120">
        <f t="shared" si="165"/>
        <v>0</v>
      </c>
      <c r="CN113" s="120">
        <f t="shared" si="165"/>
        <v>0</v>
      </c>
      <c r="CO113" s="120">
        <f t="shared" si="165"/>
        <v>0</v>
      </c>
      <c r="CP113" s="120">
        <f t="shared" si="165"/>
        <v>0</v>
      </c>
      <c r="CQ113" s="120">
        <f t="shared" si="165"/>
        <v>0</v>
      </c>
      <c r="CR113" s="120">
        <f t="shared" ref="CR113:DF113" si="166">IF(CR$81=0,0,+CR33/CR$81*$AQ33)</f>
        <v>0</v>
      </c>
      <c r="CS113" s="120">
        <f t="shared" si="166"/>
        <v>0</v>
      </c>
      <c r="CT113" s="120">
        <f t="shared" si="166"/>
        <v>0</v>
      </c>
      <c r="CU113" s="120">
        <f t="shared" si="166"/>
        <v>0</v>
      </c>
      <c r="CV113" s="120">
        <f t="shared" si="166"/>
        <v>0</v>
      </c>
      <c r="CW113" s="120">
        <f t="shared" si="166"/>
        <v>0</v>
      </c>
      <c r="CX113" s="120">
        <f t="shared" si="166"/>
        <v>0</v>
      </c>
      <c r="CY113" s="120">
        <f t="shared" si="166"/>
        <v>0</v>
      </c>
      <c r="CZ113" s="120">
        <f t="shared" si="166"/>
        <v>0</v>
      </c>
      <c r="DA113" s="120">
        <f t="shared" si="166"/>
        <v>0</v>
      </c>
      <c r="DB113" s="120">
        <f t="shared" si="166"/>
        <v>0</v>
      </c>
      <c r="DC113" s="120">
        <f t="shared" si="166"/>
        <v>0</v>
      </c>
      <c r="DD113" s="120">
        <f t="shared" si="166"/>
        <v>0</v>
      </c>
      <c r="DE113" s="120">
        <f t="shared" si="166"/>
        <v>0</v>
      </c>
      <c r="DF113" s="120">
        <f t="shared" si="166"/>
        <v>0</v>
      </c>
      <c r="DG113" s="29"/>
      <c r="DH113" s="118">
        <f t="shared" ref="DH113:EF113" si="167">IF(+$M33=DH$89,$AP33,0)</f>
        <v>0</v>
      </c>
      <c r="DI113" s="118">
        <f t="shared" si="167"/>
        <v>0</v>
      </c>
      <c r="DJ113" s="118">
        <f t="shared" si="167"/>
        <v>0</v>
      </c>
      <c r="DK113" s="118">
        <f t="shared" si="167"/>
        <v>0</v>
      </c>
      <c r="DL113" s="118">
        <f t="shared" si="167"/>
        <v>0</v>
      </c>
      <c r="DM113" s="118">
        <f t="shared" si="167"/>
        <v>0</v>
      </c>
      <c r="DN113" s="118">
        <f t="shared" si="167"/>
        <v>0</v>
      </c>
      <c r="DO113" s="118">
        <f t="shared" si="167"/>
        <v>0</v>
      </c>
      <c r="DP113" s="118">
        <f t="shared" si="167"/>
        <v>0</v>
      </c>
      <c r="DQ113" s="118">
        <f t="shared" si="167"/>
        <v>0</v>
      </c>
      <c r="DR113" s="118">
        <f t="shared" si="167"/>
        <v>0</v>
      </c>
      <c r="DS113" s="118">
        <f t="shared" si="167"/>
        <v>0</v>
      </c>
      <c r="DT113" s="118">
        <f t="shared" si="167"/>
        <v>0</v>
      </c>
      <c r="DU113" s="118">
        <f t="shared" si="167"/>
        <v>0</v>
      </c>
      <c r="DV113" s="118">
        <f t="shared" si="167"/>
        <v>0</v>
      </c>
      <c r="DW113" s="118">
        <f t="shared" si="167"/>
        <v>0</v>
      </c>
      <c r="DX113" s="118">
        <f t="shared" si="167"/>
        <v>0</v>
      </c>
      <c r="DY113" s="118">
        <f t="shared" si="167"/>
        <v>0</v>
      </c>
      <c r="DZ113" s="118">
        <f t="shared" si="167"/>
        <v>0</v>
      </c>
      <c r="EA113" s="118">
        <f t="shared" si="167"/>
        <v>0</v>
      </c>
      <c r="EB113" s="118">
        <f t="shared" si="167"/>
        <v>0</v>
      </c>
      <c r="EC113" s="118">
        <f t="shared" si="167"/>
        <v>0</v>
      </c>
      <c r="ED113" s="118">
        <f t="shared" si="167"/>
        <v>0</v>
      </c>
      <c r="EE113" s="118">
        <f t="shared" si="167"/>
        <v>0</v>
      </c>
      <c r="EF113" s="118">
        <f t="shared" si="167"/>
        <v>0</v>
      </c>
    </row>
    <row r="114" spans="61:136">
      <c r="BI114" s="120">
        <f t="shared" ref="BI114:CQ114" si="168">IF(BI$81=0,0,+BI34/BI$81*$AQ34)</f>
        <v>0</v>
      </c>
      <c r="BJ114" s="120">
        <f t="shared" si="168"/>
        <v>0</v>
      </c>
      <c r="BK114" s="120">
        <f t="shared" si="168"/>
        <v>0</v>
      </c>
      <c r="BL114" s="120">
        <f t="shared" si="168"/>
        <v>0</v>
      </c>
      <c r="BM114" s="120">
        <f t="shared" si="168"/>
        <v>0</v>
      </c>
      <c r="BN114" s="120">
        <f t="shared" si="168"/>
        <v>0</v>
      </c>
      <c r="BO114" s="120">
        <f t="shared" si="168"/>
        <v>0</v>
      </c>
      <c r="BP114" s="120">
        <f t="shared" si="168"/>
        <v>0</v>
      </c>
      <c r="BQ114" s="120">
        <f t="shared" si="168"/>
        <v>0</v>
      </c>
      <c r="BR114" s="120">
        <f t="shared" si="168"/>
        <v>0</v>
      </c>
      <c r="BS114" s="120">
        <f t="shared" si="168"/>
        <v>0</v>
      </c>
      <c r="BT114" s="120">
        <f t="shared" si="168"/>
        <v>0</v>
      </c>
      <c r="BU114" s="120">
        <f t="shared" si="168"/>
        <v>0</v>
      </c>
      <c r="BV114" s="120">
        <f t="shared" si="168"/>
        <v>0</v>
      </c>
      <c r="BW114" s="120">
        <f t="shared" si="168"/>
        <v>0</v>
      </c>
      <c r="BX114" s="120">
        <f t="shared" si="168"/>
        <v>0</v>
      </c>
      <c r="BY114" s="120">
        <f t="shared" si="168"/>
        <v>0</v>
      </c>
      <c r="BZ114" s="120">
        <f t="shared" si="168"/>
        <v>0</v>
      </c>
      <c r="CA114" s="120">
        <f t="shared" si="168"/>
        <v>0</v>
      </c>
      <c r="CB114" s="120">
        <f t="shared" si="168"/>
        <v>0</v>
      </c>
      <c r="CC114" s="120">
        <f t="shared" si="168"/>
        <v>0</v>
      </c>
      <c r="CD114" s="120">
        <f t="shared" si="168"/>
        <v>0</v>
      </c>
      <c r="CE114" s="120">
        <f t="shared" si="168"/>
        <v>0</v>
      </c>
      <c r="CF114" s="120">
        <f t="shared" si="168"/>
        <v>0</v>
      </c>
      <c r="CG114" s="120">
        <f t="shared" si="168"/>
        <v>0</v>
      </c>
      <c r="CH114" s="120">
        <f t="shared" si="168"/>
        <v>0</v>
      </c>
      <c r="CI114" s="120">
        <f t="shared" si="168"/>
        <v>0</v>
      </c>
      <c r="CJ114" s="120">
        <f t="shared" si="168"/>
        <v>0</v>
      </c>
      <c r="CK114" s="120">
        <f t="shared" si="168"/>
        <v>0</v>
      </c>
      <c r="CL114" s="120">
        <f t="shared" si="168"/>
        <v>0</v>
      </c>
      <c r="CM114" s="120">
        <f t="shared" si="168"/>
        <v>0</v>
      </c>
      <c r="CN114" s="120">
        <f t="shared" si="168"/>
        <v>0</v>
      </c>
      <c r="CO114" s="120">
        <f t="shared" si="168"/>
        <v>0</v>
      </c>
      <c r="CP114" s="120">
        <f t="shared" si="168"/>
        <v>0</v>
      </c>
      <c r="CQ114" s="120">
        <f t="shared" si="168"/>
        <v>0</v>
      </c>
      <c r="CR114" s="120">
        <f t="shared" ref="CR114:DF114" si="169">IF(CR$81=0,0,+CR34/CR$81*$AQ34)</f>
        <v>0</v>
      </c>
      <c r="CS114" s="120">
        <f t="shared" si="169"/>
        <v>0</v>
      </c>
      <c r="CT114" s="120">
        <f t="shared" si="169"/>
        <v>0</v>
      </c>
      <c r="CU114" s="120">
        <f t="shared" si="169"/>
        <v>0</v>
      </c>
      <c r="CV114" s="120">
        <f t="shared" si="169"/>
        <v>0</v>
      </c>
      <c r="CW114" s="120">
        <f t="shared" si="169"/>
        <v>0</v>
      </c>
      <c r="CX114" s="120">
        <f t="shared" si="169"/>
        <v>0</v>
      </c>
      <c r="CY114" s="120">
        <f t="shared" si="169"/>
        <v>0</v>
      </c>
      <c r="CZ114" s="120">
        <f t="shared" si="169"/>
        <v>0</v>
      </c>
      <c r="DA114" s="120">
        <f t="shared" si="169"/>
        <v>0</v>
      </c>
      <c r="DB114" s="120">
        <f t="shared" si="169"/>
        <v>0</v>
      </c>
      <c r="DC114" s="120">
        <f t="shared" si="169"/>
        <v>0</v>
      </c>
      <c r="DD114" s="120">
        <f t="shared" si="169"/>
        <v>0</v>
      </c>
      <c r="DE114" s="120">
        <f t="shared" si="169"/>
        <v>0</v>
      </c>
      <c r="DF114" s="120">
        <f t="shared" si="169"/>
        <v>0</v>
      </c>
      <c r="DG114" s="29"/>
      <c r="DH114" s="118">
        <f t="shared" ref="DH114:EF114" si="170">IF(+$M34=DH$89,$AP34,0)</f>
        <v>0</v>
      </c>
      <c r="DI114" s="118">
        <f t="shared" si="170"/>
        <v>0</v>
      </c>
      <c r="DJ114" s="118">
        <f t="shared" si="170"/>
        <v>0</v>
      </c>
      <c r="DK114" s="118">
        <f t="shared" si="170"/>
        <v>0</v>
      </c>
      <c r="DL114" s="118">
        <f t="shared" si="170"/>
        <v>0</v>
      </c>
      <c r="DM114" s="118">
        <f t="shared" si="170"/>
        <v>0</v>
      </c>
      <c r="DN114" s="118">
        <f t="shared" si="170"/>
        <v>0</v>
      </c>
      <c r="DO114" s="118">
        <f t="shared" si="170"/>
        <v>0</v>
      </c>
      <c r="DP114" s="118">
        <f t="shared" si="170"/>
        <v>0</v>
      </c>
      <c r="DQ114" s="118">
        <f t="shared" si="170"/>
        <v>0</v>
      </c>
      <c r="DR114" s="118">
        <f t="shared" si="170"/>
        <v>0</v>
      </c>
      <c r="DS114" s="118">
        <f t="shared" si="170"/>
        <v>0</v>
      </c>
      <c r="DT114" s="118">
        <f t="shared" si="170"/>
        <v>0</v>
      </c>
      <c r="DU114" s="118">
        <f t="shared" si="170"/>
        <v>0</v>
      </c>
      <c r="DV114" s="118">
        <f t="shared" si="170"/>
        <v>0</v>
      </c>
      <c r="DW114" s="118">
        <f t="shared" si="170"/>
        <v>0</v>
      </c>
      <c r="DX114" s="118">
        <f t="shared" si="170"/>
        <v>0</v>
      </c>
      <c r="DY114" s="118">
        <f t="shared" si="170"/>
        <v>0</v>
      </c>
      <c r="DZ114" s="118">
        <f t="shared" si="170"/>
        <v>0</v>
      </c>
      <c r="EA114" s="118">
        <f t="shared" si="170"/>
        <v>0</v>
      </c>
      <c r="EB114" s="118">
        <f t="shared" si="170"/>
        <v>0</v>
      </c>
      <c r="EC114" s="118">
        <f t="shared" si="170"/>
        <v>0</v>
      </c>
      <c r="ED114" s="118">
        <f t="shared" si="170"/>
        <v>0</v>
      </c>
      <c r="EE114" s="118">
        <f t="shared" si="170"/>
        <v>0</v>
      </c>
      <c r="EF114" s="118">
        <f t="shared" si="170"/>
        <v>0</v>
      </c>
    </row>
    <row r="115" spans="61:136">
      <c r="BI115" s="120">
        <f t="shared" ref="BI115:CQ115" si="171">IF(BI$81=0,0,+BI35/BI$81*$AQ35)</f>
        <v>0</v>
      </c>
      <c r="BJ115" s="120">
        <f t="shared" si="171"/>
        <v>0</v>
      </c>
      <c r="BK115" s="120">
        <f t="shared" si="171"/>
        <v>0</v>
      </c>
      <c r="BL115" s="120">
        <f t="shared" si="171"/>
        <v>0</v>
      </c>
      <c r="BM115" s="120">
        <f t="shared" si="171"/>
        <v>0</v>
      </c>
      <c r="BN115" s="120">
        <f t="shared" si="171"/>
        <v>0</v>
      </c>
      <c r="BO115" s="120">
        <f t="shared" si="171"/>
        <v>0</v>
      </c>
      <c r="BP115" s="120">
        <f t="shared" si="171"/>
        <v>0</v>
      </c>
      <c r="BQ115" s="120">
        <f t="shared" si="171"/>
        <v>0</v>
      </c>
      <c r="BR115" s="120">
        <f t="shared" si="171"/>
        <v>0</v>
      </c>
      <c r="BS115" s="120">
        <f t="shared" si="171"/>
        <v>0</v>
      </c>
      <c r="BT115" s="120">
        <f t="shared" si="171"/>
        <v>0</v>
      </c>
      <c r="BU115" s="120">
        <f t="shared" si="171"/>
        <v>0</v>
      </c>
      <c r="BV115" s="120">
        <f t="shared" si="171"/>
        <v>0</v>
      </c>
      <c r="BW115" s="120">
        <f t="shared" si="171"/>
        <v>0</v>
      </c>
      <c r="BX115" s="120">
        <f t="shared" si="171"/>
        <v>0</v>
      </c>
      <c r="BY115" s="120">
        <f t="shared" si="171"/>
        <v>0</v>
      </c>
      <c r="BZ115" s="120">
        <f t="shared" si="171"/>
        <v>0</v>
      </c>
      <c r="CA115" s="120">
        <f t="shared" si="171"/>
        <v>0</v>
      </c>
      <c r="CB115" s="120">
        <f t="shared" si="171"/>
        <v>0</v>
      </c>
      <c r="CC115" s="120">
        <f t="shared" si="171"/>
        <v>0</v>
      </c>
      <c r="CD115" s="120">
        <f t="shared" si="171"/>
        <v>0</v>
      </c>
      <c r="CE115" s="120">
        <f t="shared" si="171"/>
        <v>0</v>
      </c>
      <c r="CF115" s="120">
        <f t="shared" si="171"/>
        <v>0</v>
      </c>
      <c r="CG115" s="120">
        <f t="shared" si="171"/>
        <v>0</v>
      </c>
      <c r="CH115" s="120">
        <f t="shared" si="171"/>
        <v>0</v>
      </c>
      <c r="CI115" s="120">
        <f t="shared" si="171"/>
        <v>0</v>
      </c>
      <c r="CJ115" s="120">
        <f t="shared" si="171"/>
        <v>0</v>
      </c>
      <c r="CK115" s="120">
        <f t="shared" si="171"/>
        <v>0</v>
      </c>
      <c r="CL115" s="120">
        <f t="shared" si="171"/>
        <v>0</v>
      </c>
      <c r="CM115" s="120">
        <f t="shared" si="171"/>
        <v>0</v>
      </c>
      <c r="CN115" s="120">
        <f t="shared" si="171"/>
        <v>0</v>
      </c>
      <c r="CO115" s="120">
        <f t="shared" si="171"/>
        <v>0</v>
      </c>
      <c r="CP115" s="120">
        <f t="shared" si="171"/>
        <v>0</v>
      </c>
      <c r="CQ115" s="120">
        <f t="shared" si="171"/>
        <v>0</v>
      </c>
      <c r="CR115" s="120">
        <f t="shared" ref="CR115:DF115" si="172">IF(CR$81=0,0,+CR35/CR$81*$AQ35)</f>
        <v>0</v>
      </c>
      <c r="CS115" s="120">
        <f t="shared" si="172"/>
        <v>0</v>
      </c>
      <c r="CT115" s="120">
        <f t="shared" si="172"/>
        <v>0</v>
      </c>
      <c r="CU115" s="120">
        <f t="shared" si="172"/>
        <v>0</v>
      </c>
      <c r="CV115" s="120">
        <f t="shared" si="172"/>
        <v>0</v>
      </c>
      <c r="CW115" s="120">
        <f t="shared" si="172"/>
        <v>0</v>
      </c>
      <c r="CX115" s="120">
        <f t="shared" si="172"/>
        <v>0</v>
      </c>
      <c r="CY115" s="120">
        <f t="shared" si="172"/>
        <v>0</v>
      </c>
      <c r="CZ115" s="120">
        <f t="shared" si="172"/>
        <v>0</v>
      </c>
      <c r="DA115" s="120">
        <f t="shared" si="172"/>
        <v>0</v>
      </c>
      <c r="DB115" s="120">
        <f t="shared" si="172"/>
        <v>0</v>
      </c>
      <c r="DC115" s="120">
        <f t="shared" si="172"/>
        <v>0</v>
      </c>
      <c r="DD115" s="120">
        <f t="shared" si="172"/>
        <v>0</v>
      </c>
      <c r="DE115" s="120">
        <f t="shared" si="172"/>
        <v>0</v>
      </c>
      <c r="DF115" s="120">
        <f t="shared" si="172"/>
        <v>0</v>
      </c>
      <c r="DG115" s="29"/>
      <c r="DH115" s="118">
        <f t="shared" ref="DH115:EF115" si="173">IF(+$M35=DH$89,$AP35,0)</f>
        <v>0</v>
      </c>
      <c r="DI115" s="118">
        <f t="shared" si="173"/>
        <v>0</v>
      </c>
      <c r="DJ115" s="118">
        <f t="shared" si="173"/>
        <v>0</v>
      </c>
      <c r="DK115" s="118">
        <f t="shared" si="173"/>
        <v>0</v>
      </c>
      <c r="DL115" s="118">
        <f t="shared" si="173"/>
        <v>0</v>
      </c>
      <c r="DM115" s="118">
        <f t="shared" si="173"/>
        <v>0</v>
      </c>
      <c r="DN115" s="118">
        <f t="shared" si="173"/>
        <v>0</v>
      </c>
      <c r="DO115" s="118">
        <f t="shared" si="173"/>
        <v>0</v>
      </c>
      <c r="DP115" s="118">
        <f t="shared" si="173"/>
        <v>0</v>
      </c>
      <c r="DQ115" s="118">
        <f t="shared" si="173"/>
        <v>0</v>
      </c>
      <c r="DR115" s="118">
        <f t="shared" si="173"/>
        <v>0</v>
      </c>
      <c r="DS115" s="118">
        <f t="shared" si="173"/>
        <v>0</v>
      </c>
      <c r="DT115" s="118">
        <f t="shared" si="173"/>
        <v>0</v>
      </c>
      <c r="DU115" s="118">
        <f t="shared" si="173"/>
        <v>0</v>
      </c>
      <c r="DV115" s="118">
        <f t="shared" si="173"/>
        <v>0</v>
      </c>
      <c r="DW115" s="118">
        <f t="shared" si="173"/>
        <v>0</v>
      </c>
      <c r="DX115" s="118">
        <f t="shared" si="173"/>
        <v>0</v>
      </c>
      <c r="DY115" s="118">
        <f t="shared" si="173"/>
        <v>0</v>
      </c>
      <c r="DZ115" s="118">
        <f t="shared" si="173"/>
        <v>0</v>
      </c>
      <c r="EA115" s="118">
        <f t="shared" si="173"/>
        <v>0</v>
      </c>
      <c r="EB115" s="118">
        <f t="shared" si="173"/>
        <v>0</v>
      </c>
      <c r="EC115" s="118">
        <f t="shared" si="173"/>
        <v>0</v>
      </c>
      <c r="ED115" s="118">
        <f t="shared" si="173"/>
        <v>0</v>
      </c>
      <c r="EE115" s="118">
        <f t="shared" si="173"/>
        <v>0</v>
      </c>
      <c r="EF115" s="118">
        <f t="shared" si="173"/>
        <v>0</v>
      </c>
    </row>
    <row r="116" spans="61:136">
      <c r="BI116" s="120">
        <f t="shared" ref="BI116:CQ116" si="174">IF(BI$81=0,0,+BI36/BI$81*$AQ36)</f>
        <v>0</v>
      </c>
      <c r="BJ116" s="120">
        <f t="shared" si="174"/>
        <v>0</v>
      </c>
      <c r="BK116" s="120">
        <f t="shared" si="174"/>
        <v>0</v>
      </c>
      <c r="BL116" s="120">
        <f t="shared" si="174"/>
        <v>0</v>
      </c>
      <c r="BM116" s="120">
        <f t="shared" si="174"/>
        <v>0</v>
      </c>
      <c r="BN116" s="120">
        <f t="shared" si="174"/>
        <v>0</v>
      </c>
      <c r="BO116" s="120">
        <f t="shared" si="174"/>
        <v>0</v>
      </c>
      <c r="BP116" s="120">
        <f t="shared" si="174"/>
        <v>0</v>
      </c>
      <c r="BQ116" s="120">
        <f t="shared" si="174"/>
        <v>0</v>
      </c>
      <c r="BR116" s="120">
        <f t="shared" si="174"/>
        <v>0</v>
      </c>
      <c r="BS116" s="120">
        <f t="shared" si="174"/>
        <v>0</v>
      </c>
      <c r="BT116" s="120">
        <f t="shared" si="174"/>
        <v>0</v>
      </c>
      <c r="BU116" s="120">
        <f t="shared" si="174"/>
        <v>0</v>
      </c>
      <c r="BV116" s="120">
        <f t="shared" si="174"/>
        <v>0</v>
      </c>
      <c r="BW116" s="120">
        <f t="shared" si="174"/>
        <v>0</v>
      </c>
      <c r="BX116" s="120">
        <f t="shared" si="174"/>
        <v>0</v>
      </c>
      <c r="BY116" s="120">
        <f t="shared" si="174"/>
        <v>0</v>
      </c>
      <c r="BZ116" s="120">
        <f t="shared" si="174"/>
        <v>0</v>
      </c>
      <c r="CA116" s="120">
        <f t="shared" si="174"/>
        <v>0</v>
      </c>
      <c r="CB116" s="120">
        <f t="shared" si="174"/>
        <v>0</v>
      </c>
      <c r="CC116" s="120">
        <f t="shared" si="174"/>
        <v>0</v>
      </c>
      <c r="CD116" s="120">
        <f t="shared" si="174"/>
        <v>0</v>
      </c>
      <c r="CE116" s="120">
        <f t="shared" si="174"/>
        <v>0</v>
      </c>
      <c r="CF116" s="120">
        <f t="shared" si="174"/>
        <v>0</v>
      </c>
      <c r="CG116" s="120">
        <f t="shared" si="174"/>
        <v>0</v>
      </c>
      <c r="CH116" s="120">
        <f t="shared" si="174"/>
        <v>0</v>
      </c>
      <c r="CI116" s="120">
        <f t="shared" si="174"/>
        <v>0</v>
      </c>
      <c r="CJ116" s="120">
        <f t="shared" si="174"/>
        <v>0</v>
      </c>
      <c r="CK116" s="120">
        <f t="shared" si="174"/>
        <v>0</v>
      </c>
      <c r="CL116" s="120">
        <f t="shared" si="174"/>
        <v>0</v>
      </c>
      <c r="CM116" s="120">
        <f t="shared" si="174"/>
        <v>0</v>
      </c>
      <c r="CN116" s="120">
        <f t="shared" si="174"/>
        <v>0</v>
      </c>
      <c r="CO116" s="120">
        <f t="shared" si="174"/>
        <v>0</v>
      </c>
      <c r="CP116" s="120">
        <f t="shared" si="174"/>
        <v>0</v>
      </c>
      <c r="CQ116" s="120">
        <f t="shared" si="174"/>
        <v>0</v>
      </c>
      <c r="CR116" s="120">
        <f t="shared" ref="CR116:DF116" si="175">IF(CR$81=0,0,+CR36/CR$81*$AQ36)</f>
        <v>0</v>
      </c>
      <c r="CS116" s="120">
        <f t="shared" si="175"/>
        <v>0</v>
      </c>
      <c r="CT116" s="120">
        <f t="shared" si="175"/>
        <v>0</v>
      </c>
      <c r="CU116" s="120">
        <f t="shared" si="175"/>
        <v>0</v>
      </c>
      <c r="CV116" s="120">
        <f t="shared" si="175"/>
        <v>0</v>
      </c>
      <c r="CW116" s="120">
        <f t="shared" si="175"/>
        <v>0</v>
      </c>
      <c r="CX116" s="120">
        <f t="shared" si="175"/>
        <v>0</v>
      </c>
      <c r="CY116" s="120">
        <f t="shared" si="175"/>
        <v>0</v>
      </c>
      <c r="CZ116" s="120">
        <f t="shared" si="175"/>
        <v>0</v>
      </c>
      <c r="DA116" s="120">
        <f t="shared" si="175"/>
        <v>0</v>
      </c>
      <c r="DB116" s="120">
        <f t="shared" si="175"/>
        <v>0</v>
      </c>
      <c r="DC116" s="120">
        <f t="shared" si="175"/>
        <v>0</v>
      </c>
      <c r="DD116" s="120">
        <f t="shared" si="175"/>
        <v>0</v>
      </c>
      <c r="DE116" s="120">
        <f t="shared" si="175"/>
        <v>0</v>
      </c>
      <c r="DF116" s="120">
        <f t="shared" si="175"/>
        <v>0</v>
      </c>
      <c r="DG116" s="29"/>
      <c r="DH116" s="118">
        <f t="shared" ref="DH116:EF116" si="176">IF(+$M36=DH$89,$AP36,0)</f>
        <v>0</v>
      </c>
      <c r="DI116" s="118">
        <f t="shared" si="176"/>
        <v>0</v>
      </c>
      <c r="DJ116" s="118">
        <f t="shared" si="176"/>
        <v>0</v>
      </c>
      <c r="DK116" s="118">
        <f t="shared" si="176"/>
        <v>0</v>
      </c>
      <c r="DL116" s="118">
        <f t="shared" si="176"/>
        <v>0</v>
      </c>
      <c r="DM116" s="118">
        <f t="shared" si="176"/>
        <v>0</v>
      </c>
      <c r="DN116" s="118">
        <f t="shared" si="176"/>
        <v>0</v>
      </c>
      <c r="DO116" s="118">
        <f t="shared" si="176"/>
        <v>0</v>
      </c>
      <c r="DP116" s="118">
        <f t="shared" si="176"/>
        <v>0</v>
      </c>
      <c r="DQ116" s="118">
        <f t="shared" si="176"/>
        <v>0</v>
      </c>
      <c r="DR116" s="118">
        <f t="shared" si="176"/>
        <v>0</v>
      </c>
      <c r="DS116" s="118">
        <f t="shared" si="176"/>
        <v>0</v>
      </c>
      <c r="DT116" s="118">
        <f t="shared" si="176"/>
        <v>0</v>
      </c>
      <c r="DU116" s="118">
        <f t="shared" si="176"/>
        <v>0</v>
      </c>
      <c r="DV116" s="118">
        <f t="shared" si="176"/>
        <v>0</v>
      </c>
      <c r="DW116" s="118">
        <f t="shared" si="176"/>
        <v>0</v>
      </c>
      <c r="DX116" s="118">
        <f t="shared" si="176"/>
        <v>0</v>
      </c>
      <c r="DY116" s="118">
        <f t="shared" si="176"/>
        <v>0</v>
      </c>
      <c r="DZ116" s="118">
        <f t="shared" si="176"/>
        <v>0</v>
      </c>
      <c r="EA116" s="118">
        <f t="shared" si="176"/>
        <v>0</v>
      </c>
      <c r="EB116" s="118">
        <f t="shared" si="176"/>
        <v>0</v>
      </c>
      <c r="EC116" s="118">
        <f t="shared" si="176"/>
        <v>0</v>
      </c>
      <c r="ED116" s="118">
        <f t="shared" si="176"/>
        <v>0</v>
      </c>
      <c r="EE116" s="118">
        <f t="shared" si="176"/>
        <v>0</v>
      </c>
      <c r="EF116" s="118">
        <f t="shared" si="176"/>
        <v>0</v>
      </c>
    </row>
    <row r="117" spans="61:136">
      <c r="BI117" s="120">
        <f t="shared" ref="BI117:CQ117" si="177">IF(BI$81=0,0,+BI37/BI$81*$AQ37)</f>
        <v>0</v>
      </c>
      <c r="BJ117" s="120">
        <f t="shared" si="177"/>
        <v>0</v>
      </c>
      <c r="BK117" s="120">
        <f t="shared" si="177"/>
        <v>0</v>
      </c>
      <c r="BL117" s="120">
        <f t="shared" si="177"/>
        <v>0</v>
      </c>
      <c r="BM117" s="120">
        <f t="shared" si="177"/>
        <v>0</v>
      </c>
      <c r="BN117" s="120">
        <f t="shared" si="177"/>
        <v>0</v>
      </c>
      <c r="BO117" s="120">
        <f t="shared" si="177"/>
        <v>0</v>
      </c>
      <c r="BP117" s="120">
        <f t="shared" si="177"/>
        <v>0</v>
      </c>
      <c r="BQ117" s="120">
        <f t="shared" si="177"/>
        <v>0</v>
      </c>
      <c r="BR117" s="120">
        <f t="shared" si="177"/>
        <v>0</v>
      </c>
      <c r="BS117" s="120">
        <f t="shared" si="177"/>
        <v>0</v>
      </c>
      <c r="BT117" s="120">
        <f t="shared" si="177"/>
        <v>0</v>
      </c>
      <c r="BU117" s="120">
        <f t="shared" si="177"/>
        <v>0</v>
      </c>
      <c r="BV117" s="120">
        <f t="shared" si="177"/>
        <v>0</v>
      </c>
      <c r="BW117" s="120">
        <f t="shared" si="177"/>
        <v>0</v>
      </c>
      <c r="BX117" s="120">
        <f t="shared" si="177"/>
        <v>0</v>
      </c>
      <c r="BY117" s="120">
        <f t="shared" si="177"/>
        <v>0</v>
      </c>
      <c r="BZ117" s="120">
        <f t="shared" si="177"/>
        <v>0</v>
      </c>
      <c r="CA117" s="120">
        <f t="shared" si="177"/>
        <v>0</v>
      </c>
      <c r="CB117" s="120">
        <f t="shared" si="177"/>
        <v>0</v>
      </c>
      <c r="CC117" s="120">
        <f t="shared" si="177"/>
        <v>0</v>
      </c>
      <c r="CD117" s="120">
        <f t="shared" si="177"/>
        <v>0</v>
      </c>
      <c r="CE117" s="120">
        <f t="shared" si="177"/>
        <v>0</v>
      </c>
      <c r="CF117" s="120">
        <f t="shared" si="177"/>
        <v>0</v>
      </c>
      <c r="CG117" s="120">
        <f t="shared" si="177"/>
        <v>0</v>
      </c>
      <c r="CH117" s="120">
        <f t="shared" si="177"/>
        <v>0</v>
      </c>
      <c r="CI117" s="120">
        <f t="shared" si="177"/>
        <v>0</v>
      </c>
      <c r="CJ117" s="120">
        <f t="shared" si="177"/>
        <v>0</v>
      </c>
      <c r="CK117" s="120">
        <f t="shared" si="177"/>
        <v>0</v>
      </c>
      <c r="CL117" s="120">
        <f t="shared" si="177"/>
        <v>0</v>
      </c>
      <c r="CM117" s="120">
        <f t="shared" si="177"/>
        <v>0</v>
      </c>
      <c r="CN117" s="120">
        <f t="shared" si="177"/>
        <v>0</v>
      </c>
      <c r="CO117" s="120">
        <f t="shared" si="177"/>
        <v>0</v>
      </c>
      <c r="CP117" s="120">
        <f t="shared" si="177"/>
        <v>0</v>
      </c>
      <c r="CQ117" s="120">
        <f t="shared" si="177"/>
        <v>0</v>
      </c>
      <c r="CR117" s="120">
        <f t="shared" ref="CR117:DF117" si="178">IF(CR$81=0,0,+CR37/CR$81*$AQ37)</f>
        <v>0</v>
      </c>
      <c r="CS117" s="120">
        <f t="shared" si="178"/>
        <v>0</v>
      </c>
      <c r="CT117" s="120">
        <f t="shared" si="178"/>
        <v>0</v>
      </c>
      <c r="CU117" s="120">
        <f t="shared" si="178"/>
        <v>0</v>
      </c>
      <c r="CV117" s="120">
        <f t="shared" si="178"/>
        <v>0</v>
      </c>
      <c r="CW117" s="120">
        <f t="shared" si="178"/>
        <v>0</v>
      </c>
      <c r="CX117" s="120">
        <f t="shared" si="178"/>
        <v>0</v>
      </c>
      <c r="CY117" s="120">
        <f t="shared" si="178"/>
        <v>0</v>
      </c>
      <c r="CZ117" s="120">
        <f t="shared" si="178"/>
        <v>0</v>
      </c>
      <c r="DA117" s="120">
        <f t="shared" si="178"/>
        <v>0</v>
      </c>
      <c r="DB117" s="120">
        <f t="shared" si="178"/>
        <v>0</v>
      </c>
      <c r="DC117" s="120">
        <f t="shared" si="178"/>
        <v>0</v>
      </c>
      <c r="DD117" s="120">
        <f t="shared" si="178"/>
        <v>0</v>
      </c>
      <c r="DE117" s="120">
        <f t="shared" si="178"/>
        <v>0</v>
      </c>
      <c r="DF117" s="120">
        <f t="shared" si="178"/>
        <v>0</v>
      </c>
      <c r="DG117" s="29"/>
      <c r="DH117" s="118">
        <f t="shared" ref="DH117:EF117" si="179">IF(+$M37=DH$89,$AP37,0)</f>
        <v>0</v>
      </c>
      <c r="DI117" s="118">
        <f t="shared" si="179"/>
        <v>0</v>
      </c>
      <c r="DJ117" s="118">
        <f t="shared" si="179"/>
        <v>0</v>
      </c>
      <c r="DK117" s="118">
        <f t="shared" si="179"/>
        <v>0</v>
      </c>
      <c r="DL117" s="118">
        <f t="shared" si="179"/>
        <v>0</v>
      </c>
      <c r="DM117" s="118">
        <f t="shared" si="179"/>
        <v>0</v>
      </c>
      <c r="DN117" s="118">
        <f t="shared" si="179"/>
        <v>0</v>
      </c>
      <c r="DO117" s="118">
        <f t="shared" si="179"/>
        <v>0</v>
      </c>
      <c r="DP117" s="118">
        <f t="shared" si="179"/>
        <v>0</v>
      </c>
      <c r="DQ117" s="118">
        <f t="shared" si="179"/>
        <v>0</v>
      </c>
      <c r="DR117" s="118">
        <f t="shared" si="179"/>
        <v>0</v>
      </c>
      <c r="DS117" s="118">
        <f t="shared" si="179"/>
        <v>0</v>
      </c>
      <c r="DT117" s="118">
        <f t="shared" si="179"/>
        <v>0</v>
      </c>
      <c r="DU117" s="118">
        <f t="shared" si="179"/>
        <v>0</v>
      </c>
      <c r="DV117" s="118">
        <f t="shared" si="179"/>
        <v>0</v>
      </c>
      <c r="DW117" s="118">
        <f t="shared" si="179"/>
        <v>0</v>
      </c>
      <c r="DX117" s="118">
        <f t="shared" si="179"/>
        <v>0</v>
      </c>
      <c r="DY117" s="118">
        <f t="shared" si="179"/>
        <v>0</v>
      </c>
      <c r="DZ117" s="118">
        <f t="shared" si="179"/>
        <v>0</v>
      </c>
      <c r="EA117" s="118">
        <f t="shared" si="179"/>
        <v>0</v>
      </c>
      <c r="EB117" s="118">
        <f t="shared" si="179"/>
        <v>0</v>
      </c>
      <c r="EC117" s="118">
        <f t="shared" si="179"/>
        <v>0</v>
      </c>
      <c r="ED117" s="118">
        <f t="shared" si="179"/>
        <v>0</v>
      </c>
      <c r="EE117" s="118">
        <f t="shared" si="179"/>
        <v>0</v>
      </c>
      <c r="EF117" s="118">
        <f t="shared" si="179"/>
        <v>0</v>
      </c>
    </row>
    <row r="118" spans="61:136">
      <c r="BI118" s="120">
        <f t="shared" ref="BI118:CQ118" si="180">IF(BI$81=0,0,+BI38/BI$81*$AQ38)</f>
        <v>0</v>
      </c>
      <c r="BJ118" s="120">
        <f t="shared" si="180"/>
        <v>0</v>
      </c>
      <c r="BK118" s="120">
        <f t="shared" si="180"/>
        <v>0</v>
      </c>
      <c r="BL118" s="120">
        <f t="shared" si="180"/>
        <v>0</v>
      </c>
      <c r="BM118" s="120">
        <f t="shared" si="180"/>
        <v>0</v>
      </c>
      <c r="BN118" s="120">
        <f t="shared" si="180"/>
        <v>0</v>
      </c>
      <c r="BO118" s="120">
        <f t="shared" si="180"/>
        <v>0</v>
      </c>
      <c r="BP118" s="120">
        <f t="shared" si="180"/>
        <v>0</v>
      </c>
      <c r="BQ118" s="120">
        <f t="shared" si="180"/>
        <v>0</v>
      </c>
      <c r="BR118" s="120">
        <f t="shared" si="180"/>
        <v>0</v>
      </c>
      <c r="BS118" s="120">
        <f t="shared" si="180"/>
        <v>0</v>
      </c>
      <c r="BT118" s="120">
        <f t="shared" si="180"/>
        <v>0</v>
      </c>
      <c r="BU118" s="120">
        <f t="shared" si="180"/>
        <v>0</v>
      </c>
      <c r="BV118" s="120">
        <f t="shared" si="180"/>
        <v>0</v>
      </c>
      <c r="BW118" s="120">
        <f t="shared" si="180"/>
        <v>0</v>
      </c>
      <c r="BX118" s="120">
        <f t="shared" si="180"/>
        <v>0</v>
      </c>
      <c r="BY118" s="120">
        <f t="shared" si="180"/>
        <v>0</v>
      </c>
      <c r="BZ118" s="120">
        <f t="shared" si="180"/>
        <v>0</v>
      </c>
      <c r="CA118" s="120">
        <f t="shared" si="180"/>
        <v>0</v>
      </c>
      <c r="CB118" s="120">
        <f t="shared" si="180"/>
        <v>0</v>
      </c>
      <c r="CC118" s="120">
        <f t="shared" si="180"/>
        <v>0</v>
      </c>
      <c r="CD118" s="120">
        <f t="shared" si="180"/>
        <v>0</v>
      </c>
      <c r="CE118" s="120">
        <f t="shared" si="180"/>
        <v>0</v>
      </c>
      <c r="CF118" s="120">
        <f t="shared" si="180"/>
        <v>0</v>
      </c>
      <c r="CG118" s="120">
        <f t="shared" si="180"/>
        <v>0</v>
      </c>
      <c r="CH118" s="120">
        <f t="shared" si="180"/>
        <v>0</v>
      </c>
      <c r="CI118" s="120">
        <f t="shared" si="180"/>
        <v>0</v>
      </c>
      <c r="CJ118" s="120">
        <f t="shared" si="180"/>
        <v>0</v>
      </c>
      <c r="CK118" s="120">
        <f t="shared" si="180"/>
        <v>0</v>
      </c>
      <c r="CL118" s="120">
        <f t="shared" si="180"/>
        <v>0</v>
      </c>
      <c r="CM118" s="120">
        <f t="shared" si="180"/>
        <v>0</v>
      </c>
      <c r="CN118" s="120">
        <f t="shared" si="180"/>
        <v>0</v>
      </c>
      <c r="CO118" s="120">
        <f t="shared" si="180"/>
        <v>0</v>
      </c>
      <c r="CP118" s="120">
        <f t="shared" si="180"/>
        <v>0</v>
      </c>
      <c r="CQ118" s="120">
        <f t="shared" si="180"/>
        <v>0</v>
      </c>
      <c r="CR118" s="120">
        <f t="shared" ref="CR118:DF118" si="181">IF(CR$81=0,0,+CR38/CR$81*$AQ38)</f>
        <v>0</v>
      </c>
      <c r="CS118" s="120">
        <f t="shared" si="181"/>
        <v>0</v>
      </c>
      <c r="CT118" s="120">
        <f t="shared" si="181"/>
        <v>0</v>
      </c>
      <c r="CU118" s="120">
        <f t="shared" si="181"/>
        <v>0</v>
      </c>
      <c r="CV118" s="120">
        <f t="shared" si="181"/>
        <v>0</v>
      </c>
      <c r="CW118" s="120">
        <f t="shared" si="181"/>
        <v>0</v>
      </c>
      <c r="CX118" s="120">
        <f t="shared" si="181"/>
        <v>0</v>
      </c>
      <c r="CY118" s="120">
        <f t="shared" si="181"/>
        <v>0</v>
      </c>
      <c r="CZ118" s="120">
        <f t="shared" si="181"/>
        <v>0</v>
      </c>
      <c r="DA118" s="120">
        <f t="shared" si="181"/>
        <v>0</v>
      </c>
      <c r="DB118" s="120">
        <f t="shared" si="181"/>
        <v>0</v>
      </c>
      <c r="DC118" s="120">
        <f t="shared" si="181"/>
        <v>0</v>
      </c>
      <c r="DD118" s="120">
        <f t="shared" si="181"/>
        <v>0</v>
      </c>
      <c r="DE118" s="120">
        <f t="shared" si="181"/>
        <v>0</v>
      </c>
      <c r="DF118" s="120">
        <f t="shared" si="181"/>
        <v>0</v>
      </c>
      <c r="DG118" s="29"/>
      <c r="DH118" s="118">
        <f t="shared" ref="DH118:EF118" si="182">IF(+$M38=DH$89,$AP38,0)</f>
        <v>0</v>
      </c>
      <c r="DI118" s="118">
        <f t="shared" si="182"/>
        <v>0</v>
      </c>
      <c r="DJ118" s="118">
        <f t="shared" si="182"/>
        <v>0</v>
      </c>
      <c r="DK118" s="118">
        <f t="shared" si="182"/>
        <v>0</v>
      </c>
      <c r="DL118" s="118">
        <f t="shared" si="182"/>
        <v>0</v>
      </c>
      <c r="DM118" s="118">
        <f t="shared" si="182"/>
        <v>0</v>
      </c>
      <c r="DN118" s="118">
        <f t="shared" si="182"/>
        <v>0</v>
      </c>
      <c r="DO118" s="118">
        <f t="shared" si="182"/>
        <v>0</v>
      </c>
      <c r="DP118" s="118">
        <f t="shared" si="182"/>
        <v>0</v>
      </c>
      <c r="DQ118" s="118">
        <f t="shared" si="182"/>
        <v>0</v>
      </c>
      <c r="DR118" s="118">
        <f t="shared" si="182"/>
        <v>0</v>
      </c>
      <c r="DS118" s="118">
        <f t="shared" si="182"/>
        <v>0</v>
      </c>
      <c r="DT118" s="118">
        <f t="shared" si="182"/>
        <v>0</v>
      </c>
      <c r="DU118" s="118">
        <f t="shared" si="182"/>
        <v>0</v>
      </c>
      <c r="DV118" s="118">
        <f t="shared" si="182"/>
        <v>0</v>
      </c>
      <c r="DW118" s="118">
        <f t="shared" si="182"/>
        <v>0</v>
      </c>
      <c r="DX118" s="118">
        <f t="shared" si="182"/>
        <v>0</v>
      </c>
      <c r="DY118" s="118">
        <f t="shared" si="182"/>
        <v>0</v>
      </c>
      <c r="DZ118" s="118">
        <f t="shared" si="182"/>
        <v>0</v>
      </c>
      <c r="EA118" s="118">
        <f t="shared" si="182"/>
        <v>0</v>
      </c>
      <c r="EB118" s="118">
        <f t="shared" si="182"/>
        <v>0</v>
      </c>
      <c r="EC118" s="118">
        <f t="shared" si="182"/>
        <v>0</v>
      </c>
      <c r="ED118" s="118">
        <f t="shared" si="182"/>
        <v>0</v>
      </c>
      <c r="EE118" s="118">
        <f t="shared" si="182"/>
        <v>0</v>
      </c>
      <c r="EF118" s="118">
        <f t="shared" si="182"/>
        <v>0</v>
      </c>
    </row>
    <row r="119" spans="61:136">
      <c r="BI119" s="120">
        <f t="shared" ref="BI119:CQ119" si="183">IF(BI$81=0,0,+BI39/BI$81*$AQ39)</f>
        <v>0</v>
      </c>
      <c r="BJ119" s="120">
        <f t="shared" si="183"/>
        <v>0</v>
      </c>
      <c r="BK119" s="120">
        <f t="shared" si="183"/>
        <v>0</v>
      </c>
      <c r="BL119" s="120">
        <f t="shared" si="183"/>
        <v>0</v>
      </c>
      <c r="BM119" s="120">
        <f t="shared" si="183"/>
        <v>0</v>
      </c>
      <c r="BN119" s="120">
        <f t="shared" si="183"/>
        <v>0</v>
      </c>
      <c r="BO119" s="120">
        <f t="shared" si="183"/>
        <v>0</v>
      </c>
      <c r="BP119" s="120">
        <f t="shared" si="183"/>
        <v>0</v>
      </c>
      <c r="BQ119" s="120">
        <f t="shared" si="183"/>
        <v>0</v>
      </c>
      <c r="BR119" s="120">
        <f t="shared" si="183"/>
        <v>0</v>
      </c>
      <c r="BS119" s="120">
        <f t="shared" si="183"/>
        <v>0</v>
      </c>
      <c r="BT119" s="120">
        <f t="shared" si="183"/>
        <v>0</v>
      </c>
      <c r="BU119" s="120">
        <f t="shared" si="183"/>
        <v>0</v>
      </c>
      <c r="BV119" s="120">
        <f t="shared" si="183"/>
        <v>0</v>
      </c>
      <c r="BW119" s="120">
        <f t="shared" si="183"/>
        <v>0</v>
      </c>
      <c r="BX119" s="120">
        <f t="shared" si="183"/>
        <v>0</v>
      </c>
      <c r="BY119" s="120">
        <f t="shared" si="183"/>
        <v>0</v>
      </c>
      <c r="BZ119" s="120">
        <f t="shared" si="183"/>
        <v>0</v>
      </c>
      <c r="CA119" s="120">
        <f t="shared" si="183"/>
        <v>0</v>
      </c>
      <c r="CB119" s="120">
        <f t="shared" si="183"/>
        <v>0</v>
      </c>
      <c r="CC119" s="120">
        <f t="shared" si="183"/>
        <v>0</v>
      </c>
      <c r="CD119" s="120">
        <f t="shared" si="183"/>
        <v>0</v>
      </c>
      <c r="CE119" s="120">
        <f t="shared" si="183"/>
        <v>0</v>
      </c>
      <c r="CF119" s="120">
        <f t="shared" si="183"/>
        <v>0</v>
      </c>
      <c r="CG119" s="120">
        <f t="shared" si="183"/>
        <v>0</v>
      </c>
      <c r="CH119" s="120">
        <f t="shared" si="183"/>
        <v>0</v>
      </c>
      <c r="CI119" s="120">
        <f t="shared" si="183"/>
        <v>0</v>
      </c>
      <c r="CJ119" s="120">
        <f t="shared" si="183"/>
        <v>0</v>
      </c>
      <c r="CK119" s="120">
        <f t="shared" si="183"/>
        <v>0</v>
      </c>
      <c r="CL119" s="120">
        <f t="shared" si="183"/>
        <v>0</v>
      </c>
      <c r="CM119" s="120">
        <f t="shared" si="183"/>
        <v>0</v>
      </c>
      <c r="CN119" s="120">
        <f t="shared" si="183"/>
        <v>0</v>
      </c>
      <c r="CO119" s="120">
        <f t="shared" si="183"/>
        <v>0</v>
      </c>
      <c r="CP119" s="120">
        <f t="shared" si="183"/>
        <v>0</v>
      </c>
      <c r="CQ119" s="120">
        <f t="shared" si="183"/>
        <v>0</v>
      </c>
      <c r="CR119" s="120">
        <f t="shared" ref="CR119:DF119" si="184">IF(CR$81=0,0,+CR39/CR$81*$AQ39)</f>
        <v>0</v>
      </c>
      <c r="CS119" s="120">
        <f t="shared" si="184"/>
        <v>0</v>
      </c>
      <c r="CT119" s="120">
        <f t="shared" si="184"/>
        <v>0</v>
      </c>
      <c r="CU119" s="120">
        <f t="shared" si="184"/>
        <v>0</v>
      </c>
      <c r="CV119" s="120">
        <f t="shared" si="184"/>
        <v>0</v>
      </c>
      <c r="CW119" s="120">
        <f t="shared" si="184"/>
        <v>0</v>
      </c>
      <c r="CX119" s="120">
        <f t="shared" si="184"/>
        <v>0</v>
      </c>
      <c r="CY119" s="120">
        <f t="shared" si="184"/>
        <v>0</v>
      </c>
      <c r="CZ119" s="120">
        <f t="shared" si="184"/>
        <v>0</v>
      </c>
      <c r="DA119" s="120">
        <f t="shared" si="184"/>
        <v>0</v>
      </c>
      <c r="DB119" s="120">
        <f t="shared" si="184"/>
        <v>0</v>
      </c>
      <c r="DC119" s="120">
        <f t="shared" si="184"/>
        <v>0</v>
      </c>
      <c r="DD119" s="120">
        <f t="shared" si="184"/>
        <v>0</v>
      </c>
      <c r="DE119" s="120">
        <f t="shared" si="184"/>
        <v>0</v>
      </c>
      <c r="DF119" s="120">
        <f t="shared" si="184"/>
        <v>0</v>
      </c>
      <c r="DG119" s="29"/>
      <c r="DH119" s="118">
        <f t="shared" ref="DH119:EF119" si="185">IF(+$M39=DH$89,$AP39,0)</f>
        <v>0</v>
      </c>
      <c r="DI119" s="118">
        <f t="shared" si="185"/>
        <v>0</v>
      </c>
      <c r="DJ119" s="118">
        <f t="shared" si="185"/>
        <v>0</v>
      </c>
      <c r="DK119" s="118">
        <f t="shared" si="185"/>
        <v>0</v>
      </c>
      <c r="DL119" s="118">
        <f t="shared" si="185"/>
        <v>0</v>
      </c>
      <c r="DM119" s="118">
        <f t="shared" si="185"/>
        <v>0</v>
      </c>
      <c r="DN119" s="118">
        <f t="shared" si="185"/>
        <v>0</v>
      </c>
      <c r="DO119" s="118">
        <f t="shared" si="185"/>
        <v>0</v>
      </c>
      <c r="DP119" s="118">
        <f t="shared" si="185"/>
        <v>0</v>
      </c>
      <c r="DQ119" s="118">
        <f t="shared" si="185"/>
        <v>0</v>
      </c>
      <c r="DR119" s="118">
        <f t="shared" si="185"/>
        <v>0</v>
      </c>
      <c r="DS119" s="118">
        <f t="shared" si="185"/>
        <v>0</v>
      </c>
      <c r="DT119" s="118">
        <f t="shared" si="185"/>
        <v>0</v>
      </c>
      <c r="DU119" s="118">
        <f t="shared" si="185"/>
        <v>0</v>
      </c>
      <c r="DV119" s="118">
        <f t="shared" si="185"/>
        <v>0</v>
      </c>
      <c r="DW119" s="118">
        <f t="shared" si="185"/>
        <v>0</v>
      </c>
      <c r="DX119" s="118">
        <f t="shared" si="185"/>
        <v>0</v>
      </c>
      <c r="DY119" s="118">
        <f t="shared" si="185"/>
        <v>0</v>
      </c>
      <c r="DZ119" s="118">
        <f t="shared" si="185"/>
        <v>0</v>
      </c>
      <c r="EA119" s="118">
        <f t="shared" si="185"/>
        <v>0</v>
      </c>
      <c r="EB119" s="118">
        <f t="shared" si="185"/>
        <v>0</v>
      </c>
      <c r="EC119" s="118">
        <f t="shared" si="185"/>
        <v>0</v>
      </c>
      <c r="ED119" s="118">
        <f t="shared" si="185"/>
        <v>0</v>
      </c>
      <c r="EE119" s="118">
        <f t="shared" si="185"/>
        <v>0</v>
      </c>
      <c r="EF119" s="118">
        <f t="shared" si="185"/>
        <v>0</v>
      </c>
    </row>
    <row r="120" spans="61:136">
      <c r="BI120" s="120">
        <f t="shared" ref="BI120:CQ120" si="186">IF(BI$81=0,0,+BI40/BI$81*$AQ40)</f>
        <v>0</v>
      </c>
      <c r="BJ120" s="120">
        <f t="shared" si="186"/>
        <v>0</v>
      </c>
      <c r="BK120" s="120">
        <f t="shared" si="186"/>
        <v>0</v>
      </c>
      <c r="BL120" s="120">
        <f t="shared" si="186"/>
        <v>0</v>
      </c>
      <c r="BM120" s="120">
        <f t="shared" si="186"/>
        <v>0</v>
      </c>
      <c r="BN120" s="120">
        <f t="shared" si="186"/>
        <v>0</v>
      </c>
      <c r="BO120" s="120">
        <f t="shared" si="186"/>
        <v>0</v>
      </c>
      <c r="BP120" s="120">
        <f t="shared" si="186"/>
        <v>0</v>
      </c>
      <c r="BQ120" s="120">
        <f t="shared" si="186"/>
        <v>0</v>
      </c>
      <c r="BR120" s="120">
        <f t="shared" si="186"/>
        <v>0</v>
      </c>
      <c r="BS120" s="120">
        <f t="shared" si="186"/>
        <v>0</v>
      </c>
      <c r="BT120" s="120">
        <f t="shared" si="186"/>
        <v>0</v>
      </c>
      <c r="BU120" s="120">
        <f t="shared" si="186"/>
        <v>0</v>
      </c>
      <c r="BV120" s="120">
        <f t="shared" si="186"/>
        <v>0</v>
      </c>
      <c r="BW120" s="120">
        <f t="shared" si="186"/>
        <v>0</v>
      </c>
      <c r="BX120" s="120">
        <f t="shared" si="186"/>
        <v>0</v>
      </c>
      <c r="BY120" s="120">
        <f t="shared" si="186"/>
        <v>0</v>
      </c>
      <c r="BZ120" s="120">
        <f t="shared" si="186"/>
        <v>0</v>
      </c>
      <c r="CA120" s="120">
        <f t="shared" si="186"/>
        <v>0</v>
      </c>
      <c r="CB120" s="120">
        <f t="shared" si="186"/>
        <v>0</v>
      </c>
      <c r="CC120" s="120">
        <f t="shared" si="186"/>
        <v>0</v>
      </c>
      <c r="CD120" s="120">
        <f t="shared" si="186"/>
        <v>0</v>
      </c>
      <c r="CE120" s="120">
        <f t="shared" si="186"/>
        <v>0</v>
      </c>
      <c r="CF120" s="120">
        <f t="shared" si="186"/>
        <v>0</v>
      </c>
      <c r="CG120" s="120">
        <f t="shared" si="186"/>
        <v>0</v>
      </c>
      <c r="CH120" s="120">
        <f t="shared" si="186"/>
        <v>0</v>
      </c>
      <c r="CI120" s="120">
        <f t="shared" si="186"/>
        <v>0</v>
      </c>
      <c r="CJ120" s="120">
        <f t="shared" si="186"/>
        <v>0</v>
      </c>
      <c r="CK120" s="120">
        <f t="shared" si="186"/>
        <v>0</v>
      </c>
      <c r="CL120" s="120">
        <f t="shared" si="186"/>
        <v>0</v>
      </c>
      <c r="CM120" s="120">
        <f t="shared" si="186"/>
        <v>0</v>
      </c>
      <c r="CN120" s="120">
        <f t="shared" si="186"/>
        <v>0</v>
      </c>
      <c r="CO120" s="120">
        <f t="shared" si="186"/>
        <v>0</v>
      </c>
      <c r="CP120" s="120">
        <f t="shared" si="186"/>
        <v>0</v>
      </c>
      <c r="CQ120" s="120">
        <f t="shared" si="186"/>
        <v>0</v>
      </c>
      <c r="CR120" s="120">
        <f t="shared" ref="CR120:DF120" si="187">IF(CR$81=0,0,+CR40/CR$81*$AQ40)</f>
        <v>0</v>
      </c>
      <c r="CS120" s="120">
        <f t="shared" si="187"/>
        <v>0</v>
      </c>
      <c r="CT120" s="120">
        <f t="shared" si="187"/>
        <v>0</v>
      </c>
      <c r="CU120" s="120">
        <f t="shared" si="187"/>
        <v>0</v>
      </c>
      <c r="CV120" s="120">
        <f t="shared" si="187"/>
        <v>0</v>
      </c>
      <c r="CW120" s="120">
        <f t="shared" si="187"/>
        <v>0</v>
      </c>
      <c r="CX120" s="120">
        <f t="shared" si="187"/>
        <v>0</v>
      </c>
      <c r="CY120" s="120">
        <f t="shared" si="187"/>
        <v>0</v>
      </c>
      <c r="CZ120" s="120">
        <f t="shared" si="187"/>
        <v>0</v>
      </c>
      <c r="DA120" s="120">
        <f t="shared" si="187"/>
        <v>0</v>
      </c>
      <c r="DB120" s="120">
        <f t="shared" si="187"/>
        <v>0</v>
      </c>
      <c r="DC120" s="120">
        <f t="shared" si="187"/>
        <v>0</v>
      </c>
      <c r="DD120" s="120">
        <f t="shared" si="187"/>
        <v>0</v>
      </c>
      <c r="DE120" s="120">
        <f t="shared" si="187"/>
        <v>0</v>
      </c>
      <c r="DF120" s="120">
        <f t="shared" si="187"/>
        <v>0</v>
      </c>
      <c r="DG120" s="29"/>
      <c r="DH120" s="118">
        <f t="shared" ref="DH120:EF120" si="188">IF(+$M40=DH$89,$AP40,0)</f>
        <v>0</v>
      </c>
      <c r="DI120" s="118">
        <f t="shared" si="188"/>
        <v>0</v>
      </c>
      <c r="DJ120" s="118">
        <f t="shared" si="188"/>
        <v>0</v>
      </c>
      <c r="DK120" s="118">
        <f t="shared" si="188"/>
        <v>0</v>
      </c>
      <c r="DL120" s="118">
        <f t="shared" si="188"/>
        <v>0</v>
      </c>
      <c r="DM120" s="118">
        <f t="shared" si="188"/>
        <v>0</v>
      </c>
      <c r="DN120" s="118">
        <f t="shared" si="188"/>
        <v>0</v>
      </c>
      <c r="DO120" s="118">
        <f t="shared" si="188"/>
        <v>0</v>
      </c>
      <c r="DP120" s="118">
        <f t="shared" si="188"/>
        <v>0</v>
      </c>
      <c r="DQ120" s="118">
        <f t="shared" si="188"/>
        <v>0</v>
      </c>
      <c r="DR120" s="118">
        <f t="shared" si="188"/>
        <v>0</v>
      </c>
      <c r="DS120" s="118">
        <f t="shared" si="188"/>
        <v>0</v>
      </c>
      <c r="DT120" s="118">
        <f t="shared" si="188"/>
        <v>0</v>
      </c>
      <c r="DU120" s="118">
        <f t="shared" si="188"/>
        <v>0</v>
      </c>
      <c r="DV120" s="118">
        <f t="shared" si="188"/>
        <v>0</v>
      </c>
      <c r="DW120" s="118">
        <f t="shared" si="188"/>
        <v>0</v>
      </c>
      <c r="DX120" s="118">
        <f t="shared" si="188"/>
        <v>0</v>
      </c>
      <c r="DY120" s="118">
        <f t="shared" si="188"/>
        <v>0</v>
      </c>
      <c r="DZ120" s="118">
        <f t="shared" si="188"/>
        <v>0</v>
      </c>
      <c r="EA120" s="118">
        <f t="shared" si="188"/>
        <v>0</v>
      </c>
      <c r="EB120" s="118">
        <f t="shared" si="188"/>
        <v>0</v>
      </c>
      <c r="EC120" s="118">
        <f t="shared" si="188"/>
        <v>0</v>
      </c>
      <c r="ED120" s="118">
        <f t="shared" si="188"/>
        <v>0</v>
      </c>
      <c r="EE120" s="118">
        <f t="shared" si="188"/>
        <v>0</v>
      </c>
      <c r="EF120" s="118">
        <f t="shared" si="188"/>
        <v>0</v>
      </c>
    </row>
    <row r="121" spans="61:136">
      <c r="BI121" s="120">
        <f t="shared" ref="BI121:CQ121" si="189">IF(BI$81=0,0,+BI41/BI$81*$AQ41)</f>
        <v>0</v>
      </c>
      <c r="BJ121" s="120">
        <f t="shared" si="189"/>
        <v>0</v>
      </c>
      <c r="BK121" s="120">
        <f t="shared" si="189"/>
        <v>0</v>
      </c>
      <c r="BL121" s="120">
        <f t="shared" si="189"/>
        <v>0</v>
      </c>
      <c r="BM121" s="120">
        <f t="shared" si="189"/>
        <v>0</v>
      </c>
      <c r="BN121" s="120">
        <f t="shared" si="189"/>
        <v>0</v>
      </c>
      <c r="BO121" s="120">
        <f t="shared" si="189"/>
        <v>0</v>
      </c>
      <c r="BP121" s="120">
        <f t="shared" si="189"/>
        <v>0</v>
      </c>
      <c r="BQ121" s="120">
        <f t="shared" si="189"/>
        <v>0</v>
      </c>
      <c r="BR121" s="120">
        <f t="shared" si="189"/>
        <v>0</v>
      </c>
      <c r="BS121" s="120">
        <f t="shared" si="189"/>
        <v>0</v>
      </c>
      <c r="BT121" s="120">
        <f t="shared" si="189"/>
        <v>0</v>
      </c>
      <c r="BU121" s="120">
        <f t="shared" si="189"/>
        <v>0</v>
      </c>
      <c r="BV121" s="120">
        <f t="shared" si="189"/>
        <v>0</v>
      </c>
      <c r="BW121" s="120">
        <f t="shared" si="189"/>
        <v>0</v>
      </c>
      <c r="BX121" s="120">
        <f t="shared" si="189"/>
        <v>0</v>
      </c>
      <c r="BY121" s="120">
        <f t="shared" si="189"/>
        <v>0</v>
      </c>
      <c r="BZ121" s="120">
        <f t="shared" si="189"/>
        <v>0</v>
      </c>
      <c r="CA121" s="120">
        <f t="shared" si="189"/>
        <v>0</v>
      </c>
      <c r="CB121" s="120">
        <f t="shared" si="189"/>
        <v>0</v>
      </c>
      <c r="CC121" s="120">
        <f t="shared" si="189"/>
        <v>0</v>
      </c>
      <c r="CD121" s="120">
        <f t="shared" si="189"/>
        <v>0</v>
      </c>
      <c r="CE121" s="120">
        <f t="shared" si="189"/>
        <v>0</v>
      </c>
      <c r="CF121" s="120">
        <f t="shared" si="189"/>
        <v>0</v>
      </c>
      <c r="CG121" s="120">
        <f t="shared" si="189"/>
        <v>0</v>
      </c>
      <c r="CH121" s="120">
        <f t="shared" si="189"/>
        <v>0</v>
      </c>
      <c r="CI121" s="120">
        <f t="shared" si="189"/>
        <v>0</v>
      </c>
      <c r="CJ121" s="120">
        <f t="shared" si="189"/>
        <v>0</v>
      </c>
      <c r="CK121" s="120">
        <f t="shared" si="189"/>
        <v>0</v>
      </c>
      <c r="CL121" s="120">
        <f t="shared" si="189"/>
        <v>0</v>
      </c>
      <c r="CM121" s="120">
        <f t="shared" si="189"/>
        <v>0</v>
      </c>
      <c r="CN121" s="120">
        <f t="shared" si="189"/>
        <v>0</v>
      </c>
      <c r="CO121" s="120">
        <f t="shared" si="189"/>
        <v>0</v>
      </c>
      <c r="CP121" s="120">
        <f t="shared" si="189"/>
        <v>0</v>
      </c>
      <c r="CQ121" s="120">
        <f t="shared" si="189"/>
        <v>0</v>
      </c>
      <c r="CR121" s="120">
        <f t="shared" ref="CR121:DF121" si="190">IF(CR$81=0,0,+CR41/CR$81*$AQ41)</f>
        <v>0</v>
      </c>
      <c r="CS121" s="120">
        <f t="shared" si="190"/>
        <v>0</v>
      </c>
      <c r="CT121" s="120">
        <f t="shared" si="190"/>
        <v>0</v>
      </c>
      <c r="CU121" s="120">
        <f t="shared" si="190"/>
        <v>0</v>
      </c>
      <c r="CV121" s="120">
        <f t="shared" si="190"/>
        <v>0</v>
      </c>
      <c r="CW121" s="120">
        <f t="shared" si="190"/>
        <v>0</v>
      </c>
      <c r="CX121" s="120">
        <f t="shared" si="190"/>
        <v>0</v>
      </c>
      <c r="CY121" s="120">
        <f t="shared" si="190"/>
        <v>0</v>
      </c>
      <c r="CZ121" s="120">
        <f t="shared" si="190"/>
        <v>0</v>
      </c>
      <c r="DA121" s="120">
        <f t="shared" si="190"/>
        <v>0</v>
      </c>
      <c r="DB121" s="120">
        <f t="shared" si="190"/>
        <v>0</v>
      </c>
      <c r="DC121" s="120">
        <f t="shared" si="190"/>
        <v>0</v>
      </c>
      <c r="DD121" s="120">
        <f t="shared" si="190"/>
        <v>0</v>
      </c>
      <c r="DE121" s="120">
        <f t="shared" si="190"/>
        <v>0</v>
      </c>
      <c r="DF121" s="120">
        <f t="shared" si="190"/>
        <v>0</v>
      </c>
      <c r="DG121" s="29"/>
      <c r="DH121" s="118">
        <f t="shared" ref="DH121:EF121" si="191">IF(+$M41=DH$89,$AP41,0)</f>
        <v>0</v>
      </c>
      <c r="DI121" s="118">
        <f t="shared" si="191"/>
        <v>0</v>
      </c>
      <c r="DJ121" s="118">
        <f t="shared" si="191"/>
        <v>0</v>
      </c>
      <c r="DK121" s="118">
        <f t="shared" si="191"/>
        <v>0</v>
      </c>
      <c r="DL121" s="118">
        <f t="shared" si="191"/>
        <v>0</v>
      </c>
      <c r="DM121" s="118">
        <f t="shared" si="191"/>
        <v>0</v>
      </c>
      <c r="DN121" s="118">
        <f t="shared" si="191"/>
        <v>0</v>
      </c>
      <c r="DO121" s="118">
        <f t="shared" si="191"/>
        <v>0</v>
      </c>
      <c r="DP121" s="118">
        <f t="shared" si="191"/>
        <v>0</v>
      </c>
      <c r="DQ121" s="118">
        <f t="shared" si="191"/>
        <v>0</v>
      </c>
      <c r="DR121" s="118">
        <f t="shared" si="191"/>
        <v>0</v>
      </c>
      <c r="DS121" s="118">
        <f t="shared" si="191"/>
        <v>0</v>
      </c>
      <c r="DT121" s="118">
        <f t="shared" si="191"/>
        <v>0</v>
      </c>
      <c r="DU121" s="118">
        <f t="shared" si="191"/>
        <v>0</v>
      </c>
      <c r="DV121" s="118">
        <f t="shared" si="191"/>
        <v>0</v>
      </c>
      <c r="DW121" s="118">
        <f t="shared" si="191"/>
        <v>0</v>
      </c>
      <c r="DX121" s="118">
        <f t="shared" si="191"/>
        <v>0</v>
      </c>
      <c r="DY121" s="118">
        <f t="shared" si="191"/>
        <v>0</v>
      </c>
      <c r="DZ121" s="118">
        <f t="shared" si="191"/>
        <v>0</v>
      </c>
      <c r="EA121" s="118">
        <f t="shared" si="191"/>
        <v>0</v>
      </c>
      <c r="EB121" s="118">
        <f t="shared" si="191"/>
        <v>0</v>
      </c>
      <c r="EC121" s="118">
        <f t="shared" si="191"/>
        <v>0</v>
      </c>
      <c r="ED121" s="118">
        <f t="shared" si="191"/>
        <v>0</v>
      </c>
      <c r="EE121" s="118">
        <f t="shared" si="191"/>
        <v>0</v>
      </c>
      <c r="EF121" s="118">
        <f t="shared" si="191"/>
        <v>0</v>
      </c>
    </row>
    <row r="122" spans="61:136">
      <c r="BI122" s="120">
        <f t="shared" ref="BI122:CQ122" si="192">IF(BI$81=0,0,+BI42/BI$81*$AQ42)</f>
        <v>0</v>
      </c>
      <c r="BJ122" s="120">
        <f t="shared" si="192"/>
        <v>0</v>
      </c>
      <c r="BK122" s="120">
        <f t="shared" si="192"/>
        <v>0</v>
      </c>
      <c r="BL122" s="120">
        <f t="shared" si="192"/>
        <v>0</v>
      </c>
      <c r="BM122" s="120">
        <f t="shared" si="192"/>
        <v>0</v>
      </c>
      <c r="BN122" s="120">
        <f t="shared" si="192"/>
        <v>0</v>
      </c>
      <c r="BO122" s="120">
        <f t="shared" si="192"/>
        <v>0</v>
      </c>
      <c r="BP122" s="120">
        <f t="shared" si="192"/>
        <v>0</v>
      </c>
      <c r="BQ122" s="120">
        <f t="shared" si="192"/>
        <v>0</v>
      </c>
      <c r="BR122" s="120">
        <f t="shared" si="192"/>
        <v>0</v>
      </c>
      <c r="BS122" s="120">
        <f t="shared" si="192"/>
        <v>0</v>
      </c>
      <c r="BT122" s="120">
        <f t="shared" si="192"/>
        <v>0</v>
      </c>
      <c r="BU122" s="120">
        <f t="shared" si="192"/>
        <v>0</v>
      </c>
      <c r="BV122" s="120">
        <f t="shared" si="192"/>
        <v>0</v>
      </c>
      <c r="BW122" s="120">
        <f t="shared" si="192"/>
        <v>0</v>
      </c>
      <c r="BX122" s="120">
        <f t="shared" si="192"/>
        <v>0</v>
      </c>
      <c r="BY122" s="120">
        <f t="shared" si="192"/>
        <v>0</v>
      </c>
      <c r="BZ122" s="120">
        <f t="shared" si="192"/>
        <v>0</v>
      </c>
      <c r="CA122" s="120">
        <f t="shared" si="192"/>
        <v>0</v>
      </c>
      <c r="CB122" s="120">
        <f t="shared" si="192"/>
        <v>0</v>
      </c>
      <c r="CC122" s="120">
        <f t="shared" si="192"/>
        <v>0</v>
      </c>
      <c r="CD122" s="120">
        <f t="shared" si="192"/>
        <v>0</v>
      </c>
      <c r="CE122" s="120">
        <f t="shared" si="192"/>
        <v>0</v>
      </c>
      <c r="CF122" s="120">
        <f t="shared" si="192"/>
        <v>0</v>
      </c>
      <c r="CG122" s="120">
        <f t="shared" si="192"/>
        <v>0</v>
      </c>
      <c r="CH122" s="120">
        <f t="shared" si="192"/>
        <v>0</v>
      </c>
      <c r="CI122" s="120">
        <f t="shared" si="192"/>
        <v>0</v>
      </c>
      <c r="CJ122" s="120">
        <f t="shared" si="192"/>
        <v>0</v>
      </c>
      <c r="CK122" s="120">
        <f t="shared" si="192"/>
        <v>0</v>
      </c>
      <c r="CL122" s="120">
        <f t="shared" si="192"/>
        <v>0</v>
      </c>
      <c r="CM122" s="120">
        <f t="shared" si="192"/>
        <v>0</v>
      </c>
      <c r="CN122" s="120">
        <f t="shared" si="192"/>
        <v>0</v>
      </c>
      <c r="CO122" s="120">
        <f t="shared" si="192"/>
        <v>0</v>
      </c>
      <c r="CP122" s="120">
        <f t="shared" si="192"/>
        <v>0</v>
      </c>
      <c r="CQ122" s="120">
        <f t="shared" si="192"/>
        <v>0</v>
      </c>
      <c r="CR122" s="120">
        <f t="shared" ref="CR122:DF122" si="193">IF(CR$81=0,0,+CR42/CR$81*$AQ42)</f>
        <v>0</v>
      </c>
      <c r="CS122" s="120">
        <f t="shared" si="193"/>
        <v>0</v>
      </c>
      <c r="CT122" s="120">
        <f t="shared" si="193"/>
        <v>0</v>
      </c>
      <c r="CU122" s="120">
        <f t="shared" si="193"/>
        <v>0</v>
      </c>
      <c r="CV122" s="120">
        <f t="shared" si="193"/>
        <v>0</v>
      </c>
      <c r="CW122" s="120">
        <f t="shared" si="193"/>
        <v>0</v>
      </c>
      <c r="CX122" s="120">
        <f t="shared" si="193"/>
        <v>0</v>
      </c>
      <c r="CY122" s="120">
        <f t="shared" si="193"/>
        <v>0</v>
      </c>
      <c r="CZ122" s="120">
        <f t="shared" si="193"/>
        <v>0</v>
      </c>
      <c r="DA122" s="120">
        <f t="shared" si="193"/>
        <v>0</v>
      </c>
      <c r="DB122" s="120">
        <f t="shared" si="193"/>
        <v>0</v>
      </c>
      <c r="DC122" s="120">
        <f t="shared" si="193"/>
        <v>0</v>
      </c>
      <c r="DD122" s="120">
        <f t="shared" si="193"/>
        <v>0</v>
      </c>
      <c r="DE122" s="120">
        <f t="shared" si="193"/>
        <v>0</v>
      </c>
      <c r="DF122" s="120">
        <f t="shared" si="193"/>
        <v>0</v>
      </c>
      <c r="DG122" s="29"/>
      <c r="DH122" s="118">
        <f t="shared" ref="DH122:EF122" si="194">IF(+$M42=DH$89,$AP42,0)</f>
        <v>0</v>
      </c>
      <c r="DI122" s="118">
        <f t="shared" si="194"/>
        <v>0</v>
      </c>
      <c r="DJ122" s="118">
        <f t="shared" si="194"/>
        <v>0</v>
      </c>
      <c r="DK122" s="118">
        <f t="shared" si="194"/>
        <v>0</v>
      </c>
      <c r="DL122" s="118">
        <f t="shared" si="194"/>
        <v>0</v>
      </c>
      <c r="DM122" s="118">
        <f t="shared" si="194"/>
        <v>0</v>
      </c>
      <c r="DN122" s="118">
        <f t="shared" si="194"/>
        <v>0</v>
      </c>
      <c r="DO122" s="118">
        <f t="shared" si="194"/>
        <v>0</v>
      </c>
      <c r="DP122" s="118">
        <f t="shared" si="194"/>
        <v>0</v>
      </c>
      <c r="DQ122" s="118">
        <f t="shared" si="194"/>
        <v>0</v>
      </c>
      <c r="DR122" s="118">
        <f t="shared" si="194"/>
        <v>0</v>
      </c>
      <c r="DS122" s="118">
        <f t="shared" si="194"/>
        <v>0</v>
      </c>
      <c r="DT122" s="118">
        <f t="shared" si="194"/>
        <v>0</v>
      </c>
      <c r="DU122" s="118">
        <f t="shared" si="194"/>
        <v>0</v>
      </c>
      <c r="DV122" s="118">
        <f t="shared" si="194"/>
        <v>0</v>
      </c>
      <c r="DW122" s="118">
        <f t="shared" si="194"/>
        <v>0</v>
      </c>
      <c r="DX122" s="118">
        <f t="shared" si="194"/>
        <v>0</v>
      </c>
      <c r="DY122" s="118">
        <f t="shared" si="194"/>
        <v>0</v>
      </c>
      <c r="DZ122" s="118">
        <f t="shared" si="194"/>
        <v>0</v>
      </c>
      <c r="EA122" s="118">
        <f t="shared" si="194"/>
        <v>0</v>
      </c>
      <c r="EB122" s="118">
        <f t="shared" si="194"/>
        <v>0</v>
      </c>
      <c r="EC122" s="118">
        <f t="shared" si="194"/>
        <v>0</v>
      </c>
      <c r="ED122" s="118">
        <f t="shared" si="194"/>
        <v>0</v>
      </c>
      <c r="EE122" s="118">
        <f t="shared" si="194"/>
        <v>0</v>
      </c>
      <c r="EF122" s="118">
        <f t="shared" si="194"/>
        <v>0</v>
      </c>
    </row>
    <row r="123" spans="61:136">
      <c r="BI123" s="120">
        <f t="shared" ref="BI123:CQ123" si="195">IF(BI$81=0,0,+BI43/BI$81*$AQ43)</f>
        <v>0</v>
      </c>
      <c r="BJ123" s="120">
        <f t="shared" si="195"/>
        <v>0</v>
      </c>
      <c r="BK123" s="120">
        <f t="shared" si="195"/>
        <v>0</v>
      </c>
      <c r="BL123" s="120">
        <f t="shared" si="195"/>
        <v>0</v>
      </c>
      <c r="BM123" s="120">
        <f t="shared" si="195"/>
        <v>0</v>
      </c>
      <c r="BN123" s="120">
        <f t="shared" si="195"/>
        <v>0</v>
      </c>
      <c r="BO123" s="120">
        <f t="shared" si="195"/>
        <v>0</v>
      </c>
      <c r="BP123" s="120">
        <f t="shared" si="195"/>
        <v>0</v>
      </c>
      <c r="BQ123" s="120">
        <f t="shared" si="195"/>
        <v>0</v>
      </c>
      <c r="BR123" s="120">
        <f t="shared" si="195"/>
        <v>0</v>
      </c>
      <c r="BS123" s="120">
        <f t="shared" si="195"/>
        <v>0</v>
      </c>
      <c r="BT123" s="120">
        <f t="shared" si="195"/>
        <v>0</v>
      </c>
      <c r="BU123" s="120">
        <f t="shared" si="195"/>
        <v>0</v>
      </c>
      <c r="BV123" s="120">
        <f t="shared" si="195"/>
        <v>0</v>
      </c>
      <c r="BW123" s="120">
        <f t="shared" si="195"/>
        <v>0</v>
      </c>
      <c r="BX123" s="120">
        <f t="shared" si="195"/>
        <v>0</v>
      </c>
      <c r="BY123" s="120">
        <f t="shared" si="195"/>
        <v>0</v>
      </c>
      <c r="BZ123" s="120">
        <f t="shared" si="195"/>
        <v>0</v>
      </c>
      <c r="CA123" s="120">
        <f t="shared" si="195"/>
        <v>0</v>
      </c>
      <c r="CB123" s="120">
        <f t="shared" si="195"/>
        <v>0</v>
      </c>
      <c r="CC123" s="120">
        <f t="shared" si="195"/>
        <v>0</v>
      </c>
      <c r="CD123" s="120">
        <f t="shared" si="195"/>
        <v>0</v>
      </c>
      <c r="CE123" s="120">
        <f t="shared" si="195"/>
        <v>0</v>
      </c>
      <c r="CF123" s="120">
        <f t="shared" si="195"/>
        <v>0</v>
      </c>
      <c r="CG123" s="120">
        <f t="shared" si="195"/>
        <v>0</v>
      </c>
      <c r="CH123" s="120">
        <f t="shared" si="195"/>
        <v>0</v>
      </c>
      <c r="CI123" s="120">
        <f t="shared" si="195"/>
        <v>0</v>
      </c>
      <c r="CJ123" s="120">
        <f t="shared" si="195"/>
        <v>0</v>
      </c>
      <c r="CK123" s="120">
        <f t="shared" si="195"/>
        <v>0</v>
      </c>
      <c r="CL123" s="120">
        <f t="shared" si="195"/>
        <v>0</v>
      </c>
      <c r="CM123" s="120">
        <f t="shared" si="195"/>
        <v>0</v>
      </c>
      <c r="CN123" s="120">
        <f t="shared" si="195"/>
        <v>0</v>
      </c>
      <c r="CO123" s="120">
        <f t="shared" si="195"/>
        <v>0</v>
      </c>
      <c r="CP123" s="120">
        <f t="shared" si="195"/>
        <v>0</v>
      </c>
      <c r="CQ123" s="120">
        <f t="shared" si="195"/>
        <v>0</v>
      </c>
      <c r="CR123" s="120">
        <f t="shared" ref="CR123:DF123" si="196">IF(CR$81=0,0,+CR43/CR$81*$AQ43)</f>
        <v>0</v>
      </c>
      <c r="CS123" s="120">
        <f t="shared" si="196"/>
        <v>0</v>
      </c>
      <c r="CT123" s="120">
        <f t="shared" si="196"/>
        <v>0</v>
      </c>
      <c r="CU123" s="120">
        <f t="shared" si="196"/>
        <v>0</v>
      </c>
      <c r="CV123" s="120">
        <f t="shared" si="196"/>
        <v>0</v>
      </c>
      <c r="CW123" s="120">
        <f t="shared" si="196"/>
        <v>0</v>
      </c>
      <c r="CX123" s="120">
        <f t="shared" si="196"/>
        <v>0</v>
      </c>
      <c r="CY123" s="120">
        <f t="shared" si="196"/>
        <v>0</v>
      </c>
      <c r="CZ123" s="120">
        <f t="shared" si="196"/>
        <v>0</v>
      </c>
      <c r="DA123" s="120">
        <f t="shared" si="196"/>
        <v>0</v>
      </c>
      <c r="DB123" s="120">
        <f t="shared" si="196"/>
        <v>0</v>
      </c>
      <c r="DC123" s="120">
        <f t="shared" si="196"/>
        <v>0</v>
      </c>
      <c r="DD123" s="120">
        <f t="shared" si="196"/>
        <v>0</v>
      </c>
      <c r="DE123" s="120">
        <f t="shared" si="196"/>
        <v>0</v>
      </c>
      <c r="DF123" s="120">
        <f t="shared" si="196"/>
        <v>0</v>
      </c>
      <c r="DG123" s="29"/>
      <c r="DH123" s="118">
        <f t="shared" ref="DH123:EF123" si="197">IF(+$M43=DH$89,$AP43,0)</f>
        <v>0</v>
      </c>
      <c r="DI123" s="118">
        <f t="shared" si="197"/>
        <v>0</v>
      </c>
      <c r="DJ123" s="118">
        <f t="shared" si="197"/>
        <v>0</v>
      </c>
      <c r="DK123" s="118">
        <f t="shared" si="197"/>
        <v>0</v>
      </c>
      <c r="DL123" s="118">
        <f t="shared" si="197"/>
        <v>0</v>
      </c>
      <c r="DM123" s="118">
        <f t="shared" si="197"/>
        <v>0</v>
      </c>
      <c r="DN123" s="118">
        <f t="shared" si="197"/>
        <v>0</v>
      </c>
      <c r="DO123" s="118">
        <f t="shared" si="197"/>
        <v>0</v>
      </c>
      <c r="DP123" s="118">
        <f t="shared" si="197"/>
        <v>0</v>
      </c>
      <c r="DQ123" s="118">
        <f t="shared" si="197"/>
        <v>0</v>
      </c>
      <c r="DR123" s="118">
        <f t="shared" si="197"/>
        <v>0</v>
      </c>
      <c r="DS123" s="118">
        <f t="shared" si="197"/>
        <v>0</v>
      </c>
      <c r="DT123" s="118">
        <f t="shared" si="197"/>
        <v>0</v>
      </c>
      <c r="DU123" s="118">
        <f t="shared" si="197"/>
        <v>0</v>
      </c>
      <c r="DV123" s="118">
        <f t="shared" si="197"/>
        <v>0</v>
      </c>
      <c r="DW123" s="118">
        <f t="shared" si="197"/>
        <v>0</v>
      </c>
      <c r="DX123" s="118">
        <f t="shared" si="197"/>
        <v>0</v>
      </c>
      <c r="DY123" s="118">
        <f t="shared" si="197"/>
        <v>0</v>
      </c>
      <c r="DZ123" s="118">
        <f t="shared" si="197"/>
        <v>0</v>
      </c>
      <c r="EA123" s="118">
        <f t="shared" si="197"/>
        <v>0</v>
      </c>
      <c r="EB123" s="118">
        <f t="shared" si="197"/>
        <v>0</v>
      </c>
      <c r="EC123" s="118">
        <f t="shared" si="197"/>
        <v>0</v>
      </c>
      <c r="ED123" s="118">
        <f t="shared" si="197"/>
        <v>0</v>
      </c>
      <c r="EE123" s="118">
        <f t="shared" si="197"/>
        <v>0</v>
      </c>
      <c r="EF123" s="118">
        <f t="shared" si="197"/>
        <v>0</v>
      </c>
    </row>
    <row r="124" spans="61:136">
      <c r="BI124" s="120">
        <f t="shared" ref="BI124:CQ124" si="198">IF(BI$81=0,0,+BI44/BI$81*$AQ44)</f>
        <v>0</v>
      </c>
      <c r="BJ124" s="120">
        <f t="shared" si="198"/>
        <v>0</v>
      </c>
      <c r="BK124" s="120">
        <f t="shared" si="198"/>
        <v>0</v>
      </c>
      <c r="BL124" s="120">
        <f t="shared" si="198"/>
        <v>0</v>
      </c>
      <c r="BM124" s="120">
        <f t="shared" si="198"/>
        <v>0</v>
      </c>
      <c r="BN124" s="120">
        <f t="shared" si="198"/>
        <v>0</v>
      </c>
      <c r="BO124" s="120">
        <f t="shared" si="198"/>
        <v>0</v>
      </c>
      <c r="BP124" s="120">
        <f t="shared" si="198"/>
        <v>0</v>
      </c>
      <c r="BQ124" s="120">
        <f t="shared" si="198"/>
        <v>0</v>
      </c>
      <c r="BR124" s="120">
        <f t="shared" si="198"/>
        <v>0</v>
      </c>
      <c r="BS124" s="120">
        <f t="shared" si="198"/>
        <v>0</v>
      </c>
      <c r="BT124" s="120">
        <f t="shared" si="198"/>
        <v>0</v>
      </c>
      <c r="BU124" s="120">
        <f t="shared" si="198"/>
        <v>0</v>
      </c>
      <c r="BV124" s="120">
        <f t="shared" si="198"/>
        <v>0</v>
      </c>
      <c r="BW124" s="120">
        <f t="shared" si="198"/>
        <v>0</v>
      </c>
      <c r="BX124" s="120">
        <f t="shared" si="198"/>
        <v>0</v>
      </c>
      <c r="BY124" s="120">
        <f t="shared" si="198"/>
        <v>0</v>
      </c>
      <c r="BZ124" s="120">
        <f t="shared" si="198"/>
        <v>0</v>
      </c>
      <c r="CA124" s="120">
        <f t="shared" si="198"/>
        <v>0</v>
      </c>
      <c r="CB124" s="120">
        <f t="shared" si="198"/>
        <v>0</v>
      </c>
      <c r="CC124" s="120">
        <f t="shared" si="198"/>
        <v>0</v>
      </c>
      <c r="CD124" s="120">
        <f t="shared" si="198"/>
        <v>0</v>
      </c>
      <c r="CE124" s="120">
        <f t="shared" si="198"/>
        <v>0</v>
      </c>
      <c r="CF124" s="120">
        <f t="shared" si="198"/>
        <v>0</v>
      </c>
      <c r="CG124" s="120">
        <f t="shared" si="198"/>
        <v>0</v>
      </c>
      <c r="CH124" s="120">
        <f t="shared" si="198"/>
        <v>0</v>
      </c>
      <c r="CI124" s="120">
        <f t="shared" si="198"/>
        <v>0</v>
      </c>
      <c r="CJ124" s="120">
        <f t="shared" si="198"/>
        <v>0</v>
      </c>
      <c r="CK124" s="120">
        <f t="shared" si="198"/>
        <v>0</v>
      </c>
      <c r="CL124" s="120">
        <f t="shared" si="198"/>
        <v>0</v>
      </c>
      <c r="CM124" s="120">
        <f t="shared" si="198"/>
        <v>0</v>
      </c>
      <c r="CN124" s="120">
        <f t="shared" si="198"/>
        <v>0</v>
      </c>
      <c r="CO124" s="120">
        <f t="shared" si="198"/>
        <v>0</v>
      </c>
      <c r="CP124" s="120">
        <f t="shared" si="198"/>
        <v>0</v>
      </c>
      <c r="CQ124" s="120">
        <f t="shared" si="198"/>
        <v>0</v>
      </c>
      <c r="CR124" s="120">
        <f t="shared" ref="CR124:DF124" si="199">IF(CR$81=0,0,+CR44/CR$81*$AQ44)</f>
        <v>0</v>
      </c>
      <c r="CS124" s="120">
        <f t="shared" si="199"/>
        <v>0</v>
      </c>
      <c r="CT124" s="120">
        <f t="shared" si="199"/>
        <v>0</v>
      </c>
      <c r="CU124" s="120">
        <f t="shared" si="199"/>
        <v>0</v>
      </c>
      <c r="CV124" s="120">
        <f t="shared" si="199"/>
        <v>0</v>
      </c>
      <c r="CW124" s="120">
        <f t="shared" si="199"/>
        <v>0</v>
      </c>
      <c r="CX124" s="120">
        <f t="shared" si="199"/>
        <v>0</v>
      </c>
      <c r="CY124" s="120">
        <f t="shared" si="199"/>
        <v>0</v>
      </c>
      <c r="CZ124" s="120">
        <f t="shared" si="199"/>
        <v>0</v>
      </c>
      <c r="DA124" s="120">
        <f t="shared" si="199"/>
        <v>0</v>
      </c>
      <c r="DB124" s="120">
        <f t="shared" si="199"/>
        <v>0</v>
      </c>
      <c r="DC124" s="120">
        <f t="shared" si="199"/>
        <v>0</v>
      </c>
      <c r="DD124" s="120">
        <f t="shared" si="199"/>
        <v>0</v>
      </c>
      <c r="DE124" s="120">
        <f t="shared" si="199"/>
        <v>0</v>
      </c>
      <c r="DF124" s="120">
        <f t="shared" si="199"/>
        <v>0</v>
      </c>
      <c r="DG124" s="29"/>
      <c r="DH124" s="118">
        <f t="shared" ref="DH124:EF124" si="200">IF(+$M44=DH$89,$AP44,0)</f>
        <v>0</v>
      </c>
      <c r="DI124" s="118">
        <f t="shared" si="200"/>
        <v>0</v>
      </c>
      <c r="DJ124" s="118">
        <f t="shared" si="200"/>
        <v>0</v>
      </c>
      <c r="DK124" s="118">
        <f t="shared" si="200"/>
        <v>0</v>
      </c>
      <c r="DL124" s="118">
        <f t="shared" si="200"/>
        <v>0</v>
      </c>
      <c r="DM124" s="118">
        <f t="shared" si="200"/>
        <v>0</v>
      </c>
      <c r="DN124" s="118">
        <f t="shared" si="200"/>
        <v>0</v>
      </c>
      <c r="DO124" s="118">
        <f t="shared" si="200"/>
        <v>0</v>
      </c>
      <c r="DP124" s="118">
        <f t="shared" si="200"/>
        <v>0</v>
      </c>
      <c r="DQ124" s="118">
        <f t="shared" si="200"/>
        <v>0</v>
      </c>
      <c r="DR124" s="118">
        <f t="shared" si="200"/>
        <v>0</v>
      </c>
      <c r="DS124" s="118">
        <f t="shared" si="200"/>
        <v>0</v>
      </c>
      <c r="DT124" s="118">
        <f t="shared" si="200"/>
        <v>0</v>
      </c>
      <c r="DU124" s="118">
        <f t="shared" si="200"/>
        <v>0</v>
      </c>
      <c r="DV124" s="118">
        <f t="shared" si="200"/>
        <v>0</v>
      </c>
      <c r="DW124" s="118">
        <f t="shared" si="200"/>
        <v>0</v>
      </c>
      <c r="DX124" s="118">
        <f t="shared" si="200"/>
        <v>0</v>
      </c>
      <c r="DY124" s="118">
        <f t="shared" si="200"/>
        <v>0</v>
      </c>
      <c r="DZ124" s="118">
        <f t="shared" si="200"/>
        <v>0</v>
      </c>
      <c r="EA124" s="118">
        <f t="shared" si="200"/>
        <v>0</v>
      </c>
      <c r="EB124" s="118">
        <f t="shared" si="200"/>
        <v>0</v>
      </c>
      <c r="EC124" s="118">
        <f t="shared" si="200"/>
        <v>0</v>
      </c>
      <c r="ED124" s="118">
        <f t="shared" si="200"/>
        <v>0</v>
      </c>
      <c r="EE124" s="118">
        <f t="shared" si="200"/>
        <v>0</v>
      </c>
      <c r="EF124" s="118">
        <f t="shared" si="200"/>
        <v>0</v>
      </c>
    </row>
    <row r="125" spans="61:136">
      <c r="BI125" s="120">
        <f t="shared" ref="BI125:CQ125" si="201">IF(BI$81=0,0,+BI45/BI$81*$AQ45)</f>
        <v>0</v>
      </c>
      <c r="BJ125" s="120">
        <f t="shared" si="201"/>
        <v>0</v>
      </c>
      <c r="BK125" s="120">
        <f t="shared" si="201"/>
        <v>0</v>
      </c>
      <c r="BL125" s="120">
        <f t="shared" si="201"/>
        <v>0</v>
      </c>
      <c r="BM125" s="120">
        <f t="shared" si="201"/>
        <v>0</v>
      </c>
      <c r="BN125" s="120">
        <f t="shared" si="201"/>
        <v>0</v>
      </c>
      <c r="BO125" s="120">
        <f t="shared" si="201"/>
        <v>0</v>
      </c>
      <c r="BP125" s="120">
        <f t="shared" si="201"/>
        <v>0</v>
      </c>
      <c r="BQ125" s="120">
        <f t="shared" si="201"/>
        <v>0</v>
      </c>
      <c r="BR125" s="120">
        <f t="shared" si="201"/>
        <v>0</v>
      </c>
      <c r="BS125" s="120">
        <f t="shared" si="201"/>
        <v>0</v>
      </c>
      <c r="BT125" s="120">
        <f t="shared" si="201"/>
        <v>0</v>
      </c>
      <c r="BU125" s="120">
        <f t="shared" si="201"/>
        <v>0</v>
      </c>
      <c r="BV125" s="120">
        <f t="shared" si="201"/>
        <v>0</v>
      </c>
      <c r="BW125" s="120">
        <f t="shared" si="201"/>
        <v>0</v>
      </c>
      <c r="BX125" s="120">
        <f t="shared" si="201"/>
        <v>0</v>
      </c>
      <c r="BY125" s="120">
        <f t="shared" si="201"/>
        <v>0</v>
      </c>
      <c r="BZ125" s="120">
        <f t="shared" si="201"/>
        <v>0</v>
      </c>
      <c r="CA125" s="120">
        <f t="shared" si="201"/>
        <v>0</v>
      </c>
      <c r="CB125" s="120">
        <f t="shared" si="201"/>
        <v>0</v>
      </c>
      <c r="CC125" s="120">
        <f t="shared" si="201"/>
        <v>0</v>
      </c>
      <c r="CD125" s="120">
        <f t="shared" si="201"/>
        <v>0</v>
      </c>
      <c r="CE125" s="120">
        <f t="shared" si="201"/>
        <v>0</v>
      </c>
      <c r="CF125" s="120">
        <f t="shared" si="201"/>
        <v>0</v>
      </c>
      <c r="CG125" s="120">
        <f t="shared" si="201"/>
        <v>0</v>
      </c>
      <c r="CH125" s="120">
        <f t="shared" si="201"/>
        <v>0</v>
      </c>
      <c r="CI125" s="120">
        <f t="shared" si="201"/>
        <v>0</v>
      </c>
      <c r="CJ125" s="120">
        <f t="shared" si="201"/>
        <v>0</v>
      </c>
      <c r="CK125" s="120">
        <f t="shared" si="201"/>
        <v>0</v>
      </c>
      <c r="CL125" s="120">
        <f t="shared" si="201"/>
        <v>0</v>
      </c>
      <c r="CM125" s="120">
        <f t="shared" si="201"/>
        <v>0</v>
      </c>
      <c r="CN125" s="120">
        <f t="shared" si="201"/>
        <v>0</v>
      </c>
      <c r="CO125" s="120">
        <f t="shared" si="201"/>
        <v>0</v>
      </c>
      <c r="CP125" s="120">
        <f t="shared" si="201"/>
        <v>0</v>
      </c>
      <c r="CQ125" s="120">
        <f t="shared" si="201"/>
        <v>0</v>
      </c>
      <c r="CR125" s="120">
        <f t="shared" ref="CR125:DF125" si="202">IF(CR$81=0,0,+CR45/CR$81*$AQ45)</f>
        <v>0</v>
      </c>
      <c r="CS125" s="120">
        <f t="shared" si="202"/>
        <v>0</v>
      </c>
      <c r="CT125" s="120">
        <f t="shared" si="202"/>
        <v>0</v>
      </c>
      <c r="CU125" s="120">
        <f t="shared" si="202"/>
        <v>0</v>
      </c>
      <c r="CV125" s="120">
        <f t="shared" si="202"/>
        <v>0</v>
      </c>
      <c r="CW125" s="120">
        <f t="shared" si="202"/>
        <v>0</v>
      </c>
      <c r="CX125" s="120">
        <f t="shared" si="202"/>
        <v>0</v>
      </c>
      <c r="CY125" s="120">
        <f t="shared" si="202"/>
        <v>0</v>
      </c>
      <c r="CZ125" s="120">
        <f t="shared" si="202"/>
        <v>0</v>
      </c>
      <c r="DA125" s="120">
        <f t="shared" si="202"/>
        <v>0</v>
      </c>
      <c r="DB125" s="120">
        <f t="shared" si="202"/>
        <v>0</v>
      </c>
      <c r="DC125" s="120">
        <f t="shared" si="202"/>
        <v>0</v>
      </c>
      <c r="DD125" s="120">
        <f t="shared" si="202"/>
        <v>0</v>
      </c>
      <c r="DE125" s="120">
        <f t="shared" si="202"/>
        <v>0</v>
      </c>
      <c r="DF125" s="120">
        <f t="shared" si="202"/>
        <v>0</v>
      </c>
      <c r="DG125" s="29"/>
      <c r="DH125" s="118">
        <f t="shared" ref="DH125:EF125" si="203">IF(+$M45=DH$89,$AP45,0)</f>
        <v>0</v>
      </c>
      <c r="DI125" s="118">
        <f t="shared" si="203"/>
        <v>0</v>
      </c>
      <c r="DJ125" s="118">
        <f t="shared" si="203"/>
        <v>0</v>
      </c>
      <c r="DK125" s="118">
        <f t="shared" si="203"/>
        <v>0</v>
      </c>
      <c r="DL125" s="118">
        <f t="shared" si="203"/>
        <v>0</v>
      </c>
      <c r="DM125" s="118">
        <f t="shared" si="203"/>
        <v>0</v>
      </c>
      <c r="DN125" s="118">
        <f t="shared" si="203"/>
        <v>0</v>
      </c>
      <c r="DO125" s="118">
        <f t="shared" si="203"/>
        <v>0</v>
      </c>
      <c r="DP125" s="118">
        <f t="shared" si="203"/>
        <v>0</v>
      </c>
      <c r="DQ125" s="118">
        <f t="shared" si="203"/>
        <v>0</v>
      </c>
      <c r="DR125" s="118">
        <f t="shared" si="203"/>
        <v>0</v>
      </c>
      <c r="DS125" s="118">
        <f t="shared" si="203"/>
        <v>0</v>
      </c>
      <c r="DT125" s="118">
        <f t="shared" si="203"/>
        <v>0</v>
      </c>
      <c r="DU125" s="118">
        <f t="shared" si="203"/>
        <v>0</v>
      </c>
      <c r="DV125" s="118">
        <f t="shared" si="203"/>
        <v>0</v>
      </c>
      <c r="DW125" s="118">
        <f t="shared" si="203"/>
        <v>0</v>
      </c>
      <c r="DX125" s="118">
        <f t="shared" si="203"/>
        <v>0</v>
      </c>
      <c r="DY125" s="118">
        <f t="shared" si="203"/>
        <v>0</v>
      </c>
      <c r="DZ125" s="118">
        <f t="shared" si="203"/>
        <v>0</v>
      </c>
      <c r="EA125" s="118">
        <f t="shared" si="203"/>
        <v>0</v>
      </c>
      <c r="EB125" s="118">
        <f t="shared" si="203"/>
        <v>0</v>
      </c>
      <c r="EC125" s="118">
        <f t="shared" si="203"/>
        <v>0</v>
      </c>
      <c r="ED125" s="118">
        <f t="shared" si="203"/>
        <v>0</v>
      </c>
      <c r="EE125" s="118">
        <f t="shared" si="203"/>
        <v>0</v>
      </c>
      <c r="EF125" s="118">
        <f t="shared" si="203"/>
        <v>0</v>
      </c>
    </row>
    <row r="126" spans="61:136">
      <c r="BI126" s="120">
        <f t="shared" ref="BI126:CQ126" si="204">IF(BI$81=0,0,+BI46/BI$81*$AQ46)</f>
        <v>0</v>
      </c>
      <c r="BJ126" s="120">
        <f t="shared" si="204"/>
        <v>0</v>
      </c>
      <c r="BK126" s="120">
        <f t="shared" si="204"/>
        <v>0</v>
      </c>
      <c r="BL126" s="120">
        <f t="shared" si="204"/>
        <v>0</v>
      </c>
      <c r="BM126" s="120">
        <f t="shared" si="204"/>
        <v>0</v>
      </c>
      <c r="BN126" s="120">
        <f t="shared" si="204"/>
        <v>0</v>
      </c>
      <c r="BO126" s="120">
        <f t="shared" si="204"/>
        <v>0</v>
      </c>
      <c r="BP126" s="120">
        <f t="shared" si="204"/>
        <v>0</v>
      </c>
      <c r="BQ126" s="120">
        <f t="shared" si="204"/>
        <v>0</v>
      </c>
      <c r="BR126" s="120">
        <f t="shared" si="204"/>
        <v>0</v>
      </c>
      <c r="BS126" s="120">
        <f t="shared" si="204"/>
        <v>0</v>
      </c>
      <c r="BT126" s="120">
        <f t="shared" si="204"/>
        <v>0</v>
      </c>
      <c r="BU126" s="120">
        <f t="shared" si="204"/>
        <v>0</v>
      </c>
      <c r="BV126" s="120">
        <f t="shared" si="204"/>
        <v>0</v>
      </c>
      <c r="BW126" s="120">
        <f t="shared" si="204"/>
        <v>0</v>
      </c>
      <c r="BX126" s="120">
        <f t="shared" si="204"/>
        <v>0</v>
      </c>
      <c r="BY126" s="120">
        <f t="shared" si="204"/>
        <v>0</v>
      </c>
      <c r="BZ126" s="120">
        <f t="shared" si="204"/>
        <v>0</v>
      </c>
      <c r="CA126" s="120">
        <f t="shared" si="204"/>
        <v>0</v>
      </c>
      <c r="CB126" s="120">
        <f t="shared" si="204"/>
        <v>0</v>
      </c>
      <c r="CC126" s="120">
        <f t="shared" si="204"/>
        <v>0</v>
      </c>
      <c r="CD126" s="120">
        <f t="shared" si="204"/>
        <v>0</v>
      </c>
      <c r="CE126" s="120">
        <f t="shared" si="204"/>
        <v>0</v>
      </c>
      <c r="CF126" s="120">
        <f t="shared" si="204"/>
        <v>0</v>
      </c>
      <c r="CG126" s="120">
        <f t="shared" si="204"/>
        <v>0</v>
      </c>
      <c r="CH126" s="120">
        <f t="shared" si="204"/>
        <v>0</v>
      </c>
      <c r="CI126" s="120">
        <f t="shared" si="204"/>
        <v>0</v>
      </c>
      <c r="CJ126" s="120">
        <f t="shared" si="204"/>
        <v>0</v>
      </c>
      <c r="CK126" s="120">
        <f t="shared" si="204"/>
        <v>0</v>
      </c>
      <c r="CL126" s="120">
        <f t="shared" si="204"/>
        <v>0</v>
      </c>
      <c r="CM126" s="120">
        <f t="shared" si="204"/>
        <v>0</v>
      </c>
      <c r="CN126" s="120">
        <f t="shared" si="204"/>
        <v>0</v>
      </c>
      <c r="CO126" s="120">
        <f t="shared" si="204"/>
        <v>0</v>
      </c>
      <c r="CP126" s="120">
        <f t="shared" si="204"/>
        <v>0</v>
      </c>
      <c r="CQ126" s="120">
        <f t="shared" si="204"/>
        <v>0</v>
      </c>
      <c r="CR126" s="120">
        <f t="shared" ref="CR126:DF126" si="205">IF(CR$81=0,0,+CR46/CR$81*$AQ46)</f>
        <v>0</v>
      </c>
      <c r="CS126" s="120">
        <f t="shared" si="205"/>
        <v>0</v>
      </c>
      <c r="CT126" s="120">
        <f t="shared" si="205"/>
        <v>0</v>
      </c>
      <c r="CU126" s="120">
        <f t="shared" si="205"/>
        <v>0</v>
      </c>
      <c r="CV126" s="120">
        <f t="shared" si="205"/>
        <v>0</v>
      </c>
      <c r="CW126" s="120">
        <f t="shared" si="205"/>
        <v>0</v>
      </c>
      <c r="CX126" s="120">
        <f t="shared" si="205"/>
        <v>0</v>
      </c>
      <c r="CY126" s="120">
        <f t="shared" si="205"/>
        <v>0</v>
      </c>
      <c r="CZ126" s="120">
        <f t="shared" si="205"/>
        <v>0</v>
      </c>
      <c r="DA126" s="120">
        <f t="shared" si="205"/>
        <v>0</v>
      </c>
      <c r="DB126" s="120">
        <f t="shared" si="205"/>
        <v>0</v>
      </c>
      <c r="DC126" s="120">
        <f t="shared" si="205"/>
        <v>0</v>
      </c>
      <c r="DD126" s="120">
        <f t="shared" si="205"/>
        <v>0</v>
      </c>
      <c r="DE126" s="120">
        <f t="shared" si="205"/>
        <v>0</v>
      </c>
      <c r="DF126" s="120">
        <f t="shared" si="205"/>
        <v>0</v>
      </c>
      <c r="DG126" s="29"/>
      <c r="DH126" s="118">
        <f t="shared" ref="DH126:EF126" si="206">IF(+$M46=DH$89,$AP46,0)</f>
        <v>0</v>
      </c>
      <c r="DI126" s="118">
        <f t="shared" si="206"/>
        <v>0</v>
      </c>
      <c r="DJ126" s="118">
        <f t="shared" si="206"/>
        <v>0</v>
      </c>
      <c r="DK126" s="118">
        <f t="shared" si="206"/>
        <v>0</v>
      </c>
      <c r="DL126" s="118">
        <f t="shared" si="206"/>
        <v>0</v>
      </c>
      <c r="DM126" s="118">
        <f t="shared" si="206"/>
        <v>0</v>
      </c>
      <c r="DN126" s="118">
        <f t="shared" si="206"/>
        <v>0</v>
      </c>
      <c r="DO126" s="118">
        <f t="shared" si="206"/>
        <v>0</v>
      </c>
      <c r="DP126" s="118">
        <f t="shared" si="206"/>
        <v>0</v>
      </c>
      <c r="DQ126" s="118">
        <f t="shared" si="206"/>
        <v>0</v>
      </c>
      <c r="DR126" s="118">
        <f t="shared" si="206"/>
        <v>0</v>
      </c>
      <c r="DS126" s="118">
        <f t="shared" si="206"/>
        <v>0</v>
      </c>
      <c r="DT126" s="118">
        <f t="shared" si="206"/>
        <v>0</v>
      </c>
      <c r="DU126" s="118">
        <f t="shared" si="206"/>
        <v>0</v>
      </c>
      <c r="DV126" s="118">
        <f t="shared" si="206"/>
        <v>0</v>
      </c>
      <c r="DW126" s="118">
        <f t="shared" si="206"/>
        <v>0</v>
      </c>
      <c r="DX126" s="118">
        <f t="shared" si="206"/>
        <v>0</v>
      </c>
      <c r="DY126" s="118">
        <f t="shared" si="206"/>
        <v>0</v>
      </c>
      <c r="DZ126" s="118">
        <f t="shared" si="206"/>
        <v>0</v>
      </c>
      <c r="EA126" s="118">
        <f t="shared" si="206"/>
        <v>0</v>
      </c>
      <c r="EB126" s="118">
        <f t="shared" si="206"/>
        <v>0</v>
      </c>
      <c r="EC126" s="118">
        <f t="shared" si="206"/>
        <v>0</v>
      </c>
      <c r="ED126" s="118">
        <f t="shared" si="206"/>
        <v>0</v>
      </c>
      <c r="EE126" s="118">
        <f t="shared" si="206"/>
        <v>0</v>
      </c>
      <c r="EF126" s="118">
        <f t="shared" si="206"/>
        <v>0</v>
      </c>
    </row>
    <row r="127" spans="61:136">
      <c r="BI127" s="120">
        <f t="shared" ref="BI127:CQ127" si="207">IF(BI$81=0,0,+BI47/BI$81*$AQ47)</f>
        <v>0</v>
      </c>
      <c r="BJ127" s="120">
        <f t="shared" si="207"/>
        <v>0</v>
      </c>
      <c r="BK127" s="120">
        <f t="shared" si="207"/>
        <v>0</v>
      </c>
      <c r="BL127" s="120">
        <f t="shared" si="207"/>
        <v>0</v>
      </c>
      <c r="BM127" s="120">
        <f t="shared" si="207"/>
        <v>0</v>
      </c>
      <c r="BN127" s="120">
        <f t="shared" si="207"/>
        <v>0</v>
      </c>
      <c r="BO127" s="120">
        <f t="shared" si="207"/>
        <v>0</v>
      </c>
      <c r="BP127" s="120">
        <f t="shared" si="207"/>
        <v>0</v>
      </c>
      <c r="BQ127" s="120">
        <f t="shared" si="207"/>
        <v>0</v>
      </c>
      <c r="BR127" s="120">
        <f t="shared" si="207"/>
        <v>0</v>
      </c>
      <c r="BS127" s="120">
        <f t="shared" si="207"/>
        <v>0</v>
      </c>
      <c r="BT127" s="120">
        <f t="shared" si="207"/>
        <v>0</v>
      </c>
      <c r="BU127" s="120">
        <f t="shared" si="207"/>
        <v>0</v>
      </c>
      <c r="BV127" s="120">
        <f t="shared" si="207"/>
        <v>0</v>
      </c>
      <c r="BW127" s="120">
        <f t="shared" si="207"/>
        <v>0</v>
      </c>
      <c r="BX127" s="120">
        <f t="shared" si="207"/>
        <v>0</v>
      </c>
      <c r="BY127" s="120">
        <f t="shared" si="207"/>
        <v>0</v>
      </c>
      <c r="BZ127" s="120">
        <f t="shared" si="207"/>
        <v>0</v>
      </c>
      <c r="CA127" s="120">
        <f t="shared" si="207"/>
        <v>0</v>
      </c>
      <c r="CB127" s="120">
        <f t="shared" si="207"/>
        <v>0</v>
      </c>
      <c r="CC127" s="120">
        <f t="shared" si="207"/>
        <v>0</v>
      </c>
      <c r="CD127" s="120">
        <f t="shared" si="207"/>
        <v>0</v>
      </c>
      <c r="CE127" s="120">
        <f t="shared" si="207"/>
        <v>0</v>
      </c>
      <c r="CF127" s="120">
        <f t="shared" si="207"/>
        <v>0</v>
      </c>
      <c r="CG127" s="120">
        <f t="shared" si="207"/>
        <v>0</v>
      </c>
      <c r="CH127" s="120">
        <f t="shared" si="207"/>
        <v>0</v>
      </c>
      <c r="CI127" s="120">
        <f t="shared" si="207"/>
        <v>0</v>
      </c>
      <c r="CJ127" s="120">
        <f t="shared" si="207"/>
        <v>0</v>
      </c>
      <c r="CK127" s="120">
        <f t="shared" si="207"/>
        <v>0</v>
      </c>
      <c r="CL127" s="120">
        <f t="shared" si="207"/>
        <v>0</v>
      </c>
      <c r="CM127" s="120">
        <f t="shared" si="207"/>
        <v>0</v>
      </c>
      <c r="CN127" s="120">
        <f t="shared" si="207"/>
        <v>0</v>
      </c>
      <c r="CO127" s="120">
        <f t="shared" si="207"/>
        <v>0</v>
      </c>
      <c r="CP127" s="120">
        <f t="shared" si="207"/>
        <v>0</v>
      </c>
      <c r="CQ127" s="120">
        <f t="shared" si="207"/>
        <v>0</v>
      </c>
      <c r="CR127" s="120">
        <f t="shared" ref="CR127:DF127" si="208">IF(CR$81=0,0,+CR47/CR$81*$AQ47)</f>
        <v>0</v>
      </c>
      <c r="CS127" s="120">
        <f t="shared" si="208"/>
        <v>0</v>
      </c>
      <c r="CT127" s="120">
        <f t="shared" si="208"/>
        <v>0</v>
      </c>
      <c r="CU127" s="120">
        <f t="shared" si="208"/>
        <v>0</v>
      </c>
      <c r="CV127" s="120">
        <f t="shared" si="208"/>
        <v>0</v>
      </c>
      <c r="CW127" s="120">
        <f t="shared" si="208"/>
        <v>0</v>
      </c>
      <c r="CX127" s="120">
        <f t="shared" si="208"/>
        <v>0</v>
      </c>
      <c r="CY127" s="120">
        <f t="shared" si="208"/>
        <v>0</v>
      </c>
      <c r="CZ127" s="120">
        <f t="shared" si="208"/>
        <v>0</v>
      </c>
      <c r="DA127" s="120">
        <f t="shared" si="208"/>
        <v>0</v>
      </c>
      <c r="DB127" s="120">
        <f t="shared" si="208"/>
        <v>0</v>
      </c>
      <c r="DC127" s="120">
        <f t="shared" si="208"/>
        <v>0</v>
      </c>
      <c r="DD127" s="120">
        <f t="shared" si="208"/>
        <v>0</v>
      </c>
      <c r="DE127" s="120">
        <f t="shared" si="208"/>
        <v>0</v>
      </c>
      <c r="DF127" s="120">
        <f t="shared" si="208"/>
        <v>0</v>
      </c>
      <c r="DG127" s="29"/>
      <c r="DH127" s="118">
        <f t="shared" ref="DH127:EF127" si="209">IF(+$M47=DH$89,$AP47,0)</f>
        <v>0</v>
      </c>
      <c r="DI127" s="118">
        <f t="shared" si="209"/>
        <v>0</v>
      </c>
      <c r="DJ127" s="118">
        <f t="shared" si="209"/>
        <v>0</v>
      </c>
      <c r="DK127" s="118">
        <f t="shared" si="209"/>
        <v>0</v>
      </c>
      <c r="DL127" s="118">
        <f t="shared" si="209"/>
        <v>0</v>
      </c>
      <c r="DM127" s="118">
        <f t="shared" si="209"/>
        <v>0</v>
      </c>
      <c r="DN127" s="118">
        <f t="shared" si="209"/>
        <v>0</v>
      </c>
      <c r="DO127" s="118">
        <f t="shared" si="209"/>
        <v>0</v>
      </c>
      <c r="DP127" s="118">
        <f t="shared" si="209"/>
        <v>0</v>
      </c>
      <c r="DQ127" s="118">
        <f t="shared" si="209"/>
        <v>0</v>
      </c>
      <c r="DR127" s="118">
        <f t="shared" si="209"/>
        <v>0</v>
      </c>
      <c r="DS127" s="118">
        <f t="shared" si="209"/>
        <v>0</v>
      </c>
      <c r="DT127" s="118">
        <f t="shared" si="209"/>
        <v>0</v>
      </c>
      <c r="DU127" s="118">
        <f t="shared" si="209"/>
        <v>0</v>
      </c>
      <c r="DV127" s="118">
        <f t="shared" si="209"/>
        <v>0</v>
      </c>
      <c r="DW127" s="118">
        <f t="shared" si="209"/>
        <v>0</v>
      </c>
      <c r="DX127" s="118">
        <f t="shared" si="209"/>
        <v>0</v>
      </c>
      <c r="DY127" s="118">
        <f t="shared" si="209"/>
        <v>0</v>
      </c>
      <c r="DZ127" s="118">
        <f t="shared" si="209"/>
        <v>0</v>
      </c>
      <c r="EA127" s="118">
        <f t="shared" si="209"/>
        <v>0</v>
      </c>
      <c r="EB127" s="118">
        <f t="shared" si="209"/>
        <v>0</v>
      </c>
      <c r="EC127" s="118">
        <f t="shared" si="209"/>
        <v>0</v>
      </c>
      <c r="ED127" s="118">
        <f t="shared" si="209"/>
        <v>0</v>
      </c>
      <c r="EE127" s="118">
        <f t="shared" si="209"/>
        <v>0</v>
      </c>
      <c r="EF127" s="118">
        <f t="shared" si="209"/>
        <v>0</v>
      </c>
    </row>
    <row r="128" spans="61:136">
      <c r="BI128" s="120">
        <f t="shared" ref="BI128:CQ128" si="210">IF(BI$81=0,0,+BI48/BI$81*$AQ48)</f>
        <v>0</v>
      </c>
      <c r="BJ128" s="120">
        <f t="shared" si="210"/>
        <v>0</v>
      </c>
      <c r="BK128" s="120">
        <f t="shared" si="210"/>
        <v>0</v>
      </c>
      <c r="BL128" s="120">
        <f t="shared" si="210"/>
        <v>0</v>
      </c>
      <c r="BM128" s="120">
        <f t="shared" si="210"/>
        <v>0</v>
      </c>
      <c r="BN128" s="120">
        <f t="shared" si="210"/>
        <v>0</v>
      </c>
      <c r="BO128" s="120">
        <f t="shared" si="210"/>
        <v>0</v>
      </c>
      <c r="BP128" s="120">
        <f t="shared" si="210"/>
        <v>0</v>
      </c>
      <c r="BQ128" s="120">
        <f t="shared" si="210"/>
        <v>0</v>
      </c>
      <c r="BR128" s="120">
        <f t="shared" si="210"/>
        <v>0</v>
      </c>
      <c r="BS128" s="120">
        <f t="shared" si="210"/>
        <v>0</v>
      </c>
      <c r="BT128" s="120">
        <f t="shared" si="210"/>
        <v>0</v>
      </c>
      <c r="BU128" s="120">
        <f t="shared" si="210"/>
        <v>0</v>
      </c>
      <c r="BV128" s="120">
        <f t="shared" si="210"/>
        <v>0</v>
      </c>
      <c r="BW128" s="120">
        <f t="shared" si="210"/>
        <v>0</v>
      </c>
      <c r="BX128" s="120">
        <f t="shared" si="210"/>
        <v>0</v>
      </c>
      <c r="BY128" s="120">
        <f t="shared" si="210"/>
        <v>0</v>
      </c>
      <c r="BZ128" s="120">
        <f t="shared" si="210"/>
        <v>0</v>
      </c>
      <c r="CA128" s="120">
        <f t="shared" si="210"/>
        <v>0</v>
      </c>
      <c r="CB128" s="120">
        <f t="shared" si="210"/>
        <v>0</v>
      </c>
      <c r="CC128" s="120">
        <f t="shared" si="210"/>
        <v>0</v>
      </c>
      <c r="CD128" s="120">
        <f t="shared" si="210"/>
        <v>0</v>
      </c>
      <c r="CE128" s="120">
        <f t="shared" si="210"/>
        <v>0</v>
      </c>
      <c r="CF128" s="120">
        <f t="shared" si="210"/>
        <v>0</v>
      </c>
      <c r="CG128" s="120">
        <f t="shared" si="210"/>
        <v>0</v>
      </c>
      <c r="CH128" s="120">
        <f t="shared" si="210"/>
        <v>0</v>
      </c>
      <c r="CI128" s="120">
        <f t="shared" si="210"/>
        <v>0</v>
      </c>
      <c r="CJ128" s="120">
        <f t="shared" si="210"/>
        <v>0</v>
      </c>
      <c r="CK128" s="120">
        <f t="shared" si="210"/>
        <v>0</v>
      </c>
      <c r="CL128" s="120">
        <f t="shared" si="210"/>
        <v>0</v>
      </c>
      <c r="CM128" s="120">
        <f t="shared" si="210"/>
        <v>0</v>
      </c>
      <c r="CN128" s="120">
        <f t="shared" si="210"/>
        <v>0</v>
      </c>
      <c r="CO128" s="120">
        <f t="shared" si="210"/>
        <v>0</v>
      </c>
      <c r="CP128" s="120">
        <f t="shared" si="210"/>
        <v>0</v>
      </c>
      <c r="CQ128" s="120">
        <f t="shared" si="210"/>
        <v>0</v>
      </c>
      <c r="CR128" s="120">
        <f t="shared" ref="CR128:DF128" si="211">IF(CR$81=0,0,+CR48/CR$81*$AQ48)</f>
        <v>0</v>
      </c>
      <c r="CS128" s="120">
        <f t="shared" si="211"/>
        <v>0</v>
      </c>
      <c r="CT128" s="120">
        <f t="shared" si="211"/>
        <v>0</v>
      </c>
      <c r="CU128" s="120">
        <f t="shared" si="211"/>
        <v>0</v>
      </c>
      <c r="CV128" s="120">
        <f t="shared" si="211"/>
        <v>0</v>
      </c>
      <c r="CW128" s="120">
        <f t="shared" si="211"/>
        <v>0</v>
      </c>
      <c r="CX128" s="120">
        <f t="shared" si="211"/>
        <v>0</v>
      </c>
      <c r="CY128" s="120">
        <f t="shared" si="211"/>
        <v>0</v>
      </c>
      <c r="CZ128" s="120">
        <f t="shared" si="211"/>
        <v>0</v>
      </c>
      <c r="DA128" s="120">
        <f t="shared" si="211"/>
        <v>0</v>
      </c>
      <c r="DB128" s="120">
        <f t="shared" si="211"/>
        <v>0</v>
      </c>
      <c r="DC128" s="120">
        <f t="shared" si="211"/>
        <v>0</v>
      </c>
      <c r="DD128" s="120">
        <f t="shared" si="211"/>
        <v>0</v>
      </c>
      <c r="DE128" s="120">
        <f t="shared" si="211"/>
        <v>0</v>
      </c>
      <c r="DF128" s="120">
        <f t="shared" si="211"/>
        <v>0</v>
      </c>
      <c r="DG128" s="29"/>
      <c r="DH128" s="118">
        <f t="shared" ref="DH128:EF128" si="212">IF(+$M48=DH$89,$AP48,0)</f>
        <v>0</v>
      </c>
      <c r="DI128" s="118">
        <f t="shared" si="212"/>
        <v>0</v>
      </c>
      <c r="DJ128" s="118">
        <f t="shared" si="212"/>
        <v>0</v>
      </c>
      <c r="DK128" s="118">
        <f t="shared" si="212"/>
        <v>0</v>
      </c>
      <c r="DL128" s="118">
        <f t="shared" si="212"/>
        <v>0</v>
      </c>
      <c r="DM128" s="118">
        <f t="shared" si="212"/>
        <v>0</v>
      </c>
      <c r="DN128" s="118">
        <f t="shared" si="212"/>
        <v>0</v>
      </c>
      <c r="DO128" s="118">
        <f t="shared" si="212"/>
        <v>0</v>
      </c>
      <c r="DP128" s="118">
        <f t="shared" si="212"/>
        <v>0</v>
      </c>
      <c r="DQ128" s="118">
        <f t="shared" si="212"/>
        <v>0</v>
      </c>
      <c r="DR128" s="118">
        <f t="shared" si="212"/>
        <v>0</v>
      </c>
      <c r="DS128" s="118">
        <f t="shared" si="212"/>
        <v>0</v>
      </c>
      <c r="DT128" s="118">
        <f t="shared" si="212"/>
        <v>0</v>
      </c>
      <c r="DU128" s="118">
        <f t="shared" si="212"/>
        <v>0</v>
      </c>
      <c r="DV128" s="118">
        <f t="shared" si="212"/>
        <v>0</v>
      </c>
      <c r="DW128" s="118">
        <f t="shared" si="212"/>
        <v>0</v>
      </c>
      <c r="DX128" s="118">
        <f t="shared" si="212"/>
        <v>0</v>
      </c>
      <c r="DY128" s="118">
        <f t="shared" si="212"/>
        <v>0</v>
      </c>
      <c r="DZ128" s="118">
        <f t="shared" si="212"/>
        <v>0</v>
      </c>
      <c r="EA128" s="118">
        <f t="shared" si="212"/>
        <v>0</v>
      </c>
      <c r="EB128" s="118">
        <f t="shared" si="212"/>
        <v>0</v>
      </c>
      <c r="EC128" s="118">
        <f t="shared" si="212"/>
        <v>0</v>
      </c>
      <c r="ED128" s="118">
        <f t="shared" si="212"/>
        <v>0</v>
      </c>
      <c r="EE128" s="118">
        <f t="shared" si="212"/>
        <v>0</v>
      </c>
      <c r="EF128" s="118">
        <f t="shared" si="212"/>
        <v>0</v>
      </c>
    </row>
    <row r="129" spans="61:136">
      <c r="BI129" s="120">
        <f t="shared" ref="BI129:CQ129" si="213">IF(BI$81=0,0,+BI49/BI$81*$AQ49)</f>
        <v>0</v>
      </c>
      <c r="BJ129" s="120">
        <f t="shared" si="213"/>
        <v>0</v>
      </c>
      <c r="BK129" s="120">
        <f t="shared" si="213"/>
        <v>0</v>
      </c>
      <c r="BL129" s="120">
        <f t="shared" si="213"/>
        <v>0</v>
      </c>
      <c r="BM129" s="120">
        <f t="shared" si="213"/>
        <v>0</v>
      </c>
      <c r="BN129" s="120">
        <f t="shared" si="213"/>
        <v>0</v>
      </c>
      <c r="BO129" s="120">
        <f t="shared" si="213"/>
        <v>0</v>
      </c>
      <c r="BP129" s="120">
        <f t="shared" si="213"/>
        <v>0</v>
      </c>
      <c r="BQ129" s="120">
        <f t="shared" si="213"/>
        <v>0</v>
      </c>
      <c r="BR129" s="120">
        <f t="shared" si="213"/>
        <v>0</v>
      </c>
      <c r="BS129" s="120">
        <f t="shared" si="213"/>
        <v>0</v>
      </c>
      <c r="BT129" s="120">
        <f t="shared" si="213"/>
        <v>0</v>
      </c>
      <c r="BU129" s="120">
        <f t="shared" si="213"/>
        <v>0</v>
      </c>
      <c r="BV129" s="120">
        <f t="shared" si="213"/>
        <v>0</v>
      </c>
      <c r="BW129" s="120">
        <f t="shared" si="213"/>
        <v>0</v>
      </c>
      <c r="BX129" s="120">
        <f t="shared" si="213"/>
        <v>0</v>
      </c>
      <c r="BY129" s="120">
        <f t="shared" si="213"/>
        <v>0</v>
      </c>
      <c r="BZ129" s="120">
        <f t="shared" si="213"/>
        <v>0</v>
      </c>
      <c r="CA129" s="120">
        <f t="shared" si="213"/>
        <v>0</v>
      </c>
      <c r="CB129" s="120">
        <f t="shared" si="213"/>
        <v>0</v>
      </c>
      <c r="CC129" s="120">
        <f t="shared" si="213"/>
        <v>0</v>
      </c>
      <c r="CD129" s="120">
        <f t="shared" si="213"/>
        <v>0</v>
      </c>
      <c r="CE129" s="120">
        <f t="shared" si="213"/>
        <v>0</v>
      </c>
      <c r="CF129" s="120">
        <f t="shared" si="213"/>
        <v>0</v>
      </c>
      <c r="CG129" s="120">
        <f t="shared" si="213"/>
        <v>0</v>
      </c>
      <c r="CH129" s="120">
        <f t="shared" si="213"/>
        <v>0</v>
      </c>
      <c r="CI129" s="120">
        <f t="shared" si="213"/>
        <v>0</v>
      </c>
      <c r="CJ129" s="120">
        <f t="shared" si="213"/>
        <v>0</v>
      </c>
      <c r="CK129" s="120">
        <f t="shared" si="213"/>
        <v>0</v>
      </c>
      <c r="CL129" s="120">
        <f t="shared" si="213"/>
        <v>0</v>
      </c>
      <c r="CM129" s="120">
        <f t="shared" si="213"/>
        <v>0</v>
      </c>
      <c r="CN129" s="120">
        <f t="shared" si="213"/>
        <v>0</v>
      </c>
      <c r="CO129" s="120">
        <f t="shared" si="213"/>
        <v>0</v>
      </c>
      <c r="CP129" s="120">
        <f t="shared" si="213"/>
        <v>0</v>
      </c>
      <c r="CQ129" s="120">
        <f t="shared" si="213"/>
        <v>0</v>
      </c>
      <c r="CR129" s="120">
        <f t="shared" ref="CR129:DF129" si="214">IF(CR$81=0,0,+CR49/CR$81*$AQ49)</f>
        <v>0</v>
      </c>
      <c r="CS129" s="120">
        <f t="shared" si="214"/>
        <v>0</v>
      </c>
      <c r="CT129" s="120">
        <f t="shared" si="214"/>
        <v>0</v>
      </c>
      <c r="CU129" s="120">
        <f t="shared" si="214"/>
        <v>0</v>
      </c>
      <c r="CV129" s="120">
        <f t="shared" si="214"/>
        <v>0</v>
      </c>
      <c r="CW129" s="120">
        <f t="shared" si="214"/>
        <v>0</v>
      </c>
      <c r="CX129" s="120">
        <f t="shared" si="214"/>
        <v>0</v>
      </c>
      <c r="CY129" s="120">
        <f t="shared" si="214"/>
        <v>0</v>
      </c>
      <c r="CZ129" s="120">
        <f t="shared" si="214"/>
        <v>0</v>
      </c>
      <c r="DA129" s="120">
        <f t="shared" si="214"/>
        <v>0</v>
      </c>
      <c r="DB129" s="120">
        <f t="shared" si="214"/>
        <v>0</v>
      </c>
      <c r="DC129" s="120">
        <f t="shared" si="214"/>
        <v>0</v>
      </c>
      <c r="DD129" s="120">
        <f t="shared" si="214"/>
        <v>0</v>
      </c>
      <c r="DE129" s="120">
        <f t="shared" si="214"/>
        <v>0</v>
      </c>
      <c r="DF129" s="120">
        <f t="shared" si="214"/>
        <v>0</v>
      </c>
      <c r="DG129" s="29"/>
      <c r="DH129" s="118">
        <f t="shared" ref="DH129:EF129" si="215">IF(+$M49=DH$89,$AP49,0)</f>
        <v>0</v>
      </c>
      <c r="DI129" s="118">
        <f t="shared" si="215"/>
        <v>0</v>
      </c>
      <c r="DJ129" s="118">
        <f t="shared" si="215"/>
        <v>0</v>
      </c>
      <c r="DK129" s="118">
        <f t="shared" si="215"/>
        <v>0</v>
      </c>
      <c r="DL129" s="118">
        <f t="shared" si="215"/>
        <v>0</v>
      </c>
      <c r="DM129" s="118">
        <f t="shared" si="215"/>
        <v>0</v>
      </c>
      <c r="DN129" s="118">
        <f t="shared" si="215"/>
        <v>0</v>
      </c>
      <c r="DO129" s="118">
        <f t="shared" si="215"/>
        <v>0</v>
      </c>
      <c r="DP129" s="118">
        <f t="shared" si="215"/>
        <v>0</v>
      </c>
      <c r="DQ129" s="118">
        <f t="shared" si="215"/>
        <v>0</v>
      </c>
      <c r="DR129" s="118">
        <f t="shared" si="215"/>
        <v>0</v>
      </c>
      <c r="DS129" s="118">
        <f t="shared" si="215"/>
        <v>0</v>
      </c>
      <c r="DT129" s="118">
        <f t="shared" si="215"/>
        <v>0</v>
      </c>
      <c r="DU129" s="118">
        <f t="shared" si="215"/>
        <v>0</v>
      </c>
      <c r="DV129" s="118">
        <f t="shared" si="215"/>
        <v>0</v>
      </c>
      <c r="DW129" s="118">
        <f t="shared" si="215"/>
        <v>0</v>
      </c>
      <c r="DX129" s="118">
        <f t="shared" si="215"/>
        <v>0</v>
      </c>
      <c r="DY129" s="118">
        <f t="shared" si="215"/>
        <v>0</v>
      </c>
      <c r="DZ129" s="118">
        <f t="shared" si="215"/>
        <v>0</v>
      </c>
      <c r="EA129" s="118">
        <f t="shared" si="215"/>
        <v>0</v>
      </c>
      <c r="EB129" s="118">
        <f t="shared" si="215"/>
        <v>0</v>
      </c>
      <c r="EC129" s="118">
        <f t="shared" si="215"/>
        <v>0</v>
      </c>
      <c r="ED129" s="118">
        <f t="shared" si="215"/>
        <v>0</v>
      </c>
      <c r="EE129" s="118">
        <f t="shared" si="215"/>
        <v>0</v>
      </c>
      <c r="EF129" s="118">
        <f t="shared" si="215"/>
        <v>0</v>
      </c>
    </row>
    <row r="130" spans="61:136">
      <c r="BI130" s="120">
        <f t="shared" ref="BI130:CQ130" si="216">IF(BI$81=0,0,+BI50/BI$81*$AQ50)</f>
        <v>0</v>
      </c>
      <c r="BJ130" s="120">
        <f t="shared" si="216"/>
        <v>0</v>
      </c>
      <c r="BK130" s="120">
        <f t="shared" si="216"/>
        <v>0</v>
      </c>
      <c r="BL130" s="120">
        <f t="shared" si="216"/>
        <v>0</v>
      </c>
      <c r="BM130" s="120">
        <f t="shared" si="216"/>
        <v>0</v>
      </c>
      <c r="BN130" s="120">
        <f t="shared" si="216"/>
        <v>0</v>
      </c>
      <c r="BO130" s="120">
        <f t="shared" si="216"/>
        <v>0</v>
      </c>
      <c r="BP130" s="120">
        <f t="shared" si="216"/>
        <v>0</v>
      </c>
      <c r="BQ130" s="120">
        <f t="shared" si="216"/>
        <v>0</v>
      </c>
      <c r="BR130" s="120">
        <f t="shared" si="216"/>
        <v>0</v>
      </c>
      <c r="BS130" s="120">
        <f t="shared" si="216"/>
        <v>0</v>
      </c>
      <c r="BT130" s="120">
        <f t="shared" si="216"/>
        <v>0</v>
      </c>
      <c r="BU130" s="120">
        <f t="shared" si="216"/>
        <v>0</v>
      </c>
      <c r="BV130" s="120">
        <f t="shared" si="216"/>
        <v>0</v>
      </c>
      <c r="BW130" s="120">
        <f t="shared" si="216"/>
        <v>0</v>
      </c>
      <c r="BX130" s="120">
        <f t="shared" si="216"/>
        <v>0</v>
      </c>
      <c r="BY130" s="120">
        <f t="shared" si="216"/>
        <v>0</v>
      </c>
      <c r="BZ130" s="120">
        <f t="shared" si="216"/>
        <v>0</v>
      </c>
      <c r="CA130" s="120">
        <f t="shared" si="216"/>
        <v>0</v>
      </c>
      <c r="CB130" s="120">
        <f t="shared" si="216"/>
        <v>0</v>
      </c>
      <c r="CC130" s="120">
        <f t="shared" si="216"/>
        <v>0</v>
      </c>
      <c r="CD130" s="120">
        <f t="shared" si="216"/>
        <v>0</v>
      </c>
      <c r="CE130" s="120">
        <f t="shared" si="216"/>
        <v>0</v>
      </c>
      <c r="CF130" s="120">
        <f t="shared" si="216"/>
        <v>0</v>
      </c>
      <c r="CG130" s="120">
        <f t="shared" si="216"/>
        <v>0</v>
      </c>
      <c r="CH130" s="120">
        <f t="shared" si="216"/>
        <v>0</v>
      </c>
      <c r="CI130" s="120">
        <f t="shared" si="216"/>
        <v>0</v>
      </c>
      <c r="CJ130" s="120">
        <f t="shared" si="216"/>
        <v>0</v>
      </c>
      <c r="CK130" s="120">
        <f t="shared" si="216"/>
        <v>0</v>
      </c>
      <c r="CL130" s="120">
        <f t="shared" si="216"/>
        <v>0</v>
      </c>
      <c r="CM130" s="120">
        <f t="shared" si="216"/>
        <v>0</v>
      </c>
      <c r="CN130" s="120">
        <f t="shared" si="216"/>
        <v>0</v>
      </c>
      <c r="CO130" s="120">
        <f t="shared" si="216"/>
        <v>0</v>
      </c>
      <c r="CP130" s="120">
        <f t="shared" si="216"/>
        <v>0</v>
      </c>
      <c r="CQ130" s="120">
        <f t="shared" si="216"/>
        <v>0</v>
      </c>
      <c r="CR130" s="120">
        <f t="shared" ref="CR130:DF130" si="217">IF(CR$81=0,0,+CR50/CR$81*$AQ50)</f>
        <v>0</v>
      </c>
      <c r="CS130" s="120">
        <f t="shared" si="217"/>
        <v>0</v>
      </c>
      <c r="CT130" s="120">
        <f t="shared" si="217"/>
        <v>0</v>
      </c>
      <c r="CU130" s="120">
        <f t="shared" si="217"/>
        <v>0</v>
      </c>
      <c r="CV130" s="120">
        <f t="shared" si="217"/>
        <v>0</v>
      </c>
      <c r="CW130" s="120">
        <f t="shared" si="217"/>
        <v>0</v>
      </c>
      <c r="CX130" s="120">
        <f t="shared" si="217"/>
        <v>0</v>
      </c>
      <c r="CY130" s="120">
        <f t="shared" si="217"/>
        <v>0</v>
      </c>
      <c r="CZ130" s="120">
        <f t="shared" si="217"/>
        <v>0</v>
      </c>
      <c r="DA130" s="120">
        <f t="shared" si="217"/>
        <v>0</v>
      </c>
      <c r="DB130" s="120">
        <f t="shared" si="217"/>
        <v>0</v>
      </c>
      <c r="DC130" s="120">
        <f t="shared" si="217"/>
        <v>0</v>
      </c>
      <c r="DD130" s="120">
        <f t="shared" si="217"/>
        <v>0</v>
      </c>
      <c r="DE130" s="120">
        <f t="shared" si="217"/>
        <v>0</v>
      </c>
      <c r="DF130" s="120">
        <f t="shared" si="217"/>
        <v>0</v>
      </c>
      <c r="DG130" s="29"/>
      <c r="DH130" s="118">
        <f t="shared" ref="DH130:EF130" si="218">IF(+$M50=DH$89,$AP50,0)</f>
        <v>0</v>
      </c>
      <c r="DI130" s="118">
        <f t="shared" si="218"/>
        <v>0</v>
      </c>
      <c r="DJ130" s="118">
        <f t="shared" si="218"/>
        <v>0</v>
      </c>
      <c r="DK130" s="118">
        <f t="shared" si="218"/>
        <v>0</v>
      </c>
      <c r="DL130" s="118">
        <f t="shared" si="218"/>
        <v>0</v>
      </c>
      <c r="DM130" s="118">
        <f t="shared" si="218"/>
        <v>0</v>
      </c>
      <c r="DN130" s="118">
        <f t="shared" si="218"/>
        <v>0</v>
      </c>
      <c r="DO130" s="118">
        <f t="shared" si="218"/>
        <v>0</v>
      </c>
      <c r="DP130" s="118">
        <f t="shared" si="218"/>
        <v>0</v>
      </c>
      <c r="DQ130" s="118">
        <f t="shared" si="218"/>
        <v>0</v>
      </c>
      <c r="DR130" s="118">
        <f t="shared" si="218"/>
        <v>0</v>
      </c>
      <c r="DS130" s="118">
        <f t="shared" si="218"/>
        <v>0</v>
      </c>
      <c r="DT130" s="118">
        <f t="shared" si="218"/>
        <v>0</v>
      </c>
      <c r="DU130" s="118">
        <f t="shared" si="218"/>
        <v>0</v>
      </c>
      <c r="DV130" s="118">
        <f t="shared" si="218"/>
        <v>0</v>
      </c>
      <c r="DW130" s="118">
        <f t="shared" si="218"/>
        <v>0</v>
      </c>
      <c r="DX130" s="118">
        <f t="shared" si="218"/>
        <v>0</v>
      </c>
      <c r="DY130" s="118">
        <f t="shared" si="218"/>
        <v>0</v>
      </c>
      <c r="DZ130" s="118">
        <f t="shared" si="218"/>
        <v>0</v>
      </c>
      <c r="EA130" s="118">
        <f t="shared" si="218"/>
        <v>0</v>
      </c>
      <c r="EB130" s="118">
        <f t="shared" si="218"/>
        <v>0</v>
      </c>
      <c r="EC130" s="118">
        <f t="shared" si="218"/>
        <v>0</v>
      </c>
      <c r="ED130" s="118">
        <f t="shared" si="218"/>
        <v>0</v>
      </c>
      <c r="EE130" s="118">
        <f t="shared" si="218"/>
        <v>0</v>
      </c>
      <c r="EF130" s="118">
        <f t="shared" si="218"/>
        <v>0</v>
      </c>
    </row>
    <row r="131" spans="61:136">
      <c r="BI131" s="120">
        <f t="shared" ref="BI131:CQ131" si="219">IF(BI$81=0,0,+BI51/BI$81*$AQ51)</f>
        <v>0</v>
      </c>
      <c r="BJ131" s="120">
        <f t="shared" si="219"/>
        <v>0</v>
      </c>
      <c r="BK131" s="120">
        <f t="shared" si="219"/>
        <v>0</v>
      </c>
      <c r="BL131" s="120">
        <f t="shared" si="219"/>
        <v>0</v>
      </c>
      <c r="BM131" s="120">
        <f t="shared" si="219"/>
        <v>0</v>
      </c>
      <c r="BN131" s="120">
        <f t="shared" si="219"/>
        <v>0</v>
      </c>
      <c r="BO131" s="120">
        <f t="shared" si="219"/>
        <v>0</v>
      </c>
      <c r="BP131" s="120">
        <f t="shared" si="219"/>
        <v>0</v>
      </c>
      <c r="BQ131" s="120">
        <f t="shared" si="219"/>
        <v>0</v>
      </c>
      <c r="BR131" s="120">
        <f t="shared" si="219"/>
        <v>0</v>
      </c>
      <c r="BS131" s="120">
        <f t="shared" si="219"/>
        <v>0</v>
      </c>
      <c r="BT131" s="120">
        <f t="shared" si="219"/>
        <v>0</v>
      </c>
      <c r="BU131" s="120">
        <f t="shared" si="219"/>
        <v>0</v>
      </c>
      <c r="BV131" s="120">
        <f t="shared" si="219"/>
        <v>0</v>
      </c>
      <c r="BW131" s="120">
        <f t="shared" si="219"/>
        <v>0</v>
      </c>
      <c r="BX131" s="120">
        <f t="shared" si="219"/>
        <v>0</v>
      </c>
      <c r="BY131" s="120">
        <f t="shared" si="219"/>
        <v>0</v>
      </c>
      <c r="BZ131" s="120">
        <f t="shared" si="219"/>
        <v>0</v>
      </c>
      <c r="CA131" s="120">
        <f t="shared" si="219"/>
        <v>0</v>
      </c>
      <c r="CB131" s="120">
        <f t="shared" si="219"/>
        <v>0</v>
      </c>
      <c r="CC131" s="120">
        <f t="shared" si="219"/>
        <v>0</v>
      </c>
      <c r="CD131" s="120">
        <f t="shared" si="219"/>
        <v>0</v>
      </c>
      <c r="CE131" s="120">
        <f t="shared" si="219"/>
        <v>0</v>
      </c>
      <c r="CF131" s="120">
        <f t="shared" si="219"/>
        <v>0</v>
      </c>
      <c r="CG131" s="120">
        <f t="shared" si="219"/>
        <v>0</v>
      </c>
      <c r="CH131" s="120">
        <f t="shared" si="219"/>
        <v>0</v>
      </c>
      <c r="CI131" s="120">
        <f t="shared" si="219"/>
        <v>0</v>
      </c>
      <c r="CJ131" s="120">
        <f t="shared" si="219"/>
        <v>0</v>
      </c>
      <c r="CK131" s="120">
        <f t="shared" si="219"/>
        <v>0</v>
      </c>
      <c r="CL131" s="120">
        <f t="shared" si="219"/>
        <v>0</v>
      </c>
      <c r="CM131" s="120">
        <f t="shared" si="219"/>
        <v>0</v>
      </c>
      <c r="CN131" s="120">
        <f t="shared" si="219"/>
        <v>0</v>
      </c>
      <c r="CO131" s="120">
        <f t="shared" si="219"/>
        <v>0</v>
      </c>
      <c r="CP131" s="120">
        <f t="shared" si="219"/>
        <v>0</v>
      </c>
      <c r="CQ131" s="120">
        <f t="shared" si="219"/>
        <v>0</v>
      </c>
      <c r="CR131" s="120">
        <f t="shared" ref="CR131:DF131" si="220">IF(CR$81=0,0,+CR51/CR$81*$AQ51)</f>
        <v>0</v>
      </c>
      <c r="CS131" s="120">
        <f t="shared" si="220"/>
        <v>0</v>
      </c>
      <c r="CT131" s="120">
        <f t="shared" si="220"/>
        <v>0</v>
      </c>
      <c r="CU131" s="120">
        <f t="shared" si="220"/>
        <v>0</v>
      </c>
      <c r="CV131" s="120">
        <f t="shared" si="220"/>
        <v>0</v>
      </c>
      <c r="CW131" s="120">
        <f t="shared" si="220"/>
        <v>0</v>
      </c>
      <c r="CX131" s="120">
        <f t="shared" si="220"/>
        <v>0</v>
      </c>
      <c r="CY131" s="120">
        <f t="shared" si="220"/>
        <v>0</v>
      </c>
      <c r="CZ131" s="120">
        <f t="shared" si="220"/>
        <v>0</v>
      </c>
      <c r="DA131" s="120">
        <f t="shared" si="220"/>
        <v>0</v>
      </c>
      <c r="DB131" s="120">
        <f t="shared" si="220"/>
        <v>0</v>
      </c>
      <c r="DC131" s="120">
        <f t="shared" si="220"/>
        <v>0</v>
      </c>
      <c r="DD131" s="120">
        <f t="shared" si="220"/>
        <v>0</v>
      </c>
      <c r="DE131" s="120">
        <f t="shared" si="220"/>
        <v>0</v>
      </c>
      <c r="DF131" s="120">
        <f t="shared" si="220"/>
        <v>0</v>
      </c>
      <c r="DG131" s="29"/>
      <c r="DH131" s="118">
        <f t="shared" ref="DH131:EF131" si="221">IF(+$M51=DH$89,$AP51,0)</f>
        <v>0</v>
      </c>
      <c r="DI131" s="118">
        <f t="shared" si="221"/>
        <v>0</v>
      </c>
      <c r="DJ131" s="118">
        <f t="shared" si="221"/>
        <v>0</v>
      </c>
      <c r="DK131" s="118">
        <f t="shared" si="221"/>
        <v>0</v>
      </c>
      <c r="DL131" s="118">
        <f t="shared" si="221"/>
        <v>0</v>
      </c>
      <c r="DM131" s="118">
        <f t="shared" si="221"/>
        <v>0</v>
      </c>
      <c r="DN131" s="118">
        <f t="shared" si="221"/>
        <v>0</v>
      </c>
      <c r="DO131" s="118">
        <f t="shared" si="221"/>
        <v>0</v>
      </c>
      <c r="DP131" s="118">
        <f t="shared" si="221"/>
        <v>0</v>
      </c>
      <c r="DQ131" s="118">
        <f t="shared" si="221"/>
        <v>0</v>
      </c>
      <c r="DR131" s="118">
        <f t="shared" si="221"/>
        <v>0</v>
      </c>
      <c r="DS131" s="118">
        <f t="shared" si="221"/>
        <v>0</v>
      </c>
      <c r="DT131" s="118">
        <f t="shared" si="221"/>
        <v>0</v>
      </c>
      <c r="DU131" s="118">
        <f t="shared" si="221"/>
        <v>0</v>
      </c>
      <c r="DV131" s="118">
        <f t="shared" si="221"/>
        <v>0</v>
      </c>
      <c r="DW131" s="118">
        <f t="shared" si="221"/>
        <v>0</v>
      </c>
      <c r="DX131" s="118">
        <f t="shared" si="221"/>
        <v>0</v>
      </c>
      <c r="DY131" s="118">
        <f t="shared" si="221"/>
        <v>0</v>
      </c>
      <c r="DZ131" s="118">
        <f t="shared" si="221"/>
        <v>0</v>
      </c>
      <c r="EA131" s="118">
        <f t="shared" si="221"/>
        <v>0</v>
      </c>
      <c r="EB131" s="118">
        <f t="shared" si="221"/>
        <v>0</v>
      </c>
      <c r="EC131" s="118">
        <f t="shared" si="221"/>
        <v>0</v>
      </c>
      <c r="ED131" s="118">
        <f t="shared" si="221"/>
        <v>0</v>
      </c>
      <c r="EE131" s="118">
        <f t="shared" si="221"/>
        <v>0</v>
      </c>
      <c r="EF131" s="118">
        <f t="shared" si="221"/>
        <v>0</v>
      </c>
    </row>
    <row r="132" spans="61:136">
      <c r="BI132" s="120">
        <f t="shared" ref="BI132:CQ132" si="222">IF(BI$81=0,0,+BI52/BI$81*$AQ52)</f>
        <v>0</v>
      </c>
      <c r="BJ132" s="120">
        <f t="shared" si="222"/>
        <v>0</v>
      </c>
      <c r="BK132" s="120">
        <f t="shared" si="222"/>
        <v>0</v>
      </c>
      <c r="BL132" s="120">
        <f t="shared" si="222"/>
        <v>0</v>
      </c>
      <c r="BM132" s="120">
        <f t="shared" si="222"/>
        <v>0</v>
      </c>
      <c r="BN132" s="120">
        <f t="shared" si="222"/>
        <v>0</v>
      </c>
      <c r="BO132" s="120">
        <f t="shared" si="222"/>
        <v>0</v>
      </c>
      <c r="BP132" s="120">
        <f t="shared" si="222"/>
        <v>0</v>
      </c>
      <c r="BQ132" s="120">
        <f t="shared" si="222"/>
        <v>0</v>
      </c>
      <c r="BR132" s="120">
        <f t="shared" si="222"/>
        <v>0</v>
      </c>
      <c r="BS132" s="120">
        <f t="shared" si="222"/>
        <v>0</v>
      </c>
      <c r="BT132" s="120">
        <f t="shared" si="222"/>
        <v>0</v>
      </c>
      <c r="BU132" s="120">
        <f t="shared" si="222"/>
        <v>0</v>
      </c>
      <c r="BV132" s="120">
        <f t="shared" si="222"/>
        <v>0</v>
      </c>
      <c r="BW132" s="120">
        <f t="shared" si="222"/>
        <v>0</v>
      </c>
      <c r="BX132" s="120">
        <f t="shared" si="222"/>
        <v>0</v>
      </c>
      <c r="BY132" s="120">
        <f t="shared" si="222"/>
        <v>0</v>
      </c>
      <c r="BZ132" s="120">
        <f t="shared" si="222"/>
        <v>0</v>
      </c>
      <c r="CA132" s="120">
        <f t="shared" si="222"/>
        <v>0</v>
      </c>
      <c r="CB132" s="120">
        <f t="shared" si="222"/>
        <v>0</v>
      </c>
      <c r="CC132" s="120">
        <f t="shared" si="222"/>
        <v>0</v>
      </c>
      <c r="CD132" s="120">
        <f t="shared" si="222"/>
        <v>0</v>
      </c>
      <c r="CE132" s="120">
        <f t="shared" si="222"/>
        <v>0</v>
      </c>
      <c r="CF132" s="120">
        <f t="shared" si="222"/>
        <v>0</v>
      </c>
      <c r="CG132" s="120">
        <f t="shared" si="222"/>
        <v>0</v>
      </c>
      <c r="CH132" s="120">
        <f t="shared" si="222"/>
        <v>0</v>
      </c>
      <c r="CI132" s="120">
        <f t="shared" si="222"/>
        <v>0</v>
      </c>
      <c r="CJ132" s="120">
        <f t="shared" si="222"/>
        <v>0</v>
      </c>
      <c r="CK132" s="120">
        <f t="shared" si="222"/>
        <v>0</v>
      </c>
      <c r="CL132" s="120">
        <f t="shared" si="222"/>
        <v>0</v>
      </c>
      <c r="CM132" s="120">
        <f t="shared" si="222"/>
        <v>0</v>
      </c>
      <c r="CN132" s="120">
        <f t="shared" si="222"/>
        <v>0</v>
      </c>
      <c r="CO132" s="120">
        <f t="shared" si="222"/>
        <v>0</v>
      </c>
      <c r="CP132" s="120">
        <f t="shared" si="222"/>
        <v>0</v>
      </c>
      <c r="CQ132" s="120">
        <f t="shared" si="222"/>
        <v>0</v>
      </c>
      <c r="CR132" s="120">
        <f t="shared" ref="CR132:DF132" si="223">IF(CR$81=0,0,+CR52/CR$81*$AQ52)</f>
        <v>0</v>
      </c>
      <c r="CS132" s="120">
        <f t="shared" si="223"/>
        <v>0</v>
      </c>
      <c r="CT132" s="120">
        <f t="shared" si="223"/>
        <v>0</v>
      </c>
      <c r="CU132" s="120">
        <f t="shared" si="223"/>
        <v>0</v>
      </c>
      <c r="CV132" s="120">
        <f t="shared" si="223"/>
        <v>0</v>
      </c>
      <c r="CW132" s="120">
        <f t="shared" si="223"/>
        <v>0</v>
      </c>
      <c r="CX132" s="120">
        <f t="shared" si="223"/>
        <v>0</v>
      </c>
      <c r="CY132" s="120">
        <f t="shared" si="223"/>
        <v>0</v>
      </c>
      <c r="CZ132" s="120">
        <f t="shared" si="223"/>
        <v>0</v>
      </c>
      <c r="DA132" s="120">
        <f t="shared" si="223"/>
        <v>0</v>
      </c>
      <c r="DB132" s="120">
        <f t="shared" si="223"/>
        <v>0</v>
      </c>
      <c r="DC132" s="120">
        <f t="shared" si="223"/>
        <v>0</v>
      </c>
      <c r="DD132" s="120">
        <f t="shared" si="223"/>
        <v>0</v>
      </c>
      <c r="DE132" s="120">
        <f t="shared" si="223"/>
        <v>0</v>
      </c>
      <c r="DF132" s="120">
        <f t="shared" si="223"/>
        <v>0</v>
      </c>
      <c r="DG132" s="29"/>
      <c r="DH132" s="118">
        <f t="shared" ref="DH132:EF132" si="224">IF(+$M52=DH$89,$AP52,0)</f>
        <v>0</v>
      </c>
      <c r="DI132" s="118">
        <f t="shared" si="224"/>
        <v>0</v>
      </c>
      <c r="DJ132" s="118">
        <f t="shared" si="224"/>
        <v>0</v>
      </c>
      <c r="DK132" s="118">
        <f t="shared" si="224"/>
        <v>0</v>
      </c>
      <c r="DL132" s="118">
        <f t="shared" si="224"/>
        <v>0</v>
      </c>
      <c r="DM132" s="118">
        <f t="shared" si="224"/>
        <v>0</v>
      </c>
      <c r="DN132" s="118">
        <f t="shared" si="224"/>
        <v>0</v>
      </c>
      <c r="DO132" s="118">
        <f t="shared" si="224"/>
        <v>0</v>
      </c>
      <c r="DP132" s="118">
        <f t="shared" si="224"/>
        <v>0</v>
      </c>
      <c r="DQ132" s="118">
        <f t="shared" si="224"/>
        <v>0</v>
      </c>
      <c r="DR132" s="118">
        <f t="shared" si="224"/>
        <v>0</v>
      </c>
      <c r="DS132" s="118">
        <f t="shared" si="224"/>
        <v>0</v>
      </c>
      <c r="DT132" s="118">
        <f t="shared" si="224"/>
        <v>0</v>
      </c>
      <c r="DU132" s="118">
        <f t="shared" si="224"/>
        <v>0</v>
      </c>
      <c r="DV132" s="118">
        <f t="shared" si="224"/>
        <v>0</v>
      </c>
      <c r="DW132" s="118">
        <f t="shared" si="224"/>
        <v>0</v>
      </c>
      <c r="DX132" s="118">
        <f t="shared" si="224"/>
        <v>0</v>
      </c>
      <c r="DY132" s="118">
        <f t="shared" si="224"/>
        <v>0</v>
      </c>
      <c r="DZ132" s="118">
        <f t="shared" si="224"/>
        <v>0</v>
      </c>
      <c r="EA132" s="118">
        <f t="shared" si="224"/>
        <v>0</v>
      </c>
      <c r="EB132" s="118">
        <f t="shared" si="224"/>
        <v>0</v>
      </c>
      <c r="EC132" s="118">
        <f t="shared" si="224"/>
        <v>0</v>
      </c>
      <c r="ED132" s="118">
        <f t="shared" si="224"/>
        <v>0</v>
      </c>
      <c r="EE132" s="118">
        <f t="shared" si="224"/>
        <v>0</v>
      </c>
      <c r="EF132" s="118">
        <f t="shared" si="224"/>
        <v>0</v>
      </c>
    </row>
    <row r="133" spans="61:136">
      <c r="BI133" s="120">
        <f t="shared" ref="BI133:CQ133" si="225">IF(BI$81=0,0,+BI53/BI$81*$AQ53)</f>
        <v>0</v>
      </c>
      <c r="BJ133" s="120">
        <f t="shared" si="225"/>
        <v>0</v>
      </c>
      <c r="BK133" s="120">
        <f t="shared" si="225"/>
        <v>0</v>
      </c>
      <c r="BL133" s="120">
        <f t="shared" si="225"/>
        <v>0</v>
      </c>
      <c r="BM133" s="120">
        <f t="shared" si="225"/>
        <v>0</v>
      </c>
      <c r="BN133" s="120">
        <f t="shared" si="225"/>
        <v>0</v>
      </c>
      <c r="BO133" s="120">
        <f t="shared" si="225"/>
        <v>0</v>
      </c>
      <c r="BP133" s="120">
        <f t="shared" si="225"/>
        <v>0</v>
      </c>
      <c r="BQ133" s="120">
        <f t="shared" si="225"/>
        <v>0</v>
      </c>
      <c r="BR133" s="120">
        <f t="shared" si="225"/>
        <v>0</v>
      </c>
      <c r="BS133" s="120">
        <f t="shared" si="225"/>
        <v>0</v>
      </c>
      <c r="BT133" s="120">
        <f t="shared" si="225"/>
        <v>0</v>
      </c>
      <c r="BU133" s="120">
        <f t="shared" si="225"/>
        <v>0</v>
      </c>
      <c r="BV133" s="120">
        <f t="shared" si="225"/>
        <v>0</v>
      </c>
      <c r="BW133" s="120">
        <f t="shared" si="225"/>
        <v>0</v>
      </c>
      <c r="BX133" s="120">
        <f t="shared" si="225"/>
        <v>0</v>
      </c>
      <c r="BY133" s="120">
        <f t="shared" si="225"/>
        <v>0</v>
      </c>
      <c r="BZ133" s="120">
        <f t="shared" si="225"/>
        <v>0</v>
      </c>
      <c r="CA133" s="120">
        <f t="shared" si="225"/>
        <v>0</v>
      </c>
      <c r="CB133" s="120">
        <f t="shared" si="225"/>
        <v>0</v>
      </c>
      <c r="CC133" s="120">
        <f t="shared" si="225"/>
        <v>0</v>
      </c>
      <c r="CD133" s="120">
        <f t="shared" si="225"/>
        <v>0</v>
      </c>
      <c r="CE133" s="120">
        <f t="shared" si="225"/>
        <v>0</v>
      </c>
      <c r="CF133" s="120">
        <f t="shared" si="225"/>
        <v>0</v>
      </c>
      <c r="CG133" s="120">
        <f t="shared" si="225"/>
        <v>0</v>
      </c>
      <c r="CH133" s="120">
        <f t="shared" si="225"/>
        <v>0</v>
      </c>
      <c r="CI133" s="120">
        <f t="shared" si="225"/>
        <v>0</v>
      </c>
      <c r="CJ133" s="120">
        <f t="shared" si="225"/>
        <v>0</v>
      </c>
      <c r="CK133" s="120">
        <f t="shared" si="225"/>
        <v>0</v>
      </c>
      <c r="CL133" s="120">
        <f t="shared" si="225"/>
        <v>0</v>
      </c>
      <c r="CM133" s="120">
        <f t="shared" si="225"/>
        <v>0</v>
      </c>
      <c r="CN133" s="120">
        <f t="shared" si="225"/>
        <v>0</v>
      </c>
      <c r="CO133" s="120">
        <f t="shared" si="225"/>
        <v>0</v>
      </c>
      <c r="CP133" s="120">
        <f t="shared" si="225"/>
        <v>0</v>
      </c>
      <c r="CQ133" s="120">
        <f t="shared" si="225"/>
        <v>0</v>
      </c>
      <c r="CR133" s="120">
        <f t="shared" ref="CR133:DF133" si="226">IF(CR$81=0,0,+CR53/CR$81*$AQ53)</f>
        <v>0</v>
      </c>
      <c r="CS133" s="120">
        <f t="shared" si="226"/>
        <v>0</v>
      </c>
      <c r="CT133" s="120">
        <f t="shared" si="226"/>
        <v>0</v>
      </c>
      <c r="CU133" s="120">
        <f t="shared" si="226"/>
        <v>0</v>
      </c>
      <c r="CV133" s="120">
        <f t="shared" si="226"/>
        <v>0</v>
      </c>
      <c r="CW133" s="120">
        <f t="shared" si="226"/>
        <v>0</v>
      </c>
      <c r="CX133" s="120">
        <f t="shared" si="226"/>
        <v>0</v>
      </c>
      <c r="CY133" s="120">
        <f t="shared" si="226"/>
        <v>0</v>
      </c>
      <c r="CZ133" s="120">
        <f t="shared" si="226"/>
        <v>0</v>
      </c>
      <c r="DA133" s="120">
        <f t="shared" si="226"/>
        <v>0</v>
      </c>
      <c r="DB133" s="120">
        <f t="shared" si="226"/>
        <v>0</v>
      </c>
      <c r="DC133" s="120">
        <f t="shared" si="226"/>
        <v>0</v>
      </c>
      <c r="DD133" s="120">
        <f t="shared" si="226"/>
        <v>0</v>
      </c>
      <c r="DE133" s="120">
        <f t="shared" si="226"/>
        <v>0</v>
      </c>
      <c r="DF133" s="120">
        <f t="shared" si="226"/>
        <v>0</v>
      </c>
      <c r="DG133" s="29"/>
      <c r="DH133" s="118">
        <f t="shared" ref="DH133:EF133" si="227">IF(+$M53=DH$89,$AP53,0)</f>
        <v>0</v>
      </c>
      <c r="DI133" s="118">
        <f t="shared" si="227"/>
        <v>0</v>
      </c>
      <c r="DJ133" s="118">
        <f t="shared" si="227"/>
        <v>0</v>
      </c>
      <c r="DK133" s="118">
        <f t="shared" si="227"/>
        <v>0</v>
      </c>
      <c r="DL133" s="118">
        <f t="shared" si="227"/>
        <v>0</v>
      </c>
      <c r="DM133" s="118">
        <f t="shared" si="227"/>
        <v>0</v>
      </c>
      <c r="DN133" s="118">
        <f t="shared" si="227"/>
        <v>0</v>
      </c>
      <c r="DO133" s="118">
        <f t="shared" si="227"/>
        <v>0</v>
      </c>
      <c r="DP133" s="118">
        <f t="shared" si="227"/>
        <v>0</v>
      </c>
      <c r="DQ133" s="118">
        <f t="shared" si="227"/>
        <v>0</v>
      </c>
      <c r="DR133" s="118">
        <f t="shared" si="227"/>
        <v>0</v>
      </c>
      <c r="DS133" s="118">
        <f t="shared" si="227"/>
        <v>0</v>
      </c>
      <c r="DT133" s="118">
        <f t="shared" si="227"/>
        <v>0</v>
      </c>
      <c r="DU133" s="118">
        <f t="shared" si="227"/>
        <v>0</v>
      </c>
      <c r="DV133" s="118">
        <f t="shared" si="227"/>
        <v>0</v>
      </c>
      <c r="DW133" s="118">
        <f t="shared" si="227"/>
        <v>0</v>
      </c>
      <c r="DX133" s="118">
        <f t="shared" si="227"/>
        <v>0</v>
      </c>
      <c r="DY133" s="118">
        <f t="shared" si="227"/>
        <v>0</v>
      </c>
      <c r="DZ133" s="118">
        <f t="shared" si="227"/>
        <v>0</v>
      </c>
      <c r="EA133" s="118">
        <f t="shared" si="227"/>
        <v>0</v>
      </c>
      <c r="EB133" s="118">
        <f t="shared" si="227"/>
        <v>0</v>
      </c>
      <c r="EC133" s="118">
        <f t="shared" si="227"/>
        <v>0</v>
      </c>
      <c r="ED133" s="118">
        <f t="shared" si="227"/>
        <v>0</v>
      </c>
      <c r="EE133" s="118">
        <f t="shared" si="227"/>
        <v>0</v>
      </c>
      <c r="EF133" s="118">
        <f t="shared" si="227"/>
        <v>0</v>
      </c>
    </row>
    <row r="134" spans="61:136">
      <c r="BI134" s="120">
        <f t="shared" ref="BI134:CQ134" si="228">IF(BI$81=0,0,+BI54/BI$81*$AQ54)</f>
        <v>0</v>
      </c>
      <c r="BJ134" s="120">
        <f t="shared" si="228"/>
        <v>0</v>
      </c>
      <c r="BK134" s="120">
        <f t="shared" si="228"/>
        <v>0</v>
      </c>
      <c r="BL134" s="120">
        <f t="shared" si="228"/>
        <v>0</v>
      </c>
      <c r="BM134" s="120">
        <f t="shared" si="228"/>
        <v>0</v>
      </c>
      <c r="BN134" s="120">
        <f t="shared" si="228"/>
        <v>0</v>
      </c>
      <c r="BO134" s="120">
        <f t="shared" si="228"/>
        <v>0</v>
      </c>
      <c r="BP134" s="120">
        <f t="shared" si="228"/>
        <v>0</v>
      </c>
      <c r="BQ134" s="120">
        <f t="shared" si="228"/>
        <v>0</v>
      </c>
      <c r="BR134" s="120">
        <f t="shared" si="228"/>
        <v>0</v>
      </c>
      <c r="BS134" s="120">
        <f t="shared" si="228"/>
        <v>0</v>
      </c>
      <c r="BT134" s="120">
        <f t="shared" si="228"/>
        <v>0</v>
      </c>
      <c r="BU134" s="120">
        <f t="shared" si="228"/>
        <v>0</v>
      </c>
      <c r="BV134" s="120">
        <f t="shared" si="228"/>
        <v>0</v>
      </c>
      <c r="BW134" s="120">
        <f t="shared" si="228"/>
        <v>0</v>
      </c>
      <c r="BX134" s="120">
        <f t="shared" si="228"/>
        <v>0</v>
      </c>
      <c r="BY134" s="120">
        <f t="shared" si="228"/>
        <v>0</v>
      </c>
      <c r="BZ134" s="120">
        <f t="shared" si="228"/>
        <v>0</v>
      </c>
      <c r="CA134" s="120">
        <f t="shared" si="228"/>
        <v>0</v>
      </c>
      <c r="CB134" s="120">
        <f t="shared" si="228"/>
        <v>0</v>
      </c>
      <c r="CC134" s="120">
        <f t="shared" si="228"/>
        <v>0</v>
      </c>
      <c r="CD134" s="120">
        <f t="shared" si="228"/>
        <v>0</v>
      </c>
      <c r="CE134" s="120">
        <f t="shared" si="228"/>
        <v>0</v>
      </c>
      <c r="CF134" s="120">
        <f t="shared" si="228"/>
        <v>0</v>
      </c>
      <c r="CG134" s="120">
        <f t="shared" si="228"/>
        <v>0</v>
      </c>
      <c r="CH134" s="120">
        <f t="shared" si="228"/>
        <v>0</v>
      </c>
      <c r="CI134" s="120">
        <f t="shared" si="228"/>
        <v>0</v>
      </c>
      <c r="CJ134" s="120">
        <f t="shared" si="228"/>
        <v>0</v>
      </c>
      <c r="CK134" s="120">
        <f t="shared" si="228"/>
        <v>0</v>
      </c>
      <c r="CL134" s="120">
        <f t="shared" si="228"/>
        <v>0</v>
      </c>
      <c r="CM134" s="120">
        <f t="shared" si="228"/>
        <v>0</v>
      </c>
      <c r="CN134" s="120">
        <f t="shared" si="228"/>
        <v>0</v>
      </c>
      <c r="CO134" s="120">
        <f t="shared" si="228"/>
        <v>0</v>
      </c>
      <c r="CP134" s="120">
        <f t="shared" si="228"/>
        <v>0</v>
      </c>
      <c r="CQ134" s="120">
        <f t="shared" si="228"/>
        <v>0</v>
      </c>
      <c r="CR134" s="120">
        <f t="shared" ref="CR134:DF134" si="229">IF(CR$81=0,0,+CR54/CR$81*$AQ54)</f>
        <v>0</v>
      </c>
      <c r="CS134" s="120">
        <f t="shared" si="229"/>
        <v>0</v>
      </c>
      <c r="CT134" s="120">
        <f t="shared" si="229"/>
        <v>0</v>
      </c>
      <c r="CU134" s="120">
        <f t="shared" si="229"/>
        <v>0</v>
      </c>
      <c r="CV134" s="120">
        <f t="shared" si="229"/>
        <v>0</v>
      </c>
      <c r="CW134" s="120">
        <f t="shared" si="229"/>
        <v>0</v>
      </c>
      <c r="CX134" s="120">
        <f t="shared" si="229"/>
        <v>0</v>
      </c>
      <c r="CY134" s="120">
        <f t="shared" si="229"/>
        <v>0</v>
      </c>
      <c r="CZ134" s="120">
        <f t="shared" si="229"/>
        <v>0</v>
      </c>
      <c r="DA134" s="120">
        <f t="shared" si="229"/>
        <v>0</v>
      </c>
      <c r="DB134" s="120">
        <f t="shared" si="229"/>
        <v>0</v>
      </c>
      <c r="DC134" s="120">
        <f t="shared" si="229"/>
        <v>0</v>
      </c>
      <c r="DD134" s="120">
        <f t="shared" si="229"/>
        <v>0</v>
      </c>
      <c r="DE134" s="120">
        <f t="shared" si="229"/>
        <v>0</v>
      </c>
      <c r="DF134" s="120">
        <f t="shared" si="229"/>
        <v>0</v>
      </c>
      <c r="DG134" s="29"/>
      <c r="DH134" s="118">
        <f t="shared" ref="DH134:EF134" si="230">IF(+$M54=DH$89,$AP54,0)</f>
        <v>0</v>
      </c>
      <c r="DI134" s="118">
        <f t="shared" si="230"/>
        <v>0</v>
      </c>
      <c r="DJ134" s="118">
        <f t="shared" si="230"/>
        <v>0</v>
      </c>
      <c r="DK134" s="118">
        <f t="shared" si="230"/>
        <v>0</v>
      </c>
      <c r="DL134" s="118">
        <f t="shared" si="230"/>
        <v>0</v>
      </c>
      <c r="DM134" s="118">
        <f t="shared" si="230"/>
        <v>0</v>
      </c>
      <c r="DN134" s="118">
        <f t="shared" si="230"/>
        <v>0</v>
      </c>
      <c r="DO134" s="118">
        <f t="shared" si="230"/>
        <v>0</v>
      </c>
      <c r="DP134" s="118">
        <f t="shared" si="230"/>
        <v>0</v>
      </c>
      <c r="DQ134" s="118">
        <f t="shared" si="230"/>
        <v>0</v>
      </c>
      <c r="DR134" s="118">
        <f t="shared" si="230"/>
        <v>0</v>
      </c>
      <c r="DS134" s="118">
        <f t="shared" si="230"/>
        <v>0</v>
      </c>
      <c r="DT134" s="118">
        <f t="shared" si="230"/>
        <v>0</v>
      </c>
      <c r="DU134" s="118">
        <f t="shared" si="230"/>
        <v>0</v>
      </c>
      <c r="DV134" s="118">
        <f t="shared" si="230"/>
        <v>0</v>
      </c>
      <c r="DW134" s="118">
        <f t="shared" si="230"/>
        <v>0</v>
      </c>
      <c r="DX134" s="118">
        <f t="shared" si="230"/>
        <v>0</v>
      </c>
      <c r="DY134" s="118">
        <f t="shared" si="230"/>
        <v>0</v>
      </c>
      <c r="DZ134" s="118">
        <f t="shared" si="230"/>
        <v>0</v>
      </c>
      <c r="EA134" s="118">
        <f t="shared" si="230"/>
        <v>0</v>
      </c>
      <c r="EB134" s="118">
        <f t="shared" si="230"/>
        <v>0</v>
      </c>
      <c r="EC134" s="118">
        <f t="shared" si="230"/>
        <v>0</v>
      </c>
      <c r="ED134" s="118">
        <f t="shared" si="230"/>
        <v>0</v>
      </c>
      <c r="EE134" s="118">
        <f t="shared" si="230"/>
        <v>0</v>
      </c>
      <c r="EF134" s="118">
        <f t="shared" si="230"/>
        <v>0</v>
      </c>
    </row>
    <row r="135" spans="61:136">
      <c r="BI135" s="120">
        <f t="shared" ref="BI135:CQ135" si="231">IF(BI$81=0,0,+BI55/BI$81*$AQ55)</f>
        <v>0</v>
      </c>
      <c r="BJ135" s="120">
        <f t="shared" si="231"/>
        <v>0</v>
      </c>
      <c r="BK135" s="120">
        <f t="shared" si="231"/>
        <v>0</v>
      </c>
      <c r="BL135" s="120">
        <f t="shared" si="231"/>
        <v>0</v>
      </c>
      <c r="BM135" s="120">
        <f t="shared" si="231"/>
        <v>0</v>
      </c>
      <c r="BN135" s="120">
        <f t="shared" si="231"/>
        <v>0</v>
      </c>
      <c r="BO135" s="120">
        <f t="shared" si="231"/>
        <v>0</v>
      </c>
      <c r="BP135" s="120">
        <f t="shared" si="231"/>
        <v>0</v>
      </c>
      <c r="BQ135" s="120">
        <f t="shared" si="231"/>
        <v>0</v>
      </c>
      <c r="BR135" s="120">
        <f t="shared" si="231"/>
        <v>0</v>
      </c>
      <c r="BS135" s="120">
        <f t="shared" si="231"/>
        <v>0</v>
      </c>
      <c r="BT135" s="120">
        <f t="shared" si="231"/>
        <v>0</v>
      </c>
      <c r="BU135" s="120">
        <f t="shared" si="231"/>
        <v>0</v>
      </c>
      <c r="BV135" s="120">
        <f t="shared" si="231"/>
        <v>0</v>
      </c>
      <c r="BW135" s="120">
        <f t="shared" si="231"/>
        <v>0</v>
      </c>
      <c r="BX135" s="120">
        <f t="shared" si="231"/>
        <v>0</v>
      </c>
      <c r="BY135" s="120">
        <f t="shared" si="231"/>
        <v>0</v>
      </c>
      <c r="BZ135" s="120">
        <f t="shared" si="231"/>
        <v>0</v>
      </c>
      <c r="CA135" s="120">
        <f t="shared" si="231"/>
        <v>0</v>
      </c>
      <c r="CB135" s="120">
        <f t="shared" si="231"/>
        <v>0</v>
      </c>
      <c r="CC135" s="120">
        <f t="shared" si="231"/>
        <v>0</v>
      </c>
      <c r="CD135" s="120">
        <f t="shared" si="231"/>
        <v>0</v>
      </c>
      <c r="CE135" s="120">
        <f t="shared" si="231"/>
        <v>0</v>
      </c>
      <c r="CF135" s="120">
        <f t="shared" si="231"/>
        <v>0</v>
      </c>
      <c r="CG135" s="120">
        <f t="shared" si="231"/>
        <v>0</v>
      </c>
      <c r="CH135" s="120">
        <f t="shared" si="231"/>
        <v>0</v>
      </c>
      <c r="CI135" s="120">
        <f t="shared" si="231"/>
        <v>0</v>
      </c>
      <c r="CJ135" s="120">
        <f t="shared" si="231"/>
        <v>0</v>
      </c>
      <c r="CK135" s="120">
        <f t="shared" si="231"/>
        <v>0</v>
      </c>
      <c r="CL135" s="120">
        <f t="shared" si="231"/>
        <v>0</v>
      </c>
      <c r="CM135" s="120">
        <f t="shared" si="231"/>
        <v>0</v>
      </c>
      <c r="CN135" s="120">
        <f t="shared" si="231"/>
        <v>0</v>
      </c>
      <c r="CO135" s="120">
        <f t="shared" si="231"/>
        <v>0</v>
      </c>
      <c r="CP135" s="120">
        <f t="shared" si="231"/>
        <v>0</v>
      </c>
      <c r="CQ135" s="120">
        <f t="shared" si="231"/>
        <v>0</v>
      </c>
      <c r="CR135" s="120">
        <f t="shared" ref="CR135:DF135" si="232">IF(CR$81=0,0,+CR55/CR$81*$AQ55)</f>
        <v>0</v>
      </c>
      <c r="CS135" s="120">
        <f t="shared" si="232"/>
        <v>0</v>
      </c>
      <c r="CT135" s="120">
        <f t="shared" si="232"/>
        <v>0</v>
      </c>
      <c r="CU135" s="120">
        <f t="shared" si="232"/>
        <v>0</v>
      </c>
      <c r="CV135" s="120">
        <f t="shared" si="232"/>
        <v>0</v>
      </c>
      <c r="CW135" s="120">
        <f t="shared" si="232"/>
        <v>0</v>
      </c>
      <c r="CX135" s="120">
        <f t="shared" si="232"/>
        <v>0</v>
      </c>
      <c r="CY135" s="120">
        <f t="shared" si="232"/>
        <v>0</v>
      </c>
      <c r="CZ135" s="120">
        <f t="shared" si="232"/>
        <v>0</v>
      </c>
      <c r="DA135" s="120">
        <f t="shared" si="232"/>
        <v>0</v>
      </c>
      <c r="DB135" s="120">
        <f t="shared" si="232"/>
        <v>0</v>
      </c>
      <c r="DC135" s="120">
        <f t="shared" si="232"/>
        <v>0</v>
      </c>
      <c r="DD135" s="120">
        <f t="shared" si="232"/>
        <v>0</v>
      </c>
      <c r="DE135" s="120">
        <f t="shared" si="232"/>
        <v>0</v>
      </c>
      <c r="DF135" s="120">
        <f t="shared" si="232"/>
        <v>0</v>
      </c>
      <c r="DG135" s="29"/>
      <c r="DH135" s="118">
        <f t="shared" ref="DH135:EF135" si="233">IF(+$M55=DH$89,$AP55,0)</f>
        <v>0</v>
      </c>
      <c r="DI135" s="118">
        <f t="shared" si="233"/>
        <v>0</v>
      </c>
      <c r="DJ135" s="118">
        <f t="shared" si="233"/>
        <v>0</v>
      </c>
      <c r="DK135" s="118">
        <f t="shared" si="233"/>
        <v>0</v>
      </c>
      <c r="DL135" s="118">
        <f t="shared" si="233"/>
        <v>0</v>
      </c>
      <c r="DM135" s="118">
        <f t="shared" si="233"/>
        <v>0</v>
      </c>
      <c r="DN135" s="118">
        <f t="shared" si="233"/>
        <v>0</v>
      </c>
      <c r="DO135" s="118">
        <f t="shared" si="233"/>
        <v>0</v>
      </c>
      <c r="DP135" s="118">
        <f t="shared" si="233"/>
        <v>0</v>
      </c>
      <c r="DQ135" s="118">
        <f t="shared" si="233"/>
        <v>0</v>
      </c>
      <c r="DR135" s="118">
        <f t="shared" si="233"/>
        <v>0</v>
      </c>
      <c r="DS135" s="118">
        <f t="shared" si="233"/>
        <v>0</v>
      </c>
      <c r="DT135" s="118">
        <f t="shared" si="233"/>
        <v>0</v>
      </c>
      <c r="DU135" s="118">
        <f t="shared" si="233"/>
        <v>0</v>
      </c>
      <c r="DV135" s="118">
        <f t="shared" si="233"/>
        <v>0</v>
      </c>
      <c r="DW135" s="118">
        <f t="shared" si="233"/>
        <v>0</v>
      </c>
      <c r="DX135" s="118">
        <f t="shared" si="233"/>
        <v>0</v>
      </c>
      <c r="DY135" s="118">
        <f t="shared" si="233"/>
        <v>0</v>
      </c>
      <c r="DZ135" s="118">
        <f t="shared" si="233"/>
        <v>0</v>
      </c>
      <c r="EA135" s="118">
        <f t="shared" si="233"/>
        <v>0</v>
      </c>
      <c r="EB135" s="118">
        <f t="shared" si="233"/>
        <v>0</v>
      </c>
      <c r="EC135" s="118">
        <f t="shared" si="233"/>
        <v>0</v>
      </c>
      <c r="ED135" s="118">
        <f t="shared" si="233"/>
        <v>0</v>
      </c>
      <c r="EE135" s="118">
        <f t="shared" si="233"/>
        <v>0</v>
      </c>
      <c r="EF135" s="118">
        <f t="shared" si="233"/>
        <v>0</v>
      </c>
    </row>
    <row r="136" spans="61:136">
      <c r="BI136" s="120">
        <f t="shared" ref="BI136:CQ136" si="234">IF(BI$81=0,0,+BI56/BI$81*$AQ56)</f>
        <v>0</v>
      </c>
      <c r="BJ136" s="120">
        <f t="shared" si="234"/>
        <v>0</v>
      </c>
      <c r="BK136" s="120">
        <f t="shared" si="234"/>
        <v>0</v>
      </c>
      <c r="BL136" s="120">
        <f t="shared" si="234"/>
        <v>0</v>
      </c>
      <c r="BM136" s="120">
        <f t="shared" si="234"/>
        <v>0</v>
      </c>
      <c r="BN136" s="120">
        <f t="shared" si="234"/>
        <v>0</v>
      </c>
      <c r="BO136" s="120">
        <f t="shared" si="234"/>
        <v>0</v>
      </c>
      <c r="BP136" s="120">
        <f t="shared" si="234"/>
        <v>0</v>
      </c>
      <c r="BQ136" s="120">
        <f t="shared" si="234"/>
        <v>0</v>
      </c>
      <c r="BR136" s="120">
        <f t="shared" si="234"/>
        <v>0</v>
      </c>
      <c r="BS136" s="120">
        <f t="shared" si="234"/>
        <v>0</v>
      </c>
      <c r="BT136" s="120">
        <f t="shared" si="234"/>
        <v>0</v>
      </c>
      <c r="BU136" s="120">
        <f t="shared" si="234"/>
        <v>0</v>
      </c>
      <c r="BV136" s="120">
        <f t="shared" si="234"/>
        <v>0</v>
      </c>
      <c r="BW136" s="120">
        <f t="shared" si="234"/>
        <v>0</v>
      </c>
      <c r="BX136" s="120">
        <f t="shared" si="234"/>
        <v>0</v>
      </c>
      <c r="BY136" s="120">
        <f t="shared" si="234"/>
        <v>0</v>
      </c>
      <c r="BZ136" s="120">
        <f t="shared" si="234"/>
        <v>0</v>
      </c>
      <c r="CA136" s="120">
        <f t="shared" si="234"/>
        <v>0</v>
      </c>
      <c r="CB136" s="120">
        <f t="shared" si="234"/>
        <v>0</v>
      </c>
      <c r="CC136" s="120">
        <f t="shared" si="234"/>
        <v>0</v>
      </c>
      <c r="CD136" s="120">
        <f t="shared" si="234"/>
        <v>0</v>
      </c>
      <c r="CE136" s="120">
        <f t="shared" si="234"/>
        <v>0</v>
      </c>
      <c r="CF136" s="120">
        <f t="shared" si="234"/>
        <v>0</v>
      </c>
      <c r="CG136" s="120">
        <f t="shared" si="234"/>
        <v>0</v>
      </c>
      <c r="CH136" s="120">
        <f t="shared" si="234"/>
        <v>0</v>
      </c>
      <c r="CI136" s="120">
        <f t="shared" si="234"/>
        <v>0</v>
      </c>
      <c r="CJ136" s="120">
        <f t="shared" si="234"/>
        <v>0</v>
      </c>
      <c r="CK136" s="120">
        <f t="shared" si="234"/>
        <v>0</v>
      </c>
      <c r="CL136" s="120">
        <f t="shared" si="234"/>
        <v>0</v>
      </c>
      <c r="CM136" s="120">
        <f t="shared" si="234"/>
        <v>0</v>
      </c>
      <c r="CN136" s="120">
        <f t="shared" si="234"/>
        <v>0</v>
      </c>
      <c r="CO136" s="120">
        <f t="shared" si="234"/>
        <v>0</v>
      </c>
      <c r="CP136" s="120">
        <f t="shared" si="234"/>
        <v>0</v>
      </c>
      <c r="CQ136" s="120">
        <f t="shared" si="234"/>
        <v>0</v>
      </c>
      <c r="CR136" s="120">
        <f t="shared" ref="CR136:DF136" si="235">IF(CR$81=0,0,+CR56/CR$81*$AQ56)</f>
        <v>0</v>
      </c>
      <c r="CS136" s="120">
        <f t="shared" si="235"/>
        <v>0</v>
      </c>
      <c r="CT136" s="120">
        <f t="shared" si="235"/>
        <v>0</v>
      </c>
      <c r="CU136" s="120">
        <f t="shared" si="235"/>
        <v>0</v>
      </c>
      <c r="CV136" s="120">
        <f t="shared" si="235"/>
        <v>0</v>
      </c>
      <c r="CW136" s="120">
        <f t="shared" si="235"/>
        <v>0</v>
      </c>
      <c r="CX136" s="120">
        <f t="shared" si="235"/>
        <v>0</v>
      </c>
      <c r="CY136" s="120">
        <f t="shared" si="235"/>
        <v>0</v>
      </c>
      <c r="CZ136" s="120">
        <f t="shared" si="235"/>
        <v>0</v>
      </c>
      <c r="DA136" s="120">
        <f t="shared" si="235"/>
        <v>0</v>
      </c>
      <c r="DB136" s="120">
        <f t="shared" si="235"/>
        <v>0</v>
      </c>
      <c r="DC136" s="120">
        <f t="shared" si="235"/>
        <v>0</v>
      </c>
      <c r="DD136" s="120">
        <f t="shared" si="235"/>
        <v>0</v>
      </c>
      <c r="DE136" s="120">
        <f t="shared" si="235"/>
        <v>0</v>
      </c>
      <c r="DF136" s="120">
        <f t="shared" si="235"/>
        <v>0</v>
      </c>
      <c r="DG136" s="29"/>
      <c r="DH136" s="118">
        <f t="shared" ref="DH136:EF136" si="236">IF(+$M56=DH$89,$AP56,0)</f>
        <v>0</v>
      </c>
      <c r="DI136" s="118">
        <f t="shared" si="236"/>
        <v>0</v>
      </c>
      <c r="DJ136" s="118">
        <f t="shared" si="236"/>
        <v>0</v>
      </c>
      <c r="DK136" s="118">
        <f t="shared" si="236"/>
        <v>0</v>
      </c>
      <c r="DL136" s="118">
        <f t="shared" si="236"/>
        <v>0</v>
      </c>
      <c r="DM136" s="118">
        <f t="shared" si="236"/>
        <v>0</v>
      </c>
      <c r="DN136" s="118">
        <f t="shared" si="236"/>
        <v>0</v>
      </c>
      <c r="DO136" s="118">
        <f t="shared" si="236"/>
        <v>0</v>
      </c>
      <c r="DP136" s="118">
        <f t="shared" si="236"/>
        <v>0</v>
      </c>
      <c r="DQ136" s="118">
        <f t="shared" si="236"/>
        <v>0</v>
      </c>
      <c r="DR136" s="118">
        <f t="shared" si="236"/>
        <v>0</v>
      </c>
      <c r="DS136" s="118">
        <f t="shared" si="236"/>
        <v>0</v>
      </c>
      <c r="DT136" s="118">
        <f t="shared" si="236"/>
        <v>0</v>
      </c>
      <c r="DU136" s="118">
        <f t="shared" si="236"/>
        <v>0</v>
      </c>
      <c r="DV136" s="118">
        <f t="shared" si="236"/>
        <v>0</v>
      </c>
      <c r="DW136" s="118">
        <f t="shared" si="236"/>
        <v>0</v>
      </c>
      <c r="DX136" s="118">
        <f t="shared" si="236"/>
        <v>0</v>
      </c>
      <c r="DY136" s="118">
        <f t="shared" si="236"/>
        <v>0</v>
      </c>
      <c r="DZ136" s="118">
        <f t="shared" si="236"/>
        <v>0</v>
      </c>
      <c r="EA136" s="118">
        <f t="shared" si="236"/>
        <v>0</v>
      </c>
      <c r="EB136" s="118">
        <f t="shared" si="236"/>
        <v>0</v>
      </c>
      <c r="EC136" s="118">
        <f t="shared" si="236"/>
        <v>0</v>
      </c>
      <c r="ED136" s="118">
        <f t="shared" si="236"/>
        <v>0</v>
      </c>
      <c r="EE136" s="118">
        <f t="shared" si="236"/>
        <v>0</v>
      </c>
      <c r="EF136" s="118">
        <f t="shared" si="236"/>
        <v>0</v>
      </c>
    </row>
    <row r="137" spans="61:136">
      <c r="BI137" s="120">
        <f t="shared" ref="BI137:CQ137" si="237">IF(BI$81=0,0,+BI57/BI$81*$AQ57)</f>
        <v>0</v>
      </c>
      <c r="BJ137" s="120">
        <f t="shared" si="237"/>
        <v>0</v>
      </c>
      <c r="BK137" s="120">
        <f t="shared" si="237"/>
        <v>0</v>
      </c>
      <c r="BL137" s="120">
        <f t="shared" si="237"/>
        <v>0</v>
      </c>
      <c r="BM137" s="120">
        <f t="shared" si="237"/>
        <v>0</v>
      </c>
      <c r="BN137" s="120">
        <f t="shared" si="237"/>
        <v>0</v>
      </c>
      <c r="BO137" s="120">
        <f t="shared" si="237"/>
        <v>0</v>
      </c>
      <c r="BP137" s="120">
        <f t="shared" si="237"/>
        <v>0</v>
      </c>
      <c r="BQ137" s="120">
        <f t="shared" si="237"/>
        <v>0</v>
      </c>
      <c r="BR137" s="120">
        <f t="shared" si="237"/>
        <v>0</v>
      </c>
      <c r="BS137" s="120">
        <f t="shared" si="237"/>
        <v>0</v>
      </c>
      <c r="BT137" s="120">
        <f t="shared" si="237"/>
        <v>0</v>
      </c>
      <c r="BU137" s="120">
        <f t="shared" si="237"/>
        <v>0</v>
      </c>
      <c r="BV137" s="120">
        <f t="shared" si="237"/>
        <v>0</v>
      </c>
      <c r="BW137" s="120">
        <f t="shared" si="237"/>
        <v>0</v>
      </c>
      <c r="BX137" s="120">
        <f t="shared" si="237"/>
        <v>0</v>
      </c>
      <c r="BY137" s="120">
        <f t="shared" si="237"/>
        <v>0</v>
      </c>
      <c r="BZ137" s="120">
        <f t="shared" si="237"/>
        <v>0</v>
      </c>
      <c r="CA137" s="120">
        <f t="shared" si="237"/>
        <v>0</v>
      </c>
      <c r="CB137" s="120">
        <f t="shared" si="237"/>
        <v>0</v>
      </c>
      <c r="CC137" s="120">
        <f t="shared" si="237"/>
        <v>0</v>
      </c>
      <c r="CD137" s="120">
        <f t="shared" si="237"/>
        <v>0</v>
      </c>
      <c r="CE137" s="120">
        <f t="shared" si="237"/>
        <v>0</v>
      </c>
      <c r="CF137" s="120">
        <f t="shared" si="237"/>
        <v>0</v>
      </c>
      <c r="CG137" s="120">
        <f t="shared" si="237"/>
        <v>0</v>
      </c>
      <c r="CH137" s="120">
        <f t="shared" si="237"/>
        <v>0</v>
      </c>
      <c r="CI137" s="120">
        <f t="shared" si="237"/>
        <v>0</v>
      </c>
      <c r="CJ137" s="120">
        <f t="shared" si="237"/>
        <v>0</v>
      </c>
      <c r="CK137" s="120">
        <f t="shared" si="237"/>
        <v>0</v>
      </c>
      <c r="CL137" s="120">
        <f t="shared" si="237"/>
        <v>0</v>
      </c>
      <c r="CM137" s="120">
        <f t="shared" si="237"/>
        <v>0</v>
      </c>
      <c r="CN137" s="120">
        <f t="shared" si="237"/>
        <v>0</v>
      </c>
      <c r="CO137" s="120">
        <f t="shared" si="237"/>
        <v>0</v>
      </c>
      <c r="CP137" s="120">
        <f t="shared" si="237"/>
        <v>0</v>
      </c>
      <c r="CQ137" s="120">
        <f t="shared" si="237"/>
        <v>0</v>
      </c>
      <c r="CR137" s="120">
        <f t="shared" ref="CR137:DF137" si="238">IF(CR$81=0,0,+CR57/CR$81*$AQ57)</f>
        <v>0</v>
      </c>
      <c r="CS137" s="120">
        <f t="shared" si="238"/>
        <v>0</v>
      </c>
      <c r="CT137" s="120">
        <f t="shared" si="238"/>
        <v>0</v>
      </c>
      <c r="CU137" s="120">
        <f t="shared" si="238"/>
        <v>0</v>
      </c>
      <c r="CV137" s="120">
        <f t="shared" si="238"/>
        <v>0</v>
      </c>
      <c r="CW137" s="120">
        <f t="shared" si="238"/>
        <v>0</v>
      </c>
      <c r="CX137" s="120">
        <f t="shared" si="238"/>
        <v>0</v>
      </c>
      <c r="CY137" s="120">
        <f t="shared" si="238"/>
        <v>0</v>
      </c>
      <c r="CZ137" s="120">
        <f t="shared" si="238"/>
        <v>0</v>
      </c>
      <c r="DA137" s="120">
        <f t="shared" si="238"/>
        <v>0</v>
      </c>
      <c r="DB137" s="120">
        <f t="shared" si="238"/>
        <v>0</v>
      </c>
      <c r="DC137" s="120">
        <f t="shared" si="238"/>
        <v>0</v>
      </c>
      <c r="DD137" s="120">
        <f t="shared" si="238"/>
        <v>0</v>
      </c>
      <c r="DE137" s="120">
        <f t="shared" si="238"/>
        <v>0</v>
      </c>
      <c r="DF137" s="120">
        <f t="shared" si="238"/>
        <v>0</v>
      </c>
      <c r="DG137" s="29"/>
      <c r="DH137" s="118">
        <f t="shared" ref="DH137:EF137" si="239">IF(+$M57=DH$89,$AP57,0)</f>
        <v>0</v>
      </c>
      <c r="DI137" s="118">
        <f t="shared" si="239"/>
        <v>0</v>
      </c>
      <c r="DJ137" s="118">
        <f t="shared" si="239"/>
        <v>0</v>
      </c>
      <c r="DK137" s="118">
        <f t="shared" si="239"/>
        <v>0</v>
      </c>
      <c r="DL137" s="118">
        <f t="shared" si="239"/>
        <v>0</v>
      </c>
      <c r="DM137" s="118">
        <f t="shared" si="239"/>
        <v>0</v>
      </c>
      <c r="DN137" s="118">
        <f t="shared" si="239"/>
        <v>0</v>
      </c>
      <c r="DO137" s="118">
        <f t="shared" si="239"/>
        <v>0</v>
      </c>
      <c r="DP137" s="118">
        <f t="shared" si="239"/>
        <v>0</v>
      </c>
      <c r="DQ137" s="118">
        <f t="shared" si="239"/>
        <v>0</v>
      </c>
      <c r="DR137" s="118">
        <f t="shared" si="239"/>
        <v>0</v>
      </c>
      <c r="DS137" s="118">
        <f t="shared" si="239"/>
        <v>0</v>
      </c>
      <c r="DT137" s="118">
        <f t="shared" si="239"/>
        <v>0</v>
      </c>
      <c r="DU137" s="118">
        <f t="shared" si="239"/>
        <v>0</v>
      </c>
      <c r="DV137" s="118">
        <f t="shared" si="239"/>
        <v>0</v>
      </c>
      <c r="DW137" s="118">
        <f t="shared" si="239"/>
        <v>0</v>
      </c>
      <c r="DX137" s="118">
        <f t="shared" si="239"/>
        <v>0</v>
      </c>
      <c r="DY137" s="118">
        <f t="shared" si="239"/>
        <v>0</v>
      </c>
      <c r="DZ137" s="118">
        <f t="shared" si="239"/>
        <v>0</v>
      </c>
      <c r="EA137" s="118">
        <f t="shared" si="239"/>
        <v>0</v>
      </c>
      <c r="EB137" s="118">
        <f t="shared" si="239"/>
        <v>0</v>
      </c>
      <c r="EC137" s="118">
        <f t="shared" si="239"/>
        <v>0</v>
      </c>
      <c r="ED137" s="118">
        <f t="shared" si="239"/>
        <v>0</v>
      </c>
      <c r="EE137" s="118">
        <f t="shared" si="239"/>
        <v>0</v>
      </c>
      <c r="EF137" s="118">
        <f t="shared" si="239"/>
        <v>0</v>
      </c>
    </row>
    <row r="138" spans="61:136">
      <c r="BI138" s="120">
        <f t="shared" ref="BI138:CQ138" si="240">IF(BI$81=0,0,+BI58/BI$81*$AQ58)</f>
        <v>0</v>
      </c>
      <c r="BJ138" s="120">
        <f t="shared" si="240"/>
        <v>0</v>
      </c>
      <c r="BK138" s="120">
        <f t="shared" si="240"/>
        <v>0</v>
      </c>
      <c r="BL138" s="120">
        <f t="shared" si="240"/>
        <v>0</v>
      </c>
      <c r="BM138" s="120">
        <f t="shared" si="240"/>
        <v>0</v>
      </c>
      <c r="BN138" s="120">
        <f t="shared" si="240"/>
        <v>0</v>
      </c>
      <c r="BO138" s="120">
        <f t="shared" si="240"/>
        <v>0</v>
      </c>
      <c r="BP138" s="120">
        <f t="shared" si="240"/>
        <v>0</v>
      </c>
      <c r="BQ138" s="120">
        <f t="shared" si="240"/>
        <v>0</v>
      </c>
      <c r="BR138" s="120">
        <f t="shared" si="240"/>
        <v>0</v>
      </c>
      <c r="BS138" s="120">
        <f t="shared" si="240"/>
        <v>0</v>
      </c>
      <c r="BT138" s="120">
        <f t="shared" si="240"/>
        <v>0</v>
      </c>
      <c r="BU138" s="120">
        <f t="shared" si="240"/>
        <v>0</v>
      </c>
      <c r="BV138" s="120">
        <f t="shared" si="240"/>
        <v>0</v>
      </c>
      <c r="BW138" s="120">
        <f t="shared" si="240"/>
        <v>0</v>
      </c>
      <c r="BX138" s="120">
        <f t="shared" si="240"/>
        <v>0</v>
      </c>
      <c r="BY138" s="120">
        <f t="shared" si="240"/>
        <v>0</v>
      </c>
      <c r="BZ138" s="120">
        <f t="shared" si="240"/>
        <v>0</v>
      </c>
      <c r="CA138" s="120">
        <f t="shared" si="240"/>
        <v>0</v>
      </c>
      <c r="CB138" s="120">
        <f t="shared" si="240"/>
        <v>0</v>
      </c>
      <c r="CC138" s="120">
        <f t="shared" si="240"/>
        <v>0</v>
      </c>
      <c r="CD138" s="120">
        <f t="shared" si="240"/>
        <v>0</v>
      </c>
      <c r="CE138" s="120">
        <f t="shared" si="240"/>
        <v>0</v>
      </c>
      <c r="CF138" s="120">
        <f t="shared" si="240"/>
        <v>0</v>
      </c>
      <c r="CG138" s="120">
        <f t="shared" si="240"/>
        <v>0</v>
      </c>
      <c r="CH138" s="120">
        <f t="shared" si="240"/>
        <v>0</v>
      </c>
      <c r="CI138" s="120">
        <f t="shared" si="240"/>
        <v>0</v>
      </c>
      <c r="CJ138" s="120">
        <f t="shared" si="240"/>
        <v>0</v>
      </c>
      <c r="CK138" s="120">
        <f t="shared" si="240"/>
        <v>0</v>
      </c>
      <c r="CL138" s="120">
        <f t="shared" si="240"/>
        <v>0</v>
      </c>
      <c r="CM138" s="120">
        <f t="shared" si="240"/>
        <v>0</v>
      </c>
      <c r="CN138" s="120">
        <f t="shared" si="240"/>
        <v>0</v>
      </c>
      <c r="CO138" s="120">
        <f t="shared" si="240"/>
        <v>0</v>
      </c>
      <c r="CP138" s="120">
        <f t="shared" si="240"/>
        <v>0</v>
      </c>
      <c r="CQ138" s="120">
        <f t="shared" si="240"/>
        <v>0</v>
      </c>
      <c r="CR138" s="120">
        <f t="shared" ref="CR138:DF138" si="241">IF(CR$81=0,0,+CR58/CR$81*$AQ58)</f>
        <v>0</v>
      </c>
      <c r="CS138" s="120">
        <f t="shared" si="241"/>
        <v>0</v>
      </c>
      <c r="CT138" s="120">
        <f t="shared" si="241"/>
        <v>0</v>
      </c>
      <c r="CU138" s="120">
        <f t="shared" si="241"/>
        <v>0</v>
      </c>
      <c r="CV138" s="120">
        <f t="shared" si="241"/>
        <v>0</v>
      </c>
      <c r="CW138" s="120">
        <f t="shared" si="241"/>
        <v>0</v>
      </c>
      <c r="CX138" s="120">
        <f t="shared" si="241"/>
        <v>0</v>
      </c>
      <c r="CY138" s="120">
        <f t="shared" si="241"/>
        <v>0</v>
      </c>
      <c r="CZ138" s="120">
        <f t="shared" si="241"/>
        <v>0</v>
      </c>
      <c r="DA138" s="120">
        <f t="shared" si="241"/>
        <v>0</v>
      </c>
      <c r="DB138" s="120">
        <f t="shared" si="241"/>
        <v>0</v>
      </c>
      <c r="DC138" s="120">
        <f t="shared" si="241"/>
        <v>0</v>
      </c>
      <c r="DD138" s="120">
        <f t="shared" si="241"/>
        <v>0</v>
      </c>
      <c r="DE138" s="120">
        <f t="shared" si="241"/>
        <v>0</v>
      </c>
      <c r="DF138" s="120">
        <f t="shared" si="241"/>
        <v>0</v>
      </c>
      <c r="DG138" s="29"/>
      <c r="DH138" s="118">
        <f t="shared" ref="DH138:EF138" si="242">IF(+$M58=DH$89,$AP58,0)</f>
        <v>0</v>
      </c>
      <c r="DI138" s="118">
        <f t="shared" si="242"/>
        <v>0</v>
      </c>
      <c r="DJ138" s="118">
        <f t="shared" si="242"/>
        <v>0</v>
      </c>
      <c r="DK138" s="118">
        <f t="shared" si="242"/>
        <v>0</v>
      </c>
      <c r="DL138" s="118">
        <f t="shared" si="242"/>
        <v>0</v>
      </c>
      <c r="DM138" s="118">
        <f t="shared" si="242"/>
        <v>0</v>
      </c>
      <c r="DN138" s="118">
        <f t="shared" si="242"/>
        <v>0</v>
      </c>
      <c r="DO138" s="118">
        <f t="shared" si="242"/>
        <v>0</v>
      </c>
      <c r="DP138" s="118">
        <f t="shared" si="242"/>
        <v>0</v>
      </c>
      <c r="DQ138" s="118">
        <f t="shared" si="242"/>
        <v>0</v>
      </c>
      <c r="DR138" s="118">
        <f t="shared" si="242"/>
        <v>0</v>
      </c>
      <c r="DS138" s="118">
        <f t="shared" si="242"/>
        <v>0</v>
      </c>
      <c r="DT138" s="118">
        <f t="shared" si="242"/>
        <v>0</v>
      </c>
      <c r="DU138" s="118">
        <f t="shared" si="242"/>
        <v>0</v>
      </c>
      <c r="DV138" s="118">
        <f t="shared" si="242"/>
        <v>0</v>
      </c>
      <c r="DW138" s="118">
        <f t="shared" si="242"/>
        <v>0</v>
      </c>
      <c r="DX138" s="118">
        <f t="shared" si="242"/>
        <v>0</v>
      </c>
      <c r="DY138" s="118">
        <f t="shared" si="242"/>
        <v>0</v>
      </c>
      <c r="DZ138" s="118">
        <f t="shared" si="242"/>
        <v>0</v>
      </c>
      <c r="EA138" s="118">
        <f t="shared" si="242"/>
        <v>0</v>
      </c>
      <c r="EB138" s="118">
        <f t="shared" si="242"/>
        <v>0</v>
      </c>
      <c r="EC138" s="118">
        <f t="shared" si="242"/>
        <v>0</v>
      </c>
      <c r="ED138" s="118">
        <f t="shared" si="242"/>
        <v>0</v>
      </c>
      <c r="EE138" s="118">
        <f t="shared" si="242"/>
        <v>0</v>
      </c>
      <c r="EF138" s="118">
        <f t="shared" si="242"/>
        <v>0</v>
      </c>
    </row>
    <row r="139" spans="61:136">
      <c r="BI139" s="120">
        <f t="shared" ref="BI139:CQ139" si="243">IF(BI$81=0,0,+BI59/BI$81*$AQ59)</f>
        <v>0</v>
      </c>
      <c r="BJ139" s="120">
        <f t="shared" si="243"/>
        <v>0</v>
      </c>
      <c r="BK139" s="120">
        <f t="shared" si="243"/>
        <v>0</v>
      </c>
      <c r="BL139" s="120">
        <f t="shared" si="243"/>
        <v>0</v>
      </c>
      <c r="BM139" s="120">
        <f t="shared" si="243"/>
        <v>0</v>
      </c>
      <c r="BN139" s="120">
        <f t="shared" si="243"/>
        <v>0</v>
      </c>
      <c r="BO139" s="120">
        <f t="shared" si="243"/>
        <v>0</v>
      </c>
      <c r="BP139" s="120">
        <f t="shared" si="243"/>
        <v>0</v>
      </c>
      <c r="BQ139" s="120">
        <f t="shared" si="243"/>
        <v>0</v>
      </c>
      <c r="BR139" s="120">
        <f t="shared" si="243"/>
        <v>0</v>
      </c>
      <c r="BS139" s="120">
        <f t="shared" si="243"/>
        <v>0</v>
      </c>
      <c r="BT139" s="120">
        <f t="shared" si="243"/>
        <v>0</v>
      </c>
      <c r="BU139" s="120">
        <f t="shared" si="243"/>
        <v>0</v>
      </c>
      <c r="BV139" s="120">
        <f t="shared" si="243"/>
        <v>0</v>
      </c>
      <c r="BW139" s="120">
        <f t="shared" si="243"/>
        <v>0</v>
      </c>
      <c r="BX139" s="120">
        <f t="shared" si="243"/>
        <v>0</v>
      </c>
      <c r="BY139" s="120">
        <f t="shared" si="243"/>
        <v>0</v>
      </c>
      <c r="BZ139" s="120">
        <f t="shared" si="243"/>
        <v>0</v>
      </c>
      <c r="CA139" s="120">
        <f t="shared" si="243"/>
        <v>0</v>
      </c>
      <c r="CB139" s="120">
        <f t="shared" si="243"/>
        <v>0</v>
      </c>
      <c r="CC139" s="120">
        <f t="shared" si="243"/>
        <v>0</v>
      </c>
      <c r="CD139" s="120">
        <f t="shared" si="243"/>
        <v>0</v>
      </c>
      <c r="CE139" s="120">
        <f t="shared" si="243"/>
        <v>0</v>
      </c>
      <c r="CF139" s="120">
        <f t="shared" si="243"/>
        <v>0</v>
      </c>
      <c r="CG139" s="120">
        <f t="shared" si="243"/>
        <v>0</v>
      </c>
      <c r="CH139" s="120">
        <f t="shared" si="243"/>
        <v>0</v>
      </c>
      <c r="CI139" s="120">
        <f t="shared" si="243"/>
        <v>0</v>
      </c>
      <c r="CJ139" s="120">
        <f t="shared" si="243"/>
        <v>0</v>
      </c>
      <c r="CK139" s="120">
        <f t="shared" si="243"/>
        <v>0</v>
      </c>
      <c r="CL139" s="120">
        <f t="shared" si="243"/>
        <v>0</v>
      </c>
      <c r="CM139" s="120">
        <f t="shared" si="243"/>
        <v>0</v>
      </c>
      <c r="CN139" s="120">
        <f t="shared" si="243"/>
        <v>0</v>
      </c>
      <c r="CO139" s="120">
        <f t="shared" si="243"/>
        <v>0</v>
      </c>
      <c r="CP139" s="120">
        <f t="shared" si="243"/>
        <v>0</v>
      </c>
      <c r="CQ139" s="120">
        <f t="shared" si="243"/>
        <v>0</v>
      </c>
      <c r="CR139" s="120">
        <f t="shared" ref="CR139:DF139" si="244">IF(CR$81=0,0,+CR59/CR$81*$AQ59)</f>
        <v>0</v>
      </c>
      <c r="CS139" s="120">
        <f t="shared" si="244"/>
        <v>0</v>
      </c>
      <c r="CT139" s="120">
        <f t="shared" si="244"/>
        <v>0</v>
      </c>
      <c r="CU139" s="120">
        <f t="shared" si="244"/>
        <v>0</v>
      </c>
      <c r="CV139" s="120">
        <f t="shared" si="244"/>
        <v>0</v>
      </c>
      <c r="CW139" s="120">
        <f t="shared" si="244"/>
        <v>0</v>
      </c>
      <c r="CX139" s="120">
        <f t="shared" si="244"/>
        <v>0</v>
      </c>
      <c r="CY139" s="120">
        <f t="shared" si="244"/>
        <v>0</v>
      </c>
      <c r="CZ139" s="120">
        <f t="shared" si="244"/>
        <v>0</v>
      </c>
      <c r="DA139" s="120">
        <f t="shared" si="244"/>
        <v>0</v>
      </c>
      <c r="DB139" s="120">
        <f t="shared" si="244"/>
        <v>0</v>
      </c>
      <c r="DC139" s="120">
        <f t="shared" si="244"/>
        <v>0</v>
      </c>
      <c r="DD139" s="120">
        <f t="shared" si="244"/>
        <v>0</v>
      </c>
      <c r="DE139" s="120">
        <f t="shared" si="244"/>
        <v>0</v>
      </c>
      <c r="DF139" s="120">
        <f t="shared" si="244"/>
        <v>0</v>
      </c>
      <c r="DG139" s="29"/>
      <c r="DH139" s="118">
        <f t="shared" ref="DH139:EF139" si="245">IF(+$M59=DH$89,$AP59,0)</f>
        <v>0</v>
      </c>
      <c r="DI139" s="118">
        <f t="shared" si="245"/>
        <v>0</v>
      </c>
      <c r="DJ139" s="118">
        <f t="shared" si="245"/>
        <v>0</v>
      </c>
      <c r="DK139" s="118">
        <f t="shared" si="245"/>
        <v>0</v>
      </c>
      <c r="DL139" s="118">
        <f t="shared" si="245"/>
        <v>0</v>
      </c>
      <c r="DM139" s="118">
        <f t="shared" si="245"/>
        <v>0</v>
      </c>
      <c r="DN139" s="118">
        <f t="shared" si="245"/>
        <v>0</v>
      </c>
      <c r="DO139" s="118">
        <f t="shared" si="245"/>
        <v>0</v>
      </c>
      <c r="DP139" s="118">
        <f t="shared" si="245"/>
        <v>0</v>
      </c>
      <c r="DQ139" s="118">
        <f t="shared" si="245"/>
        <v>0</v>
      </c>
      <c r="DR139" s="118">
        <f t="shared" si="245"/>
        <v>0</v>
      </c>
      <c r="DS139" s="118">
        <f t="shared" si="245"/>
        <v>0</v>
      </c>
      <c r="DT139" s="118">
        <f t="shared" si="245"/>
        <v>0</v>
      </c>
      <c r="DU139" s="118">
        <f t="shared" si="245"/>
        <v>0</v>
      </c>
      <c r="DV139" s="118">
        <f t="shared" si="245"/>
        <v>0</v>
      </c>
      <c r="DW139" s="118">
        <f t="shared" si="245"/>
        <v>0</v>
      </c>
      <c r="DX139" s="118">
        <f t="shared" si="245"/>
        <v>0</v>
      </c>
      <c r="DY139" s="118">
        <f t="shared" si="245"/>
        <v>0</v>
      </c>
      <c r="DZ139" s="118">
        <f t="shared" si="245"/>
        <v>0</v>
      </c>
      <c r="EA139" s="118">
        <f t="shared" si="245"/>
        <v>0</v>
      </c>
      <c r="EB139" s="118">
        <f t="shared" si="245"/>
        <v>0</v>
      </c>
      <c r="EC139" s="118">
        <f t="shared" si="245"/>
        <v>0</v>
      </c>
      <c r="ED139" s="118">
        <f t="shared" si="245"/>
        <v>0</v>
      </c>
      <c r="EE139" s="118">
        <f t="shared" si="245"/>
        <v>0</v>
      </c>
      <c r="EF139" s="118">
        <f t="shared" si="245"/>
        <v>0</v>
      </c>
    </row>
    <row r="140" spans="61:136">
      <c r="BI140" s="120">
        <f t="shared" ref="BI140:CQ140" si="246">IF(BI$81=0,0,+BI60/BI$81*$AQ60)</f>
        <v>0</v>
      </c>
      <c r="BJ140" s="120">
        <f t="shared" si="246"/>
        <v>0</v>
      </c>
      <c r="BK140" s="120">
        <f t="shared" si="246"/>
        <v>0</v>
      </c>
      <c r="BL140" s="120">
        <f t="shared" si="246"/>
        <v>0</v>
      </c>
      <c r="BM140" s="120">
        <f t="shared" si="246"/>
        <v>0</v>
      </c>
      <c r="BN140" s="120">
        <f t="shared" si="246"/>
        <v>0</v>
      </c>
      <c r="BO140" s="120">
        <f t="shared" si="246"/>
        <v>0</v>
      </c>
      <c r="BP140" s="120">
        <f t="shared" si="246"/>
        <v>0</v>
      </c>
      <c r="BQ140" s="120">
        <f t="shared" si="246"/>
        <v>0</v>
      </c>
      <c r="BR140" s="120">
        <f t="shared" si="246"/>
        <v>0</v>
      </c>
      <c r="BS140" s="120">
        <f t="shared" si="246"/>
        <v>0</v>
      </c>
      <c r="BT140" s="120">
        <f t="shared" si="246"/>
        <v>0</v>
      </c>
      <c r="BU140" s="120">
        <f t="shared" si="246"/>
        <v>0</v>
      </c>
      <c r="BV140" s="120">
        <f t="shared" si="246"/>
        <v>0</v>
      </c>
      <c r="BW140" s="120">
        <f t="shared" si="246"/>
        <v>0</v>
      </c>
      <c r="BX140" s="120">
        <f t="shared" si="246"/>
        <v>0</v>
      </c>
      <c r="BY140" s="120">
        <f t="shared" si="246"/>
        <v>0</v>
      </c>
      <c r="BZ140" s="120">
        <f t="shared" si="246"/>
        <v>0</v>
      </c>
      <c r="CA140" s="120">
        <f t="shared" si="246"/>
        <v>0</v>
      </c>
      <c r="CB140" s="120">
        <f t="shared" si="246"/>
        <v>0</v>
      </c>
      <c r="CC140" s="120">
        <f t="shared" si="246"/>
        <v>0</v>
      </c>
      <c r="CD140" s="120">
        <f t="shared" si="246"/>
        <v>0</v>
      </c>
      <c r="CE140" s="120">
        <f t="shared" si="246"/>
        <v>0</v>
      </c>
      <c r="CF140" s="120">
        <f t="shared" si="246"/>
        <v>0</v>
      </c>
      <c r="CG140" s="120">
        <f t="shared" si="246"/>
        <v>0</v>
      </c>
      <c r="CH140" s="120">
        <f t="shared" si="246"/>
        <v>0</v>
      </c>
      <c r="CI140" s="120">
        <f t="shared" si="246"/>
        <v>0</v>
      </c>
      <c r="CJ140" s="120">
        <f t="shared" si="246"/>
        <v>0</v>
      </c>
      <c r="CK140" s="120">
        <f t="shared" si="246"/>
        <v>0</v>
      </c>
      <c r="CL140" s="120">
        <f t="shared" si="246"/>
        <v>0</v>
      </c>
      <c r="CM140" s="120">
        <f t="shared" si="246"/>
        <v>0</v>
      </c>
      <c r="CN140" s="120">
        <f t="shared" si="246"/>
        <v>0</v>
      </c>
      <c r="CO140" s="120">
        <f t="shared" si="246"/>
        <v>0</v>
      </c>
      <c r="CP140" s="120">
        <f t="shared" si="246"/>
        <v>0</v>
      </c>
      <c r="CQ140" s="120">
        <f t="shared" si="246"/>
        <v>0</v>
      </c>
      <c r="CR140" s="120">
        <f t="shared" ref="CR140:DF140" si="247">IF(CR$81=0,0,+CR60/CR$81*$AQ60)</f>
        <v>0</v>
      </c>
      <c r="CS140" s="120">
        <f t="shared" si="247"/>
        <v>0</v>
      </c>
      <c r="CT140" s="120">
        <f t="shared" si="247"/>
        <v>0</v>
      </c>
      <c r="CU140" s="120">
        <f t="shared" si="247"/>
        <v>0</v>
      </c>
      <c r="CV140" s="120">
        <f t="shared" si="247"/>
        <v>0</v>
      </c>
      <c r="CW140" s="120">
        <f t="shared" si="247"/>
        <v>0</v>
      </c>
      <c r="CX140" s="120">
        <f t="shared" si="247"/>
        <v>0</v>
      </c>
      <c r="CY140" s="120">
        <f t="shared" si="247"/>
        <v>0</v>
      </c>
      <c r="CZ140" s="120">
        <f t="shared" si="247"/>
        <v>0</v>
      </c>
      <c r="DA140" s="120">
        <f t="shared" si="247"/>
        <v>0</v>
      </c>
      <c r="DB140" s="120">
        <f t="shared" si="247"/>
        <v>0</v>
      </c>
      <c r="DC140" s="120">
        <f t="shared" si="247"/>
        <v>0</v>
      </c>
      <c r="DD140" s="120">
        <f t="shared" si="247"/>
        <v>0</v>
      </c>
      <c r="DE140" s="120">
        <f t="shared" si="247"/>
        <v>0</v>
      </c>
      <c r="DF140" s="120">
        <f t="shared" si="247"/>
        <v>0</v>
      </c>
      <c r="DG140" s="29"/>
      <c r="DH140" s="118">
        <f t="shared" ref="DH140:EF140" si="248">IF(+$M60=DH$89,$AP60,0)</f>
        <v>0</v>
      </c>
      <c r="DI140" s="118">
        <f t="shared" si="248"/>
        <v>0</v>
      </c>
      <c r="DJ140" s="118">
        <f t="shared" si="248"/>
        <v>0</v>
      </c>
      <c r="DK140" s="118">
        <f t="shared" si="248"/>
        <v>0</v>
      </c>
      <c r="DL140" s="118">
        <f t="shared" si="248"/>
        <v>0</v>
      </c>
      <c r="DM140" s="118">
        <f t="shared" si="248"/>
        <v>0</v>
      </c>
      <c r="DN140" s="118">
        <f t="shared" si="248"/>
        <v>0</v>
      </c>
      <c r="DO140" s="118">
        <f t="shared" si="248"/>
        <v>0</v>
      </c>
      <c r="DP140" s="118">
        <f t="shared" si="248"/>
        <v>0</v>
      </c>
      <c r="DQ140" s="118">
        <f t="shared" si="248"/>
        <v>0</v>
      </c>
      <c r="DR140" s="118">
        <f t="shared" si="248"/>
        <v>0</v>
      </c>
      <c r="DS140" s="118">
        <f t="shared" si="248"/>
        <v>0</v>
      </c>
      <c r="DT140" s="118">
        <f t="shared" si="248"/>
        <v>0</v>
      </c>
      <c r="DU140" s="118">
        <f t="shared" si="248"/>
        <v>0</v>
      </c>
      <c r="DV140" s="118">
        <f t="shared" si="248"/>
        <v>0</v>
      </c>
      <c r="DW140" s="118">
        <f t="shared" si="248"/>
        <v>0</v>
      </c>
      <c r="DX140" s="118">
        <f t="shared" si="248"/>
        <v>0</v>
      </c>
      <c r="DY140" s="118">
        <f t="shared" si="248"/>
        <v>0</v>
      </c>
      <c r="DZ140" s="118">
        <f t="shared" si="248"/>
        <v>0</v>
      </c>
      <c r="EA140" s="118">
        <f t="shared" si="248"/>
        <v>0</v>
      </c>
      <c r="EB140" s="118">
        <f t="shared" si="248"/>
        <v>0</v>
      </c>
      <c r="EC140" s="118">
        <f t="shared" si="248"/>
        <v>0</v>
      </c>
      <c r="ED140" s="118">
        <f t="shared" si="248"/>
        <v>0</v>
      </c>
      <c r="EE140" s="118">
        <f t="shared" si="248"/>
        <v>0</v>
      </c>
      <c r="EF140" s="118">
        <f t="shared" si="248"/>
        <v>0</v>
      </c>
    </row>
    <row r="141" spans="61:136">
      <c r="BI141" s="120">
        <f t="shared" ref="BI141:CQ141" si="249">IF(BI$81=0,0,+BI61/BI$81*$AQ61)</f>
        <v>0</v>
      </c>
      <c r="BJ141" s="120">
        <f t="shared" si="249"/>
        <v>0</v>
      </c>
      <c r="BK141" s="120">
        <f t="shared" si="249"/>
        <v>0</v>
      </c>
      <c r="BL141" s="120">
        <f t="shared" si="249"/>
        <v>0</v>
      </c>
      <c r="BM141" s="120">
        <f t="shared" si="249"/>
        <v>0</v>
      </c>
      <c r="BN141" s="120">
        <f t="shared" si="249"/>
        <v>0</v>
      </c>
      <c r="BO141" s="120">
        <f t="shared" si="249"/>
        <v>0</v>
      </c>
      <c r="BP141" s="120">
        <f t="shared" si="249"/>
        <v>0</v>
      </c>
      <c r="BQ141" s="120">
        <f t="shared" si="249"/>
        <v>0</v>
      </c>
      <c r="BR141" s="120">
        <f t="shared" si="249"/>
        <v>0</v>
      </c>
      <c r="BS141" s="120">
        <f t="shared" si="249"/>
        <v>0</v>
      </c>
      <c r="BT141" s="120">
        <f t="shared" si="249"/>
        <v>0</v>
      </c>
      <c r="BU141" s="120">
        <f t="shared" si="249"/>
        <v>0</v>
      </c>
      <c r="BV141" s="120">
        <f t="shared" si="249"/>
        <v>0</v>
      </c>
      <c r="BW141" s="120">
        <f t="shared" si="249"/>
        <v>0</v>
      </c>
      <c r="BX141" s="120">
        <f t="shared" si="249"/>
        <v>0</v>
      </c>
      <c r="BY141" s="120">
        <f t="shared" si="249"/>
        <v>0</v>
      </c>
      <c r="BZ141" s="120">
        <f t="shared" si="249"/>
        <v>0</v>
      </c>
      <c r="CA141" s="120">
        <f t="shared" si="249"/>
        <v>0</v>
      </c>
      <c r="CB141" s="120">
        <f t="shared" si="249"/>
        <v>0</v>
      </c>
      <c r="CC141" s="120">
        <f t="shared" si="249"/>
        <v>0</v>
      </c>
      <c r="CD141" s="120">
        <f t="shared" si="249"/>
        <v>0</v>
      </c>
      <c r="CE141" s="120">
        <f t="shared" si="249"/>
        <v>0</v>
      </c>
      <c r="CF141" s="120">
        <f t="shared" si="249"/>
        <v>0</v>
      </c>
      <c r="CG141" s="120">
        <f t="shared" si="249"/>
        <v>0</v>
      </c>
      <c r="CH141" s="120">
        <f t="shared" si="249"/>
        <v>0</v>
      </c>
      <c r="CI141" s="120">
        <f t="shared" si="249"/>
        <v>0</v>
      </c>
      <c r="CJ141" s="120">
        <f t="shared" si="249"/>
        <v>0</v>
      </c>
      <c r="CK141" s="120">
        <f t="shared" si="249"/>
        <v>0</v>
      </c>
      <c r="CL141" s="120">
        <f t="shared" si="249"/>
        <v>0</v>
      </c>
      <c r="CM141" s="120">
        <f t="shared" si="249"/>
        <v>0</v>
      </c>
      <c r="CN141" s="120">
        <f t="shared" si="249"/>
        <v>0</v>
      </c>
      <c r="CO141" s="120">
        <f t="shared" si="249"/>
        <v>0</v>
      </c>
      <c r="CP141" s="120">
        <f t="shared" si="249"/>
        <v>0</v>
      </c>
      <c r="CQ141" s="120">
        <f t="shared" si="249"/>
        <v>0</v>
      </c>
      <c r="CR141" s="120">
        <f t="shared" ref="CR141:DF141" si="250">IF(CR$81=0,0,+CR61/CR$81*$AQ61)</f>
        <v>0</v>
      </c>
      <c r="CS141" s="120">
        <f t="shared" si="250"/>
        <v>0</v>
      </c>
      <c r="CT141" s="120">
        <f t="shared" si="250"/>
        <v>0</v>
      </c>
      <c r="CU141" s="120">
        <f t="shared" si="250"/>
        <v>0</v>
      </c>
      <c r="CV141" s="120">
        <f t="shared" si="250"/>
        <v>0</v>
      </c>
      <c r="CW141" s="120">
        <f t="shared" si="250"/>
        <v>0</v>
      </c>
      <c r="CX141" s="120">
        <f t="shared" si="250"/>
        <v>0</v>
      </c>
      <c r="CY141" s="120">
        <f t="shared" si="250"/>
        <v>0</v>
      </c>
      <c r="CZ141" s="120">
        <f t="shared" si="250"/>
        <v>0</v>
      </c>
      <c r="DA141" s="120">
        <f t="shared" si="250"/>
        <v>0</v>
      </c>
      <c r="DB141" s="120">
        <f t="shared" si="250"/>
        <v>0</v>
      </c>
      <c r="DC141" s="120">
        <f t="shared" si="250"/>
        <v>0</v>
      </c>
      <c r="DD141" s="120">
        <f t="shared" si="250"/>
        <v>0</v>
      </c>
      <c r="DE141" s="120">
        <f t="shared" si="250"/>
        <v>0</v>
      </c>
      <c r="DF141" s="120">
        <f t="shared" si="250"/>
        <v>0</v>
      </c>
      <c r="DG141" s="29"/>
      <c r="DH141" s="118">
        <f t="shared" ref="DH141:EF141" si="251">IF(+$M61=DH$89,$AP61,0)</f>
        <v>0</v>
      </c>
      <c r="DI141" s="118">
        <f t="shared" si="251"/>
        <v>0</v>
      </c>
      <c r="DJ141" s="118">
        <f t="shared" si="251"/>
        <v>0</v>
      </c>
      <c r="DK141" s="118">
        <f t="shared" si="251"/>
        <v>0</v>
      </c>
      <c r="DL141" s="118">
        <f t="shared" si="251"/>
        <v>0</v>
      </c>
      <c r="DM141" s="118">
        <f t="shared" si="251"/>
        <v>0</v>
      </c>
      <c r="DN141" s="118">
        <f t="shared" si="251"/>
        <v>0</v>
      </c>
      <c r="DO141" s="118">
        <f t="shared" si="251"/>
        <v>0</v>
      </c>
      <c r="DP141" s="118">
        <f t="shared" si="251"/>
        <v>0</v>
      </c>
      <c r="DQ141" s="118">
        <f t="shared" si="251"/>
        <v>0</v>
      </c>
      <c r="DR141" s="118">
        <f t="shared" si="251"/>
        <v>0</v>
      </c>
      <c r="DS141" s="118">
        <f t="shared" si="251"/>
        <v>0</v>
      </c>
      <c r="DT141" s="118">
        <f t="shared" si="251"/>
        <v>0</v>
      </c>
      <c r="DU141" s="118">
        <f t="shared" si="251"/>
        <v>0</v>
      </c>
      <c r="DV141" s="118">
        <f t="shared" si="251"/>
        <v>0</v>
      </c>
      <c r="DW141" s="118">
        <f t="shared" si="251"/>
        <v>0</v>
      </c>
      <c r="DX141" s="118">
        <f t="shared" si="251"/>
        <v>0</v>
      </c>
      <c r="DY141" s="118">
        <f t="shared" si="251"/>
        <v>0</v>
      </c>
      <c r="DZ141" s="118">
        <f t="shared" si="251"/>
        <v>0</v>
      </c>
      <c r="EA141" s="118">
        <f t="shared" si="251"/>
        <v>0</v>
      </c>
      <c r="EB141" s="118">
        <f t="shared" si="251"/>
        <v>0</v>
      </c>
      <c r="EC141" s="118">
        <f t="shared" si="251"/>
        <v>0</v>
      </c>
      <c r="ED141" s="118">
        <f t="shared" si="251"/>
        <v>0</v>
      </c>
      <c r="EE141" s="118">
        <f t="shared" si="251"/>
        <v>0</v>
      </c>
      <c r="EF141" s="118">
        <f t="shared" si="251"/>
        <v>0</v>
      </c>
    </row>
    <row r="142" spans="61:136">
      <c r="BI142" s="120">
        <f t="shared" ref="BI142:CQ142" si="252">IF(BI$81=0,0,+BI62/BI$81*$AQ62)</f>
        <v>0</v>
      </c>
      <c r="BJ142" s="120">
        <f t="shared" si="252"/>
        <v>0</v>
      </c>
      <c r="BK142" s="120">
        <f t="shared" si="252"/>
        <v>0</v>
      </c>
      <c r="BL142" s="120">
        <f t="shared" si="252"/>
        <v>0</v>
      </c>
      <c r="BM142" s="120">
        <f t="shared" si="252"/>
        <v>0</v>
      </c>
      <c r="BN142" s="120">
        <f t="shared" si="252"/>
        <v>0</v>
      </c>
      <c r="BO142" s="120">
        <f t="shared" si="252"/>
        <v>0</v>
      </c>
      <c r="BP142" s="120">
        <f t="shared" si="252"/>
        <v>0</v>
      </c>
      <c r="BQ142" s="120">
        <f t="shared" si="252"/>
        <v>0</v>
      </c>
      <c r="BR142" s="120">
        <f t="shared" si="252"/>
        <v>0</v>
      </c>
      <c r="BS142" s="120">
        <f t="shared" si="252"/>
        <v>0</v>
      </c>
      <c r="BT142" s="120">
        <f t="shared" si="252"/>
        <v>0</v>
      </c>
      <c r="BU142" s="120">
        <f t="shared" si="252"/>
        <v>0</v>
      </c>
      <c r="BV142" s="120">
        <f t="shared" si="252"/>
        <v>0</v>
      </c>
      <c r="BW142" s="120">
        <f t="shared" si="252"/>
        <v>0</v>
      </c>
      <c r="BX142" s="120">
        <f t="shared" si="252"/>
        <v>0</v>
      </c>
      <c r="BY142" s="120">
        <f t="shared" si="252"/>
        <v>0</v>
      </c>
      <c r="BZ142" s="120">
        <f t="shared" si="252"/>
        <v>0</v>
      </c>
      <c r="CA142" s="120">
        <f t="shared" si="252"/>
        <v>0</v>
      </c>
      <c r="CB142" s="120">
        <f t="shared" si="252"/>
        <v>0</v>
      </c>
      <c r="CC142" s="120">
        <f t="shared" si="252"/>
        <v>0</v>
      </c>
      <c r="CD142" s="120">
        <f t="shared" si="252"/>
        <v>0</v>
      </c>
      <c r="CE142" s="120">
        <f t="shared" si="252"/>
        <v>0</v>
      </c>
      <c r="CF142" s="120">
        <f t="shared" si="252"/>
        <v>0</v>
      </c>
      <c r="CG142" s="120">
        <f t="shared" si="252"/>
        <v>0</v>
      </c>
      <c r="CH142" s="120">
        <f t="shared" si="252"/>
        <v>0</v>
      </c>
      <c r="CI142" s="120">
        <f t="shared" si="252"/>
        <v>0</v>
      </c>
      <c r="CJ142" s="120">
        <f t="shared" si="252"/>
        <v>0</v>
      </c>
      <c r="CK142" s="120">
        <f t="shared" si="252"/>
        <v>0</v>
      </c>
      <c r="CL142" s="120">
        <f t="shared" si="252"/>
        <v>0</v>
      </c>
      <c r="CM142" s="120">
        <f t="shared" si="252"/>
        <v>0</v>
      </c>
      <c r="CN142" s="120">
        <f t="shared" si="252"/>
        <v>0</v>
      </c>
      <c r="CO142" s="120">
        <f t="shared" si="252"/>
        <v>0</v>
      </c>
      <c r="CP142" s="120">
        <f t="shared" si="252"/>
        <v>0</v>
      </c>
      <c r="CQ142" s="120">
        <f t="shared" si="252"/>
        <v>0</v>
      </c>
      <c r="CR142" s="120">
        <f t="shared" ref="CR142:DF142" si="253">IF(CR$81=0,0,+CR62/CR$81*$AQ62)</f>
        <v>0</v>
      </c>
      <c r="CS142" s="120">
        <f t="shared" si="253"/>
        <v>0</v>
      </c>
      <c r="CT142" s="120">
        <f t="shared" si="253"/>
        <v>0</v>
      </c>
      <c r="CU142" s="120">
        <f t="shared" si="253"/>
        <v>0</v>
      </c>
      <c r="CV142" s="120">
        <f t="shared" si="253"/>
        <v>0</v>
      </c>
      <c r="CW142" s="120">
        <f t="shared" si="253"/>
        <v>0</v>
      </c>
      <c r="CX142" s="120">
        <f t="shared" si="253"/>
        <v>0</v>
      </c>
      <c r="CY142" s="120">
        <f t="shared" si="253"/>
        <v>0</v>
      </c>
      <c r="CZ142" s="120">
        <f t="shared" si="253"/>
        <v>0</v>
      </c>
      <c r="DA142" s="120">
        <f t="shared" si="253"/>
        <v>0</v>
      </c>
      <c r="DB142" s="120">
        <f t="shared" si="253"/>
        <v>0</v>
      </c>
      <c r="DC142" s="120">
        <f t="shared" si="253"/>
        <v>0</v>
      </c>
      <c r="DD142" s="120">
        <f t="shared" si="253"/>
        <v>0</v>
      </c>
      <c r="DE142" s="120">
        <f t="shared" si="253"/>
        <v>0</v>
      </c>
      <c r="DF142" s="120">
        <f t="shared" si="253"/>
        <v>0</v>
      </c>
      <c r="DG142" s="29"/>
      <c r="DH142" s="118">
        <f t="shared" ref="DH142:EF142" si="254">IF(+$M62=DH$89,$AP62,0)</f>
        <v>0</v>
      </c>
      <c r="DI142" s="118">
        <f t="shared" si="254"/>
        <v>0</v>
      </c>
      <c r="DJ142" s="118">
        <f t="shared" si="254"/>
        <v>0</v>
      </c>
      <c r="DK142" s="118">
        <f t="shared" si="254"/>
        <v>0</v>
      </c>
      <c r="DL142" s="118">
        <f t="shared" si="254"/>
        <v>0</v>
      </c>
      <c r="DM142" s="118">
        <f t="shared" si="254"/>
        <v>0</v>
      </c>
      <c r="DN142" s="118">
        <f t="shared" si="254"/>
        <v>0</v>
      </c>
      <c r="DO142" s="118">
        <f t="shared" si="254"/>
        <v>0</v>
      </c>
      <c r="DP142" s="118">
        <f t="shared" si="254"/>
        <v>0</v>
      </c>
      <c r="DQ142" s="118">
        <f t="shared" si="254"/>
        <v>0</v>
      </c>
      <c r="DR142" s="118">
        <f t="shared" si="254"/>
        <v>0</v>
      </c>
      <c r="DS142" s="118">
        <f t="shared" si="254"/>
        <v>0</v>
      </c>
      <c r="DT142" s="118">
        <f t="shared" si="254"/>
        <v>0</v>
      </c>
      <c r="DU142" s="118">
        <f t="shared" si="254"/>
        <v>0</v>
      </c>
      <c r="DV142" s="118">
        <f t="shared" si="254"/>
        <v>0</v>
      </c>
      <c r="DW142" s="118">
        <f t="shared" si="254"/>
        <v>0</v>
      </c>
      <c r="DX142" s="118">
        <f t="shared" si="254"/>
        <v>0</v>
      </c>
      <c r="DY142" s="118">
        <f t="shared" si="254"/>
        <v>0</v>
      </c>
      <c r="DZ142" s="118">
        <f t="shared" si="254"/>
        <v>0</v>
      </c>
      <c r="EA142" s="118">
        <f t="shared" si="254"/>
        <v>0</v>
      </c>
      <c r="EB142" s="118">
        <f t="shared" si="254"/>
        <v>0</v>
      </c>
      <c r="EC142" s="118">
        <f t="shared" si="254"/>
        <v>0</v>
      </c>
      <c r="ED142" s="118">
        <f t="shared" si="254"/>
        <v>0</v>
      </c>
      <c r="EE142" s="118">
        <f t="shared" si="254"/>
        <v>0</v>
      </c>
      <c r="EF142" s="118">
        <f t="shared" si="254"/>
        <v>0</v>
      </c>
    </row>
    <row r="143" spans="61:136">
      <c r="BI143" s="120">
        <f t="shared" ref="BI143:CQ143" si="255">IF(BI$81=0,0,+BI63/BI$81*$AQ63)</f>
        <v>0</v>
      </c>
      <c r="BJ143" s="120">
        <f t="shared" si="255"/>
        <v>0</v>
      </c>
      <c r="BK143" s="120">
        <f t="shared" si="255"/>
        <v>0</v>
      </c>
      <c r="BL143" s="120">
        <f t="shared" si="255"/>
        <v>0</v>
      </c>
      <c r="BM143" s="120">
        <f t="shared" si="255"/>
        <v>0</v>
      </c>
      <c r="BN143" s="120">
        <f t="shared" si="255"/>
        <v>0</v>
      </c>
      <c r="BO143" s="120">
        <f t="shared" si="255"/>
        <v>0</v>
      </c>
      <c r="BP143" s="120">
        <f t="shared" si="255"/>
        <v>0</v>
      </c>
      <c r="BQ143" s="120">
        <f t="shared" si="255"/>
        <v>0</v>
      </c>
      <c r="BR143" s="120">
        <f t="shared" si="255"/>
        <v>0</v>
      </c>
      <c r="BS143" s="120">
        <f t="shared" si="255"/>
        <v>0</v>
      </c>
      <c r="BT143" s="120">
        <f t="shared" si="255"/>
        <v>0</v>
      </c>
      <c r="BU143" s="120">
        <f t="shared" si="255"/>
        <v>0</v>
      </c>
      <c r="BV143" s="120">
        <f t="shared" si="255"/>
        <v>0</v>
      </c>
      <c r="BW143" s="120">
        <f t="shared" si="255"/>
        <v>0</v>
      </c>
      <c r="BX143" s="120">
        <f t="shared" si="255"/>
        <v>0</v>
      </c>
      <c r="BY143" s="120">
        <f t="shared" si="255"/>
        <v>0</v>
      </c>
      <c r="BZ143" s="120">
        <f t="shared" si="255"/>
        <v>0</v>
      </c>
      <c r="CA143" s="120">
        <f t="shared" si="255"/>
        <v>0</v>
      </c>
      <c r="CB143" s="120">
        <f t="shared" si="255"/>
        <v>0</v>
      </c>
      <c r="CC143" s="120">
        <f t="shared" si="255"/>
        <v>0</v>
      </c>
      <c r="CD143" s="120">
        <f t="shared" si="255"/>
        <v>0</v>
      </c>
      <c r="CE143" s="120">
        <f t="shared" si="255"/>
        <v>0</v>
      </c>
      <c r="CF143" s="120">
        <f t="shared" si="255"/>
        <v>0</v>
      </c>
      <c r="CG143" s="120">
        <f t="shared" si="255"/>
        <v>0</v>
      </c>
      <c r="CH143" s="120">
        <f t="shared" si="255"/>
        <v>0</v>
      </c>
      <c r="CI143" s="120">
        <f t="shared" si="255"/>
        <v>0</v>
      </c>
      <c r="CJ143" s="120">
        <f t="shared" si="255"/>
        <v>0</v>
      </c>
      <c r="CK143" s="120">
        <f t="shared" si="255"/>
        <v>0</v>
      </c>
      <c r="CL143" s="120">
        <f t="shared" si="255"/>
        <v>0</v>
      </c>
      <c r="CM143" s="120">
        <f t="shared" si="255"/>
        <v>0</v>
      </c>
      <c r="CN143" s="120">
        <f t="shared" si="255"/>
        <v>0</v>
      </c>
      <c r="CO143" s="120">
        <f t="shared" si="255"/>
        <v>0</v>
      </c>
      <c r="CP143" s="120">
        <f t="shared" si="255"/>
        <v>0</v>
      </c>
      <c r="CQ143" s="120">
        <f t="shared" si="255"/>
        <v>0</v>
      </c>
      <c r="CR143" s="120">
        <f t="shared" ref="CR143:DF143" si="256">IF(CR$81=0,0,+CR63/CR$81*$AQ63)</f>
        <v>0</v>
      </c>
      <c r="CS143" s="120">
        <f t="shared" si="256"/>
        <v>0</v>
      </c>
      <c r="CT143" s="120">
        <f t="shared" si="256"/>
        <v>0</v>
      </c>
      <c r="CU143" s="120">
        <f t="shared" si="256"/>
        <v>0</v>
      </c>
      <c r="CV143" s="120">
        <f t="shared" si="256"/>
        <v>0</v>
      </c>
      <c r="CW143" s="120">
        <f t="shared" si="256"/>
        <v>0</v>
      </c>
      <c r="CX143" s="120">
        <f t="shared" si="256"/>
        <v>0</v>
      </c>
      <c r="CY143" s="120">
        <f t="shared" si="256"/>
        <v>0</v>
      </c>
      <c r="CZ143" s="120">
        <f t="shared" si="256"/>
        <v>0</v>
      </c>
      <c r="DA143" s="120">
        <f t="shared" si="256"/>
        <v>0</v>
      </c>
      <c r="DB143" s="120">
        <f t="shared" si="256"/>
        <v>0</v>
      </c>
      <c r="DC143" s="120">
        <f t="shared" si="256"/>
        <v>0</v>
      </c>
      <c r="DD143" s="120">
        <f t="shared" si="256"/>
        <v>0</v>
      </c>
      <c r="DE143" s="120">
        <f t="shared" si="256"/>
        <v>0</v>
      </c>
      <c r="DF143" s="120">
        <f t="shared" si="256"/>
        <v>0</v>
      </c>
      <c r="DG143" s="29"/>
      <c r="DH143" s="118">
        <f t="shared" ref="DH143:EF143" si="257">IF(+$M63=DH$89,$AP63,0)</f>
        <v>0</v>
      </c>
      <c r="DI143" s="118">
        <f t="shared" si="257"/>
        <v>0</v>
      </c>
      <c r="DJ143" s="118">
        <f t="shared" si="257"/>
        <v>0</v>
      </c>
      <c r="DK143" s="118">
        <f t="shared" si="257"/>
        <v>0</v>
      </c>
      <c r="DL143" s="118">
        <f t="shared" si="257"/>
        <v>0</v>
      </c>
      <c r="DM143" s="118">
        <f t="shared" si="257"/>
        <v>0</v>
      </c>
      <c r="DN143" s="118">
        <f t="shared" si="257"/>
        <v>0</v>
      </c>
      <c r="DO143" s="118">
        <f t="shared" si="257"/>
        <v>0</v>
      </c>
      <c r="DP143" s="118">
        <f t="shared" si="257"/>
        <v>0</v>
      </c>
      <c r="DQ143" s="118">
        <f t="shared" si="257"/>
        <v>0</v>
      </c>
      <c r="DR143" s="118">
        <f t="shared" si="257"/>
        <v>0</v>
      </c>
      <c r="DS143" s="118">
        <f t="shared" si="257"/>
        <v>0</v>
      </c>
      <c r="DT143" s="118">
        <f t="shared" si="257"/>
        <v>0</v>
      </c>
      <c r="DU143" s="118">
        <f t="shared" si="257"/>
        <v>0</v>
      </c>
      <c r="DV143" s="118">
        <f t="shared" si="257"/>
        <v>0</v>
      </c>
      <c r="DW143" s="118">
        <f t="shared" si="257"/>
        <v>0</v>
      </c>
      <c r="DX143" s="118">
        <f t="shared" si="257"/>
        <v>0</v>
      </c>
      <c r="DY143" s="118">
        <f t="shared" si="257"/>
        <v>0</v>
      </c>
      <c r="DZ143" s="118">
        <f t="shared" si="257"/>
        <v>0</v>
      </c>
      <c r="EA143" s="118">
        <f t="shared" si="257"/>
        <v>0</v>
      </c>
      <c r="EB143" s="118">
        <f t="shared" si="257"/>
        <v>0</v>
      </c>
      <c r="EC143" s="118">
        <f t="shared" si="257"/>
        <v>0</v>
      </c>
      <c r="ED143" s="118">
        <f t="shared" si="257"/>
        <v>0</v>
      </c>
      <c r="EE143" s="118">
        <f t="shared" si="257"/>
        <v>0</v>
      </c>
      <c r="EF143" s="118">
        <f t="shared" si="257"/>
        <v>0</v>
      </c>
    </row>
    <row r="144" spans="61:136">
      <c r="BI144" s="120">
        <f t="shared" ref="BI144:CQ144" si="258">IF(BI$81=0,0,+BI64/BI$81*$AQ64)</f>
        <v>0</v>
      </c>
      <c r="BJ144" s="120">
        <f t="shared" si="258"/>
        <v>0</v>
      </c>
      <c r="BK144" s="120">
        <f t="shared" si="258"/>
        <v>0</v>
      </c>
      <c r="BL144" s="120">
        <f t="shared" si="258"/>
        <v>0</v>
      </c>
      <c r="BM144" s="120">
        <f t="shared" si="258"/>
        <v>0</v>
      </c>
      <c r="BN144" s="120">
        <f t="shared" si="258"/>
        <v>0</v>
      </c>
      <c r="BO144" s="120">
        <f t="shared" si="258"/>
        <v>0</v>
      </c>
      <c r="BP144" s="120">
        <f t="shared" si="258"/>
        <v>0</v>
      </c>
      <c r="BQ144" s="120">
        <f t="shared" si="258"/>
        <v>0</v>
      </c>
      <c r="BR144" s="120">
        <f t="shared" si="258"/>
        <v>0</v>
      </c>
      <c r="BS144" s="120">
        <f t="shared" si="258"/>
        <v>0</v>
      </c>
      <c r="BT144" s="120">
        <f t="shared" si="258"/>
        <v>0</v>
      </c>
      <c r="BU144" s="120">
        <f t="shared" si="258"/>
        <v>0</v>
      </c>
      <c r="BV144" s="120">
        <f t="shared" si="258"/>
        <v>0</v>
      </c>
      <c r="BW144" s="120">
        <f t="shared" si="258"/>
        <v>0</v>
      </c>
      <c r="BX144" s="120">
        <f t="shared" si="258"/>
        <v>0</v>
      </c>
      <c r="BY144" s="120">
        <f t="shared" si="258"/>
        <v>0</v>
      </c>
      <c r="BZ144" s="120">
        <f t="shared" si="258"/>
        <v>0</v>
      </c>
      <c r="CA144" s="120">
        <f t="shared" si="258"/>
        <v>0</v>
      </c>
      <c r="CB144" s="120">
        <f t="shared" si="258"/>
        <v>0</v>
      </c>
      <c r="CC144" s="120">
        <f t="shared" si="258"/>
        <v>0</v>
      </c>
      <c r="CD144" s="120">
        <f t="shared" si="258"/>
        <v>0</v>
      </c>
      <c r="CE144" s="120">
        <f t="shared" si="258"/>
        <v>0</v>
      </c>
      <c r="CF144" s="120">
        <f t="shared" si="258"/>
        <v>0</v>
      </c>
      <c r="CG144" s="120">
        <f t="shared" si="258"/>
        <v>0</v>
      </c>
      <c r="CH144" s="120">
        <f t="shared" si="258"/>
        <v>0</v>
      </c>
      <c r="CI144" s="120">
        <f t="shared" si="258"/>
        <v>0</v>
      </c>
      <c r="CJ144" s="120">
        <f t="shared" si="258"/>
        <v>0</v>
      </c>
      <c r="CK144" s="120">
        <f t="shared" si="258"/>
        <v>0</v>
      </c>
      <c r="CL144" s="120">
        <f t="shared" si="258"/>
        <v>0</v>
      </c>
      <c r="CM144" s="120">
        <f t="shared" si="258"/>
        <v>0</v>
      </c>
      <c r="CN144" s="120">
        <f t="shared" si="258"/>
        <v>0</v>
      </c>
      <c r="CO144" s="120">
        <f t="shared" si="258"/>
        <v>0</v>
      </c>
      <c r="CP144" s="120">
        <f t="shared" si="258"/>
        <v>0</v>
      </c>
      <c r="CQ144" s="120">
        <f t="shared" si="258"/>
        <v>0</v>
      </c>
      <c r="CR144" s="120">
        <f t="shared" ref="CR144:DF144" si="259">IF(CR$81=0,0,+CR64/CR$81*$AQ64)</f>
        <v>0</v>
      </c>
      <c r="CS144" s="120">
        <f t="shared" si="259"/>
        <v>0</v>
      </c>
      <c r="CT144" s="120">
        <f t="shared" si="259"/>
        <v>0</v>
      </c>
      <c r="CU144" s="120">
        <f t="shared" si="259"/>
        <v>0</v>
      </c>
      <c r="CV144" s="120">
        <f t="shared" si="259"/>
        <v>0</v>
      </c>
      <c r="CW144" s="120">
        <f t="shared" si="259"/>
        <v>0</v>
      </c>
      <c r="CX144" s="120">
        <f t="shared" si="259"/>
        <v>0</v>
      </c>
      <c r="CY144" s="120">
        <f t="shared" si="259"/>
        <v>0</v>
      </c>
      <c r="CZ144" s="120">
        <f t="shared" si="259"/>
        <v>0</v>
      </c>
      <c r="DA144" s="120">
        <f t="shared" si="259"/>
        <v>0</v>
      </c>
      <c r="DB144" s="120">
        <f t="shared" si="259"/>
        <v>0</v>
      </c>
      <c r="DC144" s="120">
        <f t="shared" si="259"/>
        <v>0</v>
      </c>
      <c r="DD144" s="120">
        <f t="shared" si="259"/>
        <v>0</v>
      </c>
      <c r="DE144" s="120">
        <f t="shared" si="259"/>
        <v>0</v>
      </c>
      <c r="DF144" s="120">
        <f t="shared" si="259"/>
        <v>0</v>
      </c>
      <c r="DG144" s="29"/>
      <c r="DH144" s="118">
        <f t="shared" ref="DH144:EF144" si="260">IF(+$M64=DH$89,$AP64,0)</f>
        <v>0</v>
      </c>
      <c r="DI144" s="118">
        <f t="shared" si="260"/>
        <v>0</v>
      </c>
      <c r="DJ144" s="118">
        <f t="shared" si="260"/>
        <v>0</v>
      </c>
      <c r="DK144" s="118">
        <f t="shared" si="260"/>
        <v>0</v>
      </c>
      <c r="DL144" s="118">
        <f t="shared" si="260"/>
        <v>0</v>
      </c>
      <c r="DM144" s="118">
        <f t="shared" si="260"/>
        <v>0</v>
      </c>
      <c r="DN144" s="118">
        <f t="shared" si="260"/>
        <v>0</v>
      </c>
      <c r="DO144" s="118">
        <f t="shared" si="260"/>
        <v>0</v>
      </c>
      <c r="DP144" s="118">
        <f t="shared" si="260"/>
        <v>0</v>
      </c>
      <c r="DQ144" s="118">
        <f t="shared" si="260"/>
        <v>0</v>
      </c>
      <c r="DR144" s="118">
        <f t="shared" si="260"/>
        <v>0</v>
      </c>
      <c r="DS144" s="118">
        <f t="shared" si="260"/>
        <v>0</v>
      </c>
      <c r="DT144" s="118">
        <f t="shared" si="260"/>
        <v>0</v>
      </c>
      <c r="DU144" s="118">
        <f t="shared" si="260"/>
        <v>0</v>
      </c>
      <c r="DV144" s="118">
        <f t="shared" si="260"/>
        <v>0</v>
      </c>
      <c r="DW144" s="118">
        <f t="shared" si="260"/>
        <v>0</v>
      </c>
      <c r="DX144" s="118">
        <f t="shared" si="260"/>
        <v>0</v>
      </c>
      <c r="DY144" s="118">
        <f t="shared" si="260"/>
        <v>0</v>
      </c>
      <c r="DZ144" s="118">
        <f t="shared" si="260"/>
        <v>0</v>
      </c>
      <c r="EA144" s="118">
        <f t="shared" si="260"/>
        <v>0</v>
      </c>
      <c r="EB144" s="118">
        <f t="shared" si="260"/>
        <v>0</v>
      </c>
      <c r="EC144" s="118">
        <f t="shared" si="260"/>
        <v>0</v>
      </c>
      <c r="ED144" s="118">
        <f t="shared" si="260"/>
        <v>0</v>
      </c>
      <c r="EE144" s="118">
        <f t="shared" si="260"/>
        <v>0</v>
      </c>
      <c r="EF144" s="118">
        <f t="shared" si="260"/>
        <v>0</v>
      </c>
    </row>
    <row r="145" spans="61:136">
      <c r="BI145" s="120">
        <f t="shared" ref="BI145:CQ145" si="261">IF(BI$81=0,0,+BI65/BI$81*$AQ65)</f>
        <v>0</v>
      </c>
      <c r="BJ145" s="120">
        <f t="shared" si="261"/>
        <v>0</v>
      </c>
      <c r="BK145" s="120">
        <f t="shared" si="261"/>
        <v>0</v>
      </c>
      <c r="BL145" s="120">
        <f t="shared" si="261"/>
        <v>0</v>
      </c>
      <c r="BM145" s="120">
        <f t="shared" si="261"/>
        <v>0</v>
      </c>
      <c r="BN145" s="120">
        <f t="shared" si="261"/>
        <v>0</v>
      </c>
      <c r="BO145" s="120">
        <f t="shared" si="261"/>
        <v>0</v>
      </c>
      <c r="BP145" s="120">
        <f t="shared" si="261"/>
        <v>0</v>
      </c>
      <c r="BQ145" s="120">
        <f t="shared" si="261"/>
        <v>0</v>
      </c>
      <c r="BR145" s="120">
        <f t="shared" si="261"/>
        <v>0</v>
      </c>
      <c r="BS145" s="120">
        <f t="shared" si="261"/>
        <v>0</v>
      </c>
      <c r="BT145" s="120">
        <f t="shared" si="261"/>
        <v>0</v>
      </c>
      <c r="BU145" s="120">
        <f t="shared" si="261"/>
        <v>0</v>
      </c>
      <c r="BV145" s="120">
        <f t="shared" si="261"/>
        <v>0</v>
      </c>
      <c r="BW145" s="120">
        <f t="shared" si="261"/>
        <v>0</v>
      </c>
      <c r="BX145" s="120">
        <f t="shared" si="261"/>
        <v>0</v>
      </c>
      <c r="BY145" s="120">
        <f t="shared" si="261"/>
        <v>0</v>
      </c>
      <c r="BZ145" s="120">
        <f t="shared" si="261"/>
        <v>0</v>
      </c>
      <c r="CA145" s="120">
        <f t="shared" si="261"/>
        <v>0</v>
      </c>
      <c r="CB145" s="120">
        <f t="shared" si="261"/>
        <v>0</v>
      </c>
      <c r="CC145" s="120">
        <f t="shared" si="261"/>
        <v>0</v>
      </c>
      <c r="CD145" s="120">
        <f t="shared" si="261"/>
        <v>0</v>
      </c>
      <c r="CE145" s="120">
        <f t="shared" si="261"/>
        <v>0</v>
      </c>
      <c r="CF145" s="120">
        <f t="shared" si="261"/>
        <v>0</v>
      </c>
      <c r="CG145" s="120">
        <f t="shared" si="261"/>
        <v>0</v>
      </c>
      <c r="CH145" s="120">
        <f t="shared" si="261"/>
        <v>0</v>
      </c>
      <c r="CI145" s="120">
        <f t="shared" si="261"/>
        <v>0</v>
      </c>
      <c r="CJ145" s="120">
        <f t="shared" si="261"/>
        <v>0</v>
      </c>
      <c r="CK145" s="120">
        <f t="shared" si="261"/>
        <v>0</v>
      </c>
      <c r="CL145" s="120">
        <f t="shared" si="261"/>
        <v>0</v>
      </c>
      <c r="CM145" s="120">
        <f t="shared" si="261"/>
        <v>0</v>
      </c>
      <c r="CN145" s="120">
        <f t="shared" si="261"/>
        <v>0</v>
      </c>
      <c r="CO145" s="120">
        <f t="shared" si="261"/>
        <v>0</v>
      </c>
      <c r="CP145" s="120">
        <f t="shared" si="261"/>
        <v>0</v>
      </c>
      <c r="CQ145" s="120">
        <f t="shared" si="261"/>
        <v>0</v>
      </c>
      <c r="CR145" s="120">
        <f t="shared" ref="CR145:DF145" si="262">IF(CR$81=0,0,+CR65/CR$81*$AQ65)</f>
        <v>0</v>
      </c>
      <c r="CS145" s="120">
        <f t="shared" si="262"/>
        <v>0</v>
      </c>
      <c r="CT145" s="120">
        <f t="shared" si="262"/>
        <v>0</v>
      </c>
      <c r="CU145" s="120">
        <f t="shared" si="262"/>
        <v>0</v>
      </c>
      <c r="CV145" s="120">
        <f t="shared" si="262"/>
        <v>0</v>
      </c>
      <c r="CW145" s="120">
        <f t="shared" si="262"/>
        <v>0</v>
      </c>
      <c r="CX145" s="120">
        <f t="shared" si="262"/>
        <v>0</v>
      </c>
      <c r="CY145" s="120">
        <f t="shared" si="262"/>
        <v>0</v>
      </c>
      <c r="CZ145" s="120">
        <f t="shared" si="262"/>
        <v>0</v>
      </c>
      <c r="DA145" s="120">
        <f t="shared" si="262"/>
        <v>0</v>
      </c>
      <c r="DB145" s="120">
        <f t="shared" si="262"/>
        <v>0</v>
      </c>
      <c r="DC145" s="120">
        <f t="shared" si="262"/>
        <v>0</v>
      </c>
      <c r="DD145" s="120">
        <f t="shared" si="262"/>
        <v>0</v>
      </c>
      <c r="DE145" s="120">
        <f t="shared" si="262"/>
        <v>0</v>
      </c>
      <c r="DF145" s="120">
        <f t="shared" si="262"/>
        <v>0</v>
      </c>
      <c r="DG145" s="29"/>
      <c r="DH145" s="118">
        <f t="shared" ref="DH145:EF145" si="263">IF(+$M65=DH$89,$AP65,0)</f>
        <v>0</v>
      </c>
      <c r="DI145" s="118">
        <f t="shared" si="263"/>
        <v>0</v>
      </c>
      <c r="DJ145" s="118">
        <f t="shared" si="263"/>
        <v>0</v>
      </c>
      <c r="DK145" s="118">
        <f t="shared" si="263"/>
        <v>0</v>
      </c>
      <c r="DL145" s="118">
        <f t="shared" si="263"/>
        <v>0</v>
      </c>
      <c r="DM145" s="118">
        <f t="shared" si="263"/>
        <v>0</v>
      </c>
      <c r="DN145" s="118">
        <f t="shared" si="263"/>
        <v>0</v>
      </c>
      <c r="DO145" s="118">
        <f t="shared" si="263"/>
        <v>0</v>
      </c>
      <c r="DP145" s="118">
        <f t="shared" si="263"/>
        <v>0</v>
      </c>
      <c r="DQ145" s="118">
        <f t="shared" si="263"/>
        <v>0</v>
      </c>
      <c r="DR145" s="118">
        <f t="shared" si="263"/>
        <v>0</v>
      </c>
      <c r="DS145" s="118">
        <f t="shared" si="263"/>
        <v>0</v>
      </c>
      <c r="DT145" s="118">
        <f t="shared" si="263"/>
        <v>0</v>
      </c>
      <c r="DU145" s="118">
        <f t="shared" si="263"/>
        <v>0</v>
      </c>
      <c r="DV145" s="118">
        <f t="shared" si="263"/>
        <v>0</v>
      </c>
      <c r="DW145" s="118">
        <f t="shared" si="263"/>
        <v>0</v>
      </c>
      <c r="DX145" s="118">
        <f t="shared" si="263"/>
        <v>0</v>
      </c>
      <c r="DY145" s="118">
        <f t="shared" si="263"/>
        <v>0</v>
      </c>
      <c r="DZ145" s="118">
        <f t="shared" si="263"/>
        <v>0</v>
      </c>
      <c r="EA145" s="118">
        <f t="shared" si="263"/>
        <v>0</v>
      </c>
      <c r="EB145" s="118">
        <f t="shared" si="263"/>
        <v>0</v>
      </c>
      <c r="EC145" s="118">
        <f t="shared" si="263"/>
        <v>0</v>
      </c>
      <c r="ED145" s="118">
        <f t="shared" si="263"/>
        <v>0</v>
      </c>
      <c r="EE145" s="118">
        <f t="shared" si="263"/>
        <v>0</v>
      </c>
      <c r="EF145" s="118">
        <f t="shared" si="263"/>
        <v>0</v>
      </c>
    </row>
    <row r="146" spans="61:136">
      <c r="BI146" s="120">
        <f t="shared" ref="BI146:CQ146" si="264">IF(BI$81=0,0,+BI66/BI$81*$AQ66)</f>
        <v>0</v>
      </c>
      <c r="BJ146" s="120">
        <f t="shared" si="264"/>
        <v>0</v>
      </c>
      <c r="BK146" s="120">
        <f t="shared" si="264"/>
        <v>0</v>
      </c>
      <c r="BL146" s="120">
        <f t="shared" si="264"/>
        <v>0</v>
      </c>
      <c r="BM146" s="120">
        <f t="shared" si="264"/>
        <v>0</v>
      </c>
      <c r="BN146" s="120">
        <f t="shared" si="264"/>
        <v>0</v>
      </c>
      <c r="BO146" s="120">
        <f t="shared" si="264"/>
        <v>0</v>
      </c>
      <c r="BP146" s="120">
        <f t="shared" si="264"/>
        <v>0</v>
      </c>
      <c r="BQ146" s="120">
        <f t="shared" si="264"/>
        <v>0</v>
      </c>
      <c r="BR146" s="120">
        <f t="shared" si="264"/>
        <v>0</v>
      </c>
      <c r="BS146" s="120">
        <f t="shared" si="264"/>
        <v>0</v>
      </c>
      <c r="BT146" s="120">
        <f t="shared" si="264"/>
        <v>0</v>
      </c>
      <c r="BU146" s="120">
        <f t="shared" si="264"/>
        <v>0</v>
      </c>
      <c r="BV146" s="120">
        <f t="shared" si="264"/>
        <v>0</v>
      </c>
      <c r="BW146" s="120">
        <f t="shared" si="264"/>
        <v>0</v>
      </c>
      <c r="BX146" s="120">
        <f t="shared" si="264"/>
        <v>0</v>
      </c>
      <c r="BY146" s="120">
        <f t="shared" si="264"/>
        <v>0</v>
      </c>
      <c r="BZ146" s="120">
        <f t="shared" si="264"/>
        <v>0</v>
      </c>
      <c r="CA146" s="120">
        <f t="shared" si="264"/>
        <v>0</v>
      </c>
      <c r="CB146" s="120">
        <f t="shared" si="264"/>
        <v>0</v>
      </c>
      <c r="CC146" s="120">
        <f t="shared" si="264"/>
        <v>0</v>
      </c>
      <c r="CD146" s="120">
        <f t="shared" si="264"/>
        <v>0</v>
      </c>
      <c r="CE146" s="120">
        <f t="shared" si="264"/>
        <v>0</v>
      </c>
      <c r="CF146" s="120">
        <f t="shared" si="264"/>
        <v>0</v>
      </c>
      <c r="CG146" s="120">
        <f t="shared" si="264"/>
        <v>0</v>
      </c>
      <c r="CH146" s="120">
        <f t="shared" si="264"/>
        <v>0</v>
      </c>
      <c r="CI146" s="120">
        <f t="shared" si="264"/>
        <v>0</v>
      </c>
      <c r="CJ146" s="120">
        <f t="shared" si="264"/>
        <v>0</v>
      </c>
      <c r="CK146" s="120">
        <f t="shared" si="264"/>
        <v>0</v>
      </c>
      <c r="CL146" s="120">
        <f t="shared" si="264"/>
        <v>0</v>
      </c>
      <c r="CM146" s="120">
        <f t="shared" si="264"/>
        <v>0</v>
      </c>
      <c r="CN146" s="120">
        <f t="shared" si="264"/>
        <v>0</v>
      </c>
      <c r="CO146" s="120">
        <f t="shared" si="264"/>
        <v>0</v>
      </c>
      <c r="CP146" s="120">
        <f t="shared" si="264"/>
        <v>0</v>
      </c>
      <c r="CQ146" s="120">
        <f t="shared" si="264"/>
        <v>0</v>
      </c>
      <c r="CR146" s="120">
        <f t="shared" ref="CR146:DF146" si="265">IF(CR$81=0,0,+CR66/CR$81*$AQ66)</f>
        <v>0</v>
      </c>
      <c r="CS146" s="120">
        <f t="shared" si="265"/>
        <v>0</v>
      </c>
      <c r="CT146" s="120">
        <f t="shared" si="265"/>
        <v>0</v>
      </c>
      <c r="CU146" s="120">
        <f t="shared" si="265"/>
        <v>0</v>
      </c>
      <c r="CV146" s="120">
        <f t="shared" si="265"/>
        <v>0</v>
      </c>
      <c r="CW146" s="120">
        <f t="shared" si="265"/>
        <v>0</v>
      </c>
      <c r="CX146" s="120">
        <f t="shared" si="265"/>
        <v>0</v>
      </c>
      <c r="CY146" s="120">
        <f t="shared" si="265"/>
        <v>0</v>
      </c>
      <c r="CZ146" s="120">
        <f t="shared" si="265"/>
        <v>0</v>
      </c>
      <c r="DA146" s="120">
        <f t="shared" si="265"/>
        <v>0</v>
      </c>
      <c r="DB146" s="120">
        <f t="shared" si="265"/>
        <v>0</v>
      </c>
      <c r="DC146" s="120">
        <f t="shared" si="265"/>
        <v>0</v>
      </c>
      <c r="DD146" s="120">
        <f t="shared" si="265"/>
        <v>0</v>
      </c>
      <c r="DE146" s="120">
        <f t="shared" si="265"/>
        <v>0</v>
      </c>
      <c r="DF146" s="120">
        <f t="shared" si="265"/>
        <v>0</v>
      </c>
      <c r="DG146" s="29"/>
      <c r="DH146" s="118">
        <f t="shared" ref="DH146:EF146" si="266">IF(+$M66=DH$89,$AP66,0)</f>
        <v>0</v>
      </c>
      <c r="DI146" s="118">
        <f t="shared" si="266"/>
        <v>0</v>
      </c>
      <c r="DJ146" s="118">
        <f t="shared" si="266"/>
        <v>0</v>
      </c>
      <c r="DK146" s="118">
        <f t="shared" si="266"/>
        <v>0</v>
      </c>
      <c r="DL146" s="118">
        <f t="shared" si="266"/>
        <v>0</v>
      </c>
      <c r="DM146" s="118">
        <f t="shared" si="266"/>
        <v>0</v>
      </c>
      <c r="DN146" s="118">
        <f t="shared" si="266"/>
        <v>0</v>
      </c>
      <c r="DO146" s="118">
        <f t="shared" si="266"/>
        <v>0</v>
      </c>
      <c r="DP146" s="118">
        <f t="shared" si="266"/>
        <v>0</v>
      </c>
      <c r="DQ146" s="118">
        <f t="shared" si="266"/>
        <v>0</v>
      </c>
      <c r="DR146" s="118">
        <f t="shared" si="266"/>
        <v>0</v>
      </c>
      <c r="DS146" s="118">
        <f t="shared" si="266"/>
        <v>0</v>
      </c>
      <c r="DT146" s="118">
        <f t="shared" si="266"/>
        <v>0</v>
      </c>
      <c r="DU146" s="118">
        <f t="shared" si="266"/>
        <v>0</v>
      </c>
      <c r="DV146" s="118">
        <f t="shared" si="266"/>
        <v>0</v>
      </c>
      <c r="DW146" s="118">
        <f t="shared" si="266"/>
        <v>0</v>
      </c>
      <c r="DX146" s="118">
        <f t="shared" si="266"/>
        <v>0</v>
      </c>
      <c r="DY146" s="118">
        <f t="shared" si="266"/>
        <v>0</v>
      </c>
      <c r="DZ146" s="118">
        <f t="shared" si="266"/>
        <v>0</v>
      </c>
      <c r="EA146" s="118">
        <f t="shared" si="266"/>
        <v>0</v>
      </c>
      <c r="EB146" s="118">
        <f t="shared" si="266"/>
        <v>0</v>
      </c>
      <c r="EC146" s="118">
        <f t="shared" si="266"/>
        <v>0</v>
      </c>
      <c r="ED146" s="118">
        <f t="shared" si="266"/>
        <v>0</v>
      </c>
      <c r="EE146" s="118">
        <f t="shared" si="266"/>
        <v>0</v>
      </c>
      <c r="EF146" s="118">
        <f t="shared" si="266"/>
        <v>0</v>
      </c>
    </row>
    <row r="147" spans="61:136">
      <c r="BI147" s="120">
        <f t="shared" ref="BI147:CQ147" si="267">IF(BI$81=0,0,+BI67/BI$81*$AQ67)</f>
        <v>0</v>
      </c>
      <c r="BJ147" s="120">
        <f t="shared" si="267"/>
        <v>0</v>
      </c>
      <c r="BK147" s="120">
        <f t="shared" si="267"/>
        <v>0</v>
      </c>
      <c r="BL147" s="120">
        <f t="shared" si="267"/>
        <v>0</v>
      </c>
      <c r="BM147" s="120">
        <f t="shared" si="267"/>
        <v>0</v>
      </c>
      <c r="BN147" s="120">
        <f t="shared" si="267"/>
        <v>0</v>
      </c>
      <c r="BO147" s="120">
        <f t="shared" si="267"/>
        <v>0</v>
      </c>
      <c r="BP147" s="120">
        <f t="shared" si="267"/>
        <v>0</v>
      </c>
      <c r="BQ147" s="120">
        <f t="shared" si="267"/>
        <v>0</v>
      </c>
      <c r="BR147" s="120">
        <f t="shared" si="267"/>
        <v>0</v>
      </c>
      <c r="BS147" s="120">
        <f t="shared" si="267"/>
        <v>0</v>
      </c>
      <c r="BT147" s="120">
        <f t="shared" si="267"/>
        <v>0</v>
      </c>
      <c r="BU147" s="120">
        <f t="shared" si="267"/>
        <v>0</v>
      </c>
      <c r="BV147" s="120">
        <f t="shared" si="267"/>
        <v>0</v>
      </c>
      <c r="BW147" s="120">
        <f t="shared" si="267"/>
        <v>0</v>
      </c>
      <c r="BX147" s="120">
        <f t="shared" si="267"/>
        <v>0</v>
      </c>
      <c r="BY147" s="120">
        <f t="shared" si="267"/>
        <v>0</v>
      </c>
      <c r="BZ147" s="120">
        <f t="shared" si="267"/>
        <v>0</v>
      </c>
      <c r="CA147" s="120">
        <f t="shared" si="267"/>
        <v>0</v>
      </c>
      <c r="CB147" s="120">
        <f t="shared" si="267"/>
        <v>0</v>
      </c>
      <c r="CC147" s="120">
        <f t="shared" si="267"/>
        <v>0</v>
      </c>
      <c r="CD147" s="120">
        <f t="shared" si="267"/>
        <v>0</v>
      </c>
      <c r="CE147" s="120">
        <f t="shared" si="267"/>
        <v>0</v>
      </c>
      <c r="CF147" s="120">
        <f t="shared" si="267"/>
        <v>0</v>
      </c>
      <c r="CG147" s="120">
        <f t="shared" si="267"/>
        <v>0</v>
      </c>
      <c r="CH147" s="120">
        <f t="shared" si="267"/>
        <v>0</v>
      </c>
      <c r="CI147" s="120">
        <f t="shared" si="267"/>
        <v>0</v>
      </c>
      <c r="CJ147" s="120">
        <f t="shared" si="267"/>
        <v>0</v>
      </c>
      <c r="CK147" s="120">
        <f t="shared" si="267"/>
        <v>0</v>
      </c>
      <c r="CL147" s="120">
        <f t="shared" si="267"/>
        <v>0</v>
      </c>
      <c r="CM147" s="120">
        <f t="shared" si="267"/>
        <v>0</v>
      </c>
      <c r="CN147" s="120">
        <f t="shared" si="267"/>
        <v>0</v>
      </c>
      <c r="CO147" s="120">
        <f t="shared" si="267"/>
        <v>0</v>
      </c>
      <c r="CP147" s="120">
        <f t="shared" si="267"/>
        <v>0</v>
      </c>
      <c r="CQ147" s="120">
        <f t="shared" si="267"/>
        <v>0</v>
      </c>
      <c r="CR147" s="120">
        <f t="shared" ref="CR147:DF147" si="268">IF(CR$81=0,0,+CR67/CR$81*$AQ67)</f>
        <v>0</v>
      </c>
      <c r="CS147" s="120">
        <f t="shared" si="268"/>
        <v>0</v>
      </c>
      <c r="CT147" s="120">
        <f t="shared" si="268"/>
        <v>0</v>
      </c>
      <c r="CU147" s="120">
        <f t="shared" si="268"/>
        <v>0</v>
      </c>
      <c r="CV147" s="120">
        <f t="shared" si="268"/>
        <v>0</v>
      </c>
      <c r="CW147" s="120">
        <f t="shared" si="268"/>
        <v>0</v>
      </c>
      <c r="CX147" s="120">
        <f t="shared" si="268"/>
        <v>0</v>
      </c>
      <c r="CY147" s="120">
        <f t="shared" si="268"/>
        <v>0</v>
      </c>
      <c r="CZ147" s="120">
        <f t="shared" si="268"/>
        <v>0</v>
      </c>
      <c r="DA147" s="120">
        <f t="shared" si="268"/>
        <v>0</v>
      </c>
      <c r="DB147" s="120">
        <f t="shared" si="268"/>
        <v>0</v>
      </c>
      <c r="DC147" s="120">
        <f t="shared" si="268"/>
        <v>0</v>
      </c>
      <c r="DD147" s="120">
        <f t="shared" si="268"/>
        <v>0</v>
      </c>
      <c r="DE147" s="120">
        <f t="shared" si="268"/>
        <v>0</v>
      </c>
      <c r="DF147" s="120">
        <f t="shared" si="268"/>
        <v>0</v>
      </c>
      <c r="DG147" s="29"/>
      <c r="DH147" s="118">
        <f t="shared" ref="DH147:EF147" si="269">IF(+$M67=DH$89,$AP67,0)</f>
        <v>0</v>
      </c>
      <c r="DI147" s="118">
        <f t="shared" si="269"/>
        <v>0</v>
      </c>
      <c r="DJ147" s="118">
        <f t="shared" si="269"/>
        <v>0</v>
      </c>
      <c r="DK147" s="118">
        <f t="shared" si="269"/>
        <v>0</v>
      </c>
      <c r="DL147" s="118">
        <f t="shared" si="269"/>
        <v>0</v>
      </c>
      <c r="DM147" s="118">
        <f t="shared" si="269"/>
        <v>0</v>
      </c>
      <c r="DN147" s="118">
        <f t="shared" si="269"/>
        <v>0</v>
      </c>
      <c r="DO147" s="118">
        <f t="shared" si="269"/>
        <v>0</v>
      </c>
      <c r="DP147" s="118">
        <f t="shared" si="269"/>
        <v>0</v>
      </c>
      <c r="DQ147" s="118">
        <f t="shared" si="269"/>
        <v>0</v>
      </c>
      <c r="DR147" s="118">
        <f t="shared" si="269"/>
        <v>0</v>
      </c>
      <c r="DS147" s="118">
        <f t="shared" si="269"/>
        <v>0</v>
      </c>
      <c r="DT147" s="118">
        <f t="shared" si="269"/>
        <v>0</v>
      </c>
      <c r="DU147" s="118">
        <f t="shared" si="269"/>
        <v>0</v>
      </c>
      <c r="DV147" s="118">
        <f t="shared" si="269"/>
        <v>0</v>
      </c>
      <c r="DW147" s="118">
        <f t="shared" si="269"/>
        <v>0</v>
      </c>
      <c r="DX147" s="118">
        <f t="shared" si="269"/>
        <v>0</v>
      </c>
      <c r="DY147" s="118">
        <f t="shared" si="269"/>
        <v>0</v>
      </c>
      <c r="DZ147" s="118">
        <f t="shared" si="269"/>
        <v>0</v>
      </c>
      <c r="EA147" s="118">
        <f t="shared" si="269"/>
        <v>0</v>
      </c>
      <c r="EB147" s="118">
        <f t="shared" si="269"/>
        <v>0</v>
      </c>
      <c r="EC147" s="118">
        <f t="shared" si="269"/>
        <v>0</v>
      </c>
      <c r="ED147" s="118">
        <f t="shared" si="269"/>
        <v>0</v>
      </c>
      <c r="EE147" s="118">
        <f t="shared" si="269"/>
        <v>0</v>
      </c>
      <c r="EF147" s="118">
        <f t="shared" si="269"/>
        <v>0</v>
      </c>
    </row>
    <row r="148" spans="61:136">
      <c r="BI148" s="120">
        <f t="shared" ref="BI148:CQ148" si="270">IF(BI$81=0,0,+BI68/BI$81*$AQ68)</f>
        <v>0</v>
      </c>
      <c r="BJ148" s="120">
        <f t="shared" si="270"/>
        <v>0</v>
      </c>
      <c r="BK148" s="120">
        <f t="shared" si="270"/>
        <v>0</v>
      </c>
      <c r="BL148" s="120">
        <f t="shared" si="270"/>
        <v>0</v>
      </c>
      <c r="BM148" s="120">
        <f t="shared" si="270"/>
        <v>0</v>
      </c>
      <c r="BN148" s="120">
        <f t="shared" si="270"/>
        <v>0</v>
      </c>
      <c r="BO148" s="120">
        <f t="shared" si="270"/>
        <v>0</v>
      </c>
      <c r="BP148" s="120">
        <f t="shared" si="270"/>
        <v>0</v>
      </c>
      <c r="BQ148" s="120">
        <f t="shared" si="270"/>
        <v>0</v>
      </c>
      <c r="BR148" s="120">
        <f t="shared" si="270"/>
        <v>0</v>
      </c>
      <c r="BS148" s="120">
        <f t="shared" si="270"/>
        <v>0</v>
      </c>
      <c r="BT148" s="120">
        <f t="shared" si="270"/>
        <v>0</v>
      </c>
      <c r="BU148" s="120">
        <f t="shared" si="270"/>
        <v>0</v>
      </c>
      <c r="BV148" s="120">
        <f t="shared" si="270"/>
        <v>0</v>
      </c>
      <c r="BW148" s="120">
        <f t="shared" si="270"/>
        <v>0</v>
      </c>
      <c r="BX148" s="120">
        <f t="shared" si="270"/>
        <v>0</v>
      </c>
      <c r="BY148" s="120">
        <f t="shared" si="270"/>
        <v>0</v>
      </c>
      <c r="BZ148" s="120">
        <f t="shared" si="270"/>
        <v>0</v>
      </c>
      <c r="CA148" s="120">
        <f t="shared" si="270"/>
        <v>0</v>
      </c>
      <c r="CB148" s="120">
        <f t="shared" si="270"/>
        <v>0</v>
      </c>
      <c r="CC148" s="120">
        <f t="shared" si="270"/>
        <v>0</v>
      </c>
      <c r="CD148" s="120">
        <f t="shared" si="270"/>
        <v>0</v>
      </c>
      <c r="CE148" s="120">
        <f t="shared" si="270"/>
        <v>0</v>
      </c>
      <c r="CF148" s="120">
        <f t="shared" si="270"/>
        <v>0</v>
      </c>
      <c r="CG148" s="120">
        <f t="shared" si="270"/>
        <v>0</v>
      </c>
      <c r="CH148" s="120">
        <f t="shared" si="270"/>
        <v>0</v>
      </c>
      <c r="CI148" s="120">
        <f t="shared" si="270"/>
        <v>0</v>
      </c>
      <c r="CJ148" s="120">
        <f t="shared" si="270"/>
        <v>0</v>
      </c>
      <c r="CK148" s="120">
        <f t="shared" si="270"/>
        <v>0</v>
      </c>
      <c r="CL148" s="120">
        <f t="shared" si="270"/>
        <v>0</v>
      </c>
      <c r="CM148" s="120">
        <f t="shared" si="270"/>
        <v>0</v>
      </c>
      <c r="CN148" s="120">
        <f t="shared" si="270"/>
        <v>0</v>
      </c>
      <c r="CO148" s="120">
        <f t="shared" si="270"/>
        <v>0</v>
      </c>
      <c r="CP148" s="120">
        <f t="shared" si="270"/>
        <v>0</v>
      </c>
      <c r="CQ148" s="120">
        <f t="shared" si="270"/>
        <v>0</v>
      </c>
      <c r="CR148" s="120">
        <f t="shared" ref="CR148:DF148" si="271">IF(CR$81=0,0,+CR68/CR$81*$AQ68)</f>
        <v>0</v>
      </c>
      <c r="CS148" s="120">
        <f t="shared" si="271"/>
        <v>0</v>
      </c>
      <c r="CT148" s="120">
        <f t="shared" si="271"/>
        <v>0</v>
      </c>
      <c r="CU148" s="120">
        <f t="shared" si="271"/>
        <v>0</v>
      </c>
      <c r="CV148" s="120">
        <f t="shared" si="271"/>
        <v>0</v>
      </c>
      <c r="CW148" s="120">
        <f t="shared" si="271"/>
        <v>0</v>
      </c>
      <c r="CX148" s="120">
        <f t="shared" si="271"/>
        <v>0</v>
      </c>
      <c r="CY148" s="120">
        <f t="shared" si="271"/>
        <v>0</v>
      </c>
      <c r="CZ148" s="120">
        <f t="shared" si="271"/>
        <v>0</v>
      </c>
      <c r="DA148" s="120">
        <f t="shared" si="271"/>
        <v>0</v>
      </c>
      <c r="DB148" s="120">
        <f t="shared" si="271"/>
        <v>0</v>
      </c>
      <c r="DC148" s="120">
        <f t="shared" si="271"/>
        <v>0</v>
      </c>
      <c r="DD148" s="120">
        <f t="shared" si="271"/>
        <v>0</v>
      </c>
      <c r="DE148" s="120">
        <f t="shared" si="271"/>
        <v>0</v>
      </c>
      <c r="DF148" s="120">
        <f t="shared" si="271"/>
        <v>0</v>
      </c>
      <c r="DG148" s="29"/>
      <c r="DH148" s="118">
        <f t="shared" ref="DH148:EF148" si="272">IF(+$M68=DH$89,$AP68,0)</f>
        <v>0</v>
      </c>
      <c r="DI148" s="118">
        <f t="shared" si="272"/>
        <v>0</v>
      </c>
      <c r="DJ148" s="118">
        <f t="shared" si="272"/>
        <v>0</v>
      </c>
      <c r="DK148" s="118">
        <f t="shared" si="272"/>
        <v>0</v>
      </c>
      <c r="DL148" s="118">
        <f t="shared" si="272"/>
        <v>0</v>
      </c>
      <c r="DM148" s="118">
        <f t="shared" si="272"/>
        <v>0</v>
      </c>
      <c r="DN148" s="118">
        <f t="shared" si="272"/>
        <v>0</v>
      </c>
      <c r="DO148" s="118">
        <f t="shared" si="272"/>
        <v>0</v>
      </c>
      <c r="DP148" s="118">
        <f t="shared" si="272"/>
        <v>0</v>
      </c>
      <c r="DQ148" s="118">
        <f t="shared" si="272"/>
        <v>0</v>
      </c>
      <c r="DR148" s="118">
        <f t="shared" si="272"/>
        <v>0</v>
      </c>
      <c r="DS148" s="118">
        <f t="shared" si="272"/>
        <v>0</v>
      </c>
      <c r="DT148" s="118">
        <f t="shared" si="272"/>
        <v>0</v>
      </c>
      <c r="DU148" s="118">
        <f t="shared" si="272"/>
        <v>0</v>
      </c>
      <c r="DV148" s="118">
        <f t="shared" si="272"/>
        <v>0</v>
      </c>
      <c r="DW148" s="118">
        <f t="shared" si="272"/>
        <v>0</v>
      </c>
      <c r="DX148" s="118">
        <f t="shared" si="272"/>
        <v>0</v>
      </c>
      <c r="DY148" s="118">
        <f t="shared" si="272"/>
        <v>0</v>
      </c>
      <c r="DZ148" s="118">
        <f t="shared" si="272"/>
        <v>0</v>
      </c>
      <c r="EA148" s="118">
        <f t="shared" si="272"/>
        <v>0</v>
      </c>
      <c r="EB148" s="118">
        <f t="shared" si="272"/>
        <v>0</v>
      </c>
      <c r="EC148" s="118">
        <f t="shared" si="272"/>
        <v>0</v>
      </c>
      <c r="ED148" s="118">
        <f t="shared" si="272"/>
        <v>0</v>
      </c>
      <c r="EE148" s="118">
        <f t="shared" si="272"/>
        <v>0</v>
      </c>
      <c r="EF148" s="118">
        <f t="shared" si="272"/>
        <v>0</v>
      </c>
    </row>
    <row r="149" spans="61:136">
      <c r="BI149" s="120">
        <f t="shared" ref="BI149:CQ149" si="273">IF(BI$81=0,0,+BI69/BI$81*$AQ69)</f>
        <v>0</v>
      </c>
      <c r="BJ149" s="120">
        <f t="shared" si="273"/>
        <v>0</v>
      </c>
      <c r="BK149" s="120">
        <f t="shared" si="273"/>
        <v>0</v>
      </c>
      <c r="BL149" s="120">
        <f t="shared" si="273"/>
        <v>0</v>
      </c>
      <c r="BM149" s="120">
        <f t="shared" si="273"/>
        <v>0</v>
      </c>
      <c r="BN149" s="120">
        <f t="shared" si="273"/>
        <v>0</v>
      </c>
      <c r="BO149" s="120">
        <f t="shared" si="273"/>
        <v>0</v>
      </c>
      <c r="BP149" s="120">
        <f t="shared" si="273"/>
        <v>0</v>
      </c>
      <c r="BQ149" s="120">
        <f t="shared" si="273"/>
        <v>0</v>
      </c>
      <c r="BR149" s="120">
        <f t="shared" si="273"/>
        <v>0</v>
      </c>
      <c r="BS149" s="120">
        <f t="shared" si="273"/>
        <v>0</v>
      </c>
      <c r="BT149" s="120">
        <f t="shared" si="273"/>
        <v>0</v>
      </c>
      <c r="BU149" s="120">
        <f t="shared" si="273"/>
        <v>0</v>
      </c>
      <c r="BV149" s="120">
        <f t="shared" si="273"/>
        <v>0</v>
      </c>
      <c r="BW149" s="120">
        <f t="shared" si="273"/>
        <v>0</v>
      </c>
      <c r="BX149" s="120">
        <f t="shared" si="273"/>
        <v>0</v>
      </c>
      <c r="BY149" s="120">
        <f t="shared" si="273"/>
        <v>0</v>
      </c>
      <c r="BZ149" s="120">
        <f t="shared" si="273"/>
        <v>0</v>
      </c>
      <c r="CA149" s="120">
        <f t="shared" si="273"/>
        <v>0</v>
      </c>
      <c r="CB149" s="120">
        <f t="shared" si="273"/>
        <v>0</v>
      </c>
      <c r="CC149" s="120">
        <f t="shared" si="273"/>
        <v>0</v>
      </c>
      <c r="CD149" s="120">
        <f t="shared" si="273"/>
        <v>0</v>
      </c>
      <c r="CE149" s="120">
        <f t="shared" si="273"/>
        <v>0</v>
      </c>
      <c r="CF149" s="120">
        <f t="shared" si="273"/>
        <v>0</v>
      </c>
      <c r="CG149" s="120">
        <f t="shared" si="273"/>
        <v>0</v>
      </c>
      <c r="CH149" s="120">
        <f t="shared" si="273"/>
        <v>0</v>
      </c>
      <c r="CI149" s="120">
        <f t="shared" si="273"/>
        <v>0</v>
      </c>
      <c r="CJ149" s="120">
        <f t="shared" si="273"/>
        <v>0</v>
      </c>
      <c r="CK149" s="120">
        <f t="shared" si="273"/>
        <v>0</v>
      </c>
      <c r="CL149" s="120">
        <f t="shared" si="273"/>
        <v>0</v>
      </c>
      <c r="CM149" s="120">
        <f t="shared" si="273"/>
        <v>0</v>
      </c>
      <c r="CN149" s="120">
        <f t="shared" si="273"/>
        <v>0</v>
      </c>
      <c r="CO149" s="120">
        <f t="shared" si="273"/>
        <v>0</v>
      </c>
      <c r="CP149" s="120">
        <f t="shared" si="273"/>
        <v>0</v>
      </c>
      <c r="CQ149" s="120">
        <f t="shared" si="273"/>
        <v>0</v>
      </c>
      <c r="CR149" s="120">
        <f t="shared" ref="CR149:DF149" si="274">IF(CR$81=0,0,+CR69/CR$81*$AQ69)</f>
        <v>0</v>
      </c>
      <c r="CS149" s="120">
        <f t="shared" si="274"/>
        <v>0</v>
      </c>
      <c r="CT149" s="120">
        <f t="shared" si="274"/>
        <v>0</v>
      </c>
      <c r="CU149" s="120">
        <f t="shared" si="274"/>
        <v>0</v>
      </c>
      <c r="CV149" s="120">
        <f t="shared" si="274"/>
        <v>0</v>
      </c>
      <c r="CW149" s="120">
        <f t="shared" si="274"/>
        <v>0</v>
      </c>
      <c r="CX149" s="120">
        <f t="shared" si="274"/>
        <v>0</v>
      </c>
      <c r="CY149" s="120">
        <f t="shared" si="274"/>
        <v>0</v>
      </c>
      <c r="CZ149" s="120">
        <f t="shared" si="274"/>
        <v>0</v>
      </c>
      <c r="DA149" s="120">
        <f t="shared" si="274"/>
        <v>0</v>
      </c>
      <c r="DB149" s="120">
        <f t="shared" si="274"/>
        <v>0</v>
      </c>
      <c r="DC149" s="120">
        <f t="shared" si="274"/>
        <v>0</v>
      </c>
      <c r="DD149" s="120">
        <f t="shared" si="274"/>
        <v>0</v>
      </c>
      <c r="DE149" s="120">
        <f t="shared" si="274"/>
        <v>0</v>
      </c>
      <c r="DF149" s="120">
        <f t="shared" si="274"/>
        <v>0</v>
      </c>
      <c r="DG149" s="29"/>
      <c r="DH149" s="118">
        <f t="shared" ref="DH149:EF149" si="275">IF(+$M69=DH$89,$AP69,0)</f>
        <v>0</v>
      </c>
      <c r="DI149" s="118">
        <f t="shared" si="275"/>
        <v>0</v>
      </c>
      <c r="DJ149" s="118">
        <f t="shared" si="275"/>
        <v>0</v>
      </c>
      <c r="DK149" s="118">
        <f t="shared" si="275"/>
        <v>0</v>
      </c>
      <c r="DL149" s="118">
        <f t="shared" si="275"/>
        <v>0</v>
      </c>
      <c r="DM149" s="118">
        <f t="shared" si="275"/>
        <v>0</v>
      </c>
      <c r="DN149" s="118">
        <f t="shared" si="275"/>
        <v>0</v>
      </c>
      <c r="DO149" s="118">
        <f t="shared" si="275"/>
        <v>0</v>
      </c>
      <c r="DP149" s="118">
        <f t="shared" si="275"/>
        <v>0</v>
      </c>
      <c r="DQ149" s="118">
        <f t="shared" si="275"/>
        <v>0</v>
      </c>
      <c r="DR149" s="118">
        <f t="shared" si="275"/>
        <v>0</v>
      </c>
      <c r="DS149" s="118">
        <f t="shared" si="275"/>
        <v>0</v>
      </c>
      <c r="DT149" s="118">
        <f t="shared" si="275"/>
        <v>0</v>
      </c>
      <c r="DU149" s="118">
        <f t="shared" si="275"/>
        <v>0</v>
      </c>
      <c r="DV149" s="118">
        <f t="shared" si="275"/>
        <v>0</v>
      </c>
      <c r="DW149" s="118">
        <f t="shared" si="275"/>
        <v>0</v>
      </c>
      <c r="DX149" s="118">
        <f t="shared" si="275"/>
        <v>0</v>
      </c>
      <c r="DY149" s="118">
        <f t="shared" si="275"/>
        <v>0</v>
      </c>
      <c r="DZ149" s="118">
        <f t="shared" si="275"/>
        <v>0</v>
      </c>
      <c r="EA149" s="118">
        <f t="shared" si="275"/>
        <v>0</v>
      </c>
      <c r="EB149" s="118">
        <f t="shared" si="275"/>
        <v>0</v>
      </c>
      <c r="EC149" s="118">
        <f t="shared" si="275"/>
        <v>0</v>
      </c>
      <c r="ED149" s="118">
        <f t="shared" si="275"/>
        <v>0</v>
      </c>
      <c r="EE149" s="118">
        <f t="shared" si="275"/>
        <v>0</v>
      </c>
      <c r="EF149" s="118">
        <f t="shared" si="275"/>
        <v>0</v>
      </c>
    </row>
    <row r="150" spans="61:136">
      <c r="BI150" s="120">
        <f t="shared" ref="BI150:CQ150" si="276">IF(BI$81=0,0,+BI70/BI$81*$AQ70)</f>
        <v>0</v>
      </c>
      <c r="BJ150" s="120">
        <f t="shared" si="276"/>
        <v>0</v>
      </c>
      <c r="BK150" s="120">
        <f t="shared" si="276"/>
        <v>0</v>
      </c>
      <c r="BL150" s="120">
        <f t="shared" si="276"/>
        <v>0</v>
      </c>
      <c r="BM150" s="120">
        <f t="shared" si="276"/>
        <v>0</v>
      </c>
      <c r="BN150" s="120">
        <f t="shared" si="276"/>
        <v>0</v>
      </c>
      <c r="BO150" s="120">
        <f t="shared" si="276"/>
        <v>0</v>
      </c>
      <c r="BP150" s="120">
        <f t="shared" si="276"/>
        <v>0</v>
      </c>
      <c r="BQ150" s="120">
        <f t="shared" si="276"/>
        <v>0</v>
      </c>
      <c r="BR150" s="120">
        <f t="shared" si="276"/>
        <v>0</v>
      </c>
      <c r="BS150" s="120">
        <f t="shared" si="276"/>
        <v>0</v>
      </c>
      <c r="BT150" s="120">
        <f t="shared" si="276"/>
        <v>0</v>
      </c>
      <c r="BU150" s="120">
        <f t="shared" si="276"/>
        <v>0</v>
      </c>
      <c r="BV150" s="120">
        <f t="shared" si="276"/>
        <v>0</v>
      </c>
      <c r="BW150" s="120">
        <f t="shared" si="276"/>
        <v>0</v>
      </c>
      <c r="BX150" s="120">
        <f t="shared" si="276"/>
        <v>0</v>
      </c>
      <c r="BY150" s="120">
        <f t="shared" si="276"/>
        <v>0</v>
      </c>
      <c r="BZ150" s="120">
        <f t="shared" si="276"/>
        <v>0</v>
      </c>
      <c r="CA150" s="120">
        <f t="shared" si="276"/>
        <v>0</v>
      </c>
      <c r="CB150" s="120">
        <f t="shared" si="276"/>
        <v>0</v>
      </c>
      <c r="CC150" s="120">
        <f t="shared" si="276"/>
        <v>0</v>
      </c>
      <c r="CD150" s="120">
        <f t="shared" si="276"/>
        <v>0</v>
      </c>
      <c r="CE150" s="120">
        <f t="shared" si="276"/>
        <v>0</v>
      </c>
      <c r="CF150" s="120">
        <f t="shared" si="276"/>
        <v>0</v>
      </c>
      <c r="CG150" s="120">
        <f t="shared" si="276"/>
        <v>0</v>
      </c>
      <c r="CH150" s="120">
        <f t="shared" si="276"/>
        <v>0</v>
      </c>
      <c r="CI150" s="120">
        <f t="shared" si="276"/>
        <v>0</v>
      </c>
      <c r="CJ150" s="120">
        <f t="shared" si="276"/>
        <v>0</v>
      </c>
      <c r="CK150" s="120">
        <f t="shared" si="276"/>
        <v>0</v>
      </c>
      <c r="CL150" s="120">
        <f t="shared" si="276"/>
        <v>0</v>
      </c>
      <c r="CM150" s="120">
        <f t="shared" si="276"/>
        <v>0</v>
      </c>
      <c r="CN150" s="120">
        <f t="shared" si="276"/>
        <v>0</v>
      </c>
      <c r="CO150" s="120">
        <f t="shared" si="276"/>
        <v>0</v>
      </c>
      <c r="CP150" s="120">
        <f t="shared" si="276"/>
        <v>0</v>
      </c>
      <c r="CQ150" s="120">
        <f t="shared" si="276"/>
        <v>0</v>
      </c>
      <c r="CR150" s="120">
        <f t="shared" ref="CR150:DF150" si="277">IF(CR$81=0,0,+CR70/CR$81*$AQ70)</f>
        <v>0</v>
      </c>
      <c r="CS150" s="120">
        <f t="shared" si="277"/>
        <v>0</v>
      </c>
      <c r="CT150" s="120">
        <f t="shared" si="277"/>
        <v>0</v>
      </c>
      <c r="CU150" s="120">
        <f t="shared" si="277"/>
        <v>0</v>
      </c>
      <c r="CV150" s="120">
        <f t="shared" si="277"/>
        <v>0</v>
      </c>
      <c r="CW150" s="120">
        <f t="shared" si="277"/>
        <v>0</v>
      </c>
      <c r="CX150" s="120">
        <f t="shared" si="277"/>
        <v>0</v>
      </c>
      <c r="CY150" s="120">
        <f t="shared" si="277"/>
        <v>0</v>
      </c>
      <c r="CZ150" s="120">
        <f t="shared" si="277"/>
        <v>0</v>
      </c>
      <c r="DA150" s="120">
        <f t="shared" si="277"/>
        <v>0</v>
      </c>
      <c r="DB150" s="120">
        <f t="shared" si="277"/>
        <v>0</v>
      </c>
      <c r="DC150" s="120">
        <f t="shared" si="277"/>
        <v>0</v>
      </c>
      <c r="DD150" s="120">
        <f t="shared" si="277"/>
        <v>0</v>
      </c>
      <c r="DE150" s="120">
        <f t="shared" si="277"/>
        <v>0</v>
      </c>
      <c r="DF150" s="120">
        <f t="shared" si="277"/>
        <v>0</v>
      </c>
      <c r="DG150" s="29"/>
      <c r="DH150" s="118">
        <f t="shared" ref="DH150:EF150" si="278">IF(+$M70=DH$89,$AP70,0)</f>
        <v>0</v>
      </c>
      <c r="DI150" s="118">
        <f t="shared" si="278"/>
        <v>0</v>
      </c>
      <c r="DJ150" s="118">
        <f t="shared" si="278"/>
        <v>0</v>
      </c>
      <c r="DK150" s="118">
        <f t="shared" si="278"/>
        <v>0</v>
      </c>
      <c r="DL150" s="118">
        <f t="shared" si="278"/>
        <v>0</v>
      </c>
      <c r="DM150" s="118">
        <f t="shared" si="278"/>
        <v>0</v>
      </c>
      <c r="DN150" s="118">
        <f t="shared" si="278"/>
        <v>0</v>
      </c>
      <c r="DO150" s="118">
        <f t="shared" si="278"/>
        <v>0</v>
      </c>
      <c r="DP150" s="118">
        <f t="shared" si="278"/>
        <v>0</v>
      </c>
      <c r="DQ150" s="118">
        <f t="shared" si="278"/>
        <v>0</v>
      </c>
      <c r="DR150" s="118">
        <f t="shared" si="278"/>
        <v>0</v>
      </c>
      <c r="DS150" s="118">
        <f t="shared" si="278"/>
        <v>0</v>
      </c>
      <c r="DT150" s="118">
        <f t="shared" si="278"/>
        <v>0</v>
      </c>
      <c r="DU150" s="118">
        <f t="shared" si="278"/>
        <v>0</v>
      </c>
      <c r="DV150" s="118">
        <f t="shared" si="278"/>
        <v>0</v>
      </c>
      <c r="DW150" s="118">
        <f t="shared" si="278"/>
        <v>0</v>
      </c>
      <c r="DX150" s="118">
        <f t="shared" si="278"/>
        <v>0</v>
      </c>
      <c r="DY150" s="118">
        <f t="shared" si="278"/>
        <v>0</v>
      </c>
      <c r="DZ150" s="118">
        <f t="shared" si="278"/>
        <v>0</v>
      </c>
      <c r="EA150" s="118">
        <f t="shared" si="278"/>
        <v>0</v>
      </c>
      <c r="EB150" s="118">
        <f t="shared" si="278"/>
        <v>0</v>
      </c>
      <c r="EC150" s="118">
        <f t="shared" si="278"/>
        <v>0</v>
      </c>
      <c r="ED150" s="118">
        <f t="shared" si="278"/>
        <v>0</v>
      </c>
      <c r="EE150" s="118">
        <f t="shared" si="278"/>
        <v>0</v>
      </c>
      <c r="EF150" s="118">
        <f t="shared" si="278"/>
        <v>0</v>
      </c>
    </row>
    <row r="151" spans="61:136">
      <c r="BI151" s="120">
        <f t="shared" ref="BI151:CQ151" si="279">IF(BI$81=0,0,+BI71/BI$81*$AQ71)</f>
        <v>0</v>
      </c>
      <c r="BJ151" s="120">
        <f t="shared" si="279"/>
        <v>0</v>
      </c>
      <c r="BK151" s="120">
        <f t="shared" si="279"/>
        <v>0</v>
      </c>
      <c r="BL151" s="120">
        <f t="shared" si="279"/>
        <v>0</v>
      </c>
      <c r="BM151" s="120">
        <f t="shared" si="279"/>
        <v>0</v>
      </c>
      <c r="BN151" s="120">
        <f t="shared" si="279"/>
        <v>0</v>
      </c>
      <c r="BO151" s="120">
        <f t="shared" si="279"/>
        <v>0</v>
      </c>
      <c r="BP151" s="120">
        <f t="shared" si="279"/>
        <v>0</v>
      </c>
      <c r="BQ151" s="120">
        <f t="shared" si="279"/>
        <v>0</v>
      </c>
      <c r="BR151" s="120">
        <f t="shared" si="279"/>
        <v>0</v>
      </c>
      <c r="BS151" s="120">
        <f t="shared" si="279"/>
        <v>0</v>
      </c>
      <c r="BT151" s="120">
        <f t="shared" si="279"/>
        <v>0</v>
      </c>
      <c r="BU151" s="120">
        <f t="shared" si="279"/>
        <v>0</v>
      </c>
      <c r="BV151" s="120">
        <f t="shared" si="279"/>
        <v>0</v>
      </c>
      <c r="BW151" s="120">
        <f t="shared" si="279"/>
        <v>0</v>
      </c>
      <c r="BX151" s="120">
        <f t="shared" si="279"/>
        <v>0</v>
      </c>
      <c r="BY151" s="120">
        <f t="shared" si="279"/>
        <v>0</v>
      </c>
      <c r="BZ151" s="120">
        <f t="shared" si="279"/>
        <v>0</v>
      </c>
      <c r="CA151" s="120">
        <f t="shared" si="279"/>
        <v>0</v>
      </c>
      <c r="CB151" s="120">
        <f t="shared" si="279"/>
        <v>0</v>
      </c>
      <c r="CC151" s="120">
        <f t="shared" si="279"/>
        <v>0</v>
      </c>
      <c r="CD151" s="120">
        <f t="shared" si="279"/>
        <v>0</v>
      </c>
      <c r="CE151" s="120">
        <f t="shared" si="279"/>
        <v>0</v>
      </c>
      <c r="CF151" s="120">
        <f t="shared" si="279"/>
        <v>0</v>
      </c>
      <c r="CG151" s="120">
        <f t="shared" si="279"/>
        <v>0</v>
      </c>
      <c r="CH151" s="120">
        <f t="shared" si="279"/>
        <v>0</v>
      </c>
      <c r="CI151" s="120">
        <f t="shared" si="279"/>
        <v>0</v>
      </c>
      <c r="CJ151" s="120">
        <f t="shared" si="279"/>
        <v>0</v>
      </c>
      <c r="CK151" s="120">
        <f t="shared" si="279"/>
        <v>0</v>
      </c>
      <c r="CL151" s="120">
        <f t="shared" si="279"/>
        <v>0</v>
      </c>
      <c r="CM151" s="120">
        <f t="shared" si="279"/>
        <v>0</v>
      </c>
      <c r="CN151" s="120">
        <f t="shared" si="279"/>
        <v>0</v>
      </c>
      <c r="CO151" s="120">
        <f t="shared" si="279"/>
        <v>0</v>
      </c>
      <c r="CP151" s="120">
        <f t="shared" si="279"/>
        <v>0</v>
      </c>
      <c r="CQ151" s="120">
        <f t="shared" si="279"/>
        <v>0</v>
      </c>
      <c r="CR151" s="120">
        <f t="shared" ref="CR151:DF151" si="280">IF(CR$81=0,0,+CR71/CR$81*$AQ71)</f>
        <v>0</v>
      </c>
      <c r="CS151" s="120">
        <f t="shared" si="280"/>
        <v>0</v>
      </c>
      <c r="CT151" s="120">
        <f t="shared" si="280"/>
        <v>0</v>
      </c>
      <c r="CU151" s="120">
        <f t="shared" si="280"/>
        <v>0</v>
      </c>
      <c r="CV151" s="120">
        <f t="shared" si="280"/>
        <v>0</v>
      </c>
      <c r="CW151" s="120">
        <f t="shared" si="280"/>
        <v>0</v>
      </c>
      <c r="CX151" s="120">
        <f t="shared" si="280"/>
        <v>0</v>
      </c>
      <c r="CY151" s="120">
        <f t="shared" si="280"/>
        <v>0</v>
      </c>
      <c r="CZ151" s="120">
        <f t="shared" si="280"/>
        <v>0</v>
      </c>
      <c r="DA151" s="120">
        <f t="shared" si="280"/>
        <v>0</v>
      </c>
      <c r="DB151" s="120">
        <f t="shared" si="280"/>
        <v>0</v>
      </c>
      <c r="DC151" s="120">
        <f t="shared" si="280"/>
        <v>0</v>
      </c>
      <c r="DD151" s="120">
        <f t="shared" si="280"/>
        <v>0</v>
      </c>
      <c r="DE151" s="120">
        <f t="shared" si="280"/>
        <v>0</v>
      </c>
      <c r="DF151" s="120">
        <f t="shared" si="280"/>
        <v>0</v>
      </c>
      <c r="DG151" s="29"/>
      <c r="DH151" s="118">
        <f t="shared" ref="DH151:EF151" si="281">IF(+$M71=DH$89,$AP71,0)</f>
        <v>0</v>
      </c>
      <c r="DI151" s="118">
        <f t="shared" si="281"/>
        <v>0</v>
      </c>
      <c r="DJ151" s="118">
        <f t="shared" si="281"/>
        <v>0</v>
      </c>
      <c r="DK151" s="118">
        <f t="shared" si="281"/>
        <v>0</v>
      </c>
      <c r="DL151" s="118">
        <f t="shared" si="281"/>
        <v>0</v>
      </c>
      <c r="DM151" s="118">
        <f t="shared" si="281"/>
        <v>0</v>
      </c>
      <c r="DN151" s="118">
        <f t="shared" si="281"/>
        <v>0</v>
      </c>
      <c r="DO151" s="118">
        <f t="shared" si="281"/>
        <v>0</v>
      </c>
      <c r="DP151" s="118">
        <f t="shared" si="281"/>
        <v>0</v>
      </c>
      <c r="DQ151" s="118">
        <f t="shared" si="281"/>
        <v>0</v>
      </c>
      <c r="DR151" s="118">
        <f t="shared" si="281"/>
        <v>0</v>
      </c>
      <c r="DS151" s="118">
        <f t="shared" si="281"/>
        <v>0</v>
      </c>
      <c r="DT151" s="118">
        <f t="shared" si="281"/>
        <v>0</v>
      </c>
      <c r="DU151" s="118">
        <f t="shared" si="281"/>
        <v>0</v>
      </c>
      <c r="DV151" s="118">
        <f t="shared" si="281"/>
        <v>0</v>
      </c>
      <c r="DW151" s="118">
        <f t="shared" si="281"/>
        <v>0</v>
      </c>
      <c r="DX151" s="118">
        <f t="shared" si="281"/>
        <v>0</v>
      </c>
      <c r="DY151" s="118">
        <f t="shared" si="281"/>
        <v>0</v>
      </c>
      <c r="DZ151" s="118">
        <f t="shared" si="281"/>
        <v>0</v>
      </c>
      <c r="EA151" s="118">
        <f t="shared" si="281"/>
        <v>0</v>
      </c>
      <c r="EB151" s="118">
        <f t="shared" si="281"/>
        <v>0</v>
      </c>
      <c r="EC151" s="118">
        <f t="shared" si="281"/>
        <v>0</v>
      </c>
      <c r="ED151" s="118">
        <f t="shared" si="281"/>
        <v>0</v>
      </c>
      <c r="EE151" s="118">
        <f t="shared" si="281"/>
        <v>0</v>
      </c>
      <c r="EF151" s="118">
        <f t="shared" si="281"/>
        <v>0</v>
      </c>
    </row>
    <row r="152" spans="61:136">
      <c r="BI152" s="120">
        <f t="shared" ref="BI152:CQ152" si="282">IF(BI$81=0,0,+BI72/BI$81*$AQ72)</f>
        <v>0</v>
      </c>
      <c r="BJ152" s="120">
        <f t="shared" si="282"/>
        <v>0</v>
      </c>
      <c r="BK152" s="120">
        <f t="shared" si="282"/>
        <v>0</v>
      </c>
      <c r="BL152" s="120">
        <f t="shared" si="282"/>
        <v>0</v>
      </c>
      <c r="BM152" s="120">
        <f t="shared" si="282"/>
        <v>0</v>
      </c>
      <c r="BN152" s="120">
        <f t="shared" si="282"/>
        <v>0</v>
      </c>
      <c r="BO152" s="120">
        <f t="shared" si="282"/>
        <v>0</v>
      </c>
      <c r="BP152" s="120">
        <f t="shared" si="282"/>
        <v>0</v>
      </c>
      <c r="BQ152" s="120">
        <f t="shared" si="282"/>
        <v>0</v>
      </c>
      <c r="BR152" s="120">
        <f t="shared" si="282"/>
        <v>0</v>
      </c>
      <c r="BS152" s="120">
        <f t="shared" si="282"/>
        <v>0</v>
      </c>
      <c r="BT152" s="120">
        <f t="shared" si="282"/>
        <v>0</v>
      </c>
      <c r="BU152" s="120">
        <f t="shared" si="282"/>
        <v>0</v>
      </c>
      <c r="BV152" s="120">
        <f t="shared" si="282"/>
        <v>0</v>
      </c>
      <c r="BW152" s="120">
        <f t="shared" si="282"/>
        <v>0</v>
      </c>
      <c r="BX152" s="120">
        <f t="shared" si="282"/>
        <v>0</v>
      </c>
      <c r="BY152" s="120">
        <f t="shared" si="282"/>
        <v>0</v>
      </c>
      <c r="BZ152" s="120">
        <f t="shared" si="282"/>
        <v>0</v>
      </c>
      <c r="CA152" s="120">
        <f t="shared" si="282"/>
        <v>0</v>
      </c>
      <c r="CB152" s="120">
        <f t="shared" si="282"/>
        <v>0</v>
      </c>
      <c r="CC152" s="120">
        <f t="shared" si="282"/>
        <v>0</v>
      </c>
      <c r="CD152" s="120">
        <f t="shared" si="282"/>
        <v>0</v>
      </c>
      <c r="CE152" s="120">
        <f t="shared" si="282"/>
        <v>0</v>
      </c>
      <c r="CF152" s="120">
        <f t="shared" si="282"/>
        <v>0</v>
      </c>
      <c r="CG152" s="120">
        <f t="shared" si="282"/>
        <v>0</v>
      </c>
      <c r="CH152" s="120">
        <f t="shared" si="282"/>
        <v>0</v>
      </c>
      <c r="CI152" s="120">
        <f t="shared" si="282"/>
        <v>0</v>
      </c>
      <c r="CJ152" s="120">
        <f t="shared" si="282"/>
        <v>0</v>
      </c>
      <c r="CK152" s="120">
        <f t="shared" si="282"/>
        <v>0</v>
      </c>
      <c r="CL152" s="120">
        <f t="shared" si="282"/>
        <v>0</v>
      </c>
      <c r="CM152" s="120">
        <f t="shared" si="282"/>
        <v>0</v>
      </c>
      <c r="CN152" s="120">
        <f t="shared" si="282"/>
        <v>0</v>
      </c>
      <c r="CO152" s="120">
        <f t="shared" si="282"/>
        <v>0</v>
      </c>
      <c r="CP152" s="120">
        <f t="shared" si="282"/>
        <v>0</v>
      </c>
      <c r="CQ152" s="120">
        <f t="shared" si="282"/>
        <v>0</v>
      </c>
      <c r="CR152" s="120">
        <f t="shared" ref="CR152:DF152" si="283">IF(CR$81=0,0,+CR72/CR$81*$AQ72)</f>
        <v>0</v>
      </c>
      <c r="CS152" s="120">
        <f t="shared" si="283"/>
        <v>0</v>
      </c>
      <c r="CT152" s="120">
        <f t="shared" si="283"/>
        <v>0</v>
      </c>
      <c r="CU152" s="120">
        <f t="shared" si="283"/>
        <v>0</v>
      </c>
      <c r="CV152" s="120">
        <f t="shared" si="283"/>
        <v>0</v>
      </c>
      <c r="CW152" s="120">
        <f t="shared" si="283"/>
        <v>0</v>
      </c>
      <c r="CX152" s="120">
        <f t="shared" si="283"/>
        <v>0</v>
      </c>
      <c r="CY152" s="120">
        <f t="shared" si="283"/>
        <v>0</v>
      </c>
      <c r="CZ152" s="120">
        <f t="shared" si="283"/>
        <v>0</v>
      </c>
      <c r="DA152" s="120">
        <f t="shared" si="283"/>
        <v>0</v>
      </c>
      <c r="DB152" s="120">
        <f t="shared" si="283"/>
        <v>0</v>
      </c>
      <c r="DC152" s="120">
        <f t="shared" si="283"/>
        <v>0</v>
      </c>
      <c r="DD152" s="120">
        <f t="shared" si="283"/>
        <v>0</v>
      </c>
      <c r="DE152" s="120">
        <f t="shared" si="283"/>
        <v>0</v>
      </c>
      <c r="DF152" s="120">
        <f t="shared" si="283"/>
        <v>0</v>
      </c>
      <c r="DG152" s="29"/>
      <c r="DH152" s="118">
        <f t="shared" ref="DH152:EF152" si="284">IF(+$M72=DH$89,$AP72,0)</f>
        <v>0</v>
      </c>
      <c r="DI152" s="118">
        <f t="shared" si="284"/>
        <v>0</v>
      </c>
      <c r="DJ152" s="118">
        <f t="shared" si="284"/>
        <v>0</v>
      </c>
      <c r="DK152" s="118">
        <f t="shared" si="284"/>
        <v>0</v>
      </c>
      <c r="DL152" s="118">
        <f t="shared" si="284"/>
        <v>0</v>
      </c>
      <c r="DM152" s="118">
        <f t="shared" si="284"/>
        <v>0</v>
      </c>
      <c r="DN152" s="118">
        <f t="shared" si="284"/>
        <v>0</v>
      </c>
      <c r="DO152" s="118">
        <f t="shared" si="284"/>
        <v>0</v>
      </c>
      <c r="DP152" s="118">
        <f t="shared" si="284"/>
        <v>0</v>
      </c>
      <c r="DQ152" s="118">
        <f t="shared" si="284"/>
        <v>0</v>
      </c>
      <c r="DR152" s="118">
        <f t="shared" si="284"/>
        <v>0</v>
      </c>
      <c r="DS152" s="118">
        <f t="shared" si="284"/>
        <v>0</v>
      </c>
      <c r="DT152" s="118">
        <f t="shared" si="284"/>
        <v>0</v>
      </c>
      <c r="DU152" s="118">
        <f t="shared" si="284"/>
        <v>0</v>
      </c>
      <c r="DV152" s="118">
        <f t="shared" si="284"/>
        <v>0</v>
      </c>
      <c r="DW152" s="118">
        <f t="shared" si="284"/>
        <v>0</v>
      </c>
      <c r="DX152" s="118">
        <f t="shared" si="284"/>
        <v>0</v>
      </c>
      <c r="DY152" s="118">
        <f t="shared" si="284"/>
        <v>0</v>
      </c>
      <c r="DZ152" s="118">
        <f t="shared" si="284"/>
        <v>0</v>
      </c>
      <c r="EA152" s="118">
        <f t="shared" si="284"/>
        <v>0</v>
      </c>
      <c r="EB152" s="118">
        <f t="shared" si="284"/>
        <v>0</v>
      </c>
      <c r="EC152" s="118">
        <f t="shared" si="284"/>
        <v>0</v>
      </c>
      <c r="ED152" s="118">
        <f t="shared" si="284"/>
        <v>0</v>
      </c>
      <c r="EE152" s="118">
        <f t="shared" si="284"/>
        <v>0</v>
      </c>
      <c r="EF152" s="118">
        <f t="shared" si="284"/>
        <v>0</v>
      </c>
    </row>
    <row r="153" spans="61:136">
      <c r="BI153" s="120">
        <f t="shared" ref="BI153:CQ153" si="285">IF(BI$81=0,0,+BI73/BI$81*$AQ73)</f>
        <v>0</v>
      </c>
      <c r="BJ153" s="120">
        <f t="shared" si="285"/>
        <v>0</v>
      </c>
      <c r="BK153" s="120">
        <f t="shared" si="285"/>
        <v>0</v>
      </c>
      <c r="BL153" s="120">
        <f t="shared" si="285"/>
        <v>0</v>
      </c>
      <c r="BM153" s="120">
        <f t="shared" si="285"/>
        <v>0</v>
      </c>
      <c r="BN153" s="120">
        <f t="shared" si="285"/>
        <v>0</v>
      </c>
      <c r="BO153" s="120">
        <f t="shared" si="285"/>
        <v>0</v>
      </c>
      <c r="BP153" s="120">
        <f t="shared" si="285"/>
        <v>0</v>
      </c>
      <c r="BQ153" s="120">
        <f t="shared" si="285"/>
        <v>0</v>
      </c>
      <c r="BR153" s="120">
        <f t="shared" si="285"/>
        <v>0</v>
      </c>
      <c r="BS153" s="120">
        <f t="shared" si="285"/>
        <v>0</v>
      </c>
      <c r="BT153" s="120">
        <f t="shared" si="285"/>
        <v>0</v>
      </c>
      <c r="BU153" s="120">
        <f t="shared" si="285"/>
        <v>0</v>
      </c>
      <c r="BV153" s="120">
        <f t="shared" si="285"/>
        <v>0</v>
      </c>
      <c r="BW153" s="120">
        <f t="shared" si="285"/>
        <v>0</v>
      </c>
      <c r="BX153" s="120">
        <f t="shared" si="285"/>
        <v>0</v>
      </c>
      <c r="BY153" s="120">
        <f t="shared" si="285"/>
        <v>0</v>
      </c>
      <c r="BZ153" s="120">
        <f t="shared" si="285"/>
        <v>0</v>
      </c>
      <c r="CA153" s="120">
        <f t="shared" si="285"/>
        <v>0</v>
      </c>
      <c r="CB153" s="120">
        <f t="shared" si="285"/>
        <v>0</v>
      </c>
      <c r="CC153" s="120">
        <f t="shared" si="285"/>
        <v>0</v>
      </c>
      <c r="CD153" s="120">
        <f t="shared" si="285"/>
        <v>0</v>
      </c>
      <c r="CE153" s="120">
        <f t="shared" si="285"/>
        <v>0</v>
      </c>
      <c r="CF153" s="120">
        <f t="shared" si="285"/>
        <v>0</v>
      </c>
      <c r="CG153" s="120">
        <f t="shared" si="285"/>
        <v>0</v>
      </c>
      <c r="CH153" s="120">
        <f t="shared" si="285"/>
        <v>0</v>
      </c>
      <c r="CI153" s="120">
        <f t="shared" si="285"/>
        <v>0</v>
      </c>
      <c r="CJ153" s="120">
        <f t="shared" si="285"/>
        <v>0</v>
      </c>
      <c r="CK153" s="120">
        <f t="shared" si="285"/>
        <v>0</v>
      </c>
      <c r="CL153" s="120">
        <f t="shared" si="285"/>
        <v>0</v>
      </c>
      <c r="CM153" s="120">
        <f t="shared" si="285"/>
        <v>0</v>
      </c>
      <c r="CN153" s="120">
        <f t="shared" si="285"/>
        <v>0</v>
      </c>
      <c r="CO153" s="120">
        <f t="shared" si="285"/>
        <v>0</v>
      </c>
      <c r="CP153" s="120">
        <f t="shared" si="285"/>
        <v>0</v>
      </c>
      <c r="CQ153" s="120">
        <f t="shared" si="285"/>
        <v>0</v>
      </c>
      <c r="CR153" s="120">
        <f t="shared" ref="CR153:DF153" si="286">IF(CR$81=0,0,+CR73/CR$81*$AQ73)</f>
        <v>0</v>
      </c>
      <c r="CS153" s="120">
        <f t="shared" si="286"/>
        <v>0</v>
      </c>
      <c r="CT153" s="120">
        <f t="shared" si="286"/>
        <v>0</v>
      </c>
      <c r="CU153" s="120">
        <f t="shared" si="286"/>
        <v>0</v>
      </c>
      <c r="CV153" s="120">
        <f t="shared" si="286"/>
        <v>0</v>
      </c>
      <c r="CW153" s="120">
        <f t="shared" si="286"/>
        <v>0</v>
      </c>
      <c r="CX153" s="120">
        <f t="shared" si="286"/>
        <v>0</v>
      </c>
      <c r="CY153" s="120">
        <f t="shared" si="286"/>
        <v>0</v>
      </c>
      <c r="CZ153" s="120">
        <f t="shared" si="286"/>
        <v>0</v>
      </c>
      <c r="DA153" s="120">
        <f t="shared" si="286"/>
        <v>0</v>
      </c>
      <c r="DB153" s="120">
        <f t="shared" si="286"/>
        <v>0</v>
      </c>
      <c r="DC153" s="120">
        <f t="shared" si="286"/>
        <v>0</v>
      </c>
      <c r="DD153" s="120">
        <f t="shared" si="286"/>
        <v>0</v>
      </c>
      <c r="DE153" s="120">
        <f t="shared" si="286"/>
        <v>0</v>
      </c>
      <c r="DF153" s="120">
        <f t="shared" si="286"/>
        <v>0</v>
      </c>
      <c r="DG153" s="29"/>
      <c r="DH153" s="118">
        <f t="shared" ref="DH153:EF153" si="287">IF(+$M73=DH$89,$AP73,0)</f>
        <v>0</v>
      </c>
      <c r="DI153" s="118">
        <f t="shared" si="287"/>
        <v>0</v>
      </c>
      <c r="DJ153" s="118">
        <f t="shared" si="287"/>
        <v>0</v>
      </c>
      <c r="DK153" s="118">
        <f t="shared" si="287"/>
        <v>0</v>
      </c>
      <c r="DL153" s="118">
        <f t="shared" si="287"/>
        <v>0</v>
      </c>
      <c r="DM153" s="118">
        <f t="shared" si="287"/>
        <v>0</v>
      </c>
      <c r="DN153" s="118">
        <f t="shared" si="287"/>
        <v>0</v>
      </c>
      <c r="DO153" s="118">
        <f t="shared" si="287"/>
        <v>0</v>
      </c>
      <c r="DP153" s="118">
        <f t="shared" si="287"/>
        <v>0</v>
      </c>
      <c r="DQ153" s="118">
        <f t="shared" si="287"/>
        <v>0</v>
      </c>
      <c r="DR153" s="118">
        <f t="shared" si="287"/>
        <v>0</v>
      </c>
      <c r="DS153" s="118">
        <f t="shared" si="287"/>
        <v>0</v>
      </c>
      <c r="DT153" s="118">
        <f t="shared" si="287"/>
        <v>0</v>
      </c>
      <c r="DU153" s="118">
        <f t="shared" si="287"/>
        <v>0</v>
      </c>
      <c r="DV153" s="118">
        <f t="shared" si="287"/>
        <v>0</v>
      </c>
      <c r="DW153" s="118">
        <f t="shared" si="287"/>
        <v>0</v>
      </c>
      <c r="DX153" s="118">
        <f t="shared" si="287"/>
        <v>0</v>
      </c>
      <c r="DY153" s="118">
        <f t="shared" si="287"/>
        <v>0</v>
      </c>
      <c r="DZ153" s="118">
        <f t="shared" si="287"/>
        <v>0</v>
      </c>
      <c r="EA153" s="118">
        <f t="shared" si="287"/>
        <v>0</v>
      </c>
      <c r="EB153" s="118">
        <f t="shared" si="287"/>
        <v>0</v>
      </c>
      <c r="EC153" s="118">
        <f t="shared" si="287"/>
        <v>0</v>
      </c>
      <c r="ED153" s="118">
        <f t="shared" si="287"/>
        <v>0</v>
      </c>
      <c r="EE153" s="118">
        <f t="shared" si="287"/>
        <v>0</v>
      </c>
      <c r="EF153" s="118">
        <f t="shared" si="287"/>
        <v>0</v>
      </c>
    </row>
    <row r="154" spans="61:136">
      <c r="BI154" s="120">
        <f t="shared" ref="BI154:CQ154" si="288">IF(BI$81=0,0,+BI74/BI$81*$AQ74)</f>
        <v>0</v>
      </c>
      <c r="BJ154" s="120">
        <f t="shared" si="288"/>
        <v>0</v>
      </c>
      <c r="BK154" s="120">
        <f t="shared" si="288"/>
        <v>0</v>
      </c>
      <c r="BL154" s="120">
        <f t="shared" si="288"/>
        <v>0</v>
      </c>
      <c r="BM154" s="120">
        <f t="shared" si="288"/>
        <v>0</v>
      </c>
      <c r="BN154" s="120">
        <f t="shared" si="288"/>
        <v>0</v>
      </c>
      <c r="BO154" s="120">
        <f t="shared" si="288"/>
        <v>0</v>
      </c>
      <c r="BP154" s="120">
        <f t="shared" si="288"/>
        <v>0</v>
      </c>
      <c r="BQ154" s="120">
        <f t="shared" si="288"/>
        <v>0</v>
      </c>
      <c r="BR154" s="120">
        <f t="shared" si="288"/>
        <v>0</v>
      </c>
      <c r="BS154" s="120">
        <f t="shared" si="288"/>
        <v>0</v>
      </c>
      <c r="BT154" s="120">
        <f t="shared" si="288"/>
        <v>0</v>
      </c>
      <c r="BU154" s="120">
        <f t="shared" si="288"/>
        <v>0</v>
      </c>
      <c r="BV154" s="120">
        <f t="shared" si="288"/>
        <v>0</v>
      </c>
      <c r="BW154" s="120">
        <f t="shared" si="288"/>
        <v>0</v>
      </c>
      <c r="BX154" s="120">
        <f t="shared" si="288"/>
        <v>0</v>
      </c>
      <c r="BY154" s="120">
        <f t="shared" si="288"/>
        <v>0</v>
      </c>
      <c r="BZ154" s="120">
        <f t="shared" si="288"/>
        <v>0</v>
      </c>
      <c r="CA154" s="120">
        <f t="shared" si="288"/>
        <v>0</v>
      </c>
      <c r="CB154" s="120">
        <f t="shared" si="288"/>
        <v>0</v>
      </c>
      <c r="CC154" s="120">
        <f t="shared" si="288"/>
        <v>0</v>
      </c>
      <c r="CD154" s="120">
        <f t="shared" si="288"/>
        <v>0</v>
      </c>
      <c r="CE154" s="120">
        <f t="shared" si="288"/>
        <v>0</v>
      </c>
      <c r="CF154" s="120">
        <f t="shared" si="288"/>
        <v>0</v>
      </c>
      <c r="CG154" s="120">
        <f t="shared" si="288"/>
        <v>0</v>
      </c>
      <c r="CH154" s="120">
        <f t="shared" si="288"/>
        <v>0</v>
      </c>
      <c r="CI154" s="120">
        <f t="shared" si="288"/>
        <v>0</v>
      </c>
      <c r="CJ154" s="120">
        <f t="shared" si="288"/>
        <v>0</v>
      </c>
      <c r="CK154" s="120">
        <f t="shared" si="288"/>
        <v>0</v>
      </c>
      <c r="CL154" s="120">
        <f t="shared" si="288"/>
        <v>0</v>
      </c>
      <c r="CM154" s="120">
        <f t="shared" si="288"/>
        <v>0</v>
      </c>
      <c r="CN154" s="120">
        <f t="shared" si="288"/>
        <v>0</v>
      </c>
      <c r="CO154" s="120">
        <f t="shared" si="288"/>
        <v>0</v>
      </c>
      <c r="CP154" s="120">
        <f t="shared" si="288"/>
        <v>0</v>
      </c>
      <c r="CQ154" s="120">
        <f t="shared" si="288"/>
        <v>0</v>
      </c>
      <c r="CR154" s="120">
        <f t="shared" ref="CR154:DF154" si="289">IF(CR$81=0,0,+CR74/CR$81*$AQ74)</f>
        <v>0</v>
      </c>
      <c r="CS154" s="120">
        <f t="shared" si="289"/>
        <v>0</v>
      </c>
      <c r="CT154" s="120">
        <f t="shared" si="289"/>
        <v>0</v>
      </c>
      <c r="CU154" s="120">
        <f t="shared" si="289"/>
        <v>0</v>
      </c>
      <c r="CV154" s="120">
        <f t="shared" si="289"/>
        <v>0</v>
      </c>
      <c r="CW154" s="120">
        <f t="shared" si="289"/>
        <v>0</v>
      </c>
      <c r="CX154" s="120">
        <f t="shared" si="289"/>
        <v>0</v>
      </c>
      <c r="CY154" s="120">
        <f t="shared" si="289"/>
        <v>0</v>
      </c>
      <c r="CZ154" s="120">
        <f t="shared" si="289"/>
        <v>0</v>
      </c>
      <c r="DA154" s="120">
        <f t="shared" si="289"/>
        <v>0</v>
      </c>
      <c r="DB154" s="120">
        <f t="shared" si="289"/>
        <v>0</v>
      </c>
      <c r="DC154" s="120">
        <f t="shared" si="289"/>
        <v>0</v>
      </c>
      <c r="DD154" s="120">
        <f t="shared" si="289"/>
        <v>0</v>
      </c>
      <c r="DE154" s="120">
        <f t="shared" si="289"/>
        <v>0</v>
      </c>
      <c r="DF154" s="120">
        <f t="shared" si="289"/>
        <v>0</v>
      </c>
      <c r="DG154" s="29"/>
      <c r="DH154" s="118">
        <f t="shared" ref="DH154:EF154" si="290">IF(+$M74=DH$89,$AP74,0)</f>
        <v>0</v>
      </c>
      <c r="DI154" s="118">
        <f t="shared" si="290"/>
        <v>0</v>
      </c>
      <c r="DJ154" s="118">
        <f t="shared" si="290"/>
        <v>0</v>
      </c>
      <c r="DK154" s="118">
        <f t="shared" si="290"/>
        <v>0</v>
      </c>
      <c r="DL154" s="118">
        <f t="shared" si="290"/>
        <v>0</v>
      </c>
      <c r="DM154" s="118">
        <f t="shared" si="290"/>
        <v>0</v>
      </c>
      <c r="DN154" s="118">
        <f t="shared" si="290"/>
        <v>0</v>
      </c>
      <c r="DO154" s="118">
        <f t="shared" si="290"/>
        <v>0</v>
      </c>
      <c r="DP154" s="118">
        <f t="shared" si="290"/>
        <v>0</v>
      </c>
      <c r="DQ154" s="118">
        <f t="shared" si="290"/>
        <v>0</v>
      </c>
      <c r="DR154" s="118">
        <f t="shared" si="290"/>
        <v>0</v>
      </c>
      <c r="DS154" s="118">
        <f t="shared" si="290"/>
        <v>0</v>
      </c>
      <c r="DT154" s="118">
        <f t="shared" si="290"/>
        <v>0</v>
      </c>
      <c r="DU154" s="118">
        <f t="shared" si="290"/>
        <v>0</v>
      </c>
      <c r="DV154" s="118">
        <f t="shared" si="290"/>
        <v>0</v>
      </c>
      <c r="DW154" s="118">
        <f t="shared" si="290"/>
        <v>0</v>
      </c>
      <c r="DX154" s="118">
        <f t="shared" si="290"/>
        <v>0</v>
      </c>
      <c r="DY154" s="118">
        <f t="shared" si="290"/>
        <v>0</v>
      </c>
      <c r="DZ154" s="118">
        <f t="shared" si="290"/>
        <v>0</v>
      </c>
      <c r="EA154" s="118">
        <f t="shared" si="290"/>
        <v>0</v>
      </c>
      <c r="EB154" s="118">
        <f t="shared" si="290"/>
        <v>0</v>
      </c>
      <c r="EC154" s="118">
        <f t="shared" si="290"/>
        <v>0</v>
      </c>
      <c r="ED154" s="118">
        <f t="shared" si="290"/>
        <v>0</v>
      </c>
      <c r="EE154" s="118">
        <f t="shared" si="290"/>
        <v>0</v>
      </c>
      <c r="EF154" s="118">
        <f t="shared" si="290"/>
        <v>0</v>
      </c>
    </row>
    <row r="155" spans="61:136">
      <c r="BI155" s="120">
        <f t="shared" ref="BI155:CQ155" si="291">IF(BI$81=0,0,+BI75/BI$81*$AQ75)</f>
        <v>0</v>
      </c>
      <c r="BJ155" s="120">
        <f t="shared" si="291"/>
        <v>0</v>
      </c>
      <c r="BK155" s="120">
        <f t="shared" si="291"/>
        <v>0</v>
      </c>
      <c r="BL155" s="120">
        <f t="shared" si="291"/>
        <v>0</v>
      </c>
      <c r="BM155" s="120">
        <f t="shared" si="291"/>
        <v>0</v>
      </c>
      <c r="BN155" s="120">
        <f t="shared" si="291"/>
        <v>0</v>
      </c>
      <c r="BO155" s="120">
        <f t="shared" si="291"/>
        <v>0</v>
      </c>
      <c r="BP155" s="120">
        <f t="shared" si="291"/>
        <v>0</v>
      </c>
      <c r="BQ155" s="120">
        <f t="shared" si="291"/>
        <v>0</v>
      </c>
      <c r="BR155" s="120">
        <f t="shared" si="291"/>
        <v>0</v>
      </c>
      <c r="BS155" s="120">
        <f t="shared" si="291"/>
        <v>0</v>
      </c>
      <c r="BT155" s="120">
        <f t="shared" si="291"/>
        <v>0</v>
      </c>
      <c r="BU155" s="120">
        <f t="shared" si="291"/>
        <v>0</v>
      </c>
      <c r="BV155" s="120">
        <f t="shared" si="291"/>
        <v>0</v>
      </c>
      <c r="BW155" s="120">
        <f t="shared" si="291"/>
        <v>0</v>
      </c>
      <c r="BX155" s="120">
        <f t="shared" si="291"/>
        <v>0</v>
      </c>
      <c r="BY155" s="120">
        <f t="shared" si="291"/>
        <v>0</v>
      </c>
      <c r="BZ155" s="120">
        <f t="shared" si="291"/>
        <v>0</v>
      </c>
      <c r="CA155" s="120">
        <f t="shared" si="291"/>
        <v>0</v>
      </c>
      <c r="CB155" s="120">
        <f t="shared" si="291"/>
        <v>0</v>
      </c>
      <c r="CC155" s="120">
        <f t="shared" si="291"/>
        <v>0</v>
      </c>
      <c r="CD155" s="120">
        <f t="shared" si="291"/>
        <v>0</v>
      </c>
      <c r="CE155" s="120">
        <f t="shared" si="291"/>
        <v>0</v>
      </c>
      <c r="CF155" s="120">
        <f t="shared" si="291"/>
        <v>0</v>
      </c>
      <c r="CG155" s="120">
        <f t="shared" si="291"/>
        <v>0</v>
      </c>
      <c r="CH155" s="120">
        <f t="shared" si="291"/>
        <v>0</v>
      </c>
      <c r="CI155" s="120">
        <f t="shared" si="291"/>
        <v>0</v>
      </c>
      <c r="CJ155" s="120">
        <f t="shared" si="291"/>
        <v>0</v>
      </c>
      <c r="CK155" s="120">
        <f t="shared" si="291"/>
        <v>0</v>
      </c>
      <c r="CL155" s="120">
        <f t="shared" si="291"/>
        <v>0</v>
      </c>
      <c r="CM155" s="120">
        <f t="shared" si="291"/>
        <v>0</v>
      </c>
      <c r="CN155" s="120">
        <f t="shared" si="291"/>
        <v>0</v>
      </c>
      <c r="CO155" s="120">
        <f t="shared" si="291"/>
        <v>0</v>
      </c>
      <c r="CP155" s="120">
        <f t="shared" si="291"/>
        <v>0</v>
      </c>
      <c r="CQ155" s="120">
        <f t="shared" si="291"/>
        <v>0</v>
      </c>
      <c r="CR155" s="120">
        <f t="shared" ref="CR155:DF155" si="292">IF(CR$81=0,0,+CR75/CR$81*$AQ75)</f>
        <v>0</v>
      </c>
      <c r="CS155" s="120">
        <f t="shared" si="292"/>
        <v>0</v>
      </c>
      <c r="CT155" s="120">
        <f t="shared" si="292"/>
        <v>0</v>
      </c>
      <c r="CU155" s="120">
        <f t="shared" si="292"/>
        <v>0</v>
      </c>
      <c r="CV155" s="120">
        <f t="shared" si="292"/>
        <v>0</v>
      </c>
      <c r="CW155" s="120">
        <f t="shared" si="292"/>
        <v>0</v>
      </c>
      <c r="CX155" s="120">
        <f t="shared" si="292"/>
        <v>0</v>
      </c>
      <c r="CY155" s="120">
        <f t="shared" si="292"/>
        <v>0</v>
      </c>
      <c r="CZ155" s="120">
        <f t="shared" si="292"/>
        <v>0</v>
      </c>
      <c r="DA155" s="120">
        <f t="shared" si="292"/>
        <v>0</v>
      </c>
      <c r="DB155" s="120">
        <f t="shared" si="292"/>
        <v>0</v>
      </c>
      <c r="DC155" s="120">
        <f t="shared" si="292"/>
        <v>0</v>
      </c>
      <c r="DD155" s="120">
        <f t="shared" si="292"/>
        <v>0</v>
      </c>
      <c r="DE155" s="120">
        <f t="shared" si="292"/>
        <v>0</v>
      </c>
      <c r="DF155" s="120">
        <f t="shared" si="292"/>
        <v>0</v>
      </c>
      <c r="DG155" s="29"/>
      <c r="DH155" s="118">
        <f t="shared" ref="DH155:EF155" si="293">IF(+$M75=DH$89,$AP75,0)</f>
        <v>0</v>
      </c>
      <c r="DI155" s="118">
        <f t="shared" si="293"/>
        <v>0</v>
      </c>
      <c r="DJ155" s="118">
        <f t="shared" si="293"/>
        <v>0</v>
      </c>
      <c r="DK155" s="118">
        <f t="shared" si="293"/>
        <v>0</v>
      </c>
      <c r="DL155" s="118">
        <f t="shared" si="293"/>
        <v>0</v>
      </c>
      <c r="DM155" s="118">
        <f t="shared" si="293"/>
        <v>0</v>
      </c>
      <c r="DN155" s="118">
        <f t="shared" si="293"/>
        <v>0</v>
      </c>
      <c r="DO155" s="118">
        <f t="shared" si="293"/>
        <v>0</v>
      </c>
      <c r="DP155" s="118">
        <f t="shared" si="293"/>
        <v>0</v>
      </c>
      <c r="DQ155" s="118">
        <f t="shared" si="293"/>
        <v>0</v>
      </c>
      <c r="DR155" s="118">
        <f t="shared" si="293"/>
        <v>0</v>
      </c>
      <c r="DS155" s="118">
        <f t="shared" si="293"/>
        <v>0</v>
      </c>
      <c r="DT155" s="118">
        <f t="shared" si="293"/>
        <v>0</v>
      </c>
      <c r="DU155" s="118">
        <f t="shared" si="293"/>
        <v>0</v>
      </c>
      <c r="DV155" s="118">
        <f t="shared" si="293"/>
        <v>0</v>
      </c>
      <c r="DW155" s="118">
        <f t="shared" si="293"/>
        <v>0</v>
      </c>
      <c r="DX155" s="118">
        <f t="shared" si="293"/>
        <v>0</v>
      </c>
      <c r="DY155" s="118">
        <f t="shared" si="293"/>
        <v>0</v>
      </c>
      <c r="DZ155" s="118">
        <f t="shared" si="293"/>
        <v>0</v>
      </c>
      <c r="EA155" s="118">
        <f t="shared" si="293"/>
        <v>0</v>
      </c>
      <c r="EB155" s="118">
        <f t="shared" si="293"/>
        <v>0</v>
      </c>
      <c r="EC155" s="118">
        <f t="shared" si="293"/>
        <v>0</v>
      </c>
      <c r="ED155" s="118">
        <f t="shared" si="293"/>
        <v>0</v>
      </c>
      <c r="EE155" s="118">
        <f t="shared" si="293"/>
        <v>0</v>
      </c>
      <c r="EF155" s="118">
        <f t="shared" si="293"/>
        <v>0</v>
      </c>
    </row>
    <row r="156" spans="61:136">
      <c r="BI156" s="120">
        <f t="shared" ref="BI156:CQ156" si="294">IF(BI$81=0,0,+BI76/BI$81*$AQ76)</f>
        <v>0</v>
      </c>
      <c r="BJ156" s="120">
        <f t="shared" si="294"/>
        <v>0</v>
      </c>
      <c r="BK156" s="120">
        <f t="shared" si="294"/>
        <v>0</v>
      </c>
      <c r="BL156" s="120">
        <f t="shared" si="294"/>
        <v>0</v>
      </c>
      <c r="BM156" s="120">
        <f t="shared" si="294"/>
        <v>0</v>
      </c>
      <c r="BN156" s="120">
        <f t="shared" si="294"/>
        <v>0</v>
      </c>
      <c r="BO156" s="120">
        <f t="shared" si="294"/>
        <v>0</v>
      </c>
      <c r="BP156" s="120">
        <f t="shared" si="294"/>
        <v>0</v>
      </c>
      <c r="BQ156" s="120">
        <f t="shared" si="294"/>
        <v>0</v>
      </c>
      <c r="BR156" s="120">
        <f t="shared" si="294"/>
        <v>0</v>
      </c>
      <c r="BS156" s="120">
        <f t="shared" si="294"/>
        <v>0</v>
      </c>
      <c r="BT156" s="120">
        <f t="shared" si="294"/>
        <v>0</v>
      </c>
      <c r="BU156" s="120">
        <f t="shared" si="294"/>
        <v>0</v>
      </c>
      <c r="BV156" s="120">
        <f t="shared" si="294"/>
        <v>0</v>
      </c>
      <c r="BW156" s="120">
        <f t="shared" si="294"/>
        <v>0</v>
      </c>
      <c r="BX156" s="120">
        <f t="shared" si="294"/>
        <v>0</v>
      </c>
      <c r="BY156" s="120">
        <f t="shared" si="294"/>
        <v>0</v>
      </c>
      <c r="BZ156" s="120">
        <f t="shared" si="294"/>
        <v>0</v>
      </c>
      <c r="CA156" s="120">
        <f t="shared" si="294"/>
        <v>0</v>
      </c>
      <c r="CB156" s="120">
        <f t="shared" si="294"/>
        <v>0</v>
      </c>
      <c r="CC156" s="120">
        <f t="shared" si="294"/>
        <v>0</v>
      </c>
      <c r="CD156" s="120">
        <f t="shared" si="294"/>
        <v>0</v>
      </c>
      <c r="CE156" s="120">
        <f t="shared" si="294"/>
        <v>0</v>
      </c>
      <c r="CF156" s="120">
        <f t="shared" si="294"/>
        <v>0</v>
      </c>
      <c r="CG156" s="120">
        <f t="shared" si="294"/>
        <v>0</v>
      </c>
      <c r="CH156" s="120">
        <f t="shared" si="294"/>
        <v>0</v>
      </c>
      <c r="CI156" s="120">
        <f t="shared" si="294"/>
        <v>0</v>
      </c>
      <c r="CJ156" s="120">
        <f t="shared" si="294"/>
        <v>0</v>
      </c>
      <c r="CK156" s="120">
        <f t="shared" si="294"/>
        <v>0</v>
      </c>
      <c r="CL156" s="120">
        <f t="shared" si="294"/>
        <v>0</v>
      </c>
      <c r="CM156" s="120">
        <f t="shared" si="294"/>
        <v>0</v>
      </c>
      <c r="CN156" s="120">
        <f t="shared" si="294"/>
        <v>0</v>
      </c>
      <c r="CO156" s="120">
        <f t="shared" si="294"/>
        <v>0</v>
      </c>
      <c r="CP156" s="120">
        <f t="shared" si="294"/>
        <v>0</v>
      </c>
      <c r="CQ156" s="120">
        <f t="shared" si="294"/>
        <v>0</v>
      </c>
      <c r="CR156" s="120">
        <f t="shared" ref="CR156:DF156" si="295">IF(CR$81=0,0,+CR76/CR$81*$AQ76)</f>
        <v>0</v>
      </c>
      <c r="CS156" s="120">
        <f t="shared" si="295"/>
        <v>0</v>
      </c>
      <c r="CT156" s="120">
        <f t="shared" si="295"/>
        <v>0</v>
      </c>
      <c r="CU156" s="120">
        <f t="shared" si="295"/>
        <v>0</v>
      </c>
      <c r="CV156" s="120">
        <f t="shared" si="295"/>
        <v>0</v>
      </c>
      <c r="CW156" s="120">
        <f t="shared" si="295"/>
        <v>0</v>
      </c>
      <c r="CX156" s="120">
        <f t="shared" si="295"/>
        <v>0</v>
      </c>
      <c r="CY156" s="120">
        <f t="shared" si="295"/>
        <v>0</v>
      </c>
      <c r="CZ156" s="120">
        <f t="shared" si="295"/>
        <v>0</v>
      </c>
      <c r="DA156" s="120">
        <f t="shared" si="295"/>
        <v>0</v>
      </c>
      <c r="DB156" s="120">
        <f t="shared" si="295"/>
        <v>0</v>
      </c>
      <c r="DC156" s="120">
        <f t="shared" si="295"/>
        <v>0</v>
      </c>
      <c r="DD156" s="120">
        <f t="shared" si="295"/>
        <v>0</v>
      </c>
      <c r="DE156" s="120">
        <f t="shared" si="295"/>
        <v>0</v>
      </c>
      <c r="DF156" s="120">
        <f t="shared" si="295"/>
        <v>0</v>
      </c>
      <c r="DG156" s="29"/>
      <c r="DH156" s="118">
        <f t="shared" ref="DH156:EF156" si="296">IF(+$M76=DH$89,$AP76,0)</f>
        <v>0</v>
      </c>
      <c r="DI156" s="118">
        <f t="shared" si="296"/>
        <v>0</v>
      </c>
      <c r="DJ156" s="118">
        <f t="shared" si="296"/>
        <v>0</v>
      </c>
      <c r="DK156" s="118">
        <f t="shared" si="296"/>
        <v>0</v>
      </c>
      <c r="DL156" s="118">
        <f t="shared" si="296"/>
        <v>0</v>
      </c>
      <c r="DM156" s="118">
        <f t="shared" si="296"/>
        <v>0</v>
      </c>
      <c r="DN156" s="118">
        <f t="shared" si="296"/>
        <v>0</v>
      </c>
      <c r="DO156" s="118">
        <f t="shared" si="296"/>
        <v>0</v>
      </c>
      <c r="DP156" s="118">
        <f t="shared" si="296"/>
        <v>0</v>
      </c>
      <c r="DQ156" s="118">
        <f t="shared" si="296"/>
        <v>0</v>
      </c>
      <c r="DR156" s="118">
        <f t="shared" si="296"/>
        <v>0</v>
      </c>
      <c r="DS156" s="118">
        <f t="shared" si="296"/>
        <v>0</v>
      </c>
      <c r="DT156" s="118">
        <f t="shared" si="296"/>
        <v>0</v>
      </c>
      <c r="DU156" s="118">
        <f t="shared" si="296"/>
        <v>0</v>
      </c>
      <c r="DV156" s="118">
        <f t="shared" si="296"/>
        <v>0</v>
      </c>
      <c r="DW156" s="118">
        <f t="shared" si="296"/>
        <v>0</v>
      </c>
      <c r="DX156" s="118">
        <f t="shared" si="296"/>
        <v>0</v>
      </c>
      <c r="DY156" s="118">
        <f t="shared" si="296"/>
        <v>0</v>
      </c>
      <c r="DZ156" s="118">
        <f t="shared" si="296"/>
        <v>0</v>
      </c>
      <c r="EA156" s="118">
        <f t="shared" si="296"/>
        <v>0</v>
      </c>
      <c r="EB156" s="118">
        <f t="shared" si="296"/>
        <v>0</v>
      </c>
      <c r="EC156" s="118">
        <f t="shared" si="296"/>
        <v>0</v>
      </c>
      <c r="ED156" s="118">
        <f t="shared" si="296"/>
        <v>0</v>
      </c>
      <c r="EE156" s="118">
        <f t="shared" si="296"/>
        <v>0</v>
      </c>
      <c r="EF156" s="118">
        <f t="shared" si="296"/>
        <v>0</v>
      </c>
    </row>
    <row r="157" spans="61:136">
      <c r="BI157" s="120">
        <f t="shared" ref="BI157:CQ157" si="297">IF(BI$81=0,0,+BI77/BI$81*$AQ77)</f>
        <v>0</v>
      </c>
      <c r="BJ157" s="120">
        <f t="shared" si="297"/>
        <v>0</v>
      </c>
      <c r="BK157" s="120">
        <f t="shared" si="297"/>
        <v>0</v>
      </c>
      <c r="BL157" s="120">
        <f t="shared" si="297"/>
        <v>0</v>
      </c>
      <c r="BM157" s="120">
        <f t="shared" si="297"/>
        <v>0</v>
      </c>
      <c r="BN157" s="120">
        <f t="shared" si="297"/>
        <v>0</v>
      </c>
      <c r="BO157" s="120">
        <f t="shared" si="297"/>
        <v>0</v>
      </c>
      <c r="BP157" s="120">
        <f t="shared" si="297"/>
        <v>0</v>
      </c>
      <c r="BQ157" s="120">
        <f t="shared" si="297"/>
        <v>0</v>
      </c>
      <c r="BR157" s="120">
        <f t="shared" si="297"/>
        <v>0</v>
      </c>
      <c r="BS157" s="120">
        <f t="shared" si="297"/>
        <v>0</v>
      </c>
      <c r="BT157" s="120">
        <f t="shared" si="297"/>
        <v>0</v>
      </c>
      <c r="BU157" s="120">
        <f t="shared" si="297"/>
        <v>0</v>
      </c>
      <c r="BV157" s="120">
        <f t="shared" si="297"/>
        <v>0</v>
      </c>
      <c r="BW157" s="120">
        <f t="shared" si="297"/>
        <v>0</v>
      </c>
      <c r="BX157" s="120">
        <f t="shared" si="297"/>
        <v>0</v>
      </c>
      <c r="BY157" s="120">
        <f t="shared" si="297"/>
        <v>0</v>
      </c>
      <c r="BZ157" s="120">
        <f t="shared" si="297"/>
        <v>0</v>
      </c>
      <c r="CA157" s="120">
        <f t="shared" si="297"/>
        <v>0</v>
      </c>
      <c r="CB157" s="120">
        <f t="shared" si="297"/>
        <v>0</v>
      </c>
      <c r="CC157" s="120">
        <f t="shared" si="297"/>
        <v>0</v>
      </c>
      <c r="CD157" s="120">
        <f t="shared" si="297"/>
        <v>0</v>
      </c>
      <c r="CE157" s="120">
        <f t="shared" si="297"/>
        <v>0</v>
      </c>
      <c r="CF157" s="120">
        <f t="shared" si="297"/>
        <v>0</v>
      </c>
      <c r="CG157" s="120">
        <f t="shared" si="297"/>
        <v>0</v>
      </c>
      <c r="CH157" s="120">
        <f t="shared" si="297"/>
        <v>0</v>
      </c>
      <c r="CI157" s="120">
        <f t="shared" si="297"/>
        <v>0</v>
      </c>
      <c r="CJ157" s="120">
        <f t="shared" si="297"/>
        <v>0</v>
      </c>
      <c r="CK157" s="120">
        <f t="shared" si="297"/>
        <v>0</v>
      </c>
      <c r="CL157" s="120">
        <f t="shared" si="297"/>
        <v>0</v>
      </c>
      <c r="CM157" s="120">
        <f t="shared" si="297"/>
        <v>0</v>
      </c>
      <c r="CN157" s="120">
        <f t="shared" si="297"/>
        <v>0</v>
      </c>
      <c r="CO157" s="120">
        <f t="shared" si="297"/>
        <v>0</v>
      </c>
      <c r="CP157" s="120">
        <f t="shared" si="297"/>
        <v>0</v>
      </c>
      <c r="CQ157" s="120">
        <f t="shared" si="297"/>
        <v>0</v>
      </c>
      <c r="CR157" s="120">
        <f t="shared" ref="CR157:DF157" si="298">IF(CR$81=0,0,+CR77/CR$81*$AQ77)</f>
        <v>0</v>
      </c>
      <c r="CS157" s="120">
        <f t="shared" si="298"/>
        <v>0</v>
      </c>
      <c r="CT157" s="120">
        <f t="shared" si="298"/>
        <v>0</v>
      </c>
      <c r="CU157" s="120">
        <f t="shared" si="298"/>
        <v>0</v>
      </c>
      <c r="CV157" s="120">
        <f t="shared" si="298"/>
        <v>0</v>
      </c>
      <c r="CW157" s="120">
        <f t="shared" si="298"/>
        <v>0</v>
      </c>
      <c r="CX157" s="120">
        <f t="shared" si="298"/>
        <v>0</v>
      </c>
      <c r="CY157" s="120">
        <f t="shared" si="298"/>
        <v>0</v>
      </c>
      <c r="CZ157" s="120">
        <f t="shared" si="298"/>
        <v>0</v>
      </c>
      <c r="DA157" s="120">
        <f t="shared" si="298"/>
        <v>0</v>
      </c>
      <c r="DB157" s="120">
        <f t="shared" si="298"/>
        <v>0</v>
      </c>
      <c r="DC157" s="120">
        <f t="shared" si="298"/>
        <v>0</v>
      </c>
      <c r="DD157" s="120">
        <f t="shared" si="298"/>
        <v>0</v>
      </c>
      <c r="DE157" s="120">
        <f t="shared" si="298"/>
        <v>0</v>
      </c>
      <c r="DF157" s="120">
        <f t="shared" si="298"/>
        <v>0</v>
      </c>
      <c r="DG157" s="29"/>
      <c r="DH157" s="118">
        <f t="shared" ref="DH157:EF157" si="299">IF(+$M77=DH$89,$AP77,0)</f>
        <v>0</v>
      </c>
      <c r="DI157" s="118">
        <f t="shared" si="299"/>
        <v>0</v>
      </c>
      <c r="DJ157" s="118">
        <f t="shared" si="299"/>
        <v>0</v>
      </c>
      <c r="DK157" s="118">
        <f t="shared" si="299"/>
        <v>0</v>
      </c>
      <c r="DL157" s="118">
        <f t="shared" si="299"/>
        <v>0</v>
      </c>
      <c r="DM157" s="118">
        <f t="shared" si="299"/>
        <v>0</v>
      </c>
      <c r="DN157" s="118">
        <f t="shared" si="299"/>
        <v>0</v>
      </c>
      <c r="DO157" s="118">
        <f t="shared" si="299"/>
        <v>0</v>
      </c>
      <c r="DP157" s="118">
        <f t="shared" si="299"/>
        <v>0</v>
      </c>
      <c r="DQ157" s="118">
        <f t="shared" si="299"/>
        <v>0</v>
      </c>
      <c r="DR157" s="118">
        <f t="shared" si="299"/>
        <v>0</v>
      </c>
      <c r="DS157" s="118">
        <f t="shared" si="299"/>
        <v>0</v>
      </c>
      <c r="DT157" s="118">
        <f t="shared" si="299"/>
        <v>0</v>
      </c>
      <c r="DU157" s="118">
        <f t="shared" si="299"/>
        <v>0</v>
      </c>
      <c r="DV157" s="118">
        <f t="shared" si="299"/>
        <v>0</v>
      </c>
      <c r="DW157" s="118">
        <f t="shared" si="299"/>
        <v>0</v>
      </c>
      <c r="DX157" s="118">
        <f t="shared" si="299"/>
        <v>0</v>
      </c>
      <c r="DY157" s="118">
        <f t="shared" si="299"/>
        <v>0</v>
      </c>
      <c r="DZ157" s="118">
        <f t="shared" si="299"/>
        <v>0</v>
      </c>
      <c r="EA157" s="118">
        <f t="shared" si="299"/>
        <v>0</v>
      </c>
      <c r="EB157" s="118">
        <f t="shared" si="299"/>
        <v>0</v>
      </c>
      <c r="EC157" s="118">
        <f t="shared" si="299"/>
        <v>0</v>
      </c>
      <c r="ED157" s="118">
        <f t="shared" si="299"/>
        <v>0</v>
      </c>
      <c r="EE157" s="118">
        <f t="shared" si="299"/>
        <v>0</v>
      </c>
      <c r="EF157" s="118">
        <f t="shared" si="299"/>
        <v>0</v>
      </c>
    </row>
    <row r="158" spans="61:136">
      <c r="BI158" s="120">
        <f t="shared" ref="BI158:CQ158" si="300">IF(BI$81=0,0,+BI78/BI$81*$AQ78)</f>
        <v>0</v>
      </c>
      <c r="BJ158" s="120">
        <f t="shared" si="300"/>
        <v>0</v>
      </c>
      <c r="BK158" s="120">
        <f t="shared" si="300"/>
        <v>0</v>
      </c>
      <c r="BL158" s="120">
        <f t="shared" si="300"/>
        <v>0</v>
      </c>
      <c r="BM158" s="120">
        <f t="shared" si="300"/>
        <v>0</v>
      </c>
      <c r="BN158" s="120">
        <f t="shared" si="300"/>
        <v>0</v>
      </c>
      <c r="BO158" s="120">
        <f t="shared" si="300"/>
        <v>0</v>
      </c>
      <c r="BP158" s="120">
        <f t="shared" si="300"/>
        <v>0</v>
      </c>
      <c r="BQ158" s="120">
        <f t="shared" si="300"/>
        <v>0</v>
      </c>
      <c r="BR158" s="120">
        <f t="shared" si="300"/>
        <v>0</v>
      </c>
      <c r="BS158" s="120">
        <f t="shared" si="300"/>
        <v>0</v>
      </c>
      <c r="BT158" s="120">
        <f t="shared" si="300"/>
        <v>0</v>
      </c>
      <c r="BU158" s="120">
        <f t="shared" si="300"/>
        <v>0</v>
      </c>
      <c r="BV158" s="120">
        <f t="shared" si="300"/>
        <v>0</v>
      </c>
      <c r="BW158" s="120">
        <f t="shared" si="300"/>
        <v>0</v>
      </c>
      <c r="BX158" s="120">
        <f t="shared" si="300"/>
        <v>0</v>
      </c>
      <c r="BY158" s="120">
        <f t="shared" si="300"/>
        <v>0</v>
      </c>
      <c r="BZ158" s="120">
        <f t="shared" si="300"/>
        <v>0</v>
      </c>
      <c r="CA158" s="120">
        <f t="shared" si="300"/>
        <v>0</v>
      </c>
      <c r="CB158" s="120">
        <f t="shared" si="300"/>
        <v>0</v>
      </c>
      <c r="CC158" s="120">
        <f t="shared" si="300"/>
        <v>0</v>
      </c>
      <c r="CD158" s="120">
        <f t="shared" si="300"/>
        <v>0</v>
      </c>
      <c r="CE158" s="120">
        <f t="shared" si="300"/>
        <v>0</v>
      </c>
      <c r="CF158" s="120">
        <f t="shared" si="300"/>
        <v>0</v>
      </c>
      <c r="CG158" s="120">
        <f t="shared" si="300"/>
        <v>0</v>
      </c>
      <c r="CH158" s="120">
        <f t="shared" si="300"/>
        <v>0</v>
      </c>
      <c r="CI158" s="120">
        <f t="shared" si="300"/>
        <v>0</v>
      </c>
      <c r="CJ158" s="120">
        <f t="shared" si="300"/>
        <v>0</v>
      </c>
      <c r="CK158" s="120">
        <f t="shared" si="300"/>
        <v>0</v>
      </c>
      <c r="CL158" s="120">
        <f t="shared" si="300"/>
        <v>0</v>
      </c>
      <c r="CM158" s="120">
        <f t="shared" si="300"/>
        <v>0</v>
      </c>
      <c r="CN158" s="120">
        <f t="shared" si="300"/>
        <v>0</v>
      </c>
      <c r="CO158" s="120">
        <f t="shared" si="300"/>
        <v>0</v>
      </c>
      <c r="CP158" s="120">
        <f t="shared" si="300"/>
        <v>0</v>
      </c>
      <c r="CQ158" s="120">
        <f t="shared" si="300"/>
        <v>0</v>
      </c>
      <c r="CR158" s="120">
        <f t="shared" ref="CR158:DF158" si="301">IF(CR$81=0,0,+CR78/CR$81*$AQ78)</f>
        <v>0</v>
      </c>
      <c r="CS158" s="120">
        <f t="shared" si="301"/>
        <v>0</v>
      </c>
      <c r="CT158" s="120">
        <f t="shared" si="301"/>
        <v>0</v>
      </c>
      <c r="CU158" s="120">
        <f t="shared" si="301"/>
        <v>0</v>
      </c>
      <c r="CV158" s="120">
        <f t="shared" si="301"/>
        <v>0</v>
      </c>
      <c r="CW158" s="120">
        <f t="shared" si="301"/>
        <v>0</v>
      </c>
      <c r="CX158" s="120">
        <f t="shared" si="301"/>
        <v>0</v>
      </c>
      <c r="CY158" s="120">
        <f t="shared" si="301"/>
        <v>0</v>
      </c>
      <c r="CZ158" s="120">
        <f t="shared" si="301"/>
        <v>0</v>
      </c>
      <c r="DA158" s="120">
        <f t="shared" si="301"/>
        <v>0</v>
      </c>
      <c r="DB158" s="120">
        <f t="shared" si="301"/>
        <v>0</v>
      </c>
      <c r="DC158" s="120">
        <f t="shared" si="301"/>
        <v>0</v>
      </c>
      <c r="DD158" s="120">
        <f t="shared" si="301"/>
        <v>0</v>
      </c>
      <c r="DE158" s="120">
        <f t="shared" si="301"/>
        <v>0</v>
      </c>
      <c r="DF158" s="120">
        <f t="shared" si="301"/>
        <v>0</v>
      </c>
      <c r="DG158" s="29"/>
      <c r="DH158" s="118">
        <f t="shared" ref="DH158:EF158" si="302">IF(+$M78=DH$89,$AP78,0)</f>
        <v>0</v>
      </c>
      <c r="DI158" s="118">
        <f t="shared" si="302"/>
        <v>0</v>
      </c>
      <c r="DJ158" s="118">
        <f t="shared" si="302"/>
        <v>0</v>
      </c>
      <c r="DK158" s="118">
        <f t="shared" si="302"/>
        <v>0</v>
      </c>
      <c r="DL158" s="118">
        <f t="shared" si="302"/>
        <v>0</v>
      </c>
      <c r="DM158" s="118">
        <f t="shared" si="302"/>
        <v>0</v>
      </c>
      <c r="DN158" s="118">
        <f t="shared" si="302"/>
        <v>0</v>
      </c>
      <c r="DO158" s="118">
        <f t="shared" si="302"/>
        <v>0</v>
      </c>
      <c r="DP158" s="118">
        <f t="shared" si="302"/>
        <v>0</v>
      </c>
      <c r="DQ158" s="118">
        <f t="shared" si="302"/>
        <v>0</v>
      </c>
      <c r="DR158" s="118">
        <f t="shared" si="302"/>
        <v>0</v>
      </c>
      <c r="DS158" s="118">
        <f t="shared" si="302"/>
        <v>0</v>
      </c>
      <c r="DT158" s="118">
        <f t="shared" si="302"/>
        <v>0</v>
      </c>
      <c r="DU158" s="118">
        <f t="shared" si="302"/>
        <v>0</v>
      </c>
      <c r="DV158" s="118">
        <f t="shared" si="302"/>
        <v>0</v>
      </c>
      <c r="DW158" s="118">
        <f t="shared" si="302"/>
        <v>0</v>
      </c>
      <c r="DX158" s="118">
        <f t="shared" si="302"/>
        <v>0</v>
      </c>
      <c r="DY158" s="118">
        <f t="shared" si="302"/>
        <v>0</v>
      </c>
      <c r="DZ158" s="118">
        <f t="shared" si="302"/>
        <v>0</v>
      </c>
      <c r="EA158" s="118">
        <f t="shared" si="302"/>
        <v>0</v>
      </c>
      <c r="EB158" s="118">
        <f t="shared" si="302"/>
        <v>0</v>
      </c>
      <c r="EC158" s="118">
        <f t="shared" si="302"/>
        <v>0</v>
      </c>
      <c r="ED158" s="118">
        <f t="shared" si="302"/>
        <v>0</v>
      </c>
      <c r="EE158" s="118">
        <f t="shared" si="302"/>
        <v>0</v>
      </c>
      <c r="EF158" s="118">
        <f t="shared" si="302"/>
        <v>0</v>
      </c>
    </row>
    <row r="159" spans="61:136">
      <c r="BI159" s="120">
        <f t="shared" ref="BI159:CQ159" si="303">IF(BI$81=0,0,+BI79/BI$81*$AQ79)</f>
        <v>0</v>
      </c>
      <c r="BJ159" s="120">
        <f t="shared" si="303"/>
        <v>0</v>
      </c>
      <c r="BK159" s="120">
        <f t="shared" si="303"/>
        <v>0</v>
      </c>
      <c r="BL159" s="120">
        <f t="shared" si="303"/>
        <v>0</v>
      </c>
      <c r="BM159" s="120">
        <f t="shared" si="303"/>
        <v>0</v>
      </c>
      <c r="BN159" s="120">
        <f t="shared" si="303"/>
        <v>0</v>
      </c>
      <c r="BO159" s="120">
        <f t="shared" si="303"/>
        <v>0</v>
      </c>
      <c r="BP159" s="120">
        <f t="shared" si="303"/>
        <v>0</v>
      </c>
      <c r="BQ159" s="120">
        <f t="shared" si="303"/>
        <v>0</v>
      </c>
      <c r="BR159" s="120">
        <f t="shared" si="303"/>
        <v>0</v>
      </c>
      <c r="BS159" s="120">
        <f t="shared" si="303"/>
        <v>0</v>
      </c>
      <c r="BT159" s="120">
        <f t="shared" si="303"/>
        <v>0</v>
      </c>
      <c r="BU159" s="120">
        <f t="shared" si="303"/>
        <v>0</v>
      </c>
      <c r="BV159" s="120">
        <f t="shared" si="303"/>
        <v>0</v>
      </c>
      <c r="BW159" s="120">
        <f t="shared" si="303"/>
        <v>0</v>
      </c>
      <c r="BX159" s="120">
        <f t="shared" si="303"/>
        <v>0</v>
      </c>
      <c r="BY159" s="120">
        <f t="shared" si="303"/>
        <v>0</v>
      </c>
      <c r="BZ159" s="120">
        <f t="shared" si="303"/>
        <v>0</v>
      </c>
      <c r="CA159" s="120">
        <f t="shared" si="303"/>
        <v>0</v>
      </c>
      <c r="CB159" s="120">
        <f t="shared" si="303"/>
        <v>0</v>
      </c>
      <c r="CC159" s="120">
        <f t="shared" si="303"/>
        <v>0</v>
      </c>
      <c r="CD159" s="120">
        <f t="shared" si="303"/>
        <v>0</v>
      </c>
      <c r="CE159" s="120">
        <f t="shared" si="303"/>
        <v>0</v>
      </c>
      <c r="CF159" s="120">
        <f t="shared" si="303"/>
        <v>0</v>
      </c>
      <c r="CG159" s="120">
        <f t="shared" si="303"/>
        <v>0</v>
      </c>
      <c r="CH159" s="120">
        <f t="shared" si="303"/>
        <v>0</v>
      </c>
      <c r="CI159" s="120">
        <f t="shared" si="303"/>
        <v>0</v>
      </c>
      <c r="CJ159" s="120">
        <f t="shared" si="303"/>
        <v>0</v>
      </c>
      <c r="CK159" s="120">
        <f t="shared" si="303"/>
        <v>0</v>
      </c>
      <c r="CL159" s="120">
        <f t="shared" si="303"/>
        <v>0</v>
      </c>
      <c r="CM159" s="120">
        <f t="shared" si="303"/>
        <v>0</v>
      </c>
      <c r="CN159" s="120">
        <f t="shared" si="303"/>
        <v>0</v>
      </c>
      <c r="CO159" s="120">
        <f t="shared" si="303"/>
        <v>0</v>
      </c>
      <c r="CP159" s="120">
        <f t="shared" si="303"/>
        <v>0</v>
      </c>
      <c r="CQ159" s="120">
        <f t="shared" si="303"/>
        <v>0</v>
      </c>
      <c r="CR159" s="120">
        <f t="shared" ref="CR159:DF159" si="304">IF(CR$81=0,0,+CR79/CR$81*$AQ79)</f>
        <v>0</v>
      </c>
      <c r="CS159" s="120">
        <f t="shared" si="304"/>
        <v>0</v>
      </c>
      <c r="CT159" s="120">
        <f t="shared" si="304"/>
        <v>0</v>
      </c>
      <c r="CU159" s="120">
        <f t="shared" si="304"/>
        <v>0</v>
      </c>
      <c r="CV159" s="120">
        <f t="shared" si="304"/>
        <v>0</v>
      </c>
      <c r="CW159" s="120">
        <f t="shared" si="304"/>
        <v>0</v>
      </c>
      <c r="CX159" s="120">
        <f t="shared" si="304"/>
        <v>0</v>
      </c>
      <c r="CY159" s="120">
        <f t="shared" si="304"/>
        <v>0</v>
      </c>
      <c r="CZ159" s="120">
        <f t="shared" si="304"/>
        <v>0</v>
      </c>
      <c r="DA159" s="120">
        <f t="shared" si="304"/>
        <v>0</v>
      </c>
      <c r="DB159" s="120">
        <f t="shared" si="304"/>
        <v>0</v>
      </c>
      <c r="DC159" s="120">
        <f t="shared" si="304"/>
        <v>0</v>
      </c>
      <c r="DD159" s="120">
        <f t="shared" si="304"/>
        <v>0</v>
      </c>
      <c r="DE159" s="120">
        <f t="shared" si="304"/>
        <v>0</v>
      </c>
      <c r="DF159" s="120">
        <f t="shared" si="304"/>
        <v>0</v>
      </c>
      <c r="DG159" s="29"/>
      <c r="DH159" s="118">
        <f t="shared" ref="DH159:EF159" si="305">IF(+$M79=DH$89,$AP79,0)</f>
        <v>0</v>
      </c>
      <c r="DI159" s="118">
        <f t="shared" si="305"/>
        <v>0</v>
      </c>
      <c r="DJ159" s="118">
        <f t="shared" si="305"/>
        <v>0</v>
      </c>
      <c r="DK159" s="118">
        <f t="shared" si="305"/>
        <v>0</v>
      </c>
      <c r="DL159" s="118">
        <f t="shared" si="305"/>
        <v>0</v>
      </c>
      <c r="DM159" s="118">
        <f t="shared" si="305"/>
        <v>0</v>
      </c>
      <c r="DN159" s="118">
        <f t="shared" si="305"/>
        <v>0</v>
      </c>
      <c r="DO159" s="118">
        <f t="shared" si="305"/>
        <v>0</v>
      </c>
      <c r="DP159" s="118">
        <f t="shared" si="305"/>
        <v>0</v>
      </c>
      <c r="DQ159" s="118">
        <f t="shared" si="305"/>
        <v>0</v>
      </c>
      <c r="DR159" s="118">
        <f t="shared" si="305"/>
        <v>0</v>
      </c>
      <c r="DS159" s="118">
        <f t="shared" si="305"/>
        <v>0</v>
      </c>
      <c r="DT159" s="118">
        <f t="shared" si="305"/>
        <v>0</v>
      </c>
      <c r="DU159" s="118">
        <f t="shared" si="305"/>
        <v>0</v>
      </c>
      <c r="DV159" s="118">
        <f t="shared" si="305"/>
        <v>0</v>
      </c>
      <c r="DW159" s="118">
        <f t="shared" si="305"/>
        <v>0</v>
      </c>
      <c r="DX159" s="118">
        <f t="shared" si="305"/>
        <v>0</v>
      </c>
      <c r="DY159" s="118">
        <f t="shared" si="305"/>
        <v>0</v>
      </c>
      <c r="DZ159" s="118">
        <f t="shared" si="305"/>
        <v>0</v>
      </c>
      <c r="EA159" s="118">
        <f t="shared" si="305"/>
        <v>0</v>
      </c>
      <c r="EB159" s="118">
        <f t="shared" si="305"/>
        <v>0</v>
      </c>
      <c r="EC159" s="118">
        <f t="shared" si="305"/>
        <v>0</v>
      </c>
      <c r="ED159" s="118">
        <f t="shared" si="305"/>
        <v>0</v>
      </c>
      <c r="EE159" s="118">
        <f t="shared" si="305"/>
        <v>0</v>
      </c>
      <c r="EF159" s="118">
        <f t="shared" si="305"/>
        <v>0</v>
      </c>
    </row>
    <row r="160" spans="61:136">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row>
    <row r="161" spans="61:136">
      <c r="BI161" s="120">
        <f t="shared" ref="BI161:CQ161" si="306">SUM(BI90:BI160)</f>
        <v>0</v>
      </c>
      <c r="BJ161" s="120">
        <f t="shared" si="306"/>
        <v>0</v>
      </c>
      <c r="BK161" s="120">
        <f t="shared" si="306"/>
        <v>0</v>
      </c>
      <c r="BL161" s="120">
        <f t="shared" si="306"/>
        <v>0</v>
      </c>
      <c r="BM161" s="120">
        <f t="shared" si="306"/>
        <v>0</v>
      </c>
      <c r="BN161" s="120">
        <f t="shared" si="306"/>
        <v>0</v>
      </c>
      <c r="BO161" s="120">
        <f t="shared" si="306"/>
        <v>0</v>
      </c>
      <c r="BP161" s="120">
        <f t="shared" si="306"/>
        <v>0</v>
      </c>
      <c r="BQ161" s="120">
        <f t="shared" si="306"/>
        <v>0</v>
      </c>
      <c r="BR161" s="120">
        <f t="shared" si="306"/>
        <v>0</v>
      </c>
      <c r="BS161" s="120">
        <f t="shared" si="306"/>
        <v>0</v>
      </c>
      <c r="BT161" s="120">
        <f t="shared" si="306"/>
        <v>0</v>
      </c>
      <c r="BU161" s="120">
        <f t="shared" si="306"/>
        <v>0</v>
      </c>
      <c r="BV161" s="120">
        <f t="shared" si="306"/>
        <v>0</v>
      </c>
      <c r="BW161" s="120">
        <f t="shared" si="306"/>
        <v>0</v>
      </c>
      <c r="BX161" s="120">
        <f t="shared" si="306"/>
        <v>0</v>
      </c>
      <c r="BY161" s="120">
        <f t="shared" si="306"/>
        <v>0</v>
      </c>
      <c r="BZ161" s="120">
        <f t="shared" si="306"/>
        <v>0</v>
      </c>
      <c r="CA161" s="120">
        <f t="shared" si="306"/>
        <v>0</v>
      </c>
      <c r="CB161" s="120">
        <f t="shared" si="306"/>
        <v>0</v>
      </c>
      <c r="CC161" s="120">
        <f t="shared" si="306"/>
        <v>0</v>
      </c>
      <c r="CD161" s="120">
        <f t="shared" si="306"/>
        <v>0</v>
      </c>
      <c r="CE161" s="120">
        <f t="shared" si="306"/>
        <v>0</v>
      </c>
      <c r="CF161" s="120">
        <f t="shared" si="306"/>
        <v>0</v>
      </c>
      <c r="CG161" s="120">
        <f t="shared" si="306"/>
        <v>0</v>
      </c>
      <c r="CH161" s="120">
        <f t="shared" si="306"/>
        <v>0</v>
      </c>
      <c r="CI161" s="120">
        <f t="shared" si="306"/>
        <v>0</v>
      </c>
      <c r="CJ161" s="120">
        <f t="shared" si="306"/>
        <v>0</v>
      </c>
      <c r="CK161" s="120">
        <f t="shared" si="306"/>
        <v>0</v>
      </c>
      <c r="CL161" s="120">
        <f t="shared" si="306"/>
        <v>0</v>
      </c>
      <c r="CM161" s="120">
        <f t="shared" si="306"/>
        <v>0</v>
      </c>
      <c r="CN161" s="120">
        <f t="shared" si="306"/>
        <v>0</v>
      </c>
      <c r="CO161" s="120">
        <f t="shared" si="306"/>
        <v>0</v>
      </c>
      <c r="CP161" s="120">
        <f t="shared" si="306"/>
        <v>0</v>
      </c>
      <c r="CQ161" s="120">
        <f t="shared" si="306"/>
        <v>0</v>
      </c>
      <c r="CR161" s="120">
        <f t="shared" ref="CR161:DF161" si="307">SUM(CR90:CR160)</f>
        <v>0</v>
      </c>
      <c r="CS161" s="120">
        <f t="shared" si="307"/>
        <v>0</v>
      </c>
      <c r="CT161" s="120">
        <f t="shared" si="307"/>
        <v>0</v>
      </c>
      <c r="CU161" s="120">
        <f t="shared" si="307"/>
        <v>0</v>
      </c>
      <c r="CV161" s="120">
        <f t="shared" si="307"/>
        <v>0</v>
      </c>
      <c r="CW161" s="120">
        <f t="shared" si="307"/>
        <v>0</v>
      </c>
      <c r="CX161" s="120">
        <f t="shared" si="307"/>
        <v>0</v>
      </c>
      <c r="CY161" s="120">
        <f t="shared" si="307"/>
        <v>0</v>
      </c>
      <c r="CZ161" s="120">
        <f t="shared" si="307"/>
        <v>0</v>
      </c>
      <c r="DA161" s="120">
        <f t="shared" si="307"/>
        <v>0</v>
      </c>
      <c r="DB161" s="120">
        <f t="shared" si="307"/>
        <v>0</v>
      </c>
      <c r="DC161" s="120">
        <f t="shared" si="307"/>
        <v>0</v>
      </c>
      <c r="DD161" s="120">
        <f t="shared" si="307"/>
        <v>0</v>
      </c>
      <c r="DE161" s="120">
        <f t="shared" si="307"/>
        <v>0</v>
      </c>
      <c r="DF161" s="120">
        <f t="shared" si="307"/>
        <v>0</v>
      </c>
      <c r="DG161" s="29"/>
      <c r="DH161" s="119">
        <f t="shared" ref="DH161:EF161" si="308">SUM(DH90:DH160)</f>
        <v>0</v>
      </c>
      <c r="DI161" s="119">
        <f t="shared" si="308"/>
        <v>0</v>
      </c>
      <c r="DJ161" s="119">
        <f t="shared" si="308"/>
        <v>0</v>
      </c>
      <c r="DK161" s="119">
        <f t="shared" si="308"/>
        <v>0</v>
      </c>
      <c r="DL161" s="119">
        <f t="shared" si="308"/>
        <v>0</v>
      </c>
      <c r="DM161" s="119">
        <f t="shared" si="308"/>
        <v>0</v>
      </c>
      <c r="DN161" s="119">
        <f t="shared" si="308"/>
        <v>0</v>
      </c>
      <c r="DO161" s="119">
        <f t="shared" si="308"/>
        <v>0</v>
      </c>
      <c r="DP161" s="119">
        <f t="shared" si="308"/>
        <v>0</v>
      </c>
      <c r="DQ161" s="119">
        <f t="shared" si="308"/>
        <v>0</v>
      </c>
      <c r="DR161" s="119">
        <f t="shared" si="308"/>
        <v>0</v>
      </c>
      <c r="DS161" s="119">
        <f t="shared" si="308"/>
        <v>0</v>
      </c>
      <c r="DT161" s="119">
        <f t="shared" si="308"/>
        <v>0</v>
      </c>
      <c r="DU161" s="119">
        <f t="shared" si="308"/>
        <v>0</v>
      </c>
      <c r="DV161" s="119">
        <f t="shared" si="308"/>
        <v>0</v>
      </c>
      <c r="DW161" s="119">
        <f t="shared" si="308"/>
        <v>0</v>
      </c>
      <c r="DX161" s="119">
        <f t="shared" si="308"/>
        <v>0</v>
      </c>
      <c r="DY161" s="119">
        <f t="shared" si="308"/>
        <v>0</v>
      </c>
      <c r="DZ161" s="119">
        <f t="shared" si="308"/>
        <v>0</v>
      </c>
      <c r="EA161" s="119">
        <f t="shared" si="308"/>
        <v>0</v>
      </c>
      <c r="EB161" s="119">
        <f t="shared" si="308"/>
        <v>0</v>
      </c>
      <c r="EC161" s="119">
        <f t="shared" si="308"/>
        <v>0</v>
      </c>
      <c r="ED161" s="119">
        <f t="shared" si="308"/>
        <v>0</v>
      </c>
      <c r="EE161" s="119">
        <f t="shared" si="308"/>
        <v>0</v>
      </c>
      <c r="EF161" s="119">
        <f t="shared" si="308"/>
        <v>0</v>
      </c>
    </row>
    <row r="164" spans="61:136" ht="45">
      <c r="BI164" s="20" t="s">
        <v>171</v>
      </c>
    </row>
    <row r="165" spans="61:136">
      <c r="BI165" s="25">
        <v>1</v>
      </c>
      <c r="BJ165" s="25">
        <f>1+BI165</f>
        <v>2</v>
      </c>
      <c r="BK165" s="25">
        <f t="shared" ref="BK165:CQ165" si="309">1+BJ165</f>
        <v>3</v>
      </c>
      <c r="BL165" s="25">
        <f t="shared" si="309"/>
        <v>4</v>
      </c>
      <c r="BM165" s="25">
        <f t="shared" si="309"/>
        <v>5</v>
      </c>
      <c r="BN165" s="25">
        <f t="shared" si="309"/>
        <v>6</v>
      </c>
      <c r="BO165" s="25">
        <f t="shared" si="309"/>
        <v>7</v>
      </c>
      <c r="BP165" s="25">
        <f t="shared" si="309"/>
        <v>8</v>
      </c>
      <c r="BQ165" s="25">
        <f t="shared" si="309"/>
        <v>9</v>
      </c>
      <c r="BR165" s="25">
        <f t="shared" si="309"/>
        <v>10</v>
      </c>
      <c r="BS165" s="25">
        <f t="shared" si="309"/>
        <v>11</v>
      </c>
      <c r="BT165" s="25">
        <f t="shared" si="309"/>
        <v>12</v>
      </c>
      <c r="BU165" s="25">
        <f t="shared" si="309"/>
        <v>13</v>
      </c>
      <c r="BV165" s="25">
        <f t="shared" si="309"/>
        <v>14</v>
      </c>
      <c r="BW165" s="25">
        <f t="shared" si="309"/>
        <v>15</v>
      </c>
      <c r="BX165" s="25">
        <f t="shared" si="309"/>
        <v>16</v>
      </c>
      <c r="BY165" s="25">
        <f t="shared" si="309"/>
        <v>17</v>
      </c>
      <c r="BZ165" s="25">
        <f t="shared" si="309"/>
        <v>18</v>
      </c>
      <c r="CA165" s="25">
        <f t="shared" si="309"/>
        <v>19</v>
      </c>
      <c r="CB165" s="25">
        <f t="shared" si="309"/>
        <v>20</v>
      </c>
      <c r="CC165" s="25">
        <f t="shared" si="309"/>
        <v>21</v>
      </c>
      <c r="CD165" s="25">
        <f t="shared" si="309"/>
        <v>22</v>
      </c>
      <c r="CE165" s="25">
        <f t="shared" si="309"/>
        <v>23</v>
      </c>
      <c r="CF165" s="25">
        <f t="shared" si="309"/>
        <v>24</v>
      </c>
      <c r="CG165" s="25">
        <f t="shared" si="309"/>
        <v>25</v>
      </c>
      <c r="CH165" s="25">
        <f t="shared" si="309"/>
        <v>26</v>
      </c>
      <c r="CI165" s="25">
        <f t="shared" si="309"/>
        <v>27</v>
      </c>
      <c r="CJ165" s="25">
        <f t="shared" si="309"/>
        <v>28</v>
      </c>
      <c r="CK165" s="25">
        <f t="shared" si="309"/>
        <v>29</v>
      </c>
      <c r="CL165" s="25">
        <f t="shared" si="309"/>
        <v>30</v>
      </c>
      <c r="CM165" s="25">
        <f t="shared" si="309"/>
        <v>31</v>
      </c>
      <c r="CN165" s="25">
        <f t="shared" si="309"/>
        <v>32</v>
      </c>
      <c r="CO165" s="25">
        <f t="shared" si="309"/>
        <v>33</v>
      </c>
      <c r="CP165" s="25">
        <f t="shared" si="309"/>
        <v>34</v>
      </c>
      <c r="CQ165" s="25">
        <f t="shared" si="309"/>
        <v>35</v>
      </c>
      <c r="CR165" s="25">
        <f t="shared" ref="CR165:DF165" si="310">1+CQ165</f>
        <v>36</v>
      </c>
      <c r="CS165" s="25">
        <f t="shared" si="310"/>
        <v>37</v>
      </c>
      <c r="CT165" s="25">
        <f t="shared" si="310"/>
        <v>38</v>
      </c>
      <c r="CU165" s="25">
        <f t="shared" si="310"/>
        <v>39</v>
      </c>
      <c r="CV165" s="25">
        <f t="shared" si="310"/>
        <v>40</v>
      </c>
      <c r="CW165" s="25">
        <f t="shared" si="310"/>
        <v>41</v>
      </c>
      <c r="CX165" s="25">
        <f t="shared" si="310"/>
        <v>42</v>
      </c>
      <c r="CY165" s="25">
        <f t="shared" si="310"/>
        <v>43</v>
      </c>
      <c r="CZ165" s="25">
        <f t="shared" si="310"/>
        <v>44</v>
      </c>
      <c r="DA165" s="25">
        <f t="shared" si="310"/>
        <v>45</v>
      </c>
      <c r="DB165" s="25">
        <f t="shared" si="310"/>
        <v>46</v>
      </c>
      <c r="DC165" s="25">
        <f t="shared" si="310"/>
        <v>47</v>
      </c>
      <c r="DD165" s="25">
        <f t="shared" si="310"/>
        <v>48</v>
      </c>
      <c r="DE165" s="25">
        <f t="shared" si="310"/>
        <v>49</v>
      </c>
      <c r="DF165" s="25">
        <f t="shared" si="310"/>
        <v>50</v>
      </c>
      <c r="DG165" s="31"/>
    </row>
    <row r="166" spans="61:136">
      <c r="BI166" s="118">
        <f t="shared" ref="BI166:CQ166" si="311">IF(+$M10=BI$165,$AW10,0)</f>
        <v>0</v>
      </c>
      <c r="BJ166" s="118">
        <f t="shared" si="311"/>
        <v>0</v>
      </c>
      <c r="BK166" s="118">
        <f t="shared" si="311"/>
        <v>0</v>
      </c>
      <c r="BL166" s="118">
        <f t="shared" si="311"/>
        <v>0</v>
      </c>
      <c r="BM166" s="118">
        <f t="shared" si="311"/>
        <v>0</v>
      </c>
      <c r="BN166" s="118">
        <f t="shared" si="311"/>
        <v>0</v>
      </c>
      <c r="BO166" s="118">
        <f t="shared" si="311"/>
        <v>0</v>
      </c>
      <c r="BP166" s="118">
        <f t="shared" si="311"/>
        <v>0</v>
      </c>
      <c r="BQ166" s="118">
        <f t="shared" si="311"/>
        <v>0</v>
      </c>
      <c r="BR166" s="118">
        <f t="shared" si="311"/>
        <v>0</v>
      </c>
      <c r="BS166" s="118">
        <f t="shared" si="311"/>
        <v>0</v>
      </c>
      <c r="BT166" s="118">
        <f t="shared" si="311"/>
        <v>0</v>
      </c>
      <c r="BU166" s="118">
        <f t="shared" si="311"/>
        <v>0</v>
      </c>
      <c r="BV166" s="118">
        <f t="shared" si="311"/>
        <v>0</v>
      </c>
      <c r="BW166" s="118">
        <f t="shared" si="311"/>
        <v>0</v>
      </c>
      <c r="BX166" s="118">
        <f t="shared" si="311"/>
        <v>0</v>
      </c>
      <c r="BY166" s="118">
        <f t="shared" si="311"/>
        <v>0</v>
      </c>
      <c r="BZ166" s="118">
        <f t="shared" si="311"/>
        <v>0</v>
      </c>
      <c r="CA166" s="118">
        <f t="shared" si="311"/>
        <v>0</v>
      </c>
      <c r="CB166" s="118">
        <f t="shared" si="311"/>
        <v>0</v>
      </c>
      <c r="CC166" s="118">
        <f t="shared" si="311"/>
        <v>0</v>
      </c>
      <c r="CD166" s="118">
        <f t="shared" si="311"/>
        <v>0</v>
      </c>
      <c r="CE166" s="118">
        <f t="shared" si="311"/>
        <v>0</v>
      </c>
      <c r="CF166" s="118">
        <f t="shared" si="311"/>
        <v>0</v>
      </c>
      <c r="CG166" s="118">
        <f t="shared" si="311"/>
        <v>0</v>
      </c>
      <c r="CH166" s="118">
        <f t="shared" si="311"/>
        <v>0</v>
      </c>
      <c r="CI166" s="118">
        <f t="shared" si="311"/>
        <v>0</v>
      </c>
      <c r="CJ166" s="118">
        <f t="shared" si="311"/>
        <v>0</v>
      </c>
      <c r="CK166" s="118">
        <f t="shared" si="311"/>
        <v>0</v>
      </c>
      <c r="CL166" s="118">
        <f t="shared" si="311"/>
        <v>0</v>
      </c>
      <c r="CM166" s="118">
        <f t="shared" si="311"/>
        <v>0</v>
      </c>
      <c r="CN166" s="118">
        <f t="shared" si="311"/>
        <v>0</v>
      </c>
      <c r="CO166" s="118">
        <f t="shared" si="311"/>
        <v>0</v>
      </c>
      <c r="CP166" s="118">
        <f t="shared" si="311"/>
        <v>0</v>
      </c>
      <c r="CQ166" s="118">
        <f t="shared" si="311"/>
        <v>0</v>
      </c>
      <c r="CR166" s="118">
        <f t="shared" ref="CR166:DF166" si="312">IF(+$M10=CR$165,$AW10,0)</f>
        <v>0</v>
      </c>
      <c r="CS166" s="118">
        <f t="shared" si="312"/>
        <v>0</v>
      </c>
      <c r="CT166" s="118">
        <f t="shared" si="312"/>
        <v>0</v>
      </c>
      <c r="CU166" s="118">
        <f t="shared" si="312"/>
        <v>0</v>
      </c>
      <c r="CV166" s="118">
        <f t="shared" si="312"/>
        <v>0</v>
      </c>
      <c r="CW166" s="118">
        <f t="shared" si="312"/>
        <v>0</v>
      </c>
      <c r="CX166" s="118">
        <f t="shared" si="312"/>
        <v>0</v>
      </c>
      <c r="CY166" s="118">
        <f t="shared" si="312"/>
        <v>0</v>
      </c>
      <c r="CZ166" s="118">
        <f t="shared" si="312"/>
        <v>0</v>
      </c>
      <c r="DA166" s="118">
        <f t="shared" si="312"/>
        <v>0</v>
      </c>
      <c r="DB166" s="118">
        <f t="shared" si="312"/>
        <v>0</v>
      </c>
      <c r="DC166" s="118">
        <f t="shared" si="312"/>
        <v>0</v>
      </c>
      <c r="DD166" s="118">
        <f t="shared" si="312"/>
        <v>0</v>
      </c>
      <c r="DE166" s="118">
        <f t="shared" si="312"/>
        <v>0</v>
      </c>
      <c r="DF166" s="118">
        <f t="shared" si="312"/>
        <v>0</v>
      </c>
      <c r="DG166" s="32"/>
    </row>
    <row r="167" spans="61:136">
      <c r="BI167" s="118">
        <f t="shared" ref="BI167:CQ167" si="313">IF(+$M11=BI$165,$AW11,0)</f>
        <v>0</v>
      </c>
      <c r="BJ167" s="118">
        <f t="shared" si="313"/>
        <v>0</v>
      </c>
      <c r="BK167" s="118">
        <f t="shared" si="313"/>
        <v>0</v>
      </c>
      <c r="BL167" s="118">
        <f t="shared" si="313"/>
        <v>0</v>
      </c>
      <c r="BM167" s="118">
        <f t="shared" si="313"/>
        <v>0</v>
      </c>
      <c r="BN167" s="118">
        <f t="shared" si="313"/>
        <v>0</v>
      </c>
      <c r="BO167" s="118">
        <f t="shared" si="313"/>
        <v>0</v>
      </c>
      <c r="BP167" s="118">
        <f t="shared" si="313"/>
        <v>0</v>
      </c>
      <c r="BQ167" s="118">
        <f t="shared" si="313"/>
        <v>0</v>
      </c>
      <c r="BR167" s="118">
        <f t="shared" si="313"/>
        <v>0</v>
      </c>
      <c r="BS167" s="118">
        <f t="shared" si="313"/>
        <v>0</v>
      </c>
      <c r="BT167" s="118">
        <f t="shared" si="313"/>
        <v>0</v>
      </c>
      <c r="BU167" s="118">
        <f t="shared" si="313"/>
        <v>0</v>
      </c>
      <c r="BV167" s="118">
        <f t="shared" si="313"/>
        <v>0</v>
      </c>
      <c r="BW167" s="118">
        <f t="shared" si="313"/>
        <v>0</v>
      </c>
      <c r="BX167" s="118">
        <f t="shared" si="313"/>
        <v>0</v>
      </c>
      <c r="BY167" s="118">
        <f t="shared" si="313"/>
        <v>0</v>
      </c>
      <c r="BZ167" s="118">
        <f t="shared" si="313"/>
        <v>0</v>
      </c>
      <c r="CA167" s="118">
        <f t="shared" si="313"/>
        <v>0</v>
      </c>
      <c r="CB167" s="118">
        <f t="shared" si="313"/>
        <v>0</v>
      </c>
      <c r="CC167" s="118">
        <f t="shared" si="313"/>
        <v>0</v>
      </c>
      <c r="CD167" s="118">
        <f t="shared" si="313"/>
        <v>0</v>
      </c>
      <c r="CE167" s="118">
        <f t="shared" si="313"/>
        <v>0</v>
      </c>
      <c r="CF167" s="118">
        <f t="shared" si="313"/>
        <v>0</v>
      </c>
      <c r="CG167" s="118">
        <f t="shared" si="313"/>
        <v>0</v>
      </c>
      <c r="CH167" s="118">
        <f t="shared" si="313"/>
        <v>0</v>
      </c>
      <c r="CI167" s="118">
        <f t="shared" si="313"/>
        <v>0</v>
      </c>
      <c r="CJ167" s="118">
        <f t="shared" si="313"/>
        <v>0</v>
      </c>
      <c r="CK167" s="118">
        <f t="shared" si="313"/>
        <v>0</v>
      </c>
      <c r="CL167" s="118">
        <f t="shared" si="313"/>
        <v>0</v>
      </c>
      <c r="CM167" s="118">
        <f t="shared" si="313"/>
        <v>0</v>
      </c>
      <c r="CN167" s="118">
        <f t="shared" si="313"/>
        <v>0</v>
      </c>
      <c r="CO167" s="118">
        <f t="shared" si="313"/>
        <v>0</v>
      </c>
      <c r="CP167" s="118">
        <f t="shared" si="313"/>
        <v>0</v>
      </c>
      <c r="CQ167" s="118">
        <f t="shared" si="313"/>
        <v>0</v>
      </c>
      <c r="CR167" s="118">
        <f t="shared" ref="CR167:DF167" si="314">IF(+$M11=CR$165,$AW11,0)</f>
        <v>0</v>
      </c>
      <c r="CS167" s="118">
        <f t="shared" si="314"/>
        <v>0</v>
      </c>
      <c r="CT167" s="118">
        <f t="shared" si="314"/>
        <v>0</v>
      </c>
      <c r="CU167" s="118">
        <f t="shared" si="314"/>
        <v>0</v>
      </c>
      <c r="CV167" s="118">
        <f t="shared" si="314"/>
        <v>0</v>
      </c>
      <c r="CW167" s="118">
        <f t="shared" si="314"/>
        <v>0</v>
      </c>
      <c r="CX167" s="118">
        <f t="shared" si="314"/>
        <v>0</v>
      </c>
      <c r="CY167" s="118">
        <f t="shared" si="314"/>
        <v>0</v>
      </c>
      <c r="CZ167" s="118">
        <f t="shared" si="314"/>
        <v>0</v>
      </c>
      <c r="DA167" s="118">
        <f t="shared" si="314"/>
        <v>0</v>
      </c>
      <c r="DB167" s="118">
        <f t="shared" si="314"/>
        <v>0</v>
      </c>
      <c r="DC167" s="118">
        <f t="shared" si="314"/>
        <v>0</v>
      </c>
      <c r="DD167" s="118">
        <f t="shared" si="314"/>
        <v>0</v>
      </c>
      <c r="DE167" s="118">
        <f t="shared" si="314"/>
        <v>0</v>
      </c>
      <c r="DF167" s="118">
        <f t="shared" si="314"/>
        <v>0</v>
      </c>
      <c r="DG167" s="32"/>
    </row>
    <row r="168" spans="61:136">
      <c r="BI168" s="118">
        <f t="shared" ref="BI168:CQ168" si="315">IF(+$M12=BI$165,$AW12,0)</f>
        <v>0</v>
      </c>
      <c r="BJ168" s="118">
        <f t="shared" si="315"/>
        <v>0</v>
      </c>
      <c r="BK168" s="118">
        <f t="shared" si="315"/>
        <v>0</v>
      </c>
      <c r="BL168" s="118">
        <f t="shared" si="315"/>
        <v>0</v>
      </c>
      <c r="BM168" s="118">
        <f t="shared" si="315"/>
        <v>0</v>
      </c>
      <c r="BN168" s="118">
        <f t="shared" si="315"/>
        <v>0</v>
      </c>
      <c r="BO168" s="118">
        <f t="shared" si="315"/>
        <v>0</v>
      </c>
      <c r="BP168" s="118">
        <f t="shared" si="315"/>
        <v>0</v>
      </c>
      <c r="BQ168" s="118">
        <f t="shared" si="315"/>
        <v>0</v>
      </c>
      <c r="BR168" s="118">
        <f t="shared" si="315"/>
        <v>0</v>
      </c>
      <c r="BS168" s="118">
        <f t="shared" si="315"/>
        <v>0</v>
      </c>
      <c r="BT168" s="118">
        <f t="shared" si="315"/>
        <v>0</v>
      </c>
      <c r="BU168" s="118">
        <f t="shared" si="315"/>
        <v>0</v>
      </c>
      <c r="BV168" s="118">
        <f t="shared" si="315"/>
        <v>0</v>
      </c>
      <c r="BW168" s="118">
        <f t="shared" si="315"/>
        <v>0</v>
      </c>
      <c r="BX168" s="118">
        <f t="shared" si="315"/>
        <v>0</v>
      </c>
      <c r="BY168" s="118">
        <f t="shared" si="315"/>
        <v>0</v>
      </c>
      <c r="BZ168" s="118">
        <f t="shared" si="315"/>
        <v>0</v>
      </c>
      <c r="CA168" s="118">
        <f t="shared" si="315"/>
        <v>0</v>
      </c>
      <c r="CB168" s="118">
        <f t="shared" si="315"/>
        <v>0</v>
      </c>
      <c r="CC168" s="118">
        <f t="shared" si="315"/>
        <v>0</v>
      </c>
      <c r="CD168" s="118">
        <f t="shared" si="315"/>
        <v>0</v>
      </c>
      <c r="CE168" s="118">
        <f t="shared" si="315"/>
        <v>0</v>
      </c>
      <c r="CF168" s="118">
        <f t="shared" si="315"/>
        <v>0</v>
      </c>
      <c r="CG168" s="118">
        <f t="shared" si="315"/>
        <v>0</v>
      </c>
      <c r="CH168" s="118">
        <f t="shared" si="315"/>
        <v>0</v>
      </c>
      <c r="CI168" s="118">
        <f t="shared" si="315"/>
        <v>0</v>
      </c>
      <c r="CJ168" s="118">
        <f t="shared" si="315"/>
        <v>0</v>
      </c>
      <c r="CK168" s="118">
        <f t="shared" si="315"/>
        <v>0</v>
      </c>
      <c r="CL168" s="118">
        <f t="shared" si="315"/>
        <v>0</v>
      </c>
      <c r="CM168" s="118">
        <f t="shared" si="315"/>
        <v>0</v>
      </c>
      <c r="CN168" s="118">
        <f t="shared" si="315"/>
        <v>0</v>
      </c>
      <c r="CO168" s="118">
        <f t="shared" si="315"/>
        <v>0</v>
      </c>
      <c r="CP168" s="118">
        <f t="shared" si="315"/>
        <v>0</v>
      </c>
      <c r="CQ168" s="118">
        <f t="shared" si="315"/>
        <v>0</v>
      </c>
      <c r="CR168" s="118">
        <f t="shared" ref="CR168:DF168" si="316">IF(+$M12=CR$165,$AW12,0)</f>
        <v>0</v>
      </c>
      <c r="CS168" s="118">
        <f t="shared" si="316"/>
        <v>0</v>
      </c>
      <c r="CT168" s="118">
        <f t="shared" si="316"/>
        <v>0</v>
      </c>
      <c r="CU168" s="118">
        <f t="shared" si="316"/>
        <v>0</v>
      </c>
      <c r="CV168" s="118">
        <f t="shared" si="316"/>
        <v>0</v>
      </c>
      <c r="CW168" s="118">
        <f t="shared" si="316"/>
        <v>0</v>
      </c>
      <c r="CX168" s="118">
        <f t="shared" si="316"/>
        <v>0</v>
      </c>
      <c r="CY168" s="118">
        <f t="shared" si="316"/>
        <v>0</v>
      </c>
      <c r="CZ168" s="118">
        <f t="shared" si="316"/>
        <v>0</v>
      </c>
      <c r="DA168" s="118">
        <f t="shared" si="316"/>
        <v>0</v>
      </c>
      <c r="DB168" s="118">
        <f t="shared" si="316"/>
        <v>0</v>
      </c>
      <c r="DC168" s="118">
        <f t="shared" si="316"/>
        <v>0</v>
      </c>
      <c r="DD168" s="118">
        <f t="shared" si="316"/>
        <v>0</v>
      </c>
      <c r="DE168" s="118">
        <f t="shared" si="316"/>
        <v>0</v>
      </c>
      <c r="DF168" s="118">
        <f t="shared" si="316"/>
        <v>0</v>
      </c>
      <c r="DG168" s="32"/>
    </row>
    <row r="169" spans="61:136">
      <c r="BI169" s="118">
        <f t="shared" ref="BI169:CQ169" si="317">IF(+$M13=BI$165,$AW13,0)</f>
        <v>0</v>
      </c>
      <c r="BJ169" s="118">
        <f t="shared" si="317"/>
        <v>0</v>
      </c>
      <c r="BK169" s="118">
        <f t="shared" si="317"/>
        <v>0</v>
      </c>
      <c r="BL169" s="118">
        <f t="shared" si="317"/>
        <v>0</v>
      </c>
      <c r="BM169" s="118">
        <f t="shared" si="317"/>
        <v>0</v>
      </c>
      <c r="BN169" s="118">
        <f t="shared" si="317"/>
        <v>0</v>
      </c>
      <c r="BO169" s="118">
        <f t="shared" si="317"/>
        <v>0</v>
      </c>
      <c r="BP169" s="118">
        <f t="shared" si="317"/>
        <v>0</v>
      </c>
      <c r="BQ169" s="118">
        <f t="shared" si="317"/>
        <v>0</v>
      </c>
      <c r="BR169" s="118">
        <f t="shared" si="317"/>
        <v>0</v>
      </c>
      <c r="BS169" s="118">
        <f t="shared" si="317"/>
        <v>0</v>
      </c>
      <c r="BT169" s="118">
        <f t="shared" si="317"/>
        <v>0</v>
      </c>
      <c r="BU169" s="118">
        <f t="shared" si="317"/>
        <v>0</v>
      </c>
      <c r="BV169" s="118">
        <f t="shared" si="317"/>
        <v>0</v>
      </c>
      <c r="BW169" s="118">
        <f t="shared" si="317"/>
        <v>0</v>
      </c>
      <c r="BX169" s="118">
        <f t="shared" si="317"/>
        <v>0</v>
      </c>
      <c r="BY169" s="118">
        <f t="shared" si="317"/>
        <v>0</v>
      </c>
      <c r="BZ169" s="118">
        <f t="shared" si="317"/>
        <v>0</v>
      </c>
      <c r="CA169" s="118">
        <f t="shared" si="317"/>
        <v>0</v>
      </c>
      <c r="CB169" s="118">
        <f t="shared" si="317"/>
        <v>0</v>
      </c>
      <c r="CC169" s="118">
        <f t="shared" si="317"/>
        <v>0</v>
      </c>
      <c r="CD169" s="118">
        <f t="shared" si="317"/>
        <v>0</v>
      </c>
      <c r="CE169" s="118">
        <f t="shared" si="317"/>
        <v>0</v>
      </c>
      <c r="CF169" s="118">
        <f t="shared" si="317"/>
        <v>0</v>
      </c>
      <c r="CG169" s="118">
        <f t="shared" si="317"/>
        <v>0</v>
      </c>
      <c r="CH169" s="118">
        <f t="shared" si="317"/>
        <v>0</v>
      </c>
      <c r="CI169" s="118">
        <f t="shared" si="317"/>
        <v>0</v>
      </c>
      <c r="CJ169" s="118">
        <f t="shared" si="317"/>
        <v>0</v>
      </c>
      <c r="CK169" s="118">
        <f t="shared" si="317"/>
        <v>0</v>
      </c>
      <c r="CL169" s="118">
        <f t="shared" si="317"/>
        <v>0</v>
      </c>
      <c r="CM169" s="118">
        <f t="shared" si="317"/>
        <v>0</v>
      </c>
      <c r="CN169" s="118">
        <f t="shared" si="317"/>
        <v>0</v>
      </c>
      <c r="CO169" s="118">
        <f t="shared" si="317"/>
        <v>0</v>
      </c>
      <c r="CP169" s="118">
        <f t="shared" si="317"/>
        <v>0</v>
      </c>
      <c r="CQ169" s="118">
        <f t="shared" si="317"/>
        <v>0</v>
      </c>
      <c r="CR169" s="118">
        <f t="shared" ref="CR169:DF169" si="318">IF(+$M13=CR$165,$AW13,0)</f>
        <v>0</v>
      </c>
      <c r="CS169" s="118">
        <f t="shared" si="318"/>
        <v>0</v>
      </c>
      <c r="CT169" s="118">
        <f t="shared" si="318"/>
        <v>0</v>
      </c>
      <c r="CU169" s="118">
        <f t="shared" si="318"/>
        <v>0</v>
      </c>
      <c r="CV169" s="118">
        <f t="shared" si="318"/>
        <v>0</v>
      </c>
      <c r="CW169" s="118">
        <f t="shared" si="318"/>
        <v>0</v>
      </c>
      <c r="CX169" s="118">
        <f t="shared" si="318"/>
        <v>0</v>
      </c>
      <c r="CY169" s="118">
        <f t="shared" si="318"/>
        <v>0</v>
      </c>
      <c r="CZ169" s="118">
        <f t="shared" si="318"/>
        <v>0</v>
      </c>
      <c r="DA169" s="118">
        <f t="shared" si="318"/>
        <v>0</v>
      </c>
      <c r="DB169" s="118">
        <f t="shared" si="318"/>
        <v>0</v>
      </c>
      <c r="DC169" s="118">
        <f t="shared" si="318"/>
        <v>0</v>
      </c>
      <c r="DD169" s="118">
        <f t="shared" si="318"/>
        <v>0</v>
      </c>
      <c r="DE169" s="118">
        <f t="shared" si="318"/>
        <v>0</v>
      </c>
      <c r="DF169" s="118">
        <f t="shared" si="318"/>
        <v>0</v>
      </c>
      <c r="DG169" s="32"/>
    </row>
    <row r="170" spans="61:136">
      <c r="BI170" s="118">
        <f t="shared" ref="BI170:CQ170" si="319">IF(+$M14=BI$165,$AW14,0)</f>
        <v>0</v>
      </c>
      <c r="BJ170" s="118">
        <f t="shared" si="319"/>
        <v>0</v>
      </c>
      <c r="BK170" s="118">
        <f t="shared" si="319"/>
        <v>0</v>
      </c>
      <c r="BL170" s="118">
        <f t="shared" si="319"/>
        <v>0</v>
      </c>
      <c r="BM170" s="118">
        <f t="shared" si="319"/>
        <v>0</v>
      </c>
      <c r="BN170" s="118">
        <f t="shared" si="319"/>
        <v>0</v>
      </c>
      <c r="BO170" s="118">
        <f t="shared" si="319"/>
        <v>0</v>
      </c>
      <c r="BP170" s="118">
        <f t="shared" si="319"/>
        <v>0</v>
      </c>
      <c r="BQ170" s="118">
        <f t="shared" si="319"/>
        <v>0</v>
      </c>
      <c r="BR170" s="118">
        <f t="shared" si="319"/>
        <v>0</v>
      </c>
      <c r="BS170" s="118">
        <f t="shared" si="319"/>
        <v>0</v>
      </c>
      <c r="BT170" s="118">
        <f t="shared" si="319"/>
        <v>0</v>
      </c>
      <c r="BU170" s="118">
        <f t="shared" si="319"/>
        <v>0</v>
      </c>
      <c r="BV170" s="118">
        <f t="shared" si="319"/>
        <v>0</v>
      </c>
      <c r="BW170" s="118">
        <f t="shared" si="319"/>
        <v>0</v>
      </c>
      <c r="BX170" s="118">
        <f t="shared" si="319"/>
        <v>0</v>
      </c>
      <c r="BY170" s="118">
        <f t="shared" si="319"/>
        <v>0</v>
      </c>
      <c r="BZ170" s="118">
        <f t="shared" si="319"/>
        <v>0</v>
      </c>
      <c r="CA170" s="118">
        <f t="shared" si="319"/>
        <v>0</v>
      </c>
      <c r="CB170" s="118">
        <f t="shared" si="319"/>
        <v>0</v>
      </c>
      <c r="CC170" s="118">
        <f t="shared" si="319"/>
        <v>0</v>
      </c>
      <c r="CD170" s="118">
        <f t="shared" si="319"/>
        <v>0</v>
      </c>
      <c r="CE170" s="118">
        <f t="shared" si="319"/>
        <v>0</v>
      </c>
      <c r="CF170" s="118">
        <f t="shared" si="319"/>
        <v>0</v>
      </c>
      <c r="CG170" s="118">
        <f t="shared" si="319"/>
        <v>0</v>
      </c>
      <c r="CH170" s="118">
        <f t="shared" si="319"/>
        <v>0</v>
      </c>
      <c r="CI170" s="118">
        <f t="shared" si="319"/>
        <v>0</v>
      </c>
      <c r="CJ170" s="118">
        <f t="shared" si="319"/>
        <v>0</v>
      </c>
      <c r="CK170" s="118">
        <f t="shared" si="319"/>
        <v>0</v>
      </c>
      <c r="CL170" s="118">
        <f t="shared" si="319"/>
        <v>0</v>
      </c>
      <c r="CM170" s="118">
        <f t="shared" si="319"/>
        <v>0</v>
      </c>
      <c r="CN170" s="118">
        <f t="shared" si="319"/>
        <v>0</v>
      </c>
      <c r="CO170" s="118">
        <f t="shared" si="319"/>
        <v>0</v>
      </c>
      <c r="CP170" s="118">
        <f t="shared" si="319"/>
        <v>0</v>
      </c>
      <c r="CQ170" s="118">
        <f t="shared" si="319"/>
        <v>0</v>
      </c>
      <c r="CR170" s="118">
        <f t="shared" ref="CR170:DF170" si="320">IF(+$M14=CR$165,$AW14,0)</f>
        <v>0</v>
      </c>
      <c r="CS170" s="118">
        <f t="shared" si="320"/>
        <v>0</v>
      </c>
      <c r="CT170" s="118">
        <f t="shared" si="320"/>
        <v>0</v>
      </c>
      <c r="CU170" s="118">
        <f t="shared" si="320"/>
        <v>0</v>
      </c>
      <c r="CV170" s="118">
        <f t="shared" si="320"/>
        <v>0</v>
      </c>
      <c r="CW170" s="118">
        <f t="shared" si="320"/>
        <v>0</v>
      </c>
      <c r="CX170" s="118">
        <f t="shared" si="320"/>
        <v>0</v>
      </c>
      <c r="CY170" s="118">
        <f t="shared" si="320"/>
        <v>0</v>
      </c>
      <c r="CZ170" s="118">
        <f t="shared" si="320"/>
        <v>0</v>
      </c>
      <c r="DA170" s="118">
        <f t="shared" si="320"/>
        <v>0</v>
      </c>
      <c r="DB170" s="118">
        <f t="shared" si="320"/>
        <v>0</v>
      </c>
      <c r="DC170" s="118">
        <f t="shared" si="320"/>
        <v>0</v>
      </c>
      <c r="DD170" s="118">
        <f t="shared" si="320"/>
        <v>0</v>
      </c>
      <c r="DE170" s="118">
        <f t="shared" si="320"/>
        <v>0</v>
      </c>
      <c r="DF170" s="118">
        <f t="shared" si="320"/>
        <v>0</v>
      </c>
      <c r="DG170" s="32"/>
    </row>
    <row r="171" spans="61:136">
      <c r="BI171" s="118">
        <f t="shared" ref="BI171:CQ171" si="321">IF(+$M15=BI$165,$AW15,0)</f>
        <v>0</v>
      </c>
      <c r="BJ171" s="118">
        <f t="shared" si="321"/>
        <v>0</v>
      </c>
      <c r="BK171" s="118">
        <f t="shared" si="321"/>
        <v>0</v>
      </c>
      <c r="BL171" s="118">
        <f t="shared" si="321"/>
        <v>0</v>
      </c>
      <c r="BM171" s="118">
        <f t="shared" si="321"/>
        <v>0</v>
      </c>
      <c r="BN171" s="118">
        <f t="shared" si="321"/>
        <v>0</v>
      </c>
      <c r="BO171" s="118">
        <f t="shared" si="321"/>
        <v>0</v>
      </c>
      <c r="BP171" s="118">
        <f t="shared" si="321"/>
        <v>0</v>
      </c>
      <c r="BQ171" s="118">
        <f t="shared" si="321"/>
        <v>0</v>
      </c>
      <c r="BR171" s="118">
        <f t="shared" si="321"/>
        <v>0</v>
      </c>
      <c r="BS171" s="118">
        <f t="shared" si="321"/>
        <v>0</v>
      </c>
      <c r="BT171" s="118">
        <f t="shared" si="321"/>
        <v>0</v>
      </c>
      <c r="BU171" s="118">
        <f t="shared" si="321"/>
        <v>0</v>
      </c>
      <c r="BV171" s="118">
        <f t="shared" si="321"/>
        <v>0</v>
      </c>
      <c r="BW171" s="118">
        <f t="shared" si="321"/>
        <v>0</v>
      </c>
      <c r="BX171" s="118">
        <f t="shared" si="321"/>
        <v>0</v>
      </c>
      <c r="BY171" s="118">
        <f t="shared" si="321"/>
        <v>0</v>
      </c>
      <c r="BZ171" s="118">
        <f t="shared" si="321"/>
        <v>0</v>
      </c>
      <c r="CA171" s="118">
        <f t="shared" si="321"/>
        <v>0</v>
      </c>
      <c r="CB171" s="118">
        <f t="shared" si="321"/>
        <v>0</v>
      </c>
      <c r="CC171" s="118">
        <f t="shared" si="321"/>
        <v>0</v>
      </c>
      <c r="CD171" s="118">
        <f t="shared" si="321"/>
        <v>0</v>
      </c>
      <c r="CE171" s="118">
        <f t="shared" si="321"/>
        <v>0</v>
      </c>
      <c r="CF171" s="118">
        <f t="shared" si="321"/>
        <v>0</v>
      </c>
      <c r="CG171" s="118">
        <f t="shared" si="321"/>
        <v>0</v>
      </c>
      <c r="CH171" s="118">
        <f t="shared" si="321"/>
        <v>0</v>
      </c>
      <c r="CI171" s="118">
        <f t="shared" si="321"/>
        <v>0</v>
      </c>
      <c r="CJ171" s="118">
        <f t="shared" si="321"/>
        <v>0</v>
      </c>
      <c r="CK171" s="118">
        <f t="shared" si="321"/>
        <v>0</v>
      </c>
      <c r="CL171" s="118">
        <f t="shared" si="321"/>
        <v>0</v>
      </c>
      <c r="CM171" s="118">
        <f t="shared" si="321"/>
        <v>0</v>
      </c>
      <c r="CN171" s="118">
        <f t="shared" si="321"/>
        <v>0</v>
      </c>
      <c r="CO171" s="118">
        <f t="shared" si="321"/>
        <v>0</v>
      </c>
      <c r="CP171" s="118">
        <f t="shared" si="321"/>
        <v>0</v>
      </c>
      <c r="CQ171" s="118">
        <f t="shared" si="321"/>
        <v>0</v>
      </c>
      <c r="CR171" s="118">
        <f t="shared" ref="CR171:DF171" si="322">IF(+$M15=CR$165,$AW15,0)</f>
        <v>0</v>
      </c>
      <c r="CS171" s="118">
        <f t="shared" si="322"/>
        <v>0</v>
      </c>
      <c r="CT171" s="118">
        <f t="shared" si="322"/>
        <v>0</v>
      </c>
      <c r="CU171" s="118">
        <f t="shared" si="322"/>
        <v>0</v>
      </c>
      <c r="CV171" s="118">
        <f t="shared" si="322"/>
        <v>0</v>
      </c>
      <c r="CW171" s="118">
        <f t="shared" si="322"/>
        <v>0</v>
      </c>
      <c r="CX171" s="118">
        <f t="shared" si="322"/>
        <v>0</v>
      </c>
      <c r="CY171" s="118">
        <f t="shared" si="322"/>
        <v>0</v>
      </c>
      <c r="CZ171" s="118">
        <f t="shared" si="322"/>
        <v>0</v>
      </c>
      <c r="DA171" s="118">
        <f t="shared" si="322"/>
        <v>0</v>
      </c>
      <c r="DB171" s="118">
        <f t="shared" si="322"/>
        <v>0</v>
      </c>
      <c r="DC171" s="118">
        <f t="shared" si="322"/>
        <v>0</v>
      </c>
      <c r="DD171" s="118">
        <f t="shared" si="322"/>
        <v>0</v>
      </c>
      <c r="DE171" s="118">
        <f t="shared" si="322"/>
        <v>0</v>
      </c>
      <c r="DF171" s="118">
        <f t="shared" si="322"/>
        <v>0</v>
      </c>
      <c r="DG171" s="32"/>
    </row>
    <row r="172" spans="61:136">
      <c r="BI172" s="118">
        <f t="shared" ref="BI172:CQ172" si="323">IF(+$M16=BI$165,$AW16,0)</f>
        <v>0</v>
      </c>
      <c r="BJ172" s="118">
        <f t="shared" si="323"/>
        <v>0</v>
      </c>
      <c r="BK172" s="118">
        <f t="shared" si="323"/>
        <v>0</v>
      </c>
      <c r="BL172" s="118">
        <f t="shared" si="323"/>
        <v>0</v>
      </c>
      <c r="BM172" s="118">
        <f t="shared" si="323"/>
        <v>0</v>
      </c>
      <c r="BN172" s="118">
        <f t="shared" si="323"/>
        <v>0</v>
      </c>
      <c r="BO172" s="118">
        <f t="shared" si="323"/>
        <v>0</v>
      </c>
      <c r="BP172" s="118">
        <f t="shared" si="323"/>
        <v>0</v>
      </c>
      <c r="BQ172" s="118">
        <f t="shared" si="323"/>
        <v>0</v>
      </c>
      <c r="BR172" s="118">
        <f t="shared" si="323"/>
        <v>0</v>
      </c>
      <c r="BS172" s="118">
        <f t="shared" si="323"/>
        <v>0</v>
      </c>
      <c r="BT172" s="118">
        <f t="shared" si="323"/>
        <v>0</v>
      </c>
      <c r="BU172" s="118">
        <f t="shared" si="323"/>
        <v>0</v>
      </c>
      <c r="BV172" s="118">
        <f t="shared" si="323"/>
        <v>0</v>
      </c>
      <c r="BW172" s="118">
        <f t="shared" si="323"/>
        <v>0</v>
      </c>
      <c r="BX172" s="118">
        <f t="shared" si="323"/>
        <v>0</v>
      </c>
      <c r="BY172" s="118">
        <f t="shared" si="323"/>
        <v>0</v>
      </c>
      <c r="BZ172" s="118">
        <f t="shared" si="323"/>
        <v>0</v>
      </c>
      <c r="CA172" s="118">
        <f t="shared" si="323"/>
        <v>0</v>
      </c>
      <c r="CB172" s="118">
        <f t="shared" si="323"/>
        <v>0</v>
      </c>
      <c r="CC172" s="118">
        <f t="shared" si="323"/>
        <v>0</v>
      </c>
      <c r="CD172" s="118">
        <f t="shared" si="323"/>
        <v>0</v>
      </c>
      <c r="CE172" s="118">
        <f t="shared" si="323"/>
        <v>0</v>
      </c>
      <c r="CF172" s="118">
        <f t="shared" si="323"/>
        <v>0</v>
      </c>
      <c r="CG172" s="118">
        <f t="shared" si="323"/>
        <v>0</v>
      </c>
      <c r="CH172" s="118">
        <f t="shared" si="323"/>
        <v>0</v>
      </c>
      <c r="CI172" s="118">
        <f t="shared" si="323"/>
        <v>0</v>
      </c>
      <c r="CJ172" s="118">
        <f t="shared" si="323"/>
        <v>0</v>
      </c>
      <c r="CK172" s="118">
        <f t="shared" si="323"/>
        <v>0</v>
      </c>
      <c r="CL172" s="118">
        <f t="shared" si="323"/>
        <v>0</v>
      </c>
      <c r="CM172" s="118">
        <f t="shared" si="323"/>
        <v>0</v>
      </c>
      <c r="CN172" s="118">
        <f t="shared" si="323"/>
        <v>0</v>
      </c>
      <c r="CO172" s="118">
        <f t="shared" si="323"/>
        <v>0</v>
      </c>
      <c r="CP172" s="118">
        <f t="shared" si="323"/>
        <v>0</v>
      </c>
      <c r="CQ172" s="118">
        <f t="shared" si="323"/>
        <v>0</v>
      </c>
      <c r="CR172" s="118">
        <f t="shared" ref="CR172:DF172" si="324">IF(+$M16=CR$165,$AW16,0)</f>
        <v>0</v>
      </c>
      <c r="CS172" s="118">
        <f t="shared" si="324"/>
        <v>0</v>
      </c>
      <c r="CT172" s="118">
        <f t="shared" si="324"/>
        <v>0</v>
      </c>
      <c r="CU172" s="118">
        <f t="shared" si="324"/>
        <v>0</v>
      </c>
      <c r="CV172" s="118">
        <f t="shared" si="324"/>
        <v>0</v>
      </c>
      <c r="CW172" s="118">
        <f t="shared" si="324"/>
        <v>0</v>
      </c>
      <c r="CX172" s="118">
        <f t="shared" si="324"/>
        <v>0</v>
      </c>
      <c r="CY172" s="118">
        <f t="shared" si="324"/>
        <v>0</v>
      </c>
      <c r="CZ172" s="118">
        <f t="shared" si="324"/>
        <v>0</v>
      </c>
      <c r="DA172" s="118">
        <f t="shared" si="324"/>
        <v>0</v>
      </c>
      <c r="DB172" s="118">
        <f t="shared" si="324"/>
        <v>0</v>
      </c>
      <c r="DC172" s="118">
        <f t="shared" si="324"/>
        <v>0</v>
      </c>
      <c r="DD172" s="118">
        <f t="shared" si="324"/>
        <v>0</v>
      </c>
      <c r="DE172" s="118">
        <f t="shared" si="324"/>
        <v>0</v>
      </c>
      <c r="DF172" s="118">
        <f t="shared" si="324"/>
        <v>0</v>
      </c>
      <c r="DG172" s="32"/>
    </row>
    <row r="173" spans="61:136">
      <c r="BI173" s="118">
        <f t="shared" ref="BI173:CQ173" si="325">IF(+$M17=BI$165,$AW17,0)</f>
        <v>0</v>
      </c>
      <c r="BJ173" s="118">
        <f t="shared" si="325"/>
        <v>0</v>
      </c>
      <c r="BK173" s="118">
        <f t="shared" si="325"/>
        <v>0</v>
      </c>
      <c r="BL173" s="118">
        <f t="shared" si="325"/>
        <v>0</v>
      </c>
      <c r="BM173" s="118">
        <f t="shared" si="325"/>
        <v>0</v>
      </c>
      <c r="BN173" s="118">
        <f t="shared" si="325"/>
        <v>0</v>
      </c>
      <c r="BO173" s="118">
        <f t="shared" si="325"/>
        <v>0</v>
      </c>
      <c r="BP173" s="118">
        <f t="shared" si="325"/>
        <v>0</v>
      </c>
      <c r="BQ173" s="118">
        <f t="shared" si="325"/>
        <v>0</v>
      </c>
      <c r="BR173" s="118">
        <f t="shared" si="325"/>
        <v>0</v>
      </c>
      <c r="BS173" s="118">
        <f t="shared" si="325"/>
        <v>0</v>
      </c>
      <c r="BT173" s="118">
        <f t="shared" si="325"/>
        <v>0</v>
      </c>
      <c r="BU173" s="118">
        <f t="shared" si="325"/>
        <v>0</v>
      </c>
      <c r="BV173" s="118">
        <f t="shared" si="325"/>
        <v>0</v>
      </c>
      <c r="BW173" s="118">
        <f t="shared" si="325"/>
        <v>0</v>
      </c>
      <c r="BX173" s="118">
        <f t="shared" si="325"/>
        <v>0</v>
      </c>
      <c r="BY173" s="118">
        <f t="shared" si="325"/>
        <v>0</v>
      </c>
      <c r="BZ173" s="118">
        <f t="shared" si="325"/>
        <v>0</v>
      </c>
      <c r="CA173" s="118">
        <f t="shared" si="325"/>
        <v>0</v>
      </c>
      <c r="CB173" s="118">
        <f t="shared" si="325"/>
        <v>0</v>
      </c>
      <c r="CC173" s="118">
        <f t="shared" si="325"/>
        <v>0</v>
      </c>
      <c r="CD173" s="118">
        <f t="shared" si="325"/>
        <v>0</v>
      </c>
      <c r="CE173" s="118">
        <f t="shared" si="325"/>
        <v>0</v>
      </c>
      <c r="CF173" s="118">
        <f t="shared" si="325"/>
        <v>0</v>
      </c>
      <c r="CG173" s="118">
        <f t="shared" si="325"/>
        <v>0</v>
      </c>
      <c r="CH173" s="118">
        <f t="shared" si="325"/>
        <v>0</v>
      </c>
      <c r="CI173" s="118">
        <f t="shared" si="325"/>
        <v>0</v>
      </c>
      <c r="CJ173" s="118">
        <f t="shared" si="325"/>
        <v>0</v>
      </c>
      <c r="CK173" s="118">
        <f t="shared" si="325"/>
        <v>0</v>
      </c>
      <c r="CL173" s="118">
        <f t="shared" si="325"/>
        <v>0</v>
      </c>
      <c r="CM173" s="118">
        <f t="shared" si="325"/>
        <v>0</v>
      </c>
      <c r="CN173" s="118">
        <f t="shared" si="325"/>
        <v>0</v>
      </c>
      <c r="CO173" s="118">
        <f t="shared" si="325"/>
        <v>0</v>
      </c>
      <c r="CP173" s="118">
        <f t="shared" si="325"/>
        <v>0</v>
      </c>
      <c r="CQ173" s="118">
        <f t="shared" si="325"/>
        <v>0</v>
      </c>
      <c r="CR173" s="118">
        <f t="shared" ref="CR173:DF173" si="326">IF(+$M17=CR$165,$AW17,0)</f>
        <v>0</v>
      </c>
      <c r="CS173" s="118">
        <f t="shared" si="326"/>
        <v>0</v>
      </c>
      <c r="CT173" s="118">
        <f t="shared" si="326"/>
        <v>0</v>
      </c>
      <c r="CU173" s="118">
        <f t="shared" si="326"/>
        <v>0</v>
      </c>
      <c r="CV173" s="118">
        <f t="shared" si="326"/>
        <v>0</v>
      </c>
      <c r="CW173" s="118">
        <f t="shared" si="326"/>
        <v>0</v>
      </c>
      <c r="CX173" s="118">
        <f t="shared" si="326"/>
        <v>0</v>
      </c>
      <c r="CY173" s="118">
        <f t="shared" si="326"/>
        <v>0</v>
      </c>
      <c r="CZ173" s="118">
        <f t="shared" si="326"/>
        <v>0</v>
      </c>
      <c r="DA173" s="118">
        <f t="shared" si="326"/>
        <v>0</v>
      </c>
      <c r="DB173" s="118">
        <f t="shared" si="326"/>
        <v>0</v>
      </c>
      <c r="DC173" s="118">
        <f t="shared" si="326"/>
        <v>0</v>
      </c>
      <c r="DD173" s="118">
        <f t="shared" si="326"/>
        <v>0</v>
      </c>
      <c r="DE173" s="118">
        <f t="shared" si="326"/>
        <v>0</v>
      </c>
      <c r="DF173" s="118">
        <f t="shared" si="326"/>
        <v>0</v>
      </c>
      <c r="DG173" s="32"/>
    </row>
    <row r="174" spans="61:136">
      <c r="BI174" s="118">
        <f t="shared" ref="BI174:CQ174" si="327">IF(+$M18=BI$165,$AW18,0)</f>
        <v>0</v>
      </c>
      <c r="BJ174" s="118">
        <f t="shared" si="327"/>
        <v>0</v>
      </c>
      <c r="BK174" s="118">
        <f t="shared" si="327"/>
        <v>0</v>
      </c>
      <c r="BL174" s="118">
        <f t="shared" si="327"/>
        <v>0</v>
      </c>
      <c r="BM174" s="118">
        <f t="shared" si="327"/>
        <v>0</v>
      </c>
      <c r="BN174" s="118">
        <f t="shared" si="327"/>
        <v>0</v>
      </c>
      <c r="BO174" s="118">
        <f t="shared" si="327"/>
        <v>0</v>
      </c>
      <c r="BP174" s="118">
        <f t="shared" si="327"/>
        <v>0</v>
      </c>
      <c r="BQ174" s="118">
        <f t="shared" si="327"/>
        <v>0</v>
      </c>
      <c r="BR174" s="118">
        <f t="shared" si="327"/>
        <v>0</v>
      </c>
      <c r="BS174" s="118">
        <f t="shared" si="327"/>
        <v>0</v>
      </c>
      <c r="BT174" s="118">
        <f t="shared" si="327"/>
        <v>0</v>
      </c>
      <c r="BU174" s="118">
        <f t="shared" si="327"/>
        <v>0</v>
      </c>
      <c r="BV174" s="118">
        <f t="shared" si="327"/>
        <v>0</v>
      </c>
      <c r="BW174" s="118">
        <f t="shared" si="327"/>
        <v>0</v>
      </c>
      <c r="BX174" s="118">
        <f t="shared" si="327"/>
        <v>0</v>
      </c>
      <c r="BY174" s="118">
        <f t="shared" si="327"/>
        <v>0</v>
      </c>
      <c r="BZ174" s="118">
        <f t="shared" si="327"/>
        <v>0</v>
      </c>
      <c r="CA174" s="118">
        <f t="shared" si="327"/>
        <v>0</v>
      </c>
      <c r="CB174" s="118">
        <f t="shared" si="327"/>
        <v>0</v>
      </c>
      <c r="CC174" s="118">
        <f t="shared" si="327"/>
        <v>0</v>
      </c>
      <c r="CD174" s="118">
        <f t="shared" si="327"/>
        <v>0</v>
      </c>
      <c r="CE174" s="118">
        <f t="shared" si="327"/>
        <v>0</v>
      </c>
      <c r="CF174" s="118">
        <f t="shared" si="327"/>
        <v>0</v>
      </c>
      <c r="CG174" s="118">
        <f t="shared" si="327"/>
        <v>0</v>
      </c>
      <c r="CH174" s="118">
        <f t="shared" si="327"/>
        <v>0</v>
      </c>
      <c r="CI174" s="118">
        <f t="shared" si="327"/>
        <v>0</v>
      </c>
      <c r="CJ174" s="118">
        <f t="shared" si="327"/>
        <v>0</v>
      </c>
      <c r="CK174" s="118">
        <f t="shared" si="327"/>
        <v>0</v>
      </c>
      <c r="CL174" s="118">
        <f t="shared" si="327"/>
        <v>0</v>
      </c>
      <c r="CM174" s="118">
        <f t="shared" si="327"/>
        <v>0</v>
      </c>
      <c r="CN174" s="118">
        <f t="shared" si="327"/>
        <v>0</v>
      </c>
      <c r="CO174" s="118">
        <f t="shared" si="327"/>
        <v>0</v>
      </c>
      <c r="CP174" s="118">
        <f t="shared" si="327"/>
        <v>0</v>
      </c>
      <c r="CQ174" s="118">
        <f t="shared" si="327"/>
        <v>0</v>
      </c>
      <c r="CR174" s="118">
        <f t="shared" ref="CR174:DF174" si="328">IF(+$M18=CR$165,$AW18,0)</f>
        <v>0</v>
      </c>
      <c r="CS174" s="118">
        <f t="shared" si="328"/>
        <v>0</v>
      </c>
      <c r="CT174" s="118">
        <f t="shared" si="328"/>
        <v>0</v>
      </c>
      <c r="CU174" s="118">
        <f t="shared" si="328"/>
        <v>0</v>
      </c>
      <c r="CV174" s="118">
        <f t="shared" si="328"/>
        <v>0</v>
      </c>
      <c r="CW174" s="118">
        <f t="shared" si="328"/>
        <v>0</v>
      </c>
      <c r="CX174" s="118">
        <f t="shared" si="328"/>
        <v>0</v>
      </c>
      <c r="CY174" s="118">
        <f t="shared" si="328"/>
        <v>0</v>
      </c>
      <c r="CZ174" s="118">
        <f t="shared" si="328"/>
        <v>0</v>
      </c>
      <c r="DA174" s="118">
        <f t="shared" si="328"/>
        <v>0</v>
      </c>
      <c r="DB174" s="118">
        <f t="shared" si="328"/>
        <v>0</v>
      </c>
      <c r="DC174" s="118">
        <f t="shared" si="328"/>
        <v>0</v>
      </c>
      <c r="DD174" s="118">
        <f t="shared" si="328"/>
        <v>0</v>
      </c>
      <c r="DE174" s="118">
        <f t="shared" si="328"/>
        <v>0</v>
      </c>
      <c r="DF174" s="118">
        <f t="shared" si="328"/>
        <v>0</v>
      </c>
      <c r="DG174" s="32"/>
    </row>
    <row r="175" spans="61:136">
      <c r="BI175" s="118">
        <f t="shared" ref="BI175:CQ175" si="329">IF(+$M19=BI$165,$AW19,0)</f>
        <v>0</v>
      </c>
      <c r="BJ175" s="118">
        <f t="shared" si="329"/>
        <v>0</v>
      </c>
      <c r="BK175" s="118">
        <f t="shared" si="329"/>
        <v>0</v>
      </c>
      <c r="BL175" s="118">
        <f t="shared" si="329"/>
        <v>0</v>
      </c>
      <c r="BM175" s="118">
        <f t="shared" si="329"/>
        <v>0</v>
      </c>
      <c r="BN175" s="118">
        <f t="shared" si="329"/>
        <v>0</v>
      </c>
      <c r="BO175" s="118">
        <f t="shared" si="329"/>
        <v>0</v>
      </c>
      <c r="BP175" s="118">
        <f t="shared" si="329"/>
        <v>0</v>
      </c>
      <c r="BQ175" s="118">
        <f t="shared" si="329"/>
        <v>0</v>
      </c>
      <c r="BR175" s="118">
        <f t="shared" si="329"/>
        <v>0</v>
      </c>
      <c r="BS175" s="118">
        <f t="shared" si="329"/>
        <v>0</v>
      </c>
      <c r="BT175" s="118">
        <f t="shared" si="329"/>
        <v>0</v>
      </c>
      <c r="BU175" s="118">
        <f t="shared" si="329"/>
        <v>0</v>
      </c>
      <c r="BV175" s="118">
        <f t="shared" si="329"/>
        <v>0</v>
      </c>
      <c r="BW175" s="118">
        <f t="shared" si="329"/>
        <v>0</v>
      </c>
      <c r="BX175" s="118">
        <f t="shared" si="329"/>
        <v>0</v>
      </c>
      <c r="BY175" s="118">
        <f t="shared" si="329"/>
        <v>0</v>
      </c>
      <c r="BZ175" s="118">
        <f t="shared" si="329"/>
        <v>0</v>
      </c>
      <c r="CA175" s="118">
        <f t="shared" si="329"/>
        <v>0</v>
      </c>
      <c r="CB175" s="118">
        <f t="shared" si="329"/>
        <v>0</v>
      </c>
      <c r="CC175" s="118">
        <f t="shared" si="329"/>
        <v>0</v>
      </c>
      <c r="CD175" s="118">
        <f t="shared" si="329"/>
        <v>0</v>
      </c>
      <c r="CE175" s="118">
        <f t="shared" si="329"/>
        <v>0</v>
      </c>
      <c r="CF175" s="118">
        <f t="shared" si="329"/>
        <v>0</v>
      </c>
      <c r="CG175" s="118">
        <f t="shared" si="329"/>
        <v>0</v>
      </c>
      <c r="CH175" s="118">
        <f t="shared" si="329"/>
        <v>0</v>
      </c>
      <c r="CI175" s="118">
        <f t="shared" si="329"/>
        <v>0</v>
      </c>
      <c r="CJ175" s="118">
        <f t="shared" si="329"/>
        <v>0</v>
      </c>
      <c r="CK175" s="118">
        <f t="shared" si="329"/>
        <v>0</v>
      </c>
      <c r="CL175" s="118">
        <f t="shared" si="329"/>
        <v>0</v>
      </c>
      <c r="CM175" s="118">
        <f t="shared" si="329"/>
        <v>0</v>
      </c>
      <c r="CN175" s="118">
        <f t="shared" si="329"/>
        <v>0</v>
      </c>
      <c r="CO175" s="118">
        <f t="shared" si="329"/>
        <v>0</v>
      </c>
      <c r="CP175" s="118">
        <f t="shared" si="329"/>
        <v>0</v>
      </c>
      <c r="CQ175" s="118">
        <f t="shared" si="329"/>
        <v>0</v>
      </c>
      <c r="CR175" s="118">
        <f t="shared" ref="CR175:DF175" si="330">IF(+$M19=CR$165,$AW19,0)</f>
        <v>0</v>
      </c>
      <c r="CS175" s="118">
        <f t="shared" si="330"/>
        <v>0</v>
      </c>
      <c r="CT175" s="118">
        <f t="shared" si="330"/>
        <v>0</v>
      </c>
      <c r="CU175" s="118">
        <f t="shared" si="330"/>
        <v>0</v>
      </c>
      <c r="CV175" s="118">
        <f t="shared" si="330"/>
        <v>0</v>
      </c>
      <c r="CW175" s="118">
        <f t="shared" si="330"/>
        <v>0</v>
      </c>
      <c r="CX175" s="118">
        <f t="shared" si="330"/>
        <v>0</v>
      </c>
      <c r="CY175" s="118">
        <f t="shared" si="330"/>
        <v>0</v>
      </c>
      <c r="CZ175" s="118">
        <f t="shared" si="330"/>
        <v>0</v>
      </c>
      <c r="DA175" s="118">
        <f t="shared" si="330"/>
        <v>0</v>
      </c>
      <c r="DB175" s="118">
        <f t="shared" si="330"/>
        <v>0</v>
      </c>
      <c r="DC175" s="118">
        <f t="shared" si="330"/>
        <v>0</v>
      </c>
      <c r="DD175" s="118">
        <f t="shared" si="330"/>
        <v>0</v>
      </c>
      <c r="DE175" s="118">
        <f t="shared" si="330"/>
        <v>0</v>
      </c>
      <c r="DF175" s="118">
        <f t="shared" si="330"/>
        <v>0</v>
      </c>
      <c r="DG175" s="32"/>
    </row>
    <row r="176" spans="61:136">
      <c r="BI176" s="118">
        <f t="shared" ref="BI176:CQ176" si="331">IF(+$M20=BI$165,$AW20,0)</f>
        <v>0</v>
      </c>
      <c r="BJ176" s="118">
        <f t="shared" si="331"/>
        <v>0</v>
      </c>
      <c r="BK176" s="118">
        <f t="shared" si="331"/>
        <v>0</v>
      </c>
      <c r="BL176" s="118">
        <f t="shared" si="331"/>
        <v>0</v>
      </c>
      <c r="BM176" s="118">
        <f t="shared" si="331"/>
        <v>0</v>
      </c>
      <c r="BN176" s="118">
        <f t="shared" si="331"/>
        <v>0</v>
      </c>
      <c r="BO176" s="118">
        <f t="shared" si="331"/>
        <v>0</v>
      </c>
      <c r="BP176" s="118">
        <f t="shared" si="331"/>
        <v>0</v>
      </c>
      <c r="BQ176" s="118">
        <f t="shared" si="331"/>
        <v>0</v>
      </c>
      <c r="BR176" s="118">
        <f t="shared" si="331"/>
        <v>0</v>
      </c>
      <c r="BS176" s="118">
        <f t="shared" si="331"/>
        <v>0</v>
      </c>
      <c r="BT176" s="118">
        <f t="shared" si="331"/>
        <v>0</v>
      </c>
      <c r="BU176" s="118">
        <f t="shared" si="331"/>
        <v>0</v>
      </c>
      <c r="BV176" s="118">
        <f t="shared" si="331"/>
        <v>0</v>
      </c>
      <c r="BW176" s="118">
        <f t="shared" si="331"/>
        <v>0</v>
      </c>
      <c r="BX176" s="118">
        <f t="shared" si="331"/>
        <v>0</v>
      </c>
      <c r="BY176" s="118">
        <f t="shared" si="331"/>
        <v>0</v>
      </c>
      <c r="BZ176" s="118">
        <f t="shared" si="331"/>
        <v>0</v>
      </c>
      <c r="CA176" s="118">
        <f t="shared" si="331"/>
        <v>0</v>
      </c>
      <c r="CB176" s="118">
        <f t="shared" si="331"/>
        <v>0</v>
      </c>
      <c r="CC176" s="118">
        <f t="shared" si="331"/>
        <v>0</v>
      </c>
      <c r="CD176" s="118">
        <f t="shared" si="331"/>
        <v>0</v>
      </c>
      <c r="CE176" s="118">
        <f t="shared" si="331"/>
        <v>0</v>
      </c>
      <c r="CF176" s="118">
        <f t="shared" si="331"/>
        <v>0</v>
      </c>
      <c r="CG176" s="118">
        <f t="shared" si="331"/>
        <v>0</v>
      </c>
      <c r="CH176" s="118">
        <f t="shared" si="331"/>
        <v>0</v>
      </c>
      <c r="CI176" s="118">
        <f t="shared" si="331"/>
        <v>0</v>
      </c>
      <c r="CJ176" s="118">
        <f t="shared" si="331"/>
        <v>0</v>
      </c>
      <c r="CK176" s="118">
        <f t="shared" si="331"/>
        <v>0</v>
      </c>
      <c r="CL176" s="118">
        <f t="shared" si="331"/>
        <v>0</v>
      </c>
      <c r="CM176" s="118">
        <f t="shared" si="331"/>
        <v>0</v>
      </c>
      <c r="CN176" s="118">
        <f t="shared" si="331"/>
        <v>0</v>
      </c>
      <c r="CO176" s="118">
        <f t="shared" si="331"/>
        <v>0</v>
      </c>
      <c r="CP176" s="118">
        <f t="shared" si="331"/>
        <v>0</v>
      </c>
      <c r="CQ176" s="118">
        <f t="shared" si="331"/>
        <v>0</v>
      </c>
      <c r="CR176" s="118">
        <f t="shared" ref="CR176:DF176" si="332">IF(+$M20=CR$165,$AW20,0)</f>
        <v>0</v>
      </c>
      <c r="CS176" s="118">
        <f t="shared" si="332"/>
        <v>0</v>
      </c>
      <c r="CT176" s="118">
        <f t="shared" si="332"/>
        <v>0</v>
      </c>
      <c r="CU176" s="118">
        <f t="shared" si="332"/>
        <v>0</v>
      </c>
      <c r="CV176" s="118">
        <f t="shared" si="332"/>
        <v>0</v>
      </c>
      <c r="CW176" s="118">
        <f t="shared" si="332"/>
        <v>0</v>
      </c>
      <c r="CX176" s="118">
        <f t="shared" si="332"/>
        <v>0</v>
      </c>
      <c r="CY176" s="118">
        <f t="shared" si="332"/>
        <v>0</v>
      </c>
      <c r="CZ176" s="118">
        <f t="shared" si="332"/>
        <v>0</v>
      </c>
      <c r="DA176" s="118">
        <f t="shared" si="332"/>
        <v>0</v>
      </c>
      <c r="DB176" s="118">
        <f t="shared" si="332"/>
        <v>0</v>
      </c>
      <c r="DC176" s="118">
        <f t="shared" si="332"/>
        <v>0</v>
      </c>
      <c r="DD176" s="118">
        <f t="shared" si="332"/>
        <v>0</v>
      </c>
      <c r="DE176" s="118">
        <f t="shared" si="332"/>
        <v>0</v>
      </c>
      <c r="DF176" s="118">
        <f t="shared" si="332"/>
        <v>0</v>
      </c>
      <c r="DG176" s="32"/>
    </row>
    <row r="177" spans="61:111">
      <c r="BI177" s="118">
        <f t="shared" ref="BI177:CQ177" si="333">IF(+$M21=BI$165,$AW21,0)</f>
        <v>0</v>
      </c>
      <c r="BJ177" s="118">
        <f t="shared" si="333"/>
        <v>0</v>
      </c>
      <c r="BK177" s="118">
        <f t="shared" si="333"/>
        <v>0</v>
      </c>
      <c r="BL177" s="118">
        <f t="shared" si="333"/>
        <v>0</v>
      </c>
      <c r="BM177" s="118">
        <f t="shared" si="333"/>
        <v>0</v>
      </c>
      <c r="BN177" s="118">
        <f t="shared" si="333"/>
        <v>0</v>
      </c>
      <c r="BO177" s="118">
        <f t="shared" si="333"/>
        <v>0</v>
      </c>
      <c r="BP177" s="118">
        <f t="shared" si="333"/>
        <v>0</v>
      </c>
      <c r="BQ177" s="118">
        <f t="shared" si="333"/>
        <v>0</v>
      </c>
      <c r="BR177" s="118">
        <f t="shared" si="333"/>
        <v>0</v>
      </c>
      <c r="BS177" s="118">
        <f t="shared" si="333"/>
        <v>0</v>
      </c>
      <c r="BT177" s="118">
        <f t="shared" si="333"/>
        <v>0</v>
      </c>
      <c r="BU177" s="118">
        <f t="shared" si="333"/>
        <v>0</v>
      </c>
      <c r="BV177" s="118">
        <f t="shared" si="333"/>
        <v>0</v>
      </c>
      <c r="BW177" s="118">
        <f t="shared" si="333"/>
        <v>0</v>
      </c>
      <c r="BX177" s="118">
        <f t="shared" si="333"/>
        <v>0</v>
      </c>
      <c r="BY177" s="118">
        <f t="shared" si="333"/>
        <v>0</v>
      </c>
      <c r="BZ177" s="118">
        <f t="shared" si="333"/>
        <v>0</v>
      </c>
      <c r="CA177" s="118">
        <f t="shared" si="333"/>
        <v>0</v>
      </c>
      <c r="CB177" s="118">
        <f t="shared" si="333"/>
        <v>0</v>
      </c>
      <c r="CC177" s="118">
        <f t="shared" si="333"/>
        <v>0</v>
      </c>
      <c r="CD177" s="118">
        <f t="shared" si="333"/>
        <v>0</v>
      </c>
      <c r="CE177" s="118">
        <f t="shared" si="333"/>
        <v>0</v>
      </c>
      <c r="CF177" s="118">
        <f t="shared" si="333"/>
        <v>0</v>
      </c>
      <c r="CG177" s="118">
        <f t="shared" si="333"/>
        <v>0</v>
      </c>
      <c r="CH177" s="118">
        <f t="shared" si="333"/>
        <v>0</v>
      </c>
      <c r="CI177" s="118">
        <f t="shared" si="333"/>
        <v>0</v>
      </c>
      <c r="CJ177" s="118">
        <f t="shared" si="333"/>
        <v>0</v>
      </c>
      <c r="CK177" s="118">
        <f t="shared" si="333"/>
        <v>0</v>
      </c>
      <c r="CL177" s="118">
        <f t="shared" si="333"/>
        <v>0</v>
      </c>
      <c r="CM177" s="118">
        <f t="shared" si="333"/>
        <v>0</v>
      </c>
      <c r="CN177" s="118">
        <f t="shared" si="333"/>
        <v>0</v>
      </c>
      <c r="CO177" s="118">
        <f t="shared" si="333"/>
        <v>0</v>
      </c>
      <c r="CP177" s="118">
        <f t="shared" si="333"/>
        <v>0</v>
      </c>
      <c r="CQ177" s="118">
        <f t="shared" si="333"/>
        <v>0</v>
      </c>
      <c r="CR177" s="118">
        <f t="shared" ref="CR177:DF177" si="334">IF(+$M21=CR$165,$AW21,0)</f>
        <v>0</v>
      </c>
      <c r="CS177" s="118">
        <f t="shared" si="334"/>
        <v>0</v>
      </c>
      <c r="CT177" s="118">
        <f t="shared" si="334"/>
        <v>0</v>
      </c>
      <c r="CU177" s="118">
        <f t="shared" si="334"/>
        <v>0</v>
      </c>
      <c r="CV177" s="118">
        <f t="shared" si="334"/>
        <v>0</v>
      </c>
      <c r="CW177" s="118">
        <f t="shared" si="334"/>
        <v>0</v>
      </c>
      <c r="CX177" s="118">
        <f t="shared" si="334"/>
        <v>0</v>
      </c>
      <c r="CY177" s="118">
        <f t="shared" si="334"/>
        <v>0</v>
      </c>
      <c r="CZ177" s="118">
        <f t="shared" si="334"/>
        <v>0</v>
      </c>
      <c r="DA177" s="118">
        <f t="shared" si="334"/>
        <v>0</v>
      </c>
      <c r="DB177" s="118">
        <f t="shared" si="334"/>
        <v>0</v>
      </c>
      <c r="DC177" s="118">
        <f t="shared" si="334"/>
        <v>0</v>
      </c>
      <c r="DD177" s="118">
        <f t="shared" si="334"/>
        <v>0</v>
      </c>
      <c r="DE177" s="118">
        <f t="shared" si="334"/>
        <v>0</v>
      </c>
      <c r="DF177" s="118">
        <f t="shared" si="334"/>
        <v>0</v>
      </c>
      <c r="DG177" s="32"/>
    </row>
    <row r="178" spans="61:111">
      <c r="BI178" s="118">
        <f t="shared" ref="BI178:CQ178" si="335">IF(+$M22=BI$165,$AW22,0)</f>
        <v>0</v>
      </c>
      <c r="BJ178" s="118">
        <f t="shared" si="335"/>
        <v>0</v>
      </c>
      <c r="BK178" s="118">
        <f t="shared" si="335"/>
        <v>0</v>
      </c>
      <c r="BL178" s="118">
        <f t="shared" si="335"/>
        <v>0</v>
      </c>
      <c r="BM178" s="118">
        <f t="shared" si="335"/>
        <v>0</v>
      </c>
      <c r="BN178" s="118">
        <f t="shared" si="335"/>
        <v>0</v>
      </c>
      <c r="BO178" s="118">
        <f t="shared" si="335"/>
        <v>0</v>
      </c>
      <c r="BP178" s="118">
        <f t="shared" si="335"/>
        <v>0</v>
      </c>
      <c r="BQ178" s="118">
        <f t="shared" si="335"/>
        <v>0</v>
      </c>
      <c r="BR178" s="118">
        <f t="shared" si="335"/>
        <v>0</v>
      </c>
      <c r="BS178" s="118">
        <f t="shared" si="335"/>
        <v>0</v>
      </c>
      <c r="BT178" s="118">
        <f t="shared" si="335"/>
        <v>0</v>
      </c>
      <c r="BU178" s="118">
        <f t="shared" si="335"/>
        <v>0</v>
      </c>
      <c r="BV178" s="118">
        <f t="shared" si="335"/>
        <v>0</v>
      </c>
      <c r="BW178" s="118">
        <f t="shared" si="335"/>
        <v>0</v>
      </c>
      <c r="BX178" s="118">
        <f t="shared" si="335"/>
        <v>0</v>
      </c>
      <c r="BY178" s="118">
        <f t="shared" si="335"/>
        <v>0</v>
      </c>
      <c r="BZ178" s="118">
        <f t="shared" si="335"/>
        <v>0</v>
      </c>
      <c r="CA178" s="118">
        <f t="shared" si="335"/>
        <v>0</v>
      </c>
      <c r="CB178" s="118">
        <f t="shared" si="335"/>
        <v>0</v>
      </c>
      <c r="CC178" s="118">
        <f t="shared" si="335"/>
        <v>0</v>
      </c>
      <c r="CD178" s="118">
        <f t="shared" si="335"/>
        <v>0</v>
      </c>
      <c r="CE178" s="118">
        <f t="shared" si="335"/>
        <v>0</v>
      </c>
      <c r="CF178" s="118">
        <f t="shared" si="335"/>
        <v>0</v>
      </c>
      <c r="CG178" s="118">
        <f t="shared" si="335"/>
        <v>0</v>
      </c>
      <c r="CH178" s="118">
        <f t="shared" si="335"/>
        <v>0</v>
      </c>
      <c r="CI178" s="118">
        <f t="shared" si="335"/>
        <v>0</v>
      </c>
      <c r="CJ178" s="118">
        <f t="shared" si="335"/>
        <v>0</v>
      </c>
      <c r="CK178" s="118">
        <f t="shared" si="335"/>
        <v>0</v>
      </c>
      <c r="CL178" s="118">
        <f t="shared" si="335"/>
        <v>0</v>
      </c>
      <c r="CM178" s="118">
        <f t="shared" si="335"/>
        <v>0</v>
      </c>
      <c r="CN178" s="118">
        <f t="shared" si="335"/>
        <v>0</v>
      </c>
      <c r="CO178" s="118">
        <f t="shared" si="335"/>
        <v>0</v>
      </c>
      <c r="CP178" s="118">
        <f t="shared" si="335"/>
        <v>0</v>
      </c>
      <c r="CQ178" s="118">
        <f t="shared" si="335"/>
        <v>0</v>
      </c>
      <c r="CR178" s="118">
        <f t="shared" ref="CR178:DF178" si="336">IF(+$M22=CR$165,$AW22,0)</f>
        <v>0</v>
      </c>
      <c r="CS178" s="118">
        <f t="shared" si="336"/>
        <v>0</v>
      </c>
      <c r="CT178" s="118">
        <f t="shared" si="336"/>
        <v>0</v>
      </c>
      <c r="CU178" s="118">
        <f t="shared" si="336"/>
        <v>0</v>
      </c>
      <c r="CV178" s="118">
        <f t="shared" si="336"/>
        <v>0</v>
      </c>
      <c r="CW178" s="118">
        <f t="shared" si="336"/>
        <v>0</v>
      </c>
      <c r="CX178" s="118">
        <f t="shared" si="336"/>
        <v>0</v>
      </c>
      <c r="CY178" s="118">
        <f t="shared" si="336"/>
        <v>0</v>
      </c>
      <c r="CZ178" s="118">
        <f t="shared" si="336"/>
        <v>0</v>
      </c>
      <c r="DA178" s="118">
        <f t="shared" si="336"/>
        <v>0</v>
      </c>
      <c r="DB178" s="118">
        <f t="shared" si="336"/>
        <v>0</v>
      </c>
      <c r="DC178" s="118">
        <f t="shared" si="336"/>
        <v>0</v>
      </c>
      <c r="DD178" s="118">
        <f t="shared" si="336"/>
        <v>0</v>
      </c>
      <c r="DE178" s="118">
        <f t="shared" si="336"/>
        <v>0</v>
      </c>
      <c r="DF178" s="118">
        <f t="shared" si="336"/>
        <v>0</v>
      </c>
      <c r="DG178" s="32"/>
    </row>
    <row r="179" spans="61:111">
      <c r="BI179" s="118">
        <f t="shared" ref="BI179:CQ179" si="337">IF(+$M23=BI$165,$AW23,0)</f>
        <v>0</v>
      </c>
      <c r="BJ179" s="118">
        <f t="shared" si="337"/>
        <v>0</v>
      </c>
      <c r="BK179" s="118">
        <f t="shared" si="337"/>
        <v>0</v>
      </c>
      <c r="BL179" s="118">
        <f t="shared" si="337"/>
        <v>0</v>
      </c>
      <c r="BM179" s="118">
        <f t="shared" si="337"/>
        <v>0</v>
      </c>
      <c r="BN179" s="118">
        <f t="shared" si="337"/>
        <v>0</v>
      </c>
      <c r="BO179" s="118">
        <f t="shared" si="337"/>
        <v>0</v>
      </c>
      <c r="BP179" s="118">
        <f t="shared" si="337"/>
        <v>0</v>
      </c>
      <c r="BQ179" s="118">
        <f t="shared" si="337"/>
        <v>0</v>
      </c>
      <c r="BR179" s="118">
        <f t="shared" si="337"/>
        <v>0</v>
      </c>
      <c r="BS179" s="118">
        <f t="shared" si="337"/>
        <v>0</v>
      </c>
      <c r="BT179" s="118">
        <f t="shared" si="337"/>
        <v>0</v>
      </c>
      <c r="BU179" s="118">
        <f t="shared" si="337"/>
        <v>0</v>
      </c>
      <c r="BV179" s="118">
        <f t="shared" si="337"/>
        <v>0</v>
      </c>
      <c r="BW179" s="118">
        <f t="shared" si="337"/>
        <v>0</v>
      </c>
      <c r="BX179" s="118">
        <f t="shared" si="337"/>
        <v>0</v>
      </c>
      <c r="BY179" s="118">
        <f t="shared" si="337"/>
        <v>0</v>
      </c>
      <c r="BZ179" s="118">
        <f t="shared" si="337"/>
        <v>0</v>
      </c>
      <c r="CA179" s="118">
        <f t="shared" si="337"/>
        <v>0</v>
      </c>
      <c r="CB179" s="118">
        <f t="shared" si="337"/>
        <v>0</v>
      </c>
      <c r="CC179" s="118">
        <f t="shared" si="337"/>
        <v>0</v>
      </c>
      <c r="CD179" s="118">
        <f t="shared" si="337"/>
        <v>0</v>
      </c>
      <c r="CE179" s="118">
        <f t="shared" si="337"/>
        <v>0</v>
      </c>
      <c r="CF179" s="118">
        <f t="shared" si="337"/>
        <v>0</v>
      </c>
      <c r="CG179" s="118">
        <f t="shared" si="337"/>
        <v>0</v>
      </c>
      <c r="CH179" s="118">
        <f t="shared" si="337"/>
        <v>0</v>
      </c>
      <c r="CI179" s="118">
        <f t="shared" si="337"/>
        <v>0</v>
      </c>
      <c r="CJ179" s="118">
        <f t="shared" si="337"/>
        <v>0</v>
      </c>
      <c r="CK179" s="118">
        <f t="shared" si="337"/>
        <v>0</v>
      </c>
      <c r="CL179" s="118">
        <f t="shared" si="337"/>
        <v>0</v>
      </c>
      <c r="CM179" s="118">
        <f t="shared" si="337"/>
        <v>0</v>
      </c>
      <c r="CN179" s="118">
        <f t="shared" si="337"/>
        <v>0</v>
      </c>
      <c r="CO179" s="118">
        <f t="shared" si="337"/>
        <v>0</v>
      </c>
      <c r="CP179" s="118">
        <f t="shared" si="337"/>
        <v>0</v>
      </c>
      <c r="CQ179" s="118">
        <f t="shared" si="337"/>
        <v>0</v>
      </c>
      <c r="CR179" s="118">
        <f t="shared" ref="CR179:DF179" si="338">IF(+$M23=CR$165,$AW23,0)</f>
        <v>0</v>
      </c>
      <c r="CS179" s="118">
        <f t="shared" si="338"/>
        <v>0</v>
      </c>
      <c r="CT179" s="118">
        <f t="shared" si="338"/>
        <v>0</v>
      </c>
      <c r="CU179" s="118">
        <f t="shared" si="338"/>
        <v>0</v>
      </c>
      <c r="CV179" s="118">
        <f t="shared" si="338"/>
        <v>0</v>
      </c>
      <c r="CW179" s="118">
        <f t="shared" si="338"/>
        <v>0</v>
      </c>
      <c r="CX179" s="118">
        <f t="shared" si="338"/>
        <v>0</v>
      </c>
      <c r="CY179" s="118">
        <f t="shared" si="338"/>
        <v>0</v>
      </c>
      <c r="CZ179" s="118">
        <f t="shared" si="338"/>
        <v>0</v>
      </c>
      <c r="DA179" s="118">
        <f t="shared" si="338"/>
        <v>0</v>
      </c>
      <c r="DB179" s="118">
        <f t="shared" si="338"/>
        <v>0</v>
      </c>
      <c r="DC179" s="118">
        <f t="shared" si="338"/>
        <v>0</v>
      </c>
      <c r="DD179" s="118">
        <f t="shared" si="338"/>
        <v>0</v>
      </c>
      <c r="DE179" s="118">
        <f t="shared" si="338"/>
        <v>0</v>
      </c>
      <c r="DF179" s="118">
        <f t="shared" si="338"/>
        <v>0</v>
      </c>
      <c r="DG179" s="32"/>
    </row>
    <row r="180" spans="61:111">
      <c r="BI180" s="118">
        <f t="shared" ref="BI180:CQ180" si="339">IF(+$M24=BI$165,$AW24,0)</f>
        <v>0</v>
      </c>
      <c r="BJ180" s="118">
        <f t="shared" si="339"/>
        <v>0</v>
      </c>
      <c r="BK180" s="118">
        <f t="shared" si="339"/>
        <v>0</v>
      </c>
      <c r="BL180" s="118">
        <f t="shared" si="339"/>
        <v>0</v>
      </c>
      <c r="BM180" s="118">
        <f t="shared" si="339"/>
        <v>0</v>
      </c>
      <c r="BN180" s="118">
        <f t="shared" si="339"/>
        <v>0</v>
      </c>
      <c r="BO180" s="118">
        <f t="shared" si="339"/>
        <v>0</v>
      </c>
      <c r="BP180" s="118">
        <f t="shared" si="339"/>
        <v>0</v>
      </c>
      <c r="BQ180" s="118">
        <f t="shared" si="339"/>
        <v>0</v>
      </c>
      <c r="BR180" s="118">
        <f t="shared" si="339"/>
        <v>0</v>
      </c>
      <c r="BS180" s="118">
        <f t="shared" si="339"/>
        <v>0</v>
      </c>
      <c r="BT180" s="118">
        <f t="shared" si="339"/>
        <v>0</v>
      </c>
      <c r="BU180" s="118">
        <f t="shared" si="339"/>
        <v>0</v>
      </c>
      <c r="BV180" s="118">
        <f t="shared" si="339"/>
        <v>0</v>
      </c>
      <c r="BW180" s="118">
        <f t="shared" si="339"/>
        <v>0</v>
      </c>
      <c r="BX180" s="118">
        <f t="shared" si="339"/>
        <v>0</v>
      </c>
      <c r="BY180" s="118">
        <f t="shared" si="339"/>
        <v>0</v>
      </c>
      <c r="BZ180" s="118">
        <f t="shared" si="339"/>
        <v>0</v>
      </c>
      <c r="CA180" s="118">
        <f t="shared" si="339"/>
        <v>0</v>
      </c>
      <c r="CB180" s="118">
        <f t="shared" si="339"/>
        <v>0</v>
      </c>
      <c r="CC180" s="118">
        <f t="shared" si="339"/>
        <v>0</v>
      </c>
      <c r="CD180" s="118">
        <f t="shared" si="339"/>
        <v>0</v>
      </c>
      <c r="CE180" s="118">
        <f t="shared" si="339"/>
        <v>0</v>
      </c>
      <c r="CF180" s="118">
        <f t="shared" si="339"/>
        <v>0</v>
      </c>
      <c r="CG180" s="118">
        <f t="shared" si="339"/>
        <v>0</v>
      </c>
      <c r="CH180" s="118">
        <f t="shared" si="339"/>
        <v>0</v>
      </c>
      <c r="CI180" s="118">
        <f t="shared" si="339"/>
        <v>0</v>
      </c>
      <c r="CJ180" s="118">
        <f t="shared" si="339"/>
        <v>0</v>
      </c>
      <c r="CK180" s="118">
        <f t="shared" si="339"/>
        <v>0</v>
      </c>
      <c r="CL180" s="118">
        <f t="shared" si="339"/>
        <v>0</v>
      </c>
      <c r="CM180" s="118">
        <f t="shared" si="339"/>
        <v>0</v>
      </c>
      <c r="CN180" s="118">
        <f t="shared" si="339"/>
        <v>0</v>
      </c>
      <c r="CO180" s="118">
        <f t="shared" si="339"/>
        <v>0</v>
      </c>
      <c r="CP180" s="118">
        <f t="shared" si="339"/>
        <v>0</v>
      </c>
      <c r="CQ180" s="118">
        <f t="shared" si="339"/>
        <v>0</v>
      </c>
      <c r="CR180" s="118">
        <f t="shared" ref="CR180:DF180" si="340">IF(+$M24=CR$165,$AW24,0)</f>
        <v>0</v>
      </c>
      <c r="CS180" s="118">
        <f t="shared" si="340"/>
        <v>0</v>
      </c>
      <c r="CT180" s="118">
        <f t="shared" si="340"/>
        <v>0</v>
      </c>
      <c r="CU180" s="118">
        <f t="shared" si="340"/>
        <v>0</v>
      </c>
      <c r="CV180" s="118">
        <f t="shared" si="340"/>
        <v>0</v>
      </c>
      <c r="CW180" s="118">
        <f t="shared" si="340"/>
        <v>0</v>
      </c>
      <c r="CX180" s="118">
        <f t="shared" si="340"/>
        <v>0</v>
      </c>
      <c r="CY180" s="118">
        <f t="shared" si="340"/>
        <v>0</v>
      </c>
      <c r="CZ180" s="118">
        <f t="shared" si="340"/>
        <v>0</v>
      </c>
      <c r="DA180" s="118">
        <f t="shared" si="340"/>
        <v>0</v>
      </c>
      <c r="DB180" s="118">
        <f t="shared" si="340"/>
        <v>0</v>
      </c>
      <c r="DC180" s="118">
        <f t="shared" si="340"/>
        <v>0</v>
      </c>
      <c r="DD180" s="118">
        <f t="shared" si="340"/>
        <v>0</v>
      </c>
      <c r="DE180" s="118">
        <f t="shared" si="340"/>
        <v>0</v>
      </c>
      <c r="DF180" s="118">
        <f t="shared" si="340"/>
        <v>0</v>
      </c>
      <c r="DG180" s="32"/>
    </row>
    <row r="181" spans="61:111">
      <c r="BI181" s="118">
        <f t="shared" ref="BI181:CQ181" si="341">IF(+$M25=BI$165,$AW25,0)</f>
        <v>0</v>
      </c>
      <c r="BJ181" s="118">
        <f t="shared" si="341"/>
        <v>0</v>
      </c>
      <c r="BK181" s="118">
        <f t="shared" si="341"/>
        <v>0</v>
      </c>
      <c r="BL181" s="118">
        <f t="shared" si="341"/>
        <v>0</v>
      </c>
      <c r="BM181" s="118">
        <f t="shared" si="341"/>
        <v>0</v>
      </c>
      <c r="BN181" s="118">
        <f t="shared" si="341"/>
        <v>0</v>
      </c>
      <c r="BO181" s="118">
        <f t="shared" si="341"/>
        <v>0</v>
      </c>
      <c r="BP181" s="118">
        <f t="shared" si="341"/>
        <v>0</v>
      </c>
      <c r="BQ181" s="118">
        <f t="shared" si="341"/>
        <v>0</v>
      </c>
      <c r="BR181" s="118">
        <f t="shared" si="341"/>
        <v>0</v>
      </c>
      <c r="BS181" s="118">
        <f t="shared" si="341"/>
        <v>0</v>
      </c>
      <c r="BT181" s="118">
        <f t="shared" si="341"/>
        <v>0</v>
      </c>
      <c r="BU181" s="118">
        <f t="shared" si="341"/>
        <v>0</v>
      </c>
      <c r="BV181" s="118">
        <f t="shared" si="341"/>
        <v>0</v>
      </c>
      <c r="BW181" s="118">
        <f t="shared" si="341"/>
        <v>0</v>
      </c>
      <c r="BX181" s="118">
        <f t="shared" si="341"/>
        <v>0</v>
      </c>
      <c r="BY181" s="118">
        <f t="shared" si="341"/>
        <v>0</v>
      </c>
      <c r="BZ181" s="118">
        <f t="shared" si="341"/>
        <v>0</v>
      </c>
      <c r="CA181" s="118">
        <f t="shared" si="341"/>
        <v>0</v>
      </c>
      <c r="CB181" s="118">
        <f t="shared" si="341"/>
        <v>0</v>
      </c>
      <c r="CC181" s="118">
        <f t="shared" si="341"/>
        <v>0</v>
      </c>
      <c r="CD181" s="118">
        <f t="shared" si="341"/>
        <v>0</v>
      </c>
      <c r="CE181" s="118">
        <f t="shared" si="341"/>
        <v>0</v>
      </c>
      <c r="CF181" s="118">
        <f t="shared" si="341"/>
        <v>0</v>
      </c>
      <c r="CG181" s="118">
        <f t="shared" si="341"/>
        <v>0</v>
      </c>
      <c r="CH181" s="118">
        <f t="shared" si="341"/>
        <v>0</v>
      </c>
      <c r="CI181" s="118">
        <f t="shared" si="341"/>
        <v>0</v>
      </c>
      <c r="CJ181" s="118">
        <f t="shared" si="341"/>
        <v>0</v>
      </c>
      <c r="CK181" s="118">
        <f t="shared" si="341"/>
        <v>0</v>
      </c>
      <c r="CL181" s="118">
        <f t="shared" si="341"/>
        <v>0</v>
      </c>
      <c r="CM181" s="118">
        <f t="shared" si="341"/>
        <v>0</v>
      </c>
      <c r="CN181" s="118">
        <f t="shared" si="341"/>
        <v>0</v>
      </c>
      <c r="CO181" s="118">
        <f t="shared" si="341"/>
        <v>0</v>
      </c>
      <c r="CP181" s="118">
        <f t="shared" si="341"/>
        <v>0</v>
      </c>
      <c r="CQ181" s="118">
        <f t="shared" si="341"/>
        <v>0</v>
      </c>
      <c r="CR181" s="118">
        <f t="shared" ref="CR181:DF181" si="342">IF(+$M25=CR$165,$AW25,0)</f>
        <v>0</v>
      </c>
      <c r="CS181" s="118">
        <f t="shared" si="342"/>
        <v>0</v>
      </c>
      <c r="CT181" s="118">
        <f t="shared" si="342"/>
        <v>0</v>
      </c>
      <c r="CU181" s="118">
        <f t="shared" si="342"/>
        <v>0</v>
      </c>
      <c r="CV181" s="118">
        <f t="shared" si="342"/>
        <v>0</v>
      </c>
      <c r="CW181" s="118">
        <f t="shared" si="342"/>
        <v>0</v>
      </c>
      <c r="CX181" s="118">
        <f t="shared" si="342"/>
        <v>0</v>
      </c>
      <c r="CY181" s="118">
        <f t="shared" si="342"/>
        <v>0</v>
      </c>
      <c r="CZ181" s="118">
        <f t="shared" si="342"/>
        <v>0</v>
      </c>
      <c r="DA181" s="118">
        <f t="shared" si="342"/>
        <v>0</v>
      </c>
      <c r="DB181" s="118">
        <f t="shared" si="342"/>
        <v>0</v>
      </c>
      <c r="DC181" s="118">
        <f t="shared" si="342"/>
        <v>0</v>
      </c>
      <c r="DD181" s="118">
        <f t="shared" si="342"/>
        <v>0</v>
      </c>
      <c r="DE181" s="118">
        <f t="shared" si="342"/>
        <v>0</v>
      </c>
      <c r="DF181" s="118">
        <f t="shared" si="342"/>
        <v>0</v>
      </c>
      <c r="DG181" s="32"/>
    </row>
    <row r="182" spans="61:111">
      <c r="BI182" s="118">
        <f t="shared" ref="BI182:CQ182" si="343">IF(+$M26=BI$165,$AW26,0)</f>
        <v>0</v>
      </c>
      <c r="BJ182" s="118">
        <f t="shared" si="343"/>
        <v>0</v>
      </c>
      <c r="BK182" s="118">
        <f t="shared" si="343"/>
        <v>0</v>
      </c>
      <c r="BL182" s="118">
        <f t="shared" si="343"/>
        <v>0</v>
      </c>
      <c r="BM182" s="118">
        <f t="shared" si="343"/>
        <v>0</v>
      </c>
      <c r="BN182" s="118">
        <f t="shared" si="343"/>
        <v>0</v>
      </c>
      <c r="BO182" s="118">
        <f t="shared" si="343"/>
        <v>0</v>
      </c>
      <c r="BP182" s="118">
        <f t="shared" si="343"/>
        <v>0</v>
      </c>
      <c r="BQ182" s="118">
        <f t="shared" si="343"/>
        <v>0</v>
      </c>
      <c r="BR182" s="118">
        <f t="shared" si="343"/>
        <v>0</v>
      </c>
      <c r="BS182" s="118">
        <f t="shared" si="343"/>
        <v>0</v>
      </c>
      <c r="BT182" s="118">
        <f t="shared" si="343"/>
        <v>0</v>
      </c>
      <c r="BU182" s="118">
        <f t="shared" si="343"/>
        <v>0</v>
      </c>
      <c r="BV182" s="118">
        <f t="shared" si="343"/>
        <v>0</v>
      </c>
      <c r="BW182" s="118">
        <f t="shared" si="343"/>
        <v>0</v>
      </c>
      <c r="BX182" s="118">
        <f t="shared" si="343"/>
        <v>0</v>
      </c>
      <c r="BY182" s="118">
        <f t="shared" si="343"/>
        <v>0</v>
      </c>
      <c r="BZ182" s="118">
        <f t="shared" si="343"/>
        <v>0</v>
      </c>
      <c r="CA182" s="118">
        <f t="shared" si="343"/>
        <v>0</v>
      </c>
      <c r="CB182" s="118">
        <f t="shared" si="343"/>
        <v>0</v>
      </c>
      <c r="CC182" s="118">
        <f t="shared" si="343"/>
        <v>0</v>
      </c>
      <c r="CD182" s="118">
        <f t="shared" si="343"/>
        <v>0</v>
      </c>
      <c r="CE182" s="118">
        <f t="shared" si="343"/>
        <v>0</v>
      </c>
      <c r="CF182" s="118">
        <f t="shared" si="343"/>
        <v>0</v>
      </c>
      <c r="CG182" s="118">
        <f t="shared" si="343"/>
        <v>0</v>
      </c>
      <c r="CH182" s="118">
        <f t="shared" si="343"/>
        <v>0</v>
      </c>
      <c r="CI182" s="118">
        <f t="shared" si="343"/>
        <v>0</v>
      </c>
      <c r="CJ182" s="118">
        <f t="shared" si="343"/>
        <v>0</v>
      </c>
      <c r="CK182" s="118">
        <f t="shared" si="343"/>
        <v>0</v>
      </c>
      <c r="CL182" s="118">
        <f t="shared" si="343"/>
        <v>0</v>
      </c>
      <c r="CM182" s="118">
        <f t="shared" si="343"/>
        <v>0</v>
      </c>
      <c r="CN182" s="118">
        <f t="shared" si="343"/>
        <v>0</v>
      </c>
      <c r="CO182" s="118">
        <f t="shared" si="343"/>
        <v>0</v>
      </c>
      <c r="CP182" s="118">
        <f t="shared" si="343"/>
        <v>0</v>
      </c>
      <c r="CQ182" s="118">
        <f t="shared" si="343"/>
        <v>0</v>
      </c>
      <c r="CR182" s="118">
        <f t="shared" ref="CR182:DF182" si="344">IF(+$M26=CR$165,$AW26,0)</f>
        <v>0</v>
      </c>
      <c r="CS182" s="118">
        <f t="shared" si="344"/>
        <v>0</v>
      </c>
      <c r="CT182" s="118">
        <f t="shared" si="344"/>
        <v>0</v>
      </c>
      <c r="CU182" s="118">
        <f t="shared" si="344"/>
        <v>0</v>
      </c>
      <c r="CV182" s="118">
        <f t="shared" si="344"/>
        <v>0</v>
      </c>
      <c r="CW182" s="118">
        <f t="shared" si="344"/>
        <v>0</v>
      </c>
      <c r="CX182" s="118">
        <f t="shared" si="344"/>
        <v>0</v>
      </c>
      <c r="CY182" s="118">
        <f t="shared" si="344"/>
        <v>0</v>
      </c>
      <c r="CZ182" s="118">
        <f t="shared" si="344"/>
        <v>0</v>
      </c>
      <c r="DA182" s="118">
        <f t="shared" si="344"/>
        <v>0</v>
      </c>
      <c r="DB182" s="118">
        <f t="shared" si="344"/>
        <v>0</v>
      </c>
      <c r="DC182" s="118">
        <f t="shared" si="344"/>
        <v>0</v>
      </c>
      <c r="DD182" s="118">
        <f t="shared" si="344"/>
        <v>0</v>
      </c>
      <c r="DE182" s="118">
        <f t="shared" si="344"/>
        <v>0</v>
      </c>
      <c r="DF182" s="118">
        <f t="shared" si="344"/>
        <v>0</v>
      </c>
      <c r="DG182" s="32"/>
    </row>
    <row r="183" spans="61:111">
      <c r="BI183" s="118">
        <f t="shared" ref="BI183:CQ183" si="345">IF(+$M27=BI$165,$AW27,0)</f>
        <v>0</v>
      </c>
      <c r="BJ183" s="118">
        <f t="shared" si="345"/>
        <v>0</v>
      </c>
      <c r="BK183" s="118">
        <f t="shared" si="345"/>
        <v>0</v>
      </c>
      <c r="BL183" s="118">
        <f t="shared" si="345"/>
        <v>0</v>
      </c>
      <c r="BM183" s="118">
        <f t="shared" si="345"/>
        <v>0</v>
      </c>
      <c r="BN183" s="118">
        <f t="shared" si="345"/>
        <v>0</v>
      </c>
      <c r="BO183" s="118">
        <f t="shared" si="345"/>
        <v>0</v>
      </c>
      <c r="BP183" s="118">
        <f t="shared" si="345"/>
        <v>0</v>
      </c>
      <c r="BQ183" s="118">
        <f t="shared" si="345"/>
        <v>0</v>
      </c>
      <c r="BR183" s="118">
        <f t="shared" si="345"/>
        <v>0</v>
      </c>
      <c r="BS183" s="118">
        <f t="shared" si="345"/>
        <v>0</v>
      </c>
      <c r="BT183" s="118">
        <f t="shared" si="345"/>
        <v>0</v>
      </c>
      <c r="BU183" s="118">
        <f t="shared" si="345"/>
        <v>0</v>
      </c>
      <c r="BV183" s="118">
        <f t="shared" si="345"/>
        <v>0</v>
      </c>
      <c r="BW183" s="118">
        <f t="shared" si="345"/>
        <v>0</v>
      </c>
      <c r="BX183" s="118">
        <f t="shared" si="345"/>
        <v>0</v>
      </c>
      <c r="BY183" s="118">
        <f t="shared" si="345"/>
        <v>0</v>
      </c>
      <c r="BZ183" s="118">
        <f t="shared" si="345"/>
        <v>0</v>
      </c>
      <c r="CA183" s="118">
        <f t="shared" si="345"/>
        <v>0</v>
      </c>
      <c r="CB183" s="118">
        <f t="shared" si="345"/>
        <v>0</v>
      </c>
      <c r="CC183" s="118">
        <f t="shared" si="345"/>
        <v>0</v>
      </c>
      <c r="CD183" s="118">
        <f t="shared" si="345"/>
        <v>0</v>
      </c>
      <c r="CE183" s="118">
        <f t="shared" si="345"/>
        <v>0</v>
      </c>
      <c r="CF183" s="118">
        <f t="shared" si="345"/>
        <v>0</v>
      </c>
      <c r="CG183" s="118">
        <f t="shared" si="345"/>
        <v>0</v>
      </c>
      <c r="CH183" s="118">
        <f t="shared" si="345"/>
        <v>0</v>
      </c>
      <c r="CI183" s="118">
        <f t="shared" si="345"/>
        <v>0</v>
      </c>
      <c r="CJ183" s="118">
        <f t="shared" si="345"/>
        <v>0</v>
      </c>
      <c r="CK183" s="118">
        <f t="shared" si="345"/>
        <v>0</v>
      </c>
      <c r="CL183" s="118">
        <f t="shared" si="345"/>
        <v>0</v>
      </c>
      <c r="CM183" s="118">
        <f t="shared" si="345"/>
        <v>0</v>
      </c>
      <c r="CN183" s="118">
        <f t="shared" si="345"/>
        <v>0</v>
      </c>
      <c r="CO183" s="118">
        <f t="shared" si="345"/>
        <v>0</v>
      </c>
      <c r="CP183" s="118">
        <f t="shared" si="345"/>
        <v>0</v>
      </c>
      <c r="CQ183" s="118">
        <f t="shared" si="345"/>
        <v>0</v>
      </c>
      <c r="CR183" s="118">
        <f t="shared" ref="CR183:DF183" si="346">IF(+$M27=CR$165,$AW27,0)</f>
        <v>0</v>
      </c>
      <c r="CS183" s="118">
        <f t="shared" si="346"/>
        <v>0</v>
      </c>
      <c r="CT183" s="118">
        <f t="shared" si="346"/>
        <v>0</v>
      </c>
      <c r="CU183" s="118">
        <f t="shared" si="346"/>
        <v>0</v>
      </c>
      <c r="CV183" s="118">
        <f t="shared" si="346"/>
        <v>0</v>
      </c>
      <c r="CW183" s="118">
        <f t="shared" si="346"/>
        <v>0</v>
      </c>
      <c r="CX183" s="118">
        <f t="shared" si="346"/>
        <v>0</v>
      </c>
      <c r="CY183" s="118">
        <f t="shared" si="346"/>
        <v>0</v>
      </c>
      <c r="CZ183" s="118">
        <f t="shared" si="346"/>
        <v>0</v>
      </c>
      <c r="DA183" s="118">
        <f t="shared" si="346"/>
        <v>0</v>
      </c>
      <c r="DB183" s="118">
        <f t="shared" si="346"/>
        <v>0</v>
      </c>
      <c r="DC183" s="118">
        <f t="shared" si="346"/>
        <v>0</v>
      </c>
      <c r="DD183" s="118">
        <f t="shared" si="346"/>
        <v>0</v>
      </c>
      <c r="DE183" s="118">
        <f t="shared" si="346"/>
        <v>0</v>
      </c>
      <c r="DF183" s="118">
        <f t="shared" si="346"/>
        <v>0</v>
      </c>
      <c r="DG183" s="32"/>
    </row>
    <row r="184" spans="61:111">
      <c r="BI184" s="118">
        <f t="shared" ref="BI184:CQ184" si="347">IF(+$M28=BI$165,$AW28,0)</f>
        <v>0</v>
      </c>
      <c r="BJ184" s="118">
        <f t="shared" si="347"/>
        <v>0</v>
      </c>
      <c r="BK184" s="118">
        <f t="shared" si="347"/>
        <v>0</v>
      </c>
      <c r="BL184" s="118">
        <f t="shared" si="347"/>
        <v>0</v>
      </c>
      <c r="BM184" s="118">
        <f t="shared" si="347"/>
        <v>0</v>
      </c>
      <c r="BN184" s="118">
        <f t="shared" si="347"/>
        <v>0</v>
      </c>
      <c r="BO184" s="118">
        <f t="shared" si="347"/>
        <v>0</v>
      </c>
      <c r="BP184" s="118">
        <f t="shared" si="347"/>
        <v>0</v>
      </c>
      <c r="BQ184" s="118">
        <f t="shared" si="347"/>
        <v>0</v>
      </c>
      <c r="BR184" s="118">
        <f t="shared" si="347"/>
        <v>0</v>
      </c>
      <c r="BS184" s="118">
        <f t="shared" si="347"/>
        <v>0</v>
      </c>
      <c r="BT184" s="118">
        <f t="shared" si="347"/>
        <v>0</v>
      </c>
      <c r="BU184" s="118">
        <f t="shared" si="347"/>
        <v>0</v>
      </c>
      <c r="BV184" s="118">
        <f t="shared" si="347"/>
        <v>0</v>
      </c>
      <c r="BW184" s="118">
        <f t="shared" si="347"/>
        <v>0</v>
      </c>
      <c r="BX184" s="118">
        <f t="shared" si="347"/>
        <v>0</v>
      </c>
      <c r="BY184" s="118">
        <f t="shared" si="347"/>
        <v>0</v>
      </c>
      <c r="BZ184" s="118">
        <f t="shared" si="347"/>
        <v>0</v>
      </c>
      <c r="CA184" s="118">
        <f t="shared" si="347"/>
        <v>0</v>
      </c>
      <c r="CB184" s="118">
        <f t="shared" si="347"/>
        <v>0</v>
      </c>
      <c r="CC184" s="118">
        <f t="shared" si="347"/>
        <v>0</v>
      </c>
      <c r="CD184" s="118">
        <f t="shared" si="347"/>
        <v>0</v>
      </c>
      <c r="CE184" s="118">
        <f t="shared" si="347"/>
        <v>0</v>
      </c>
      <c r="CF184" s="118">
        <f t="shared" si="347"/>
        <v>0</v>
      </c>
      <c r="CG184" s="118">
        <f t="shared" si="347"/>
        <v>0</v>
      </c>
      <c r="CH184" s="118">
        <f t="shared" si="347"/>
        <v>0</v>
      </c>
      <c r="CI184" s="118">
        <f t="shared" si="347"/>
        <v>0</v>
      </c>
      <c r="CJ184" s="118">
        <f t="shared" si="347"/>
        <v>0</v>
      </c>
      <c r="CK184" s="118">
        <f t="shared" si="347"/>
        <v>0</v>
      </c>
      <c r="CL184" s="118">
        <f t="shared" si="347"/>
        <v>0</v>
      </c>
      <c r="CM184" s="118">
        <f t="shared" si="347"/>
        <v>0</v>
      </c>
      <c r="CN184" s="118">
        <f t="shared" si="347"/>
        <v>0</v>
      </c>
      <c r="CO184" s="118">
        <f t="shared" si="347"/>
        <v>0</v>
      </c>
      <c r="CP184" s="118">
        <f t="shared" si="347"/>
        <v>0</v>
      </c>
      <c r="CQ184" s="118">
        <f t="shared" si="347"/>
        <v>0</v>
      </c>
      <c r="CR184" s="118">
        <f t="shared" ref="CR184:DF184" si="348">IF(+$M28=CR$165,$AW28,0)</f>
        <v>0</v>
      </c>
      <c r="CS184" s="118">
        <f t="shared" si="348"/>
        <v>0</v>
      </c>
      <c r="CT184" s="118">
        <f t="shared" si="348"/>
        <v>0</v>
      </c>
      <c r="CU184" s="118">
        <f t="shared" si="348"/>
        <v>0</v>
      </c>
      <c r="CV184" s="118">
        <f t="shared" si="348"/>
        <v>0</v>
      </c>
      <c r="CW184" s="118">
        <f t="shared" si="348"/>
        <v>0</v>
      </c>
      <c r="CX184" s="118">
        <f t="shared" si="348"/>
        <v>0</v>
      </c>
      <c r="CY184" s="118">
        <f t="shared" si="348"/>
        <v>0</v>
      </c>
      <c r="CZ184" s="118">
        <f t="shared" si="348"/>
        <v>0</v>
      </c>
      <c r="DA184" s="118">
        <f t="shared" si="348"/>
        <v>0</v>
      </c>
      <c r="DB184" s="118">
        <f t="shared" si="348"/>
        <v>0</v>
      </c>
      <c r="DC184" s="118">
        <f t="shared" si="348"/>
        <v>0</v>
      </c>
      <c r="DD184" s="118">
        <f t="shared" si="348"/>
        <v>0</v>
      </c>
      <c r="DE184" s="118">
        <f t="shared" si="348"/>
        <v>0</v>
      </c>
      <c r="DF184" s="118">
        <f t="shared" si="348"/>
        <v>0</v>
      </c>
      <c r="DG184" s="32"/>
    </row>
    <row r="185" spans="61:111">
      <c r="BI185" s="118">
        <f t="shared" ref="BI185:CQ185" si="349">IF(+$M29=BI$165,$AW29,0)</f>
        <v>0</v>
      </c>
      <c r="BJ185" s="118">
        <f t="shared" si="349"/>
        <v>0</v>
      </c>
      <c r="BK185" s="118">
        <f t="shared" si="349"/>
        <v>0</v>
      </c>
      <c r="BL185" s="118">
        <f t="shared" si="349"/>
        <v>0</v>
      </c>
      <c r="BM185" s="118">
        <f t="shared" si="349"/>
        <v>0</v>
      </c>
      <c r="BN185" s="118">
        <f t="shared" si="349"/>
        <v>0</v>
      </c>
      <c r="BO185" s="118">
        <f t="shared" si="349"/>
        <v>0</v>
      </c>
      <c r="BP185" s="118">
        <f t="shared" si="349"/>
        <v>0</v>
      </c>
      <c r="BQ185" s="118">
        <f t="shared" si="349"/>
        <v>0</v>
      </c>
      <c r="BR185" s="118">
        <f t="shared" si="349"/>
        <v>0</v>
      </c>
      <c r="BS185" s="118">
        <f t="shared" si="349"/>
        <v>0</v>
      </c>
      <c r="BT185" s="118">
        <f t="shared" si="349"/>
        <v>0</v>
      </c>
      <c r="BU185" s="118">
        <f t="shared" si="349"/>
        <v>0</v>
      </c>
      <c r="BV185" s="118">
        <f t="shared" si="349"/>
        <v>0</v>
      </c>
      <c r="BW185" s="118">
        <f t="shared" si="349"/>
        <v>0</v>
      </c>
      <c r="BX185" s="118">
        <f t="shared" si="349"/>
        <v>0</v>
      </c>
      <c r="BY185" s="118">
        <f t="shared" si="349"/>
        <v>0</v>
      </c>
      <c r="BZ185" s="118">
        <f t="shared" si="349"/>
        <v>0</v>
      </c>
      <c r="CA185" s="118">
        <f t="shared" si="349"/>
        <v>0</v>
      </c>
      <c r="CB185" s="118">
        <f t="shared" si="349"/>
        <v>0</v>
      </c>
      <c r="CC185" s="118">
        <f t="shared" si="349"/>
        <v>0</v>
      </c>
      <c r="CD185" s="118">
        <f t="shared" si="349"/>
        <v>0</v>
      </c>
      <c r="CE185" s="118">
        <f t="shared" si="349"/>
        <v>0</v>
      </c>
      <c r="CF185" s="118">
        <f t="shared" si="349"/>
        <v>0</v>
      </c>
      <c r="CG185" s="118">
        <f t="shared" si="349"/>
        <v>0</v>
      </c>
      <c r="CH185" s="118">
        <f t="shared" si="349"/>
        <v>0</v>
      </c>
      <c r="CI185" s="118">
        <f t="shared" si="349"/>
        <v>0</v>
      </c>
      <c r="CJ185" s="118">
        <f t="shared" si="349"/>
        <v>0</v>
      </c>
      <c r="CK185" s="118">
        <f t="shared" si="349"/>
        <v>0</v>
      </c>
      <c r="CL185" s="118">
        <f t="shared" si="349"/>
        <v>0</v>
      </c>
      <c r="CM185" s="118">
        <f t="shared" si="349"/>
        <v>0</v>
      </c>
      <c r="CN185" s="118">
        <f t="shared" si="349"/>
        <v>0</v>
      </c>
      <c r="CO185" s="118">
        <f t="shared" si="349"/>
        <v>0</v>
      </c>
      <c r="CP185" s="118">
        <f t="shared" si="349"/>
        <v>0</v>
      </c>
      <c r="CQ185" s="118">
        <f t="shared" si="349"/>
        <v>0</v>
      </c>
      <c r="CR185" s="118">
        <f t="shared" ref="CR185:DF185" si="350">IF(+$M29=CR$165,$AW29,0)</f>
        <v>0</v>
      </c>
      <c r="CS185" s="118">
        <f t="shared" si="350"/>
        <v>0</v>
      </c>
      <c r="CT185" s="118">
        <f t="shared" si="350"/>
        <v>0</v>
      </c>
      <c r="CU185" s="118">
        <f t="shared" si="350"/>
        <v>0</v>
      </c>
      <c r="CV185" s="118">
        <f t="shared" si="350"/>
        <v>0</v>
      </c>
      <c r="CW185" s="118">
        <f t="shared" si="350"/>
        <v>0</v>
      </c>
      <c r="CX185" s="118">
        <f t="shared" si="350"/>
        <v>0</v>
      </c>
      <c r="CY185" s="118">
        <f t="shared" si="350"/>
        <v>0</v>
      </c>
      <c r="CZ185" s="118">
        <f t="shared" si="350"/>
        <v>0</v>
      </c>
      <c r="DA185" s="118">
        <f t="shared" si="350"/>
        <v>0</v>
      </c>
      <c r="DB185" s="118">
        <f t="shared" si="350"/>
        <v>0</v>
      </c>
      <c r="DC185" s="118">
        <f t="shared" si="350"/>
        <v>0</v>
      </c>
      <c r="DD185" s="118">
        <f t="shared" si="350"/>
        <v>0</v>
      </c>
      <c r="DE185" s="118">
        <f t="shared" si="350"/>
        <v>0</v>
      </c>
      <c r="DF185" s="118">
        <f t="shared" si="350"/>
        <v>0</v>
      </c>
      <c r="DG185" s="32"/>
    </row>
    <row r="186" spans="61:111">
      <c r="BI186" s="118">
        <f t="shared" ref="BI186:CQ186" si="351">IF(+$M30=BI$165,$AW30,0)</f>
        <v>0</v>
      </c>
      <c r="BJ186" s="118">
        <f t="shared" si="351"/>
        <v>0</v>
      </c>
      <c r="BK186" s="118">
        <f t="shared" si="351"/>
        <v>0</v>
      </c>
      <c r="BL186" s="118">
        <f t="shared" si="351"/>
        <v>0</v>
      </c>
      <c r="BM186" s="118">
        <f t="shared" si="351"/>
        <v>0</v>
      </c>
      <c r="BN186" s="118">
        <f t="shared" si="351"/>
        <v>0</v>
      </c>
      <c r="BO186" s="118">
        <f t="shared" si="351"/>
        <v>0</v>
      </c>
      <c r="BP186" s="118">
        <f t="shared" si="351"/>
        <v>0</v>
      </c>
      <c r="BQ186" s="118">
        <f t="shared" si="351"/>
        <v>0</v>
      </c>
      <c r="BR186" s="118">
        <f t="shared" si="351"/>
        <v>0</v>
      </c>
      <c r="BS186" s="118">
        <f t="shared" si="351"/>
        <v>0</v>
      </c>
      <c r="BT186" s="118">
        <f t="shared" si="351"/>
        <v>0</v>
      </c>
      <c r="BU186" s="118">
        <f t="shared" si="351"/>
        <v>0</v>
      </c>
      <c r="BV186" s="118">
        <f t="shared" si="351"/>
        <v>0</v>
      </c>
      <c r="BW186" s="118">
        <f t="shared" si="351"/>
        <v>0</v>
      </c>
      <c r="BX186" s="118">
        <f t="shared" si="351"/>
        <v>0</v>
      </c>
      <c r="BY186" s="118">
        <f t="shared" si="351"/>
        <v>0</v>
      </c>
      <c r="BZ186" s="118">
        <f t="shared" si="351"/>
        <v>0</v>
      </c>
      <c r="CA186" s="118">
        <f t="shared" si="351"/>
        <v>0</v>
      </c>
      <c r="CB186" s="118">
        <f t="shared" si="351"/>
        <v>0</v>
      </c>
      <c r="CC186" s="118">
        <f t="shared" si="351"/>
        <v>0</v>
      </c>
      <c r="CD186" s="118">
        <f t="shared" si="351"/>
        <v>0</v>
      </c>
      <c r="CE186" s="118">
        <f t="shared" si="351"/>
        <v>0</v>
      </c>
      <c r="CF186" s="118">
        <f t="shared" si="351"/>
        <v>0</v>
      </c>
      <c r="CG186" s="118">
        <f t="shared" si="351"/>
        <v>0</v>
      </c>
      <c r="CH186" s="118">
        <f t="shared" si="351"/>
        <v>0</v>
      </c>
      <c r="CI186" s="118">
        <f t="shared" si="351"/>
        <v>0</v>
      </c>
      <c r="CJ186" s="118">
        <f t="shared" si="351"/>
        <v>0</v>
      </c>
      <c r="CK186" s="118">
        <f t="shared" si="351"/>
        <v>0</v>
      </c>
      <c r="CL186" s="118">
        <f t="shared" si="351"/>
        <v>0</v>
      </c>
      <c r="CM186" s="118">
        <f t="shared" si="351"/>
        <v>0</v>
      </c>
      <c r="CN186" s="118">
        <f t="shared" si="351"/>
        <v>0</v>
      </c>
      <c r="CO186" s="118">
        <f t="shared" si="351"/>
        <v>0</v>
      </c>
      <c r="CP186" s="118">
        <f t="shared" si="351"/>
        <v>0</v>
      </c>
      <c r="CQ186" s="118">
        <f t="shared" si="351"/>
        <v>0</v>
      </c>
      <c r="CR186" s="118">
        <f t="shared" ref="CR186:DF186" si="352">IF(+$M30=CR$165,$AW30,0)</f>
        <v>0</v>
      </c>
      <c r="CS186" s="118">
        <f t="shared" si="352"/>
        <v>0</v>
      </c>
      <c r="CT186" s="118">
        <f t="shared" si="352"/>
        <v>0</v>
      </c>
      <c r="CU186" s="118">
        <f t="shared" si="352"/>
        <v>0</v>
      </c>
      <c r="CV186" s="118">
        <f t="shared" si="352"/>
        <v>0</v>
      </c>
      <c r="CW186" s="118">
        <f t="shared" si="352"/>
        <v>0</v>
      </c>
      <c r="CX186" s="118">
        <f t="shared" si="352"/>
        <v>0</v>
      </c>
      <c r="CY186" s="118">
        <f t="shared" si="352"/>
        <v>0</v>
      </c>
      <c r="CZ186" s="118">
        <f t="shared" si="352"/>
        <v>0</v>
      </c>
      <c r="DA186" s="118">
        <f t="shared" si="352"/>
        <v>0</v>
      </c>
      <c r="DB186" s="118">
        <f t="shared" si="352"/>
        <v>0</v>
      </c>
      <c r="DC186" s="118">
        <f t="shared" si="352"/>
        <v>0</v>
      </c>
      <c r="DD186" s="118">
        <f t="shared" si="352"/>
        <v>0</v>
      </c>
      <c r="DE186" s="118">
        <f t="shared" si="352"/>
        <v>0</v>
      </c>
      <c r="DF186" s="118">
        <f t="shared" si="352"/>
        <v>0</v>
      </c>
      <c r="DG186" s="32"/>
    </row>
    <row r="187" spans="61:111">
      <c r="BI187" s="118">
        <f t="shared" ref="BI187:CQ187" si="353">IF(+$M31=BI$165,$AW31,0)</f>
        <v>0</v>
      </c>
      <c r="BJ187" s="118">
        <f t="shared" si="353"/>
        <v>0</v>
      </c>
      <c r="BK187" s="118">
        <f t="shared" si="353"/>
        <v>0</v>
      </c>
      <c r="BL187" s="118">
        <f t="shared" si="353"/>
        <v>0</v>
      </c>
      <c r="BM187" s="118">
        <f t="shared" si="353"/>
        <v>0</v>
      </c>
      <c r="BN187" s="118">
        <f t="shared" si="353"/>
        <v>0</v>
      </c>
      <c r="BO187" s="118">
        <f t="shared" si="353"/>
        <v>0</v>
      </c>
      <c r="BP187" s="118">
        <f t="shared" si="353"/>
        <v>0</v>
      </c>
      <c r="BQ187" s="118">
        <f t="shared" si="353"/>
        <v>0</v>
      </c>
      <c r="BR187" s="118">
        <f t="shared" si="353"/>
        <v>0</v>
      </c>
      <c r="BS187" s="118">
        <f t="shared" si="353"/>
        <v>0</v>
      </c>
      <c r="BT187" s="118">
        <f t="shared" si="353"/>
        <v>0</v>
      </c>
      <c r="BU187" s="118">
        <f t="shared" si="353"/>
        <v>0</v>
      </c>
      <c r="BV187" s="118">
        <f t="shared" si="353"/>
        <v>0</v>
      </c>
      <c r="BW187" s="118">
        <f t="shared" si="353"/>
        <v>0</v>
      </c>
      <c r="BX187" s="118">
        <f t="shared" si="353"/>
        <v>0</v>
      </c>
      <c r="BY187" s="118">
        <f t="shared" si="353"/>
        <v>0</v>
      </c>
      <c r="BZ187" s="118">
        <f t="shared" si="353"/>
        <v>0</v>
      </c>
      <c r="CA187" s="118">
        <f t="shared" si="353"/>
        <v>0</v>
      </c>
      <c r="CB187" s="118">
        <f t="shared" si="353"/>
        <v>0</v>
      </c>
      <c r="CC187" s="118">
        <f t="shared" si="353"/>
        <v>0</v>
      </c>
      <c r="CD187" s="118">
        <f t="shared" si="353"/>
        <v>0</v>
      </c>
      <c r="CE187" s="118">
        <f t="shared" si="353"/>
        <v>0</v>
      </c>
      <c r="CF187" s="118">
        <f t="shared" si="353"/>
        <v>0</v>
      </c>
      <c r="CG187" s="118">
        <f t="shared" si="353"/>
        <v>0</v>
      </c>
      <c r="CH187" s="118">
        <f t="shared" si="353"/>
        <v>0</v>
      </c>
      <c r="CI187" s="118">
        <f t="shared" si="353"/>
        <v>0</v>
      </c>
      <c r="CJ187" s="118">
        <f t="shared" si="353"/>
        <v>0</v>
      </c>
      <c r="CK187" s="118">
        <f t="shared" si="353"/>
        <v>0</v>
      </c>
      <c r="CL187" s="118">
        <f t="shared" si="353"/>
        <v>0</v>
      </c>
      <c r="CM187" s="118">
        <f t="shared" si="353"/>
        <v>0</v>
      </c>
      <c r="CN187" s="118">
        <f t="shared" si="353"/>
        <v>0</v>
      </c>
      <c r="CO187" s="118">
        <f t="shared" si="353"/>
        <v>0</v>
      </c>
      <c r="CP187" s="118">
        <f t="shared" si="353"/>
        <v>0</v>
      </c>
      <c r="CQ187" s="118">
        <f t="shared" si="353"/>
        <v>0</v>
      </c>
      <c r="CR187" s="118">
        <f t="shared" ref="CR187:DF187" si="354">IF(+$M31=CR$165,$AW31,0)</f>
        <v>0</v>
      </c>
      <c r="CS187" s="118">
        <f t="shared" si="354"/>
        <v>0</v>
      </c>
      <c r="CT187" s="118">
        <f t="shared" si="354"/>
        <v>0</v>
      </c>
      <c r="CU187" s="118">
        <f t="shared" si="354"/>
        <v>0</v>
      </c>
      <c r="CV187" s="118">
        <f t="shared" si="354"/>
        <v>0</v>
      </c>
      <c r="CW187" s="118">
        <f t="shared" si="354"/>
        <v>0</v>
      </c>
      <c r="CX187" s="118">
        <f t="shared" si="354"/>
        <v>0</v>
      </c>
      <c r="CY187" s="118">
        <f t="shared" si="354"/>
        <v>0</v>
      </c>
      <c r="CZ187" s="118">
        <f t="shared" si="354"/>
        <v>0</v>
      </c>
      <c r="DA187" s="118">
        <f t="shared" si="354"/>
        <v>0</v>
      </c>
      <c r="DB187" s="118">
        <f t="shared" si="354"/>
        <v>0</v>
      </c>
      <c r="DC187" s="118">
        <f t="shared" si="354"/>
        <v>0</v>
      </c>
      <c r="DD187" s="118">
        <f t="shared" si="354"/>
        <v>0</v>
      </c>
      <c r="DE187" s="118">
        <f t="shared" si="354"/>
        <v>0</v>
      </c>
      <c r="DF187" s="118">
        <f t="shared" si="354"/>
        <v>0</v>
      </c>
      <c r="DG187" s="32"/>
    </row>
    <row r="188" spans="61:111">
      <c r="BI188" s="118">
        <f t="shared" ref="BI188:CQ188" si="355">IF(+$M32=BI$165,$AW32,0)</f>
        <v>0</v>
      </c>
      <c r="BJ188" s="118">
        <f t="shared" si="355"/>
        <v>0</v>
      </c>
      <c r="BK188" s="118">
        <f t="shared" si="355"/>
        <v>0</v>
      </c>
      <c r="BL188" s="118">
        <f t="shared" si="355"/>
        <v>0</v>
      </c>
      <c r="BM188" s="118">
        <f t="shared" si="355"/>
        <v>0</v>
      </c>
      <c r="BN188" s="118">
        <f t="shared" si="355"/>
        <v>0</v>
      </c>
      <c r="BO188" s="118">
        <f t="shared" si="355"/>
        <v>0</v>
      </c>
      <c r="BP188" s="118">
        <f t="shared" si="355"/>
        <v>0</v>
      </c>
      <c r="BQ188" s="118">
        <f t="shared" si="355"/>
        <v>0</v>
      </c>
      <c r="BR188" s="118">
        <f t="shared" si="355"/>
        <v>0</v>
      </c>
      <c r="BS188" s="118">
        <f t="shared" si="355"/>
        <v>0</v>
      </c>
      <c r="BT188" s="118">
        <f t="shared" si="355"/>
        <v>0</v>
      </c>
      <c r="BU188" s="118">
        <f t="shared" si="355"/>
        <v>0</v>
      </c>
      <c r="BV188" s="118">
        <f t="shared" si="355"/>
        <v>0</v>
      </c>
      <c r="BW188" s="118">
        <f t="shared" si="355"/>
        <v>0</v>
      </c>
      <c r="BX188" s="118">
        <f t="shared" si="355"/>
        <v>0</v>
      </c>
      <c r="BY188" s="118">
        <f t="shared" si="355"/>
        <v>0</v>
      </c>
      <c r="BZ188" s="118">
        <f t="shared" si="355"/>
        <v>0</v>
      </c>
      <c r="CA188" s="118">
        <f t="shared" si="355"/>
        <v>0</v>
      </c>
      <c r="CB188" s="118">
        <f t="shared" si="355"/>
        <v>0</v>
      </c>
      <c r="CC188" s="118">
        <f t="shared" si="355"/>
        <v>0</v>
      </c>
      <c r="CD188" s="118">
        <f t="shared" si="355"/>
        <v>0</v>
      </c>
      <c r="CE188" s="118">
        <f t="shared" si="355"/>
        <v>0</v>
      </c>
      <c r="CF188" s="118">
        <f t="shared" si="355"/>
        <v>0</v>
      </c>
      <c r="CG188" s="118">
        <f t="shared" si="355"/>
        <v>0</v>
      </c>
      <c r="CH188" s="118">
        <f t="shared" si="355"/>
        <v>0</v>
      </c>
      <c r="CI188" s="118">
        <f t="shared" si="355"/>
        <v>0</v>
      </c>
      <c r="CJ188" s="118">
        <f t="shared" si="355"/>
        <v>0</v>
      </c>
      <c r="CK188" s="118">
        <f t="shared" si="355"/>
        <v>0</v>
      </c>
      <c r="CL188" s="118">
        <f t="shared" si="355"/>
        <v>0</v>
      </c>
      <c r="CM188" s="118">
        <f t="shared" si="355"/>
        <v>0</v>
      </c>
      <c r="CN188" s="118">
        <f t="shared" si="355"/>
        <v>0</v>
      </c>
      <c r="CO188" s="118">
        <f t="shared" si="355"/>
        <v>0</v>
      </c>
      <c r="CP188" s="118">
        <f t="shared" si="355"/>
        <v>0</v>
      </c>
      <c r="CQ188" s="118">
        <f t="shared" si="355"/>
        <v>0</v>
      </c>
      <c r="CR188" s="118">
        <f t="shared" ref="CR188:DF188" si="356">IF(+$M32=CR$165,$AW32,0)</f>
        <v>0</v>
      </c>
      <c r="CS188" s="118">
        <f t="shared" si="356"/>
        <v>0</v>
      </c>
      <c r="CT188" s="118">
        <f t="shared" si="356"/>
        <v>0</v>
      </c>
      <c r="CU188" s="118">
        <f t="shared" si="356"/>
        <v>0</v>
      </c>
      <c r="CV188" s="118">
        <f t="shared" si="356"/>
        <v>0</v>
      </c>
      <c r="CW188" s="118">
        <f t="shared" si="356"/>
        <v>0</v>
      </c>
      <c r="CX188" s="118">
        <f t="shared" si="356"/>
        <v>0</v>
      </c>
      <c r="CY188" s="118">
        <f t="shared" si="356"/>
        <v>0</v>
      </c>
      <c r="CZ188" s="118">
        <f t="shared" si="356"/>
        <v>0</v>
      </c>
      <c r="DA188" s="118">
        <f t="shared" si="356"/>
        <v>0</v>
      </c>
      <c r="DB188" s="118">
        <f t="shared" si="356"/>
        <v>0</v>
      </c>
      <c r="DC188" s="118">
        <f t="shared" si="356"/>
        <v>0</v>
      </c>
      <c r="DD188" s="118">
        <f t="shared" si="356"/>
        <v>0</v>
      </c>
      <c r="DE188" s="118">
        <f t="shared" si="356"/>
        <v>0</v>
      </c>
      <c r="DF188" s="118">
        <f t="shared" si="356"/>
        <v>0</v>
      </c>
      <c r="DG188" s="32"/>
    </row>
    <row r="189" spans="61:111">
      <c r="BI189" s="118">
        <f t="shared" ref="BI189:CQ189" si="357">IF(+$M33=BI$165,$AW33,0)</f>
        <v>0</v>
      </c>
      <c r="BJ189" s="118">
        <f t="shared" si="357"/>
        <v>0</v>
      </c>
      <c r="BK189" s="118">
        <f t="shared" si="357"/>
        <v>0</v>
      </c>
      <c r="BL189" s="118">
        <f t="shared" si="357"/>
        <v>0</v>
      </c>
      <c r="BM189" s="118">
        <f t="shared" si="357"/>
        <v>0</v>
      </c>
      <c r="BN189" s="118">
        <f t="shared" si="357"/>
        <v>0</v>
      </c>
      <c r="BO189" s="118">
        <f t="shared" si="357"/>
        <v>0</v>
      </c>
      <c r="BP189" s="118">
        <f t="shared" si="357"/>
        <v>0</v>
      </c>
      <c r="BQ189" s="118">
        <f t="shared" si="357"/>
        <v>0</v>
      </c>
      <c r="BR189" s="118">
        <f t="shared" si="357"/>
        <v>0</v>
      </c>
      <c r="BS189" s="118">
        <f t="shared" si="357"/>
        <v>0</v>
      </c>
      <c r="BT189" s="118">
        <f t="shared" si="357"/>
        <v>0</v>
      </c>
      <c r="BU189" s="118">
        <f t="shared" si="357"/>
        <v>0</v>
      </c>
      <c r="BV189" s="118">
        <f t="shared" si="357"/>
        <v>0</v>
      </c>
      <c r="BW189" s="118">
        <f t="shared" si="357"/>
        <v>0</v>
      </c>
      <c r="BX189" s="118">
        <f t="shared" si="357"/>
        <v>0</v>
      </c>
      <c r="BY189" s="118">
        <f t="shared" si="357"/>
        <v>0</v>
      </c>
      <c r="BZ189" s="118">
        <f t="shared" si="357"/>
        <v>0</v>
      </c>
      <c r="CA189" s="118">
        <f t="shared" si="357"/>
        <v>0</v>
      </c>
      <c r="CB189" s="118">
        <f t="shared" si="357"/>
        <v>0</v>
      </c>
      <c r="CC189" s="118">
        <f t="shared" si="357"/>
        <v>0</v>
      </c>
      <c r="CD189" s="118">
        <f t="shared" si="357"/>
        <v>0</v>
      </c>
      <c r="CE189" s="118">
        <f t="shared" si="357"/>
        <v>0</v>
      </c>
      <c r="CF189" s="118">
        <f t="shared" si="357"/>
        <v>0</v>
      </c>
      <c r="CG189" s="118">
        <f t="shared" si="357"/>
        <v>0</v>
      </c>
      <c r="CH189" s="118">
        <f t="shared" si="357"/>
        <v>0</v>
      </c>
      <c r="CI189" s="118">
        <f t="shared" si="357"/>
        <v>0</v>
      </c>
      <c r="CJ189" s="118">
        <f t="shared" si="357"/>
        <v>0</v>
      </c>
      <c r="CK189" s="118">
        <f t="shared" si="357"/>
        <v>0</v>
      </c>
      <c r="CL189" s="118">
        <f t="shared" si="357"/>
        <v>0</v>
      </c>
      <c r="CM189" s="118">
        <f t="shared" si="357"/>
        <v>0</v>
      </c>
      <c r="CN189" s="118">
        <f t="shared" si="357"/>
        <v>0</v>
      </c>
      <c r="CO189" s="118">
        <f t="shared" si="357"/>
        <v>0</v>
      </c>
      <c r="CP189" s="118">
        <f t="shared" si="357"/>
        <v>0</v>
      </c>
      <c r="CQ189" s="118">
        <f t="shared" si="357"/>
        <v>0</v>
      </c>
      <c r="CR189" s="118">
        <f t="shared" ref="CR189:DF189" si="358">IF(+$M33=CR$165,$AW33,0)</f>
        <v>0</v>
      </c>
      <c r="CS189" s="118">
        <f t="shared" si="358"/>
        <v>0</v>
      </c>
      <c r="CT189" s="118">
        <f t="shared" si="358"/>
        <v>0</v>
      </c>
      <c r="CU189" s="118">
        <f t="shared" si="358"/>
        <v>0</v>
      </c>
      <c r="CV189" s="118">
        <f t="shared" si="358"/>
        <v>0</v>
      </c>
      <c r="CW189" s="118">
        <f t="shared" si="358"/>
        <v>0</v>
      </c>
      <c r="CX189" s="118">
        <f t="shared" si="358"/>
        <v>0</v>
      </c>
      <c r="CY189" s="118">
        <f t="shared" si="358"/>
        <v>0</v>
      </c>
      <c r="CZ189" s="118">
        <f t="shared" si="358"/>
        <v>0</v>
      </c>
      <c r="DA189" s="118">
        <f t="shared" si="358"/>
        <v>0</v>
      </c>
      <c r="DB189" s="118">
        <f t="shared" si="358"/>
        <v>0</v>
      </c>
      <c r="DC189" s="118">
        <f t="shared" si="358"/>
        <v>0</v>
      </c>
      <c r="DD189" s="118">
        <f t="shared" si="358"/>
        <v>0</v>
      </c>
      <c r="DE189" s="118">
        <f t="shared" si="358"/>
        <v>0</v>
      </c>
      <c r="DF189" s="118">
        <f t="shared" si="358"/>
        <v>0</v>
      </c>
      <c r="DG189" s="32"/>
    </row>
    <row r="190" spans="61:111">
      <c r="BI190" s="118">
        <f t="shared" ref="BI190:CQ190" si="359">IF(+$M34=BI$165,$AW34,0)</f>
        <v>0</v>
      </c>
      <c r="BJ190" s="118">
        <f t="shared" si="359"/>
        <v>0</v>
      </c>
      <c r="BK190" s="118">
        <f t="shared" si="359"/>
        <v>0</v>
      </c>
      <c r="BL190" s="118">
        <f t="shared" si="359"/>
        <v>0</v>
      </c>
      <c r="BM190" s="118">
        <f t="shared" si="359"/>
        <v>0</v>
      </c>
      <c r="BN190" s="118">
        <f t="shared" si="359"/>
        <v>0</v>
      </c>
      <c r="BO190" s="118">
        <f t="shared" si="359"/>
        <v>0</v>
      </c>
      <c r="BP190" s="118">
        <f t="shared" si="359"/>
        <v>0</v>
      </c>
      <c r="BQ190" s="118">
        <f t="shared" si="359"/>
        <v>0</v>
      </c>
      <c r="BR190" s="118">
        <f t="shared" si="359"/>
        <v>0</v>
      </c>
      <c r="BS190" s="118">
        <f t="shared" si="359"/>
        <v>0</v>
      </c>
      <c r="BT190" s="118">
        <f t="shared" si="359"/>
        <v>0</v>
      </c>
      <c r="BU190" s="118">
        <f t="shared" si="359"/>
        <v>0</v>
      </c>
      <c r="BV190" s="118">
        <f t="shared" si="359"/>
        <v>0</v>
      </c>
      <c r="BW190" s="118">
        <f t="shared" si="359"/>
        <v>0</v>
      </c>
      <c r="BX190" s="118">
        <f t="shared" si="359"/>
        <v>0</v>
      </c>
      <c r="BY190" s="118">
        <f t="shared" si="359"/>
        <v>0</v>
      </c>
      <c r="BZ190" s="118">
        <f t="shared" si="359"/>
        <v>0</v>
      </c>
      <c r="CA190" s="118">
        <f t="shared" si="359"/>
        <v>0</v>
      </c>
      <c r="CB190" s="118">
        <f t="shared" si="359"/>
        <v>0</v>
      </c>
      <c r="CC190" s="118">
        <f t="shared" si="359"/>
        <v>0</v>
      </c>
      <c r="CD190" s="118">
        <f t="shared" si="359"/>
        <v>0</v>
      </c>
      <c r="CE190" s="118">
        <f t="shared" si="359"/>
        <v>0</v>
      </c>
      <c r="CF190" s="118">
        <f t="shared" si="359"/>
        <v>0</v>
      </c>
      <c r="CG190" s="118">
        <f t="shared" si="359"/>
        <v>0</v>
      </c>
      <c r="CH190" s="118">
        <f t="shared" si="359"/>
        <v>0</v>
      </c>
      <c r="CI190" s="118">
        <f t="shared" si="359"/>
        <v>0</v>
      </c>
      <c r="CJ190" s="118">
        <f t="shared" si="359"/>
        <v>0</v>
      </c>
      <c r="CK190" s="118">
        <f t="shared" si="359"/>
        <v>0</v>
      </c>
      <c r="CL190" s="118">
        <f t="shared" si="359"/>
        <v>0</v>
      </c>
      <c r="CM190" s="118">
        <f t="shared" si="359"/>
        <v>0</v>
      </c>
      <c r="CN190" s="118">
        <f t="shared" si="359"/>
        <v>0</v>
      </c>
      <c r="CO190" s="118">
        <f t="shared" si="359"/>
        <v>0</v>
      </c>
      <c r="CP190" s="118">
        <f t="shared" si="359"/>
        <v>0</v>
      </c>
      <c r="CQ190" s="118">
        <f t="shared" si="359"/>
        <v>0</v>
      </c>
      <c r="CR190" s="118">
        <f t="shared" ref="CR190:DF190" si="360">IF(+$M34=CR$165,$AW34,0)</f>
        <v>0</v>
      </c>
      <c r="CS190" s="118">
        <f t="shared" si="360"/>
        <v>0</v>
      </c>
      <c r="CT190" s="118">
        <f t="shared" si="360"/>
        <v>0</v>
      </c>
      <c r="CU190" s="118">
        <f t="shared" si="360"/>
        <v>0</v>
      </c>
      <c r="CV190" s="118">
        <f t="shared" si="360"/>
        <v>0</v>
      </c>
      <c r="CW190" s="118">
        <f t="shared" si="360"/>
        <v>0</v>
      </c>
      <c r="CX190" s="118">
        <f t="shared" si="360"/>
        <v>0</v>
      </c>
      <c r="CY190" s="118">
        <f t="shared" si="360"/>
        <v>0</v>
      </c>
      <c r="CZ190" s="118">
        <f t="shared" si="360"/>
        <v>0</v>
      </c>
      <c r="DA190" s="118">
        <f t="shared" si="360"/>
        <v>0</v>
      </c>
      <c r="DB190" s="118">
        <f t="shared" si="360"/>
        <v>0</v>
      </c>
      <c r="DC190" s="118">
        <f t="shared" si="360"/>
        <v>0</v>
      </c>
      <c r="DD190" s="118">
        <f t="shared" si="360"/>
        <v>0</v>
      </c>
      <c r="DE190" s="118">
        <f t="shared" si="360"/>
        <v>0</v>
      </c>
      <c r="DF190" s="118">
        <f t="shared" si="360"/>
        <v>0</v>
      </c>
      <c r="DG190" s="32"/>
    </row>
    <row r="191" spans="61:111">
      <c r="BI191" s="118">
        <f t="shared" ref="BI191:CQ191" si="361">IF(+$M35=BI$165,$AW35,0)</f>
        <v>0</v>
      </c>
      <c r="BJ191" s="118">
        <f t="shared" si="361"/>
        <v>0</v>
      </c>
      <c r="BK191" s="118">
        <f t="shared" si="361"/>
        <v>0</v>
      </c>
      <c r="BL191" s="118">
        <f t="shared" si="361"/>
        <v>0</v>
      </c>
      <c r="BM191" s="118">
        <f t="shared" si="361"/>
        <v>0</v>
      </c>
      <c r="BN191" s="118">
        <f t="shared" si="361"/>
        <v>0</v>
      </c>
      <c r="BO191" s="118">
        <f t="shared" si="361"/>
        <v>0</v>
      </c>
      <c r="BP191" s="118">
        <f t="shared" si="361"/>
        <v>0</v>
      </c>
      <c r="BQ191" s="118">
        <f t="shared" si="361"/>
        <v>0</v>
      </c>
      <c r="BR191" s="118">
        <f t="shared" si="361"/>
        <v>0</v>
      </c>
      <c r="BS191" s="118">
        <f t="shared" si="361"/>
        <v>0</v>
      </c>
      <c r="BT191" s="118">
        <f t="shared" si="361"/>
        <v>0</v>
      </c>
      <c r="BU191" s="118">
        <f t="shared" si="361"/>
        <v>0</v>
      </c>
      <c r="BV191" s="118">
        <f t="shared" si="361"/>
        <v>0</v>
      </c>
      <c r="BW191" s="118">
        <f t="shared" si="361"/>
        <v>0</v>
      </c>
      <c r="BX191" s="118">
        <f t="shared" si="361"/>
        <v>0</v>
      </c>
      <c r="BY191" s="118">
        <f t="shared" si="361"/>
        <v>0</v>
      </c>
      <c r="BZ191" s="118">
        <f t="shared" si="361"/>
        <v>0</v>
      </c>
      <c r="CA191" s="118">
        <f t="shared" si="361"/>
        <v>0</v>
      </c>
      <c r="CB191" s="118">
        <f t="shared" si="361"/>
        <v>0</v>
      </c>
      <c r="CC191" s="118">
        <f t="shared" si="361"/>
        <v>0</v>
      </c>
      <c r="CD191" s="118">
        <f t="shared" si="361"/>
        <v>0</v>
      </c>
      <c r="CE191" s="118">
        <f t="shared" si="361"/>
        <v>0</v>
      </c>
      <c r="CF191" s="118">
        <f t="shared" si="361"/>
        <v>0</v>
      </c>
      <c r="CG191" s="118">
        <f t="shared" si="361"/>
        <v>0</v>
      </c>
      <c r="CH191" s="118">
        <f t="shared" si="361"/>
        <v>0</v>
      </c>
      <c r="CI191" s="118">
        <f t="shared" si="361"/>
        <v>0</v>
      </c>
      <c r="CJ191" s="118">
        <f t="shared" si="361"/>
        <v>0</v>
      </c>
      <c r="CK191" s="118">
        <f t="shared" si="361"/>
        <v>0</v>
      </c>
      <c r="CL191" s="118">
        <f t="shared" si="361"/>
        <v>0</v>
      </c>
      <c r="CM191" s="118">
        <f t="shared" si="361"/>
        <v>0</v>
      </c>
      <c r="CN191" s="118">
        <f t="shared" si="361"/>
        <v>0</v>
      </c>
      <c r="CO191" s="118">
        <f t="shared" si="361"/>
        <v>0</v>
      </c>
      <c r="CP191" s="118">
        <f t="shared" si="361"/>
        <v>0</v>
      </c>
      <c r="CQ191" s="118">
        <f t="shared" si="361"/>
        <v>0</v>
      </c>
      <c r="CR191" s="118">
        <f t="shared" ref="CR191:DF191" si="362">IF(+$M35=CR$165,$AW35,0)</f>
        <v>0</v>
      </c>
      <c r="CS191" s="118">
        <f t="shared" si="362"/>
        <v>0</v>
      </c>
      <c r="CT191" s="118">
        <f t="shared" si="362"/>
        <v>0</v>
      </c>
      <c r="CU191" s="118">
        <f t="shared" si="362"/>
        <v>0</v>
      </c>
      <c r="CV191" s="118">
        <f t="shared" si="362"/>
        <v>0</v>
      </c>
      <c r="CW191" s="118">
        <f t="shared" si="362"/>
        <v>0</v>
      </c>
      <c r="CX191" s="118">
        <f t="shared" si="362"/>
        <v>0</v>
      </c>
      <c r="CY191" s="118">
        <f t="shared" si="362"/>
        <v>0</v>
      </c>
      <c r="CZ191" s="118">
        <f t="shared" si="362"/>
        <v>0</v>
      </c>
      <c r="DA191" s="118">
        <f t="shared" si="362"/>
        <v>0</v>
      </c>
      <c r="DB191" s="118">
        <f t="shared" si="362"/>
        <v>0</v>
      </c>
      <c r="DC191" s="118">
        <f t="shared" si="362"/>
        <v>0</v>
      </c>
      <c r="DD191" s="118">
        <f t="shared" si="362"/>
        <v>0</v>
      </c>
      <c r="DE191" s="118">
        <f t="shared" si="362"/>
        <v>0</v>
      </c>
      <c r="DF191" s="118">
        <f t="shared" si="362"/>
        <v>0</v>
      </c>
      <c r="DG191" s="32"/>
    </row>
    <row r="192" spans="61:111">
      <c r="BI192" s="118">
        <f t="shared" ref="BI192:CQ192" si="363">IF(+$M36=BI$165,$AW36,0)</f>
        <v>0</v>
      </c>
      <c r="BJ192" s="118">
        <f t="shared" si="363"/>
        <v>0</v>
      </c>
      <c r="BK192" s="118">
        <f t="shared" si="363"/>
        <v>0</v>
      </c>
      <c r="BL192" s="118">
        <f t="shared" si="363"/>
        <v>0</v>
      </c>
      <c r="BM192" s="118">
        <f t="shared" si="363"/>
        <v>0</v>
      </c>
      <c r="BN192" s="118">
        <f t="shared" si="363"/>
        <v>0</v>
      </c>
      <c r="BO192" s="118">
        <f t="shared" si="363"/>
        <v>0</v>
      </c>
      <c r="BP192" s="118">
        <f t="shared" si="363"/>
        <v>0</v>
      </c>
      <c r="BQ192" s="118">
        <f t="shared" si="363"/>
        <v>0</v>
      </c>
      <c r="BR192" s="118">
        <f t="shared" si="363"/>
        <v>0</v>
      </c>
      <c r="BS192" s="118">
        <f t="shared" si="363"/>
        <v>0</v>
      </c>
      <c r="BT192" s="118">
        <f t="shared" si="363"/>
        <v>0</v>
      </c>
      <c r="BU192" s="118">
        <f t="shared" si="363"/>
        <v>0</v>
      </c>
      <c r="BV192" s="118">
        <f t="shared" si="363"/>
        <v>0</v>
      </c>
      <c r="BW192" s="118">
        <f t="shared" si="363"/>
        <v>0</v>
      </c>
      <c r="BX192" s="118">
        <f t="shared" si="363"/>
        <v>0</v>
      </c>
      <c r="BY192" s="118">
        <f t="shared" si="363"/>
        <v>0</v>
      </c>
      <c r="BZ192" s="118">
        <f t="shared" si="363"/>
        <v>0</v>
      </c>
      <c r="CA192" s="118">
        <f t="shared" si="363"/>
        <v>0</v>
      </c>
      <c r="CB192" s="118">
        <f t="shared" si="363"/>
        <v>0</v>
      </c>
      <c r="CC192" s="118">
        <f t="shared" si="363"/>
        <v>0</v>
      </c>
      <c r="CD192" s="118">
        <f t="shared" si="363"/>
        <v>0</v>
      </c>
      <c r="CE192" s="118">
        <f t="shared" si="363"/>
        <v>0</v>
      </c>
      <c r="CF192" s="118">
        <f t="shared" si="363"/>
        <v>0</v>
      </c>
      <c r="CG192" s="118">
        <f t="shared" si="363"/>
        <v>0</v>
      </c>
      <c r="CH192" s="118">
        <f t="shared" si="363"/>
        <v>0</v>
      </c>
      <c r="CI192" s="118">
        <f t="shared" si="363"/>
        <v>0</v>
      </c>
      <c r="CJ192" s="118">
        <f t="shared" si="363"/>
        <v>0</v>
      </c>
      <c r="CK192" s="118">
        <f t="shared" si="363"/>
        <v>0</v>
      </c>
      <c r="CL192" s="118">
        <f t="shared" si="363"/>
        <v>0</v>
      </c>
      <c r="CM192" s="118">
        <f t="shared" si="363"/>
        <v>0</v>
      </c>
      <c r="CN192" s="118">
        <f t="shared" si="363"/>
        <v>0</v>
      </c>
      <c r="CO192" s="118">
        <f t="shared" si="363"/>
        <v>0</v>
      </c>
      <c r="CP192" s="118">
        <f t="shared" si="363"/>
        <v>0</v>
      </c>
      <c r="CQ192" s="118">
        <f t="shared" si="363"/>
        <v>0</v>
      </c>
      <c r="CR192" s="118">
        <f t="shared" ref="CR192:DF192" si="364">IF(+$M36=CR$165,$AW36,0)</f>
        <v>0</v>
      </c>
      <c r="CS192" s="118">
        <f t="shared" si="364"/>
        <v>0</v>
      </c>
      <c r="CT192" s="118">
        <f t="shared" si="364"/>
        <v>0</v>
      </c>
      <c r="CU192" s="118">
        <f t="shared" si="364"/>
        <v>0</v>
      </c>
      <c r="CV192" s="118">
        <f t="shared" si="364"/>
        <v>0</v>
      </c>
      <c r="CW192" s="118">
        <f t="shared" si="364"/>
        <v>0</v>
      </c>
      <c r="CX192" s="118">
        <f t="shared" si="364"/>
        <v>0</v>
      </c>
      <c r="CY192" s="118">
        <f t="shared" si="364"/>
        <v>0</v>
      </c>
      <c r="CZ192" s="118">
        <f t="shared" si="364"/>
        <v>0</v>
      </c>
      <c r="DA192" s="118">
        <f t="shared" si="364"/>
        <v>0</v>
      </c>
      <c r="DB192" s="118">
        <f t="shared" si="364"/>
        <v>0</v>
      </c>
      <c r="DC192" s="118">
        <f t="shared" si="364"/>
        <v>0</v>
      </c>
      <c r="DD192" s="118">
        <f t="shared" si="364"/>
        <v>0</v>
      </c>
      <c r="DE192" s="118">
        <f t="shared" si="364"/>
        <v>0</v>
      </c>
      <c r="DF192" s="118">
        <f t="shared" si="364"/>
        <v>0</v>
      </c>
      <c r="DG192" s="32"/>
    </row>
    <row r="193" spans="61:111">
      <c r="BI193" s="118">
        <f t="shared" ref="BI193:CQ193" si="365">IF(+$M37=BI$165,$AW37,0)</f>
        <v>0</v>
      </c>
      <c r="BJ193" s="118">
        <f t="shared" si="365"/>
        <v>0</v>
      </c>
      <c r="BK193" s="118">
        <f t="shared" si="365"/>
        <v>0</v>
      </c>
      <c r="BL193" s="118">
        <f t="shared" si="365"/>
        <v>0</v>
      </c>
      <c r="BM193" s="118">
        <f t="shared" si="365"/>
        <v>0</v>
      </c>
      <c r="BN193" s="118">
        <f t="shared" si="365"/>
        <v>0</v>
      </c>
      <c r="BO193" s="118">
        <f t="shared" si="365"/>
        <v>0</v>
      </c>
      <c r="BP193" s="118">
        <f t="shared" si="365"/>
        <v>0</v>
      </c>
      <c r="BQ193" s="118">
        <f t="shared" si="365"/>
        <v>0</v>
      </c>
      <c r="BR193" s="118">
        <f t="shared" si="365"/>
        <v>0</v>
      </c>
      <c r="BS193" s="118">
        <f t="shared" si="365"/>
        <v>0</v>
      </c>
      <c r="BT193" s="118">
        <f t="shared" si="365"/>
        <v>0</v>
      </c>
      <c r="BU193" s="118">
        <f t="shared" si="365"/>
        <v>0</v>
      </c>
      <c r="BV193" s="118">
        <f t="shared" si="365"/>
        <v>0</v>
      </c>
      <c r="BW193" s="118">
        <f t="shared" si="365"/>
        <v>0</v>
      </c>
      <c r="BX193" s="118">
        <f t="shared" si="365"/>
        <v>0</v>
      </c>
      <c r="BY193" s="118">
        <f t="shared" si="365"/>
        <v>0</v>
      </c>
      <c r="BZ193" s="118">
        <f t="shared" si="365"/>
        <v>0</v>
      </c>
      <c r="CA193" s="118">
        <f t="shared" si="365"/>
        <v>0</v>
      </c>
      <c r="CB193" s="118">
        <f t="shared" si="365"/>
        <v>0</v>
      </c>
      <c r="CC193" s="118">
        <f t="shared" si="365"/>
        <v>0</v>
      </c>
      <c r="CD193" s="118">
        <f t="shared" si="365"/>
        <v>0</v>
      </c>
      <c r="CE193" s="118">
        <f t="shared" si="365"/>
        <v>0</v>
      </c>
      <c r="CF193" s="118">
        <f t="shared" si="365"/>
        <v>0</v>
      </c>
      <c r="CG193" s="118">
        <f t="shared" si="365"/>
        <v>0</v>
      </c>
      <c r="CH193" s="118">
        <f t="shared" si="365"/>
        <v>0</v>
      </c>
      <c r="CI193" s="118">
        <f t="shared" si="365"/>
        <v>0</v>
      </c>
      <c r="CJ193" s="118">
        <f t="shared" si="365"/>
        <v>0</v>
      </c>
      <c r="CK193" s="118">
        <f t="shared" si="365"/>
        <v>0</v>
      </c>
      <c r="CL193" s="118">
        <f t="shared" si="365"/>
        <v>0</v>
      </c>
      <c r="CM193" s="118">
        <f t="shared" si="365"/>
        <v>0</v>
      </c>
      <c r="CN193" s="118">
        <f t="shared" si="365"/>
        <v>0</v>
      </c>
      <c r="CO193" s="118">
        <f t="shared" si="365"/>
        <v>0</v>
      </c>
      <c r="CP193" s="118">
        <f t="shared" si="365"/>
        <v>0</v>
      </c>
      <c r="CQ193" s="118">
        <f t="shared" si="365"/>
        <v>0</v>
      </c>
      <c r="CR193" s="118">
        <f t="shared" ref="CR193:DF193" si="366">IF(+$M37=CR$165,$AW37,0)</f>
        <v>0</v>
      </c>
      <c r="CS193" s="118">
        <f t="shared" si="366"/>
        <v>0</v>
      </c>
      <c r="CT193" s="118">
        <f t="shared" si="366"/>
        <v>0</v>
      </c>
      <c r="CU193" s="118">
        <f t="shared" si="366"/>
        <v>0</v>
      </c>
      <c r="CV193" s="118">
        <f t="shared" si="366"/>
        <v>0</v>
      </c>
      <c r="CW193" s="118">
        <f t="shared" si="366"/>
        <v>0</v>
      </c>
      <c r="CX193" s="118">
        <f t="shared" si="366"/>
        <v>0</v>
      </c>
      <c r="CY193" s="118">
        <f t="shared" si="366"/>
        <v>0</v>
      </c>
      <c r="CZ193" s="118">
        <f t="shared" si="366"/>
        <v>0</v>
      </c>
      <c r="DA193" s="118">
        <f t="shared" si="366"/>
        <v>0</v>
      </c>
      <c r="DB193" s="118">
        <f t="shared" si="366"/>
        <v>0</v>
      </c>
      <c r="DC193" s="118">
        <f t="shared" si="366"/>
        <v>0</v>
      </c>
      <c r="DD193" s="118">
        <f t="shared" si="366"/>
        <v>0</v>
      </c>
      <c r="DE193" s="118">
        <f t="shared" si="366"/>
        <v>0</v>
      </c>
      <c r="DF193" s="118">
        <f t="shared" si="366"/>
        <v>0</v>
      </c>
      <c r="DG193" s="32"/>
    </row>
    <row r="194" spans="61:111">
      <c r="BI194" s="118">
        <f t="shared" ref="BI194:CQ194" si="367">IF(+$M38=BI$165,$AW38,0)</f>
        <v>0</v>
      </c>
      <c r="BJ194" s="118">
        <f t="shared" si="367"/>
        <v>0</v>
      </c>
      <c r="BK194" s="118">
        <f t="shared" si="367"/>
        <v>0</v>
      </c>
      <c r="BL194" s="118">
        <f t="shared" si="367"/>
        <v>0</v>
      </c>
      <c r="BM194" s="118">
        <f t="shared" si="367"/>
        <v>0</v>
      </c>
      <c r="BN194" s="118">
        <f t="shared" si="367"/>
        <v>0</v>
      </c>
      <c r="BO194" s="118">
        <f t="shared" si="367"/>
        <v>0</v>
      </c>
      <c r="BP194" s="118">
        <f t="shared" si="367"/>
        <v>0</v>
      </c>
      <c r="BQ194" s="118">
        <f t="shared" si="367"/>
        <v>0</v>
      </c>
      <c r="BR194" s="118">
        <f t="shared" si="367"/>
        <v>0</v>
      </c>
      <c r="BS194" s="118">
        <f t="shared" si="367"/>
        <v>0</v>
      </c>
      <c r="BT194" s="118">
        <f t="shared" si="367"/>
        <v>0</v>
      </c>
      <c r="BU194" s="118">
        <f t="shared" si="367"/>
        <v>0</v>
      </c>
      <c r="BV194" s="118">
        <f t="shared" si="367"/>
        <v>0</v>
      </c>
      <c r="BW194" s="118">
        <f t="shared" si="367"/>
        <v>0</v>
      </c>
      <c r="BX194" s="118">
        <f t="shared" si="367"/>
        <v>0</v>
      </c>
      <c r="BY194" s="118">
        <f t="shared" si="367"/>
        <v>0</v>
      </c>
      <c r="BZ194" s="118">
        <f t="shared" si="367"/>
        <v>0</v>
      </c>
      <c r="CA194" s="118">
        <f t="shared" si="367"/>
        <v>0</v>
      </c>
      <c r="CB194" s="118">
        <f t="shared" si="367"/>
        <v>0</v>
      </c>
      <c r="CC194" s="118">
        <f t="shared" si="367"/>
        <v>0</v>
      </c>
      <c r="CD194" s="118">
        <f t="shared" si="367"/>
        <v>0</v>
      </c>
      <c r="CE194" s="118">
        <f t="shared" si="367"/>
        <v>0</v>
      </c>
      <c r="CF194" s="118">
        <f t="shared" si="367"/>
        <v>0</v>
      </c>
      <c r="CG194" s="118">
        <f t="shared" si="367"/>
        <v>0</v>
      </c>
      <c r="CH194" s="118">
        <f t="shared" si="367"/>
        <v>0</v>
      </c>
      <c r="CI194" s="118">
        <f t="shared" si="367"/>
        <v>0</v>
      </c>
      <c r="CJ194" s="118">
        <f t="shared" si="367"/>
        <v>0</v>
      </c>
      <c r="CK194" s="118">
        <f t="shared" si="367"/>
        <v>0</v>
      </c>
      <c r="CL194" s="118">
        <f t="shared" si="367"/>
        <v>0</v>
      </c>
      <c r="CM194" s="118">
        <f t="shared" si="367"/>
        <v>0</v>
      </c>
      <c r="CN194" s="118">
        <f t="shared" si="367"/>
        <v>0</v>
      </c>
      <c r="CO194" s="118">
        <f t="shared" si="367"/>
        <v>0</v>
      </c>
      <c r="CP194" s="118">
        <f t="shared" si="367"/>
        <v>0</v>
      </c>
      <c r="CQ194" s="118">
        <f t="shared" si="367"/>
        <v>0</v>
      </c>
      <c r="CR194" s="118">
        <f t="shared" ref="CR194:DF194" si="368">IF(+$M38=CR$165,$AW38,0)</f>
        <v>0</v>
      </c>
      <c r="CS194" s="118">
        <f t="shared" si="368"/>
        <v>0</v>
      </c>
      <c r="CT194" s="118">
        <f t="shared" si="368"/>
        <v>0</v>
      </c>
      <c r="CU194" s="118">
        <f t="shared" si="368"/>
        <v>0</v>
      </c>
      <c r="CV194" s="118">
        <f t="shared" si="368"/>
        <v>0</v>
      </c>
      <c r="CW194" s="118">
        <f t="shared" si="368"/>
        <v>0</v>
      </c>
      <c r="CX194" s="118">
        <f t="shared" si="368"/>
        <v>0</v>
      </c>
      <c r="CY194" s="118">
        <f t="shared" si="368"/>
        <v>0</v>
      </c>
      <c r="CZ194" s="118">
        <f t="shared" si="368"/>
        <v>0</v>
      </c>
      <c r="DA194" s="118">
        <f t="shared" si="368"/>
        <v>0</v>
      </c>
      <c r="DB194" s="118">
        <f t="shared" si="368"/>
        <v>0</v>
      </c>
      <c r="DC194" s="118">
        <f t="shared" si="368"/>
        <v>0</v>
      </c>
      <c r="DD194" s="118">
        <f t="shared" si="368"/>
        <v>0</v>
      </c>
      <c r="DE194" s="118">
        <f t="shared" si="368"/>
        <v>0</v>
      </c>
      <c r="DF194" s="118">
        <f t="shared" si="368"/>
        <v>0</v>
      </c>
      <c r="DG194" s="32"/>
    </row>
    <row r="195" spans="61:111">
      <c r="BI195" s="118">
        <f t="shared" ref="BI195:CQ195" si="369">IF(+$M39=BI$165,$AW39,0)</f>
        <v>0</v>
      </c>
      <c r="BJ195" s="118">
        <f t="shared" si="369"/>
        <v>0</v>
      </c>
      <c r="BK195" s="118">
        <f t="shared" si="369"/>
        <v>0</v>
      </c>
      <c r="BL195" s="118">
        <f t="shared" si="369"/>
        <v>0</v>
      </c>
      <c r="BM195" s="118">
        <f t="shared" si="369"/>
        <v>0</v>
      </c>
      <c r="BN195" s="118">
        <f t="shared" si="369"/>
        <v>0</v>
      </c>
      <c r="BO195" s="118">
        <f t="shared" si="369"/>
        <v>0</v>
      </c>
      <c r="BP195" s="118">
        <f t="shared" si="369"/>
        <v>0</v>
      </c>
      <c r="BQ195" s="118">
        <f t="shared" si="369"/>
        <v>0</v>
      </c>
      <c r="BR195" s="118">
        <f t="shared" si="369"/>
        <v>0</v>
      </c>
      <c r="BS195" s="118">
        <f t="shared" si="369"/>
        <v>0</v>
      </c>
      <c r="BT195" s="118">
        <f t="shared" si="369"/>
        <v>0</v>
      </c>
      <c r="BU195" s="118">
        <f t="shared" si="369"/>
        <v>0</v>
      </c>
      <c r="BV195" s="118">
        <f t="shared" si="369"/>
        <v>0</v>
      </c>
      <c r="BW195" s="118">
        <f t="shared" si="369"/>
        <v>0</v>
      </c>
      <c r="BX195" s="118">
        <f t="shared" si="369"/>
        <v>0</v>
      </c>
      <c r="BY195" s="118">
        <f t="shared" si="369"/>
        <v>0</v>
      </c>
      <c r="BZ195" s="118">
        <f t="shared" si="369"/>
        <v>0</v>
      </c>
      <c r="CA195" s="118">
        <f t="shared" si="369"/>
        <v>0</v>
      </c>
      <c r="CB195" s="118">
        <f t="shared" si="369"/>
        <v>0</v>
      </c>
      <c r="CC195" s="118">
        <f t="shared" si="369"/>
        <v>0</v>
      </c>
      <c r="CD195" s="118">
        <f t="shared" si="369"/>
        <v>0</v>
      </c>
      <c r="CE195" s="118">
        <f t="shared" si="369"/>
        <v>0</v>
      </c>
      <c r="CF195" s="118">
        <f t="shared" si="369"/>
        <v>0</v>
      </c>
      <c r="CG195" s="118">
        <f t="shared" si="369"/>
        <v>0</v>
      </c>
      <c r="CH195" s="118">
        <f t="shared" si="369"/>
        <v>0</v>
      </c>
      <c r="CI195" s="118">
        <f t="shared" si="369"/>
        <v>0</v>
      </c>
      <c r="CJ195" s="118">
        <f t="shared" si="369"/>
        <v>0</v>
      </c>
      <c r="CK195" s="118">
        <f t="shared" si="369"/>
        <v>0</v>
      </c>
      <c r="CL195" s="118">
        <f t="shared" si="369"/>
        <v>0</v>
      </c>
      <c r="CM195" s="118">
        <f t="shared" si="369"/>
        <v>0</v>
      </c>
      <c r="CN195" s="118">
        <f t="shared" si="369"/>
        <v>0</v>
      </c>
      <c r="CO195" s="118">
        <f t="shared" si="369"/>
        <v>0</v>
      </c>
      <c r="CP195" s="118">
        <f t="shared" si="369"/>
        <v>0</v>
      </c>
      <c r="CQ195" s="118">
        <f t="shared" si="369"/>
        <v>0</v>
      </c>
      <c r="CR195" s="118">
        <f t="shared" ref="CR195:DF195" si="370">IF(+$M39=CR$165,$AW39,0)</f>
        <v>0</v>
      </c>
      <c r="CS195" s="118">
        <f t="shared" si="370"/>
        <v>0</v>
      </c>
      <c r="CT195" s="118">
        <f t="shared" si="370"/>
        <v>0</v>
      </c>
      <c r="CU195" s="118">
        <f t="shared" si="370"/>
        <v>0</v>
      </c>
      <c r="CV195" s="118">
        <f t="shared" si="370"/>
        <v>0</v>
      </c>
      <c r="CW195" s="118">
        <f t="shared" si="370"/>
        <v>0</v>
      </c>
      <c r="CX195" s="118">
        <f t="shared" si="370"/>
        <v>0</v>
      </c>
      <c r="CY195" s="118">
        <f t="shared" si="370"/>
        <v>0</v>
      </c>
      <c r="CZ195" s="118">
        <f t="shared" si="370"/>
        <v>0</v>
      </c>
      <c r="DA195" s="118">
        <f t="shared" si="370"/>
        <v>0</v>
      </c>
      <c r="DB195" s="118">
        <f t="shared" si="370"/>
        <v>0</v>
      </c>
      <c r="DC195" s="118">
        <f t="shared" si="370"/>
        <v>0</v>
      </c>
      <c r="DD195" s="118">
        <f t="shared" si="370"/>
        <v>0</v>
      </c>
      <c r="DE195" s="118">
        <f t="shared" si="370"/>
        <v>0</v>
      </c>
      <c r="DF195" s="118">
        <f t="shared" si="370"/>
        <v>0</v>
      </c>
      <c r="DG195" s="32"/>
    </row>
    <row r="196" spans="61:111">
      <c r="BI196" s="118">
        <f t="shared" ref="BI196:CQ196" si="371">IF(+$M40=BI$165,$AW40,0)</f>
        <v>0</v>
      </c>
      <c r="BJ196" s="118">
        <f t="shared" si="371"/>
        <v>0</v>
      </c>
      <c r="BK196" s="118">
        <f t="shared" si="371"/>
        <v>0</v>
      </c>
      <c r="BL196" s="118">
        <f t="shared" si="371"/>
        <v>0</v>
      </c>
      <c r="BM196" s="118">
        <f t="shared" si="371"/>
        <v>0</v>
      </c>
      <c r="BN196" s="118">
        <f t="shared" si="371"/>
        <v>0</v>
      </c>
      <c r="BO196" s="118">
        <f t="shared" si="371"/>
        <v>0</v>
      </c>
      <c r="BP196" s="118">
        <f t="shared" si="371"/>
        <v>0</v>
      </c>
      <c r="BQ196" s="118">
        <f t="shared" si="371"/>
        <v>0</v>
      </c>
      <c r="BR196" s="118">
        <f t="shared" si="371"/>
        <v>0</v>
      </c>
      <c r="BS196" s="118">
        <f t="shared" si="371"/>
        <v>0</v>
      </c>
      <c r="BT196" s="118">
        <f t="shared" si="371"/>
        <v>0</v>
      </c>
      <c r="BU196" s="118">
        <f t="shared" si="371"/>
        <v>0</v>
      </c>
      <c r="BV196" s="118">
        <f t="shared" si="371"/>
        <v>0</v>
      </c>
      <c r="BW196" s="118">
        <f t="shared" si="371"/>
        <v>0</v>
      </c>
      <c r="BX196" s="118">
        <f t="shared" si="371"/>
        <v>0</v>
      </c>
      <c r="BY196" s="118">
        <f t="shared" si="371"/>
        <v>0</v>
      </c>
      <c r="BZ196" s="118">
        <f t="shared" si="371"/>
        <v>0</v>
      </c>
      <c r="CA196" s="118">
        <f t="shared" si="371"/>
        <v>0</v>
      </c>
      <c r="CB196" s="118">
        <f t="shared" si="371"/>
        <v>0</v>
      </c>
      <c r="CC196" s="118">
        <f t="shared" si="371"/>
        <v>0</v>
      </c>
      <c r="CD196" s="118">
        <f t="shared" si="371"/>
        <v>0</v>
      </c>
      <c r="CE196" s="118">
        <f t="shared" si="371"/>
        <v>0</v>
      </c>
      <c r="CF196" s="118">
        <f t="shared" si="371"/>
        <v>0</v>
      </c>
      <c r="CG196" s="118">
        <f t="shared" si="371"/>
        <v>0</v>
      </c>
      <c r="CH196" s="118">
        <f t="shared" si="371"/>
        <v>0</v>
      </c>
      <c r="CI196" s="118">
        <f t="shared" si="371"/>
        <v>0</v>
      </c>
      <c r="CJ196" s="118">
        <f t="shared" si="371"/>
        <v>0</v>
      </c>
      <c r="CK196" s="118">
        <f t="shared" si="371"/>
        <v>0</v>
      </c>
      <c r="CL196" s="118">
        <f t="shared" si="371"/>
        <v>0</v>
      </c>
      <c r="CM196" s="118">
        <f t="shared" si="371"/>
        <v>0</v>
      </c>
      <c r="CN196" s="118">
        <f t="shared" si="371"/>
        <v>0</v>
      </c>
      <c r="CO196" s="118">
        <f t="shared" si="371"/>
        <v>0</v>
      </c>
      <c r="CP196" s="118">
        <f t="shared" si="371"/>
        <v>0</v>
      </c>
      <c r="CQ196" s="118">
        <f t="shared" si="371"/>
        <v>0</v>
      </c>
      <c r="CR196" s="118">
        <f t="shared" ref="CR196:DF196" si="372">IF(+$M40=CR$165,$AW40,0)</f>
        <v>0</v>
      </c>
      <c r="CS196" s="118">
        <f t="shared" si="372"/>
        <v>0</v>
      </c>
      <c r="CT196" s="118">
        <f t="shared" si="372"/>
        <v>0</v>
      </c>
      <c r="CU196" s="118">
        <f t="shared" si="372"/>
        <v>0</v>
      </c>
      <c r="CV196" s="118">
        <f t="shared" si="372"/>
        <v>0</v>
      </c>
      <c r="CW196" s="118">
        <f t="shared" si="372"/>
        <v>0</v>
      </c>
      <c r="CX196" s="118">
        <f t="shared" si="372"/>
        <v>0</v>
      </c>
      <c r="CY196" s="118">
        <f t="shared" si="372"/>
        <v>0</v>
      </c>
      <c r="CZ196" s="118">
        <f t="shared" si="372"/>
        <v>0</v>
      </c>
      <c r="DA196" s="118">
        <f t="shared" si="372"/>
        <v>0</v>
      </c>
      <c r="DB196" s="118">
        <f t="shared" si="372"/>
        <v>0</v>
      </c>
      <c r="DC196" s="118">
        <f t="shared" si="372"/>
        <v>0</v>
      </c>
      <c r="DD196" s="118">
        <f t="shared" si="372"/>
        <v>0</v>
      </c>
      <c r="DE196" s="118">
        <f t="shared" si="372"/>
        <v>0</v>
      </c>
      <c r="DF196" s="118">
        <f t="shared" si="372"/>
        <v>0</v>
      </c>
      <c r="DG196" s="32"/>
    </row>
    <row r="197" spans="61:111">
      <c r="BI197" s="118">
        <f t="shared" ref="BI197:CQ197" si="373">IF(+$M41=BI$165,$AW41,0)</f>
        <v>0</v>
      </c>
      <c r="BJ197" s="118">
        <f t="shared" si="373"/>
        <v>0</v>
      </c>
      <c r="BK197" s="118">
        <f t="shared" si="373"/>
        <v>0</v>
      </c>
      <c r="BL197" s="118">
        <f t="shared" si="373"/>
        <v>0</v>
      </c>
      <c r="BM197" s="118">
        <f t="shared" si="373"/>
        <v>0</v>
      </c>
      <c r="BN197" s="118">
        <f t="shared" si="373"/>
        <v>0</v>
      </c>
      <c r="BO197" s="118">
        <f t="shared" si="373"/>
        <v>0</v>
      </c>
      <c r="BP197" s="118">
        <f t="shared" si="373"/>
        <v>0</v>
      </c>
      <c r="BQ197" s="118">
        <f t="shared" si="373"/>
        <v>0</v>
      </c>
      <c r="BR197" s="118">
        <f t="shared" si="373"/>
        <v>0</v>
      </c>
      <c r="BS197" s="118">
        <f t="shared" si="373"/>
        <v>0</v>
      </c>
      <c r="BT197" s="118">
        <f t="shared" si="373"/>
        <v>0</v>
      </c>
      <c r="BU197" s="118">
        <f t="shared" si="373"/>
        <v>0</v>
      </c>
      <c r="BV197" s="118">
        <f t="shared" si="373"/>
        <v>0</v>
      </c>
      <c r="BW197" s="118">
        <f t="shared" si="373"/>
        <v>0</v>
      </c>
      <c r="BX197" s="118">
        <f t="shared" si="373"/>
        <v>0</v>
      </c>
      <c r="BY197" s="118">
        <f t="shared" si="373"/>
        <v>0</v>
      </c>
      <c r="BZ197" s="118">
        <f t="shared" si="373"/>
        <v>0</v>
      </c>
      <c r="CA197" s="118">
        <f t="shared" si="373"/>
        <v>0</v>
      </c>
      <c r="CB197" s="118">
        <f t="shared" si="373"/>
        <v>0</v>
      </c>
      <c r="CC197" s="118">
        <f t="shared" si="373"/>
        <v>0</v>
      </c>
      <c r="CD197" s="118">
        <f t="shared" si="373"/>
        <v>0</v>
      </c>
      <c r="CE197" s="118">
        <f t="shared" si="373"/>
        <v>0</v>
      </c>
      <c r="CF197" s="118">
        <f t="shared" si="373"/>
        <v>0</v>
      </c>
      <c r="CG197" s="118">
        <f t="shared" si="373"/>
        <v>0</v>
      </c>
      <c r="CH197" s="118">
        <f t="shared" si="373"/>
        <v>0</v>
      </c>
      <c r="CI197" s="118">
        <f t="shared" si="373"/>
        <v>0</v>
      </c>
      <c r="CJ197" s="118">
        <f t="shared" si="373"/>
        <v>0</v>
      </c>
      <c r="CK197" s="118">
        <f t="shared" si="373"/>
        <v>0</v>
      </c>
      <c r="CL197" s="118">
        <f t="shared" si="373"/>
        <v>0</v>
      </c>
      <c r="CM197" s="118">
        <f t="shared" si="373"/>
        <v>0</v>
      </c>
      <c r="CN197" s="118">
        <f t="shared" si="373"/>
        <v>0</v>
      </c>
      <c r="CO197" s="118">
        <f t="shared" si="373"/>
        <v>0</v>
      </c>
      <c r="CP197" s="118">
        <f t="shared" si="373"/>
        <v>0</v>
      </c>
      <c r="CQ197" s="118">
        <f t="shared" si="373"/>
        <v>0</v>
      </c>
      <c r="CR197" s="118">
        <f t="shared" ref="CR197:DF197" si="374">IF(+$M41=CR$165,$AW41,0)</f>
        <v>0</v>
      </c>
      <c r="CS197" s="118">
        <f t="shared" si="374"/>
        <v>0</v>
      </c>
      <c r="CT197" s="118">
        <f t="shared" si="374"/>
        <v>0</v>
      </c>
      <c r="CU197" s="118">
        <f t="shared" si="374"/>
        <v>0</v>
      </c>
      <c r="CV197" s="118">
        <f t="shared" si="374"/>
        <v>0</v>
      </c>
      <c r="CW197" s="118">
        <f t="shared" si="374"/>
        <v>0</v>
      </c>
      <c r="CX197" s="118">
        <f t="shared" si="374"/>
        <v>0</v>
      </c>
      <c r="CY197" s="118">
        <f t="shared" si="374"/>
        <v>0</v>
      </c>
      <c r="CZ197" s="118">
        <f t="shared" si="374"/>
        <v>0</v>
      </c>
      <c r="DA197" s="118">
        <f t="shared" si="374"/>
        <v>0</v>
      </c>
      <c r="DB197" s="118">
        <f t="shared" si="374"/>
        <v>0</v>
      </c>
      <c r="DC197" s="118">
        <f t="shared" si="374"/>
        <v>0</v>
      </c>
      <c r="DD197" s="118">
        <f t="shared" si="374"/>
        <v>0</v>
      </c>
      <c r="DE197" s="118">
        <f t="shared" si="374"/>
        <v>0</v>
      </c>
      <c r="DF197" s="118">
        <f t="shared" si="374"/>
        <v>0</v>
      </c>
      <c r="DG197" s="32"/>
    </row>
    <row r="198" spans="61:111">
      <c r="BI198" s="118">
        <f t="shared" ref="BI198:CQ198" si="375">IF(+$M42=BI$165,$AW42,0)</f>
        <v>0</v>
      </c>
      <c r="BJ198" s="118">
        <f t="shared" si="375"/>
        <v>0</v>
      </c>
      <c r="BK198" s="118">
        <f t="shared" si="375"/>
        <v>0</v>
      </c>
      <c r="BL198" s="118">
        <f t="shared" si="375"/>
        <v>0</v>
      </c>
      <c r="BM198" s="118">
        <f t="shared" si="375"/>
        <v>0</v>
      </c>
      <c r="BN198" s="118">
        <f t="shared" si="375"/>
        <v>0</v>
      </c>
      <c r="BO198" s="118">
        <f t="shared" si="375"/>
        <v>0</v>
      </c>
      <c r="BP198" s="118">
        <f t="shared" si="375"/>
        <v>0</v>
      </c>
      <c r="BQ198" s="118">
        <f t="shared" si="375"/>
        <v>0</v>
      </c>
      <c r="BR198" s="118">
        <f t="shared" si="375"/>
        <v>0</v>
      </c>
      <c r="BS198" s="118">
        <f t="shared" si="375"/>
        <v>0</v>
      </c>
      <c r="BT198" s="118">
        <f t="shared" si="375"/>
        <v>0</v>
      </c>
      <c r="BU198" s="118">
        <f t="shared" si="375"/>
        <v>0</v>
      </c>
      <c r="BV198" s="118">
        <f t="shared" si="375"/>
        <v>0</v>
      </c>
      <c r="BW198" s="118">
        <f t="shared" si="375"/>
        <v>0</v>
      </c>
      <c r="BX198" s="118">
        <f t="shared" si="375"/>
        <v>0</v>
      </c>
      <c r="BY198" s="118">
        <f t="shared" si="375"/>
        <v>0</v>
      </c>
      <c r="BZ198" s="118">
        <f t="shared" si="375"/>
        <v>0</v>
      </c>
      <c r="CA198" s="118">
        <f t="shared" si="375"/>
        <v>0</v>
      </c>
      <c r="CB198" s="118">
        <f t="shared" si="375"/>
        <v>0</v>
      </c>
      <c r="CC198" s="118">
        <f t="shared" si="375"/>
        <v>0</v>
      </c>
      <c r="CD198" s="118">
        <f t="shared" si="375"/>
        <v>0</v>
      </c>
      <c r="CE198" s="118">
        <f t="shared" si="375"/>
        <v>0</v>
      </c>
      <c r="CF198" s="118">
        <f t="shared" si="375"/>
        <v>0</v>
      </c>
      <c r="CG198" s="118">
        <f t="shared" si="375"/>
        <v>0</v>
      </c>
      <c r="CH198" s="118">
        <f t="shared" si="375"/>
        <v>0</v>
      </c>
      <c r="CI198" s="118">
        <f t="shared" si="375"/>
        <v>0</v>
      </c>
      <c r="CJ198" s="118">
        <f t="shared" si="375"/>
        <v>0</v>
      </c>
      <c r="CK198" s="118">
        <f t="shared" si="375"/>
        <v>0</v>
      </c>
      <c r="CL198" s="118">
        <f t="shared" si="375"/>
        <v>0</v>
      </c>
      <c r="CM198" s="118">
        <f t="shared" si="375"/>
        <v>0</v>
      </c>
      <c r="CN198" s="118">
        <f t="shared" si="375"/>
        <v>0</v>
      </c>
      <c r="CO198" s="118">
        <f t="shared" si="375"/>
        <v>0</v>
      </c>
      <c r="CP198" s="118">
        <f t="shared" si="375"/>
        <v>0</v>
      </c>
      <c r="CQ198" s="118">
        <f t="shared" si="375"/>
        <v>0</v>
      </c>
      <c r="CR198" s="118">
        <f t="shared" ref="CR198:DF198" si="376">IF(+$M42=CR$165,$AW42,0)</f>
        <v>0</v>
      </c>
      <c r="CS198" s="118">
        <f t="shared" si="376"/>
        <v>0</v>
      </c>
      <c r="CT198" s="118">
        <f t="shared" si="376"/>
        <v>0</v>
      </c>
      <c r="CU198" s="118">
        <f t="shared" si="376"/>
        <v>0</v>
      </c>
      <c r="CV198" s="118">
        <f t="shared" si="376"/>
        <v>0</v>
      </c>
      <c r="CW198" s="118">
        <f t="shared" si="376"/>
        <v>0</v>
      </c>
      <c r="CX198" s="118">
        <f t="shared" si="376"/>
        <v>0</v>
      </c>
      <c r="CY198" s="118">
        <f t="shared" si="376"/>
        <v>0</v>
      </c>
      <c r="CZ198" s="118">
        <f t="shared" si="376"/>
        <v>0</v>
      </c>
      <c r="DA198" s="118">
        <f t="shared" si="376"/>
        <v>0</v>
      </c>
      <c r="DB198" s="118">
        <f t="shared" si="376"/>
        <v>0</v>
      </c>
      <c r="DC198" s="118">
        <f t="shared" si="376"/>
        <v>0</v>
      </c>
      <c r="DD198" s="118">
        <f t="shared" si="376"/>
        <v>0</v>
      </c>
      <c r="DE198" s="118">
        <f t="shared" si="376"/>
        <v>0</v>
      </c>
      <c r="DF198" s="118">
        <f t="shared" si="376"/>
        <v>0</v>
      </c>
      <c r="DG198" s="32"/>
    </row>
    <row r="199" spans="61:111">
      <c r="BI199" s="118">
        <f t="shared" ref="BI199:CQ199" si="377">IF(+$M43=BI$165,$AW43,0)</f>
        <v>0</v>
      </c>
      <c r="BJ199" s="118">
        <f t="shared" si="377"/>
        <v>0</v>
      </c>
      <c r="BK199" s="118">
        <f t="shared" si="377"/>
        <v>0</v>
      </c>
      <c r="BL199" s="118">
        <f t="shared" si="377"/>
        <v>0</v>
      </c>
      <c r="BM199" s="118">
        <f t="shared" si="377"/>
        <v>0</v>
      </c>
      <c r="BN199" s="118">
        <f t="shared" si="377"/>
        <v>0</v>
      </c>
      <c r="BO199" s="118">
        <f t="shared" si="377"/>
        <v>0</v>
      </c>
      <c r="BP199" s="118">
        <f t="shared" si="377"/>
        <v>0</v>
      </c>
      <c r="BQ199" s="118">
        <f t="shared" si="377"/>
        <v>0</v>
      </c>
      <c r="BR199" s="118">
        <f t="shared" si="377"/>
        <v>0</v>
      </c>
      <c r="BS199" s="118">
        <f t="shared" si="377"/>
        <v>0</v>
      </c>
      <c r="BT199" s="118">
        <f t="shared" si="377"/>
        <v>0</v>
      </c>
      <c r="BU199" s="118">
        <f t="shared" si="377"/>
        <v>0</v>
      </c>
      <c r="BV199" s="118">
        <f t="shared" si="377"/>
        <v>0</v>
      </c>
      <c r="BW199" s="118">
        <f t="shared" si="377"/>
        <v>0</v>
      </c>
      <c r="BX199" s="118">
        <f t="shared" si="377"/>
        <v>0</v>
      </c>
      <c r="BY199" s="118">
        <f t="shared" si="377"/>
        <v>0</v>
      </c>
      <c r="BZ199" s="118">
        <f t="shared" si="377"/>
        <v>0</v>
      </c>
      <c r="CA199" s="118">
        <f t="shared" si="377"/>
        <v>0</v>
      </c>
      <c r="CB199" s="118">
        <f t="shared" si="377"/>
        <v>0</v>
      </c>
      <c r="CC199" s="118">
        <f t="shared" si="377"/>
        <v>0</v>
      </c>
      <c r="CD199" s="118">
        <f t="shared" si="377"/>
        <v>0</v>
      </c>
      <c r="CE199" s="118">
        <f t="shared" si="377"/>
        <v>0</v>
      </c>
      <c r="CF199" s="118">
        <f t="shared" si="377"/>
        <v>0</v>
      </c>
      <c r="CG199" s="118">
        <f t="shared" si="377"/>
        <v>0</v>
      </c>
      <c r="CH199" s="118">
        <f t="shared" si="377"/>
        <v>0</v>
      </c>
      <c r="CI199" s="118">
        <f t="shared" si="377"/>
        <v>0</v>
      </c>
      <c r="CJ199" s="118">
        <f t="shared" si="377"/>
        <v>0</v>
      </c>
      <c r="CK199" s="118">
        <f t="shared" si="377"/>
        <v>0</v>
      </c>
      <c r="CL199" s="118">
        <f t="shared" si="377"/>
        <v>0</v>
      </c>
      <c r="CM199" s="118">
        <f t="shared" si="377"/>
        <v>0</v>
      </c>
      <c r="CN199" s="118">
        <f t="shared" si="377"/>
        <v>0</v>
      </c>
      <c r="CO199" s="118">
        <f t="shared" si="377"/>
        <v>0</v>
      </c>
      <c r="CP199" s="118">
        <f t="shared" si="377"/>
        <v>0</v>
      </c>
      <c r="CQ199" s="118">
        <f t="shared" si="377"/>
        <v>0</v>
      </c>
      <c r="CR199" s="118">
        <f t="shared" ref="CR199:DF199" si="378">IF(+$M43=CR$165,$AW43,0)</f>
        <v>0</v>
      </c>
      <c r="CS199" s="118">
        <f t="shared" si="378"/>
        <v>0</v>
      </c>
      <c r="CT199" s="118">
        <f t="shared" si="378"/>
        <v>0</v>
      </c>
      <c r="CU199" s="118">
        <f t="shared" si="378"/>
        <v>0</v>
      </c>
      <c r="CV199" s="118">
        <f t="shared" si="378"/>
        <v>0</v>
      </c>
      <c r="CW199" s="118">
        <f t="shared" si="378"/>
        <v>0</v>
      </c>
      <c r="CX199" s="118">
        <f t="shared" si="378"/>
        <v>0</v>
      </c>
      <c r="CY199" s="118">
        <f t="shared" si="378"/>
        <v>0</v>
      </c>
      <c r="CZ199" s="118">
        <f t="shared" si="378"/>
        <v>0</v>
      </c>
      <c r="DA199" s="118">
        <f t="shared" si="378"/>
        <v>0</v>
      </c>
      <c r="DB199" s="118">
        <f t="shared" si="378"/>
        <v>0</v>
      </c>
      <c r="DC199" s="118">
        <f t="shared" si="378"/>
        <v>0</v>
      </c>
      <c r="DD199" s="118">
        <f t="shared" si="378"/>
        <v>0</v>
      </c>
      <c r="DE199" s="118">
        <f t="shared" si="378"/>
        <v>0</v>
      </c>
      <c r="DF199" s="118">
        <f t="shared" si="378"/>
        <v>0</v>
      </c>
      <c r="DG199" s="32"/>
    </row>
    <row r="200" spans="61:111">
      <c r="BI200" s="118">
        <f t="shared" ref="BI200:CQ200" si="379">IF(+$M44=BI$165,$AW44,0)</f>
        <v>0</v>
      </c>
      <c r="BJ200" s="118">
        <f t="shared" si="379"/>
        <v>0</v>
      </c>
      <c r="BK200" s="118">
        <f t="shared" si="379"/>
        <v>0</v>
      </c>
      <c r="BL200" s="118">
        <f t="shared" si="379"/>
        <v>0</v>
      </c>
      <c r="BM200" s="118">
        <f t="shared" si="379"/>
        <v>0</v>
      </c>
      <c r="BN200" s="118">
        <f t="shared" si="379"/>
        <v>0</v>
      </c>
      <c r="BO200" s="118">
        <f t="shared" si="379"/>
        <v>0</v>
      </c>
      <c r="BP200" s="118">
        <f t="shared" si="379"/>
        <v>0</v>
      </c>
      <c r="BQ200" s="118">
        <f t="shared" si="379"/>
        <v>0</v>
      </c>
      <c r="BR200" s="118">
        <f t="shared" si="379"/>
        <v>0</v>
      </c>
      <c r="BS200" s="118">
        <f t="shared" si="379"/>
        <v>0</v>
      </c>
      <c r="BT200" s="118">
        <f t="shared" si="379"/>
        <v>0</v>
      </c>
      <c r="BU200" s="118">
        <f t="shared" si="379"/>
        <v>0</v>
      </c>
      <c r="BV200" s="118">
        <f t="shared" si="379"/>
        <v>0</v>
      </c>
      <c r="BW200" s="118">
        <f t="shared" si="379"/>
        <v>0</v>
      </c>
      <c r="BX200" s="118">
        <f t="shared" si="379"/>
        <v>0</v>
      </c>
      <c r="BY200" s="118">
        <f t="shared" si="379"/>
        <v>0</v>
      </c>
      <c r="BZ200" s="118">
        <f t="shared" si="379"/>
        <v>0</v>
      </c>
      <c r="CA200" s="118">
        <f t="shared" si="379"/>
        <v>0</v>
      </c>
      <c r="CB200" s="118">
        <f t="shared" si="379"/>
        <v>0</v>
      </c>
      <c r="CC200" s="118">
        <f t="shared" si="379"/>
        <v>0</v>
      </c>
      <c r="CD200" s="118">
        <f t="shared" si="379"/>
        <v>0</v>
      </c>
      <c r="CE200" s="118">
        <f t="shared" si="379"/>
        <v>0</v>
      </c>
      <c r="CF200" s="118">
        <f t="shared" si="379"/>
        <v>0</v>
      </c>
      <c r="CG200" s="118">
        <f t="shared" si="379"/>
        <v>0</v>
      </c>
      <c r="CH200" s="118">
        <f t="shared" si="379"/>
        <v>0</v>
      </c>
      <c r="CI200" s="118">
        <f t="shared" si="379"/>
        <v>0</v>
      </c>
      <c r="CJ200" s="118">
        <f t="shared" si="379"/>
        <v>0</v>
      </c>
      <c r="CK200" s="118">
        <f t="shared" si="379"/>
        <v>0</v>
      </c>
      <c r="CL200" s="118">
        <f t="shared" si="379"/>
        <v>0</v>
      </c>
      <c r="CM200" s="118">
        <f t="shared" si="379"/>
        <v>0</v>
      </c>
      <c r="CN200" s="118">
        <f t="shared" si="379"/>
        <v>0</v>
      </c>
      <c r="CO200" s="118">
        <f t="shared" si="379"/>
        <v>0</v>
      </c>
      <c r="CP200" s="118">
        <f t="shared" si="379"/>
        <v>0</v>
      </c>
      <c r="CQ200" s="118">
        <f t="shared" si="379"/>
        <v>0</v>
      </c>
      <c r="CR200" s="118">
        <f t="shared" ref="CR200:DF200" si="380">IF(+$M44=CR$165,$AW44,0)</f>
        <v>0</v>
      </c>
      <c r="CS200" s="118">
        <f t="shared" si="380"/>
        <v>0</v>
      </c>
      <c r="CT200" s="118">
        <f t="shared" si="380"/>
        <v>0</v>
      </c>
      <c r="CU200" s="118">
        <f t="shared" si="380"/>
        <v>0</v>
      </c>
      <c r="CV200" s="118">
        <f t="shared" si="380"/>
        <v>0</v>
      </c>
      <c r="CW200" s="118">
        <f t="shared" si="380"/>
        <v>0</v>
      </c>
      <c r="CX200" s="118">
        <f t="shared" si="380"/>
        <v>0</v>
      </c>
      <c r="CY200" s="118">
        <f t="shared" si="380"/>
        <v>0</v>
      </c>
      <c r="CZ200" s="118">
        <f t="shared" si="380"/>
        <v>0</v>
      </c>
      <c r="DA200" s="118">
        <f t="shared" si="380"/>
        <v>0</v>
      </c>
      <c r="DB200" s="118">
        <f t="shared" si="380"/>
        <v>0</v>
      </c>
      <c r="DC200" s="118">
        <f t="shared" si="380"/>
        <v>0</v>
      </c>
      <c r="DD200" s="118">
        <f t="shared" si="380"/>
        <v>0</v>
      </c>
      <c r="DE200" s="118">
        <f t="shared" si="380"/>
        <v>0</v>
      </c>
      <c r="DF200" s="118">
        <f t="shared" si="380"/>
        <v>0</v>
      </c>
      <c r="DG200" s="32"/>
    </row>
    <row r="201" spans="61:111">
      <c r="BI201" s="118">
        <f t="shared" ref="BI201:CQ201" si="381">IF(+$M45=BI$165,$AW45,0)</f>
        <v>0</v>
      </c>
      <c r="BJ201" s="118">
        <f t="shared" si="381"/>
        <v>0</v>
      </c>
      <c r="BK201" s="118">
        <f t="shared" si="381"/>
        <v>0</v>
      </c>
      <c r="BL201" s="118">
        <f t="shared" si="381"/>
        <v>0</v>
      </c>
      <c r="BM201" s="118">
        <f t="shared" si="381"/>
        <v>0</v>
      </c>
      <c r="BN201" s="118">
        <f t="shared" si="381"/>
        <v>0</v>
      </c>
      <c r="BO201" s="118">
        <f t="shared" si="381"/>
        <v>0</v>
      </c>
      <c r="BP201" s="118">
        <f t="shared" si="381"/>
        <v>0</v>
      </c>
      <c r="BQ201" s="118">
        <f t="shared" si="381"/>
        <v>0</v>
      </c>
      <c r="BR201" s="118">
        <f t="shared" si="381"/>
        <v>0</v>
      </c>
      <c r="BS201" s="118">
        <f t="shared" si="381"/>
        <v>0</v>
      </c>
      <c r="BT201" s="118">
        <f t="shared" si="381"/>
        <v>0</v>
      </c>
      <c r="BU201" s="118">
        <f t="shared" si="381"/>
        <v>0</v>
      </c>
      <c r="BV201" s="118">
        <f t="shared" si="381"/>
        <v>0</v>
      </c>
      <c r="BW201" s="118">
        <f t="shared" si="381"/>
        <v>0</v>
      </c>
      <c r="BX201" s="118">
        <f t="shared" si="381"/>
        <v>0</v>
      </c>
      <c r="BY201" s="118">
        <f t="shared" si="381"/>
        <v>0</v>
      </c>
      <c r="BZ201" s="118">
        <f t="shared" si="381"/>
        <v>0</v>
      </c>
      <c r="CA201" s="118">
        <f t="shared" si="381"/>
        <v>0</v>
      </c>
      <c r="CB201" s="118">
        <f t="shared" si="381"/>
        <v>0</v>
      </c>
      <c r="CC201" s="118">
        <f t="shared" si="381"/>
        <v>0</v>
      </c>
      <c r="CD201" s="118">
        <f t="shared" si="381"/>
        <v>0</v>
      </c>
      <c r="CE201" s="118">
        <f t="shared" si="381"/>
        <v>0</v>
      </c>
      <c r="CF201" s="118">
        <f t="shared" si="381"/>
        <v>0</v>
      </c>
      <c r="CG201" s="118">
        <f t="shared" si="381"/>
        <v>0</v>
      </c>
      <c r="CH201" s="118">
        <f t="shared" si="381"/>
        <v>0</v>
      </c>
      <c r="CI201" s="118">
        <f t="shared" si="381"/>
        <v>0</v>
      </c>
      <c r="CJ201" s="118">
        <f t="shared" si="381"/>
        <v>0</v>
      </c>
      <c r="CK201" s="118">
        <f t="shared" si="381"/>
        <v>0</v>
      </c>
      <c r="CL201" s="118">
        <f t="shared" si="381"/>
        <v>0</v>
      </c>
      <c r="CM201" s="118">
        <f t="shared" si="381"/>
        <v>0</v>
      </c>
      <c r="CN201" s="118">
        <f t="shared" si="381"/>
        <v>0</v>
      </c>
      <c r="CO201" s="118">
        <f t="shared" si="381"/>
        <v>0</v>
      </c>
      <c r="CP201" s="118">
        <f t="shared" si="381"/>
        <v>0</v>
      </c>
      <c r="CQ201" s="118">
        <f t="shared" si="381"/>
        <v>0</v>
      </c>
      <c r="CR201" s="118">
        <f t="shared" ref="CR201:DF201" si="382">IF(+$M45=CR$165,$AW45,0)</f>
        <v>0</v>
      </c>
      <c r="CS201" s="118">
        <f t="shared" si="382"/>
        <v>0</v>
      </c>
      <c r="CT201" s="118">
        <f t="shared" si="382"/>
        <v>0</v>
      </c>
      <c r="CU201" s="118">
        <f t="shared" si="382"/>
        <v>0</v>
      </c>
      <c r="CV201" s="118">
        <f t="shared" si="382"/>
        <v>0</v>
      </c>
      <c r="CW201" s="118">
        <f t="shared" si="382"/>
        <v>0</v>
      </c>
      <c r="CX201" s="118">
        <f t="shared" si="382"/>
        <v>0</v>
      </c>
      <c r="CY201" s="118">
        <f t="shared" si="382"/>
        <v>0</v>
      </c>
      <c r="CZ201" s="118">
        <f t="shared" si="382"/>
        <v>0</v>
      </c>
      <c r="DA201" s="118">
        <f t="shared" si="382"/>
        <v>0</v>
      </c>
      <c r="DB201" s="118">
        <f t="shared" si="382"/>
        <v>0</v>
      </c>
      <c r="DC201" s="118">
        <f t="shared" si="382"/>
        <v>0</v>
      </c>
      <c r="DD201" s="118">
        <f t="shared" si="382"/>
        <v>0</v>
      </c>
      <c r="DE201" s="118">
        <f t="shared" si="382"/>
        <v>0</v>
      </c>
      <c r="DF201" s="118">
        <f t="shared" si="382"/>
        <v>0</v>
      </c>
      <c r="DG201" s="32"/>
    </row>
    <row r="202" spans="61:111">
      <c r="BI202" s="118">
        <f t="shared" ref="BI202:CQ202" si="383">IF(+$M46=BI$165,$AW46,0)</f>
        <v>0</v>
      </c>
      <c r="BJ202" s="118">
        <f t="shared" si="383"/>
        <v>0</v>
      </c>
      <c r="BK202" s="118">
        <f t="shared" si="383"/>
        <v>0</v>
      </c>
      <c r="BL202" s="118">
        <f t="shared" si="383"/>
        <v>0</v>
      </c>
      <c r="BM202" s="118">
        <f t="shared" si="383"/>
        <v>0</v>
      </c>
      <c r="BN202" s="118">
        <f t="shared" si="383"/>
        <v>0</v>
      </c>
      <c r="BO202" s="118">
        <f t="shared" si="383"/>
        <v>0</v>
      </c>
      <c r="BP202" s="118">
        <f t="shared" si="383"/>
        <v>0</v>
      </c>
      <c r="BQ202" s="118">
        <f t="shared" si="383"/>
        <v>0</v>
      </c>
      <c r="BR202" s="118">
        <f t="shared" si="383"/>
        <v>0</v>
      </c>
      <c r="BS202" s="118">
        <f t="shared" si="383"/>
        <v>0</v>
      </c>
      <c r="BT202" s="118">
        <f t="shared" si="383"/>
        <v>0</v>
      </c>
      <c r="BU202" s="118">
        <f t="shared" si="383"/>
        <v>0</v>
      </c>
      <c r="BV202" s="118">
        <f t="shared" si="383"/>
        <v>0</v>
      </c>
      <c r="BW202" s="118">
        <f t="shared" si="383"/>
        <v>0</v>
      </c>
      <c r="BX202" s="118">
        <f t="shared" si="383"/>
        <v>0</v>
      </c>
      <c r="BY202" s="118">
        <f t="shared" si="383"/>
        <v>0</v>
      </c>
      <c r="BZ202" s="118">
        <f t="shared" si="383"/>
        <v>0</v>
      </c>
      <c r="CA202" s="118">
        <f t="shared" si="383"/>
        <v>0</v>
      </c>
      <c r="CB202" s="118">
        <f t="shared" si="383"/>
        <v>0</v>
      </c>
      <c r="CC202" s="118">
        <f t="shared" si="383"/>
        <v>0</v>
      </c>
      <c r="CD202" s="118">
        <f t="shared" si="383"/>
        <v>0</v>
      </c>
      <c r="CE202" s="118">
        <f t="shared" si="383"/>
        <v>0</v>
      </c>
      <c r="CF202" s="118">
        <f t="shared" si="383"/>
        <v>0</v>
      </c>
      <c r="CG202" s="118">
        <f t="shared" si="383"/>
        <v>0</v>
      </c>
      <c r="CH202" s="118">
        <f t="shared" si="383"/>
        <v>0</v>
      </c>
      <c r="CI202" s="118">
        <f t="shared" si="383"/>
        <v>0</v>
      </c>
      <c r="CJ202" s="118">
        <f t="shared" si="383"/>
        <v>0</v>
      </c>
      <c r="CK202" s="118">
        <f t="shared" si="383"/>
        <v>0</v>
      </c>
      <c r="CL202" s="118">
        <f t="shared" si="383"/>
        <v>0</v>
      </c>
      <c r="CM202" s="118">
        <f t="shared" si="383"/>
        <v>0</v>
      </c>
      <c r="CN202" s="118">
        <f t="shared" si="383"/>
        <v>0</v>
      </c>
      <c r="CO202" s="118">
        <f t="shared" si="383"/>
        <v>0</v>
      </c>
      <c r="CP202" s="118">
        <f t="shared" si="383"/>
        <v>0</v>
      </c>
      <c r="CQ202" s="118">
        <f t="shared" si="383"/>
        <v>0</v>
      </c>
      <c r="CR202" s="118">
        <f t="shared" ref="CR202:DF202" si="384">IF(+$M46=CR$165,$AW46,0)</f>
        <v>0</v>
      </c>
      <c r="CS202" s="118">
        <f t="shared" si="384"/>
        <v>0</v>
      </c>
      <c r="CT202" s="118">
        <f t="shared" si="384"/>
        <v>0</v>
      </c>
      <c r="CU202" s="118">
        <f t="shared" si="384"/>
        <v>0</v>
      </c>
      <c r="CV202" s="118">
        <f t="shared" si="384"/>
        <v>0</v>
      </c>
      <c r="CW202" s="118">
        <f t="shared" si="384"/>
        <v>0</v>
      </c>
      <c r="CX202" s="118">
        <f t="shared" si="384"/>
        <v>0</v>
      </c>
      <c r="CY202" s="118">
        <f t="shared" si="384"/>
        <v>0</v>
      </c>
      <c r="CZ202" s="118">
        <f t="shared" si="384"/>
        <v>0</v>
      </c>
      <c r="DA202" s="118">
        <f t="shared" si="384"/>
        <v>0</v>
      </c>
      <c r="DB202" s="118">
        <f t="shared" si="384"/>
        <v>0</v>
      </c>
      <c r="DC202" s="118">
        <f t="shared" si="384"/>
        <v>0</v>
      </c>
      <c r="DD202" s="118">
        <f t="shared" si="384"/>
        <v>0</v>
      </c>
      <c r="DE202" s="118">
        <f t="shared" si="384"/>
        <v>0</v>
      </c>
      <c r="DF202" s="118">
        <f t="shared" si="384"/>
        <v>0</v>
      </c>
      <c r="DG202" s="32"/>
    </row>
    <row r="203" spans="61:111">
      <c r="BI203" s="118">
        <f t="shared" ref="BI203:CQ203" si="385">IF(+$M47=BI$165,$AW47,0)</f>
        <v>0</v>
      </c>
      <c r="BJ203" s="118">
        <f t="shared" si="385"/>
        <v>0</v>
      </c>
      <c r="BK203" s="118">
        <f t="shared" si="385"/>
        <v>0</v>
      </c>
      <c r="BL203" s="118">
        <f t="shared" si="385"/>
        <v>0</v>
      </c>
      <c r="BM203" s="118">
        <f t="shared" si="385"/>
        <v>0</v>
      </c>
      <c r="BN203" s="118">
        <f t="shared" si="385"/>
        <v>0</v>
      </c>
      <c r="BO203" s="118">
        <f t="shared" si="385"/>
        <v>0</v>
      </c>
      <c r="BP203" s="118">
        <f t="shared" si="385"/>
        <v>0</v>
      </c>
      <c r="BQ203" s="118">
        <f t="shared" si="385"/>
        <v>0</v>
      </c>
      <c r="BR203" s="118">
        <f t="shared" si="385"/>
        <v>0</v>
      </c>
      <c r="BS203" s="118">
        <f t="shared" si="385"/>
        <v>0</v>
      </c>
      <c r="BT203" s="118">
        <f t="shared" si="385"/>
        <v>0</v>
      </c>
      <c r="BU203" s="118">
        <f t="shared" si="385"/>
        <v>0</v>
      </c>
      <c r="BV203" s="118">
        <f t="shared" si="385"/>
        <v>0</v>
      </c>
      <c r="BW203" s="118">
        <f t="shared" si="385"/>
        <v>0</v>
      </c>
      <c r="BX203" s="118">
        <f t="shared" si="385"/>
        <v>0</v>
      </c>
      <c r="BY203" s="118">
        <f t="shared" si="385"/>
        <v>0</v>
      </c>
      <c r="BZ203" s="118">
        <f t="shared" si="385"/>
        <v>0</v>
      </c>
      <c r="CA203" s="118">
        <f t="shared" si="385"/>
        <v>0</v>
      </c>
      <c r="CB203" s="118">
        <f t="shared" si="385"/>
        <v>0</v>
      </c>
      <c r="CC203" s="118">
        <f t="shared" si="385"/>
        <v>0</v>
      </c>
      <c r="CD203" s="118">
        <f t="shared" si="385"/>
        <v>0</v>
      </c>
      <c r="CE203" s="118">
        <f t="shared" si="385"/>
        <v>0</v>
      </c>
      <c r="CF203" s="118">
        <f t="shared" si="385"/>
        <v>0</v>
      </c>
      <c r="CG203" s="118">
        <f t="shared" si="385"/>
        <v>0</v>
      </c>
      <c r="CH203" s="118">
        <f t="shared" si="385"/>
        <v>0</v>
      </c>
      <c r="CI203" s="118">
        <f t="shared" si="385"/>
        <v>0</v>
      </c>
      <c r="CJ203" s="118">
        <f t="shared" si="385"/>
        <v>0</v>
      </c>
      <c r="CK203" s="118">
        <f t="shared" si="385"/>
        <v>0</v>
      </c>
      <c r="CL203" s="118">
        <f t="shared" si="385"/>
        <v>0</v>
      </c>
      <c r="CM203" s="118">
        <f t="shared" si="385"/>
        <v>0</v>
      </c>
      <c r="CN203" s="118">
        <f t="shared" si="385"/>
        <v>0</v>
      </c>
      <c r="CO203" s="118">
        <f t="shared" si="385"/>
        <v>0</v>
      </c>
      <c r="CP203" s="118">
        <f t="shared" si="385"/>
        <v>0</v>
      </c>
      <c r="CQ203" s="118">
        <f t="shared" si="385"/>
        <v>0</v>
      </c>
      <c r="CR203" s="118">
        <f t="shared" ref="CR203:DF203" si="386">IF(+$M47=CR$165,$AW47,0)</f>
        <v>0</v>
      </c>
      <c r="CS203" s="118">
        <f t="shared" si="386"/>
        <v>0</v>
      </c>
      <c r="CT203" s="118">
        <f t="shared" si="386"/>
        <v>0</v>
      </c>
      <c r="CU203" s="118">
        <f t="shared" si="386"/>
        <v>0</v>
      </c>
      <c r="CV203" s="118">
        <f t="shared" si="386"/>
        <v>0</v>
      </c>
      <c r="CW203" s="118">
        <f t="shared" si="386"/>
        <v>0</v>
      </c>
      <c r="CX203" s="118">
        <f t="shared" si="386"/>
        <v>0</v>
      </c>
      <c r="CY203" s="118">
        <f t="shared" si="386"/>
        <v>0</v>
      </c>
      <c r="CZ203" s="118">
        <f t="shared" si="386"/>
        <v>0</v>
      </c>
      <c r="DA203" s="118">
        <f t="shared" si="386"/>
        <v>0</v>
      </c>
      <c r="DB203" s="118">
        <f t="shared" si="386"/>
        <v>0</v>
      </c>
      <c r="DC203" s="118">
        <f t="shared" si="386"/>
        <v>0</v>
      </c>
      <c r="DD203" s="118">
        <f t="shared" si="386"/>
        <v>0</v>
      </c>
      <c r="DE203" s="118">
        <f t="shared" si="386"/>
        <v>0</v>
      </c>
      <c r="DF203" s="118">
        <f t="shared" si="386"/>
        <v>0</v>
      </c>
      <c r="DG203" s="32"/>
    </row>
    <row r="204" spans="61:111">
      <c r="BI204" s="118">
        <f t="shared" ref="BI204:CQ204" si="387">IF(+$M48=BI$165,$AW48,0)</f>
        <v>0</v>
      </c>
      <c r="BJ204" s="118">
        <f t="shared" si="387"/>
        <v>0</v>
      </c>
      <c r="BK204" s="118">
        <f t="shared" si="387"/>
        <v>0</v>
      </c>
      <c r="BL204" s="118">
        <f t="shared" si="387"/>
        <v>0</v>
      </c>
      <c r="BM204" s="118">
        <f t="shared" si="387"/>
        <v>0</v>
      </c>
      <c r="BN204" s="118">
        <f t="shared" si="387"/>
        <v>0</v>
      </c>
      <c r="BO204" s="118">
        <f t="shared" si="387"/>
        <v>0</v>
      </c>
      <c r="BP204" s="118">
        <f t="shared" si="387"/>
        <v>0</v>
      </c>
      <c r="BQ204" s="118">
        <f t="shared" si="387"/>
        <v>0</v>
      </c>
      <c r="BR204" s="118">
        <f t="shared" si="387"/>
        <v>0</v>
      </c>
      <c r="BS204" s="118">
        <f t="shared" si="387"/>
        <v>0</v>
      </c>
      <c r="BT204" s="118">
        <f t="shared" si="387"/>
        <v>0</v>
      </c>
      <c r="BU204" s="118">
        <f t="shared" si="387"/>
        <v>0</v>
      </c>
      <c r="BV204" s="118">
        <f t="shared" si="387"/>
        <v>0</v>
      </c>
      <c r="BW204" s="118">
        <f t="shared" si="387"/>
        <v>0</v>
      </c>
      <c r="BX204" s="118">
        <f t="shared" si="387"/>
        <v>0</v>
      </c>
      <c r="BY204" s="118">
        <f t="shared" si="387"/>
        <v>0</v>
      </c>
      <c r="BZ204" s="118">
        <f t="shared" si="387"/>
        <v>0</v>
      </c>
      <c r="CA204" s="118">
        <f t="shared" si="387"/>
        <v>0</v>
      </c>
      <c r="CB204" s="118">
        <f t="shared" si="387"/>
        <v>0</v>
      </c>
      <c r="CC204" s="118">
        <f t="shared" si="387"/>
        <v>0</v>
      </c>
      <c r="CD204" s="118">
        <f t="shared" si="387"/>
        <v>0</v>
      </c>
      <c r="CE204" s="118">
        <f t="shared" si="387"/>
        <v>0</v>
      </c>
      <c r="CF204" s="118">
        <f t="shared" si="387"/>
        <v>0</v>
      </c>
      <c r="CG204" s="118">
        <f t="shared" si="387"/>
        <v>0</v>
      </c>
      <c r="CH204" s="118">
        <f t="shared" si="387"/>
        <v>0</v>
      </c>
      <c r="CI204" s="118">
        <f t="shared" si="387"/>
        <v>0</v>
      </c>
      <c r="CJ204" s="118">
        <f t="shared" si="387"/>
        <v>0</v>
      </c>
      <c r="CK204" s="118">
        <f t="shared" si="387"/>
        <v>0</v>
      </c>
      <c r="CL204" s="118">
        <f t="shared" si="387"/>
        <v>0</v>
      </c>
      <c r="CM204" s="118">
        <f t="shared" si="387"/>
        <v>0</v>
      </c>
      <c r="CN204" s="118">
        <f t="shared" si="387"/>
        <v>0</v>
      </c>
      <c r="CO204" s="118">
        <f t="shared" si="387"/>
        <v>0</v>
      </c>
      <c r="CP204" s="118">
        <f t="shared" si="387"/>
        <v>0</v>
      </c>
      <c r="CQ204" s="118">
        <f t="shared" si="387"/>
        <v>0</v>
      </c>
      <c r="CR204" s="118">
        <f t="shared" ref="CR204:DF204" si="388">IF(+$M48=CR$165,$AW48,0)</f>
        <v>0</v>
      </c>
      <c r="CS204" s="118">
        <f t="shared" si="388"/>
        <v>0</v>
      </c>
      <c r="CT204" s="118">
        <f t="shared" si="388"/>
        <v>0</v>
      </c>
      <c r="CU204" s="118">
        <f t="shared" si="388"/>
        <v>0</v>
      </c>
      <c r="CV204" s="118">
        <f t="shared" si="388"/>
        <v>0</v>
      </c>
      <c r="CW204" s="118">
        <f t="shared" si="388"/>
        <v>0</v>
      </c>
      <c r="CX204" s="118">
        <f t="shared" si="388"/>
        <v>0</v>
      </c>
      <c r="CY204" s="118">
        <f t="shared" si="388"/>
        <v>0</v>
      </c>
      <c r="CZ204" s="118">
        <f t="shared" si="388"/>
        <v>0</v>
      </c>
      <c r="DA204" s="118">
        <f t="shared" si="388"/>
        <v>0</v>
      </c>
      <c r="DB204" s="118">
        <f t="shared" si="388"/>
        <v>0</v>
      </c>
      <c r="DC204" s="118">
        <f t="shared" si="388"/>
        <v>0</v>
      </c>
      <c r="DD204" s="118">
        <f t="shared" si="388"/>
        <v>0</v>
      </c>
      <c r="DE204" s="118">
        <f t="shared" si="388"/>
        <v>0</v>
      </c>
      <c r="DF204" s="118">
        <f t="shared" si="388"/>
        <v>0</v>
      </c>
      <c r="DG204" s="32"/>
    </row>
    <row r="205" spans="61:111">
      <c r="BI205" s="118">
        <f t="shared" ref="BI205:CQ205" si="389">IF(+$M49=BI$165,$AW49,0)</f>
        <v>0</v>
      </c>
      <c r="BJ205" s="118">
        <f t="shared" si="389"/>
        <v>0</v>
      </c>
      <c r="BK205" s="118">
        <f t="shared" si="389"/>
        <v>0</v>
      </c>
      <c r="BL205" s="118">
        <f t="shared" si="389"/>
        <v>0</v>
      </c>
      <c r="BM205" s="118">
        <f t="shared" si="389"/>
        <v>0</v>
      </c>
      <c r="BN205" s="118">
        <f t="shared" si="389"/>
        <v>0</v>
      </c>
      <c r="BO205" s="118">
        <f t="shared" si="389"/>
        <v>0</v>
      </c>
      <c r="BP205" s="118">
        <f t="shared" si="389"/>
        <v>0</v>
      </c>
      <c r="BQ205" s="118">
        <f t="shared" si="389"/>
        <v>0</v>
      </c>
      <c r="BR205" s="118">
        <f t="shared" si="389"/>
        <v>0</v>
      </c>
      <c r="BS205" s="118">
        <f t="shared" si="389"/>
        <v>0</v>
      </c>
      <c r="BT205" s="118">
        <f t="shared" si="389"/>
        <v>0</v>
      </c>
      <c r="BU205" s="118">
        <f t="shared" si="389"/>
        <v>0</v>
      </c>
      <c r="BV205" s="118">
        <f t="shared" si="389"/>
        <v>0</v>
      </c>
      <c r="BW205" s="118">
        <f t="shared" si="389"/>
        <v>0</v>
      </c>
      <c r="BX205" s="118">
        <f t="shared" si="389"/>
        <v>0</v>
      </c>
      <c r="BY205" s="118">
        <f t="shared" si="389"/>
        <v>0</v>
      </c>
      <c r="BZ205" s="118">
        <f t="shared" si="389"/>
        <v>0</v>
      </c>
      <c r="CA205" s="118">
        <f t="shared" si="389"/>
        <v>0</v>
      </c>
      <c r="CB205" s="118">
        <f t="shared" si="389"/>
        <v>0</v>
      </c>
      <c r="CC205" s="118">
        <f t="shared" si="389"/>
        <v>0</v>
      </c>
      <c r="CD205" s="118">
        <f t="shared" si="389"/>
        <v>0</v>
      </c>
      <c r="CE205" s="118">
        <f t="shared" si="389"/>
        <v>0</v>
      </c>
      <c r="CF205" s="118">
        <f t="shared" si="389"/>
        <v>0</v>
      </c>
      <c r="CG205" s="118">
        <f t="shared" si="389"/>
        <v>0</v>
      </c>
      <c r="CH205" s="118">
        <f t="shared" si="389"/>
        <v>0</v>
      </c>
      <c r="CI205" s="118">
        <f t="shared" si="389"/>
        <v>0</v>
      </c>
      <c r="CJ205" s="118">
        <f t="shared" si="389"/>
        <v>0</v>
      </c>
      <c r="CK205" s="118">
        <f t="shared" si="389"/>
        <v>0</v>
      </c>
      <c r="CL205" s="118">
        <f t="shared" si="389"/>
        <v>0</v>
      </c>
      <c r="CM205" s="118">
        <f t="shared" si="389"/>
        <v>0</v>
      </c>
      <c r="CN205" s="118">
        <f t="shared" si="389"/>
        <v>0</v>
      </c>
      <c r="CO205" s="118">
        <f t="shared" si="389"/>
        <v>0</v>
      </c>
      <c r="CP205" s="118">
        <f t="shared" si="389"/>
        <v>0</v>
      </c>
      <c r="CQ205" s="118">
        <f t="shared" si="389"/>
        <v>0</v>
      </c>
      <c r="CR205" s="118">
        <f t="shared" ref="CR205:DF205" si="390">IF(+$M49=CR$165,$AW49,0)</f>
        <v>0</v>
      </c>
      <c r="CS205" s="118">
        <f t="shared" si="390"/>
        <v>0</v>
      </c>
      <c r="CT205" s="118">
        <f t="shared" si="390"/>
        <v>0</v>
      </c>
      <c r="CU205" s="118">
        <f t="shared" si="390"/>
        <v>0</v>
      </c>
      <c r="CV205" s="118">
        <f t="shared" si="390"/>
        <v>0</v>
      </c>
      <c r="CW205" s="118">
        <f t="shared" si="390"/>
        <v>0</v>
      </c>
      <c r="CX205" s="118">
        <f t="shared" si="390"/>
        <v>0</v>
      </c>
      <c r="CY205" s="118">
        <f t="shared" si="390"/>
        <v>0</v>
      </c>
      <c r="CZ205" s="118">
        <f t="shared" si="390"/>
        <v>0</v>
      </c>
      <c r="DA205" s="118">
        <f t="shared" si="390"/>
        <v>0</v>
      </c>
      <c r="DB205" s="118">
        <f t="shared" si="390"/>
        <v>0</v>
      </c>
      <c r="DC205" s="118">
        <f t="shared" si="390"/>
        <v>0</v>
      </c>
      <c r="DD205" s="118">
        <f t="shared" si="390"/>
        <v>0</v>
      </c>
      <c r="DE205" s="118">
        <f t="shared" si="390"/>
        <v>0</v>
      </c>
      <c r="DF205" s="118">
        <f t="shared" si="390"/>
        <v>0</v>
      </c>
      <c r="DG205" s="32"/>
    </row>
    <row r="206" spans="61:111">
      <c r="BI206" s="118">
        <f t="shared" ref="BI206:CQ206" si="391">IF(+$M50=BI$165,$AW50,0)</f>
        <v>0</v>
      </c>
      <c r="BJ206" s="118">
        <f t="shared" si="391"/>
        <v>0</v>
      </c>
      <c r="BK206" s="118">
        <f t="shared" si="391"/>
        <v>0</v>
      </c>
      <c r="BL206" s="118">
        <f t="shared" si="391"/>
        <v>0</v>
      </c>
      <c r="BM206" s="118">
        <f t="shared" si="391"/>
        <v>0</v>
      </c>
      <c r="BN206" s="118">
        <f t="shared" si="391"/>
        <v>0</v>
      </c>
      <c r="BO206" s="118">
        <f t="shared" si="391"/>
        <v>0</v>
      </c>
      <c r="BP206" s="118">
        <f t="shared" si="391"/>
        <v>0</v>
      </c>
      <c r="BQ206" s="118">
        <f t="shared" si="391"/>
        <v>0</v>
      </c>
      <c r="BR206" s="118">
        <f t="shared" si="391"/>
        <v>0</v>
      </c>
      <c r="BS206" s="118">
        <f t="shared" si="391"/>
        <v>0</v>
      </c>
      <c r="BT206" s="118">
        <f t="shared" si="391"/>
        <v>0</v>
      </c>
      <c r="BU206" s="118">
        <f t="shared" si="391"/>
        <v>0</v>
      </c>
      <c r="BV206" s="118">
        <f t="shared" si="391"/>
        <v>0</v>
      </c>
      <c r="BW206" s="118">
        <f t="shared" si="391"/>
        <v>0</v>
      </c>
      <c r="BX206" s="118">
        <f t="shared" si="391"/>
        <v>0</v>
      </c>
      <c r="BY206" s="118">
        <f t="shared" si="391"/>
        <v>0</v>
      </c>
      <c r="BZ206" s="118">
        <f t="shared" si="391"/>
        <v>0</v>
      </c>
      <c r="CA206" s="118">
        <f t="shared" si="391"/>
        <v>0</v>
      </c>
      <c r="CB206" s="118">
        <f t="shared" si="391"/>
        <v>0</v>
      </c>
      <c r="CC206" s="118">
        <f t="shared" si="391"/>
        <v>0</v>
      </c>
      <c r="CD206" s="118">
        <f t="shared" si="391"/>
        <v>0</v>
      </c>
      <c r="CE206" s="118">
        <f t="shared" si="391"/>
        <v>0</v>
      </c>
      <c r="CF206" s="118">
        <f t="shared" si="391"/>
        <v>0</v>
      </c>
      <c r="CG206" s="118">
        <f t="shared" si="391"/>
        <v>0</v>
      </c>
      <c r="CH206" s="118">
        <f t="shared" si="391"/>
        <v>0</v>
      </c>
      <c r="CI206" s="118">
        <f t="shared" si="391"/>
        <v>0</v>
      </c>
      <c r="CJ206" s="118">
        <f t="shared" si="391"/>
        <v>0</v>
      </c>
      <c r="CK206" s="118">
        <f t="shared" si="391"/>
        <v>0</v>
      </c>
      <c r="CL206" s="118">
        <f t="shared" si="391"/>
        <v>0</v>
      </c>
      <c r="CM206" s="118">
        <f t="shared" si="391"/>
        <v>0</v>
      </c>
      <c r="CN206" s="118">
        <f t="shared" si="391"/>
        <v>0</v>
      </c>
      <c r="CO206" s="118">
        <f t="shared" si="391"/>
        <v>0</v>
      </c>
      <c r="CP206" s="118">
        <f t="shared" si="391"/>
        <v>0</v>
      </c>
      <c r="CQ206" s="118">
        <f t="shared" si="391"/>
        <v>0</v>
      </c>
      <c r="CR206" s="118">
        <f t="shared" ref="CR206:DF206" si="392">IF(+$M50=CR$165,$AW50,0)</f>
        <v>0</v>
      </c>
      <c r="CS206" s="118">
        <f t="shared" si="392"/>
        <v>0</v>
      </c>
      <c r="CT206" s="118">
        <f t="shared" si="392"/>
        <v>0</v>
      </c>
      <c r="CU206" s="118">
        <f t="shared" si="392"/>
        <v>0</v>
      </c>
      <c r="CV206" s="118">
        <f t="shared" si="392"/>
        <v>0</v>
      </c>
      <c r="CW206" s="118">
        <f t="shared" si="392"/>
        <v>0</v>
      </c>
      <c r="CX206" s="118">
        <f t="shared" si="392"/>
        <v>0</v>
      </c>
      <c r="CY206" s="118">
        <f t="shared" si="392"/>
        <v>0</v>
      </c>
      <c r="CZ206" s="118">
        <f t="shared" si="392"/>
        <v>0</v>
      </c>
      <c r="DA206" s="118">
        <f t="shared" si="392"/>
        <v>0</v>
      </c>
      <c r="DB206" s="118">
        <f t="shared" si="392"/>
        <v>0</v>
      </c>
      <c r="DC206" s="118">
        <f t="shared" si="392"/>
        <v>0</v>
      </c>
      <c r="DD206" s="118">
        <f t="shared" si="392"/>
        <v>0</v>
      </c>
      <c r="DE206" s="118">
        <f t="shared" si="392"/>
        <v>0</v>
      </c>
      <c r="DF206" s="118">
        <f t="shared" si="392"/>
        <v>0</v>
      </c>
      <c r="DG206" s="32"/>
    </row>
    <row r="207" spans="61:111">
      <c r="BI207" s="118">
        <f t="shared" ref="BI207:CQ207" si="393">IF(+$M51=BI$165,$AW51,0)</f>
        <v>0</v>
      </c>
      <c r="BJ207" s="118">
        <f t="shared" si="393"/>
        <v>0</v>
      </c>
      <c r="BK207" s="118">
        <f t="shared" si="393"/>
        <v>0</v>
      </c>
      <c r="BL207" s="118">
        <f t="shared" si="393"/>
        <v>0</v>
      </c>
      <c r="BM207" s="118">
        <f t="shared" si="393"/>
        <v>0</v>
      </c>
      <c r="BN207" s="118">
        <f t="shared" si="393"/>
        <v>0</v>
      </c>
      <c r="BO207" s="118">
        <f t="shared" si="393"/>
        <v>0</v>
      </c>
      <c r="BP207" s="118">
        <f t="shared" si="393"/>
        <v>0</v>
      </c>
      <c r="BQ207" s="118">
        <f t="shared" si="393"/>
        <v>0</v>
      </c>
      <c r="BR207" s="118">
        <f t="shared" si="393"/>
        <v>0</v>
      </c>
      <c r="BS207" s="118">
        <f t="shared" si="393"/>
        <v>0</v>
      </c>
      <c r="BT207" s="118">
        <f t="shared" si="393"/>
        <v>0</v>
      </c>
      <c r="BU207" s="118">
        <f t="shared" si="393"/>
        <v>0</v>
      </c>
      <c r="BV207" s="118">
        <f t="shared" si="393"/>
        <v>0</v>
      </c>
      <c r="BW207" s="118">
        <f t="shared" si="393"/>
        <v>0</v>
      </c>
      <c r="BX207" s="118">
        <f t="shared" si="393"/>
        <v>0</v>
      </c>
      <c r="BY207" s="118">
        <f t="shared" si="393"/>
        <v>0</v>
      </c>
      <c r="BZ207" s="118">
        <f t="shared" si="393"/>
        <v>0</v>
      </c>
      <c r="CA207" s="118">
        <f t="shared" si="393"/>
        <v>0</v>
      </c>
      <c r="CB207" s="118">
        <f t="shared" si="393"/>
        <v>0</v>
      </c>
      <c r="CC207" s="118">
        <f t="shared" si="393"/>
        <v>0</v>
      </c>
      <c r="CD207" s="118">
        <f t="shared" si="393"/>
        <v>0</v>
      </c>
      <c r="CE207" s="118">
        <f t="shared" si="393"/>
        <v>0</v>
      </c>
      <c r="CF207" s="118">
        <f t="shared" si="393"/>
        <v>0</v>
      </c>
      <c r="CG207" s="118">
        <f t="shared" si="393"/>
        <v>0</v>
      </c>
      <c r="CH207" s="118">
        <f t="shared" si="393"/>
        <v>0</v>
      </c>
      <c r="CI207" s="118">
        <f t="shared" si="393"/>
        <v>0</v>
      </c>
      <c r="CJ207" s="118">
        <f t="shared" si="393"/>
        <v>0</v>
      </c>
      <c r="CK207" s="118">
        <f t="shared" si="393"/>
        <v>0</v>
      </c>
      <c r="CL207" s="118">
        <f t="shared" si="393"/>
        <v>0</v>
      </c>
      <c r="CM207" s="118">
        <f t="shared" si="393"/>
        <v>0</v>
      </c>
      <c r="CN207" s="118">
        <f t="shared" si="393"/>
        <v>0</v>
      </c>
      <c r="CO207" s="118">
        <f t="shared" si="393"/>
        <v>0</v>
      </c>
      <c r="CP207" s="118">
        <f t="shared" si="393"/>
        <v>0</v>
      </c>
      <c r="CQ207" s="118">
        <f t="shared" si="393"/>
        <v>0</v>
      </c>
      <c r="CR207" s="118">
        <f t="shared" ref="CR207:DF207" si="394">IF(+$M51=CR$165,$AW51,0)</f>
        <v>0</v>
      </c>
      <c r="CS207" s="118">
        <f t="shared" si="394"/>
        <v>0</v>
      </c>
      <c r="CT207" s="118">
        <f t="shared" si="394"/>
        <v>0</v>
      </c>
      <c r="CU207" s="118">
        <f t="shared" si="394"/>
        <v>0</v>
      </c>
      <c r="CV207" s="118">
        <f t="shared" si="394"/>
        <v>0</v>
      </c>
      <c r="CW207" s="118">
        <f t="shared" si="394"/>
        <v>0</v>
      </c>
      <c r="CX207" s="118">
        <f t="shared" si="394"/>
        <v>0</v>
      </c>
      <c r="CY207" s="118">
        <f t="shared" si="394"/>
        <v>0</v>
      </c>
      <c r="CZ207" s="118">
        <f t="shared" si="394"/>
        <v>0</v>
      </c>
      <c r="DA207" s="118">
        <f t="shared" si="394"/>
        <v>0</v>
      </c>
      <c r="DB207" s="118">
        <f t="shared" si="394"/>
        <v>0</v>
      </c>
      <c r="DC207" s="118">
        <f t="shared" si="394"/>
        <v>0</v>
      </c>
      <c r="DD207" s="118">
        <f t="shared" si="394"/>
        <v>0</v>
      </c>
      <c r="DE207" s="118">
        <f t="shared" si="394"/>
        <v>0</v>
      </c>
      <c r="DF207" s="118">
        <f t="shared" si="394"/>
        <v>0</v>
      </c>
      <c r="DG207" s="32"/>
    </row>
    <row r="208" spans="61:111">
      <c r="BI208" s="118">
        <f t="shared" ref="BI208:CQ208" si="395">IF(+$M52=BI$165,$AW52,0)</f>
        <v>0</v>
      </c>
      <c r="BJ208" s="118">
        <f t="shared" si="395"/>
        <v>0</v>
      </c>
      <c r="BK208" s="118">
        <f t="shared" si="395"/>
        <v>0</v>
      </c>
      <c r="BL208" s="118">
        <f t="shared" si="395"/>
        <v>0</v>
      </c>
      <c r="BM208" s="118">
        <f t="shared" si="395"/>
        <v>0</v>
      </c>
      <c r="BN208" s="118">
        <f t="shared" si="395"/>
        <v>0</v>
      </c>
      <c r="BO208" s="118">
        <f t="shared" si="395"/>
        <v>0</v>
      </c>
      <c r="BP208" s="118">
        <f t="shared" si="395"/>
        <v>0</v>
      </c>
      <c r="BQ208" s="118">
        <f t="shared" si="395"/>
        <v>0</v>
      </c>
      <c r="BR208" s="118">
        <f t="shared" si="395"/>
        <v>0</v>
      </c>
      <c r="BS208" s="118">
        <f t="shared" si="395"/>
        <v>0</v>
      </c>
      <c r="BT208" s="118">
        <f t="shared" si="395"/>
        <v>0</v>
      </c>
      <c r="BU208" s="118">
        <f t="shared" si="395"/>
        <v>0</v>
      </c>
      <c r="BV208" s="118">
        <f t="shared" si="395"/>
        <v>0</v>
      </c>
      <c r="BW208" s="118">
        <f t="shared" si="395"/>
        <v>0</v>
      </c>
      <c r="BX208" s="118">
        <f t="shared" si="395"/>
        <v>0</v>
      </c>
      <c r="BY208" s="118">
        <f t="shared" si="395"/>
        <v>0</v>
      </c>
      <c r="BZ208" s="118">
        <f t="shared" si="395"/>
        <v>0</v>
      </c>
      <c r="CA208" s="118">
        <f t="shared" si="395"/>
        <v>0</v>
      </c>
      <c r="CB208" s="118">
        <f t="shared" si="395"/>
        <v>0</v>
      </c>
      <c r="CC208" s="118">
        <f t="shared" si="395"/>
        <v>0</v>
      </c>
      <c r="CD208" s="118">
        <f t="shared" si="395"/>
        <v>0</v>
      </c>
      <c r="CE208" s="118">
        <f t="shared" si="395"/>
        <v>0</v>
      </c>
      <c r="CF208" s="118">
        <f t="shared" si="395"/>
        <v>0</v>
      </c>
      <c r="CG208" s="118">
        <f t="shared" si="395"/>
        <v>0</v>
      </c>
      <c r="CH208" s="118">
        <f t="shared" si="395"/>
        <v>0</v>
      </c>
      <c r="CI208" s="118">
        <f t="shared" si="395"/>
        <v>0</v>
      </c>
      <c r="CJ208" s="118">
        <f t="shared" si="395"/>
        <v>0</v>
      </c>
      <c r="CK208" s="118">
        <f t="shared" si="395"/>
        <v>0</v>
      </c>
      <c r="CL208" s="118">
        <f t="shared" si="395"/>
        <v>0</v>
      </c>
      <c r="CM208" s="118">
        <f t="shared" si="395"/>
        <v>0</v>
      </c>
      <c r="CN208" s="118">
        <f t="shared" si="395"/>
        <v>0</v>
      </c>
      <c r="CO208" s="118">
        <f t="shared" si="395"/>
        <v>0</v>
      </c>
      <c r="CP208" s="118">
        <f t="shared" si="395"/>
        <v>0</v>
      </c>
      <c r="CQ208" s="118">
        <f t="shared" si="395"/>
        <v>0</v>
      </c>
      <c r="CR208" s="118">
        <f t="shared" ref="CR208:DF208" si="396">IF(+$M52=CR$165,$AW52,0)</f>
        <v>0</v>
      </c>
      <c r="CS208" s="118">
        <f t="shared" si="396"/>
        <v>0</v>
      </c>
      <c r="CT208" s="118">
        <f t="shared" si="396"/>
        <v>0</v>
      </c>
      <c r="CU208" s="118">
        <f t="shared" si="396"/>
        <v>0</v>
      </c>
      <c r="CV208" s="118">
        <f t="shared" si="396"/>
        <v>0</v>
      </c>
      <c r="CW208" s="118">
        <f t="shared" si="396"/>
        <v>0</v>
      </c>
      <c r="CX208" s="118">
        <f t="shared" si="396"/>
        <v>0</v>
      </c>
      <c r="CY208" s="118">
        <f t="shared" si="396"/>
        <v>0</v>
      </c>
      <c r="CZ208" s="118">
        <f t="shared" si="396"/>
        <v>0</v>
      </c>
      <c r="DA208" s="118">
        <f t="shared" si="396"/>
        <v>0</v>
      </c>
      <c r="DB208" s="118">
        <f t="shared" si="396"/>
        <v>0</v>
      </c>
      <c r="DC208" s="118">
        <f t="shared" si="396"/>
        <v>0</v>
      </c>
      <c r="DD208" s="118">
        <f t="shared" si="396"/>
        <v>0</v>
      </c>
      <c r="DE208" s="118">
        <f t="shared" si="396"/>
        <v>0</v>
      </c>
      <c r="DF208" s="118">
        <f t="shared" si="396"/>
        <v>0</v>
      </c>
      <c r="DG208" s="32"/>
    </row>
    <row r="209" spans="61:111">
      <c r="BI209" s="118">
        <f t="shared" ref="BI209:CQ209" si="397">IF(+$M53=BI$165,$AW53,0)</f>
        <v>0</v>
      </c>
      <c r="BJ209" s="118">
        <f t="shared" si="397"/>
        <v>0</v>
      </c>
      <c r="BK209" s="118">
        <f t="shared" si="397"/>
        <v>0</v>
      </c>
      <c r="BL209" s="118">
        <f t="shared" si="397"/>
        <v>0</v>
      </c>
      <c r="BM209" s="118">
        <f t="shared" si="397"/>
        <v>0</v>
      </c>
      <c r="BN209" s="118">
        <f t="shared" si="397"/>
        <v>0</v>
      </c>
      <c r="BO209" s="118">
        <f t="shared" si="397"/>
        <v>0</v>
      </c>
      <c r="BP209" s="118">
        <f t="shared" si="397"/>
        <v>0</v>
      </c>
      <c r="BQ209" s="118">
        <f t="shared" si="397"/>
        <v>0</v>
      </c>
      <c r="BR209" s="118">
        <f t="shared" si="397"/>
        <v>0</v>
      </c>
      <c r="BS209" s="118">
        <f t="shared" si="397"/>
        <v>0</v>
      </c>
      <c r="BT209" s="118">
        <f t="shared" si="397"/>
        <v>0</v>
      </c>
      <c r="BU209" s="118">
        <f t="shared" si="397"/>
        <v>0</v>
      </c>
      <c r="BV209" s="118">
        <f t="shared" si="397"/>
        <v>0</v>
      </c>
      <c r="BW209" s="118">
        <f t="shared" si="397"/>
        <v>0</v>
      </c>
      <c r="BX209" s="118">
        <f t="shared" si="397"/>
        <v>0</v>
      </c>
      <c r="BY209" s="118">
        <f t="shared" si="397"/>
        <v>0</v>
      </c>
      <c r="BZ209" s="118">
        <f t="shared" si="397"/>
        <v>0</v>
      </c>
      <c r="CA209" s="118">
        <f t="shared" si="397"/>
        <v>0</v>
      </c>
      <c r="CB209" s="118">
        <f t="shared" si="397"/>
        <v>0</v>
      </c>
      <c r="CC209" s="118">
        <f t="shared" si="397"/>
        <v>0</v>
      </c>
      <c r="CD209" s="118">
        <f t="shared" si="397"/>
        <v>0</v>
      </c>
      <c r="CE209" s="118">
        <f t="shared" si="397"/>
        <v>0</v>
      </c>
      <c r="CF209" s="118">
        <f t="shared" si="397"/>
        <v>0</v>
      </c>
      <c r="CG209" s="118">
        <f t="shared" si="397"/>
        <v>0</v>
      </c>
      <c r="CH209" s="118">
        <f t="shared" si="397"/>
        <v>0</v>
      </c>
      <c r="CI209" s="118">
        <f t="shared" si="397"/>
        <v>0</v>
      </c>
      <c r="CJ209" s="118">
        <f t="shared" si="397"/>
        <v>0</v>
      </c>
      <c r="CK209" s="118">
        <f t="shared" si="397"/>
        <v>0</v>
      </c>
      <c r="CL209" s="118">
        <f t="shared" si="397"/>
        <v>0</v>
      </c>
      <c r="CM209" s="118">
        <f t="shared" si="397"/>
        <v>0</v>
      </c>
      <c r="CN209" s="118">
        <f t="shared" si="397"/>
        <v>0</v>
      </c>
      <c r="CO209" s="118">
        <f t="shared" si="397"/>
        <v>0</v>
      </c>
      <c r="CP209" s="118">
        <f t="shared" si="397"/>
        <v>0</v>
      </c>
      <c r="CQ209" s="118">
        <f t="shared" si="397"/>
        <v>0</v>
      </c>
      <c r="CR209" s="118">
        <f t="shared" ref="CR209:DF209" si="398">IF(+$M53=CR$165,$AW53,0)</f>
        <v>0</v>
      </c>
      <c r="CS209" s="118">
        <f t="shared" si="398"/>
        <v>0</v>
      </c>
      <c r="CT209" s="118">
        <f t="shared" si="398"/>
        <v>0</v>
      </c>
      <c r="CU209" s="118">
        <f t="shared" si="398"/>
        <v>0</v>
      </c>
      <c r="CV209" s="118">
        <f t="shared" si="398"/>
        <v>0</v>
      </c>
      <c r="CW209" s="118">
        <f t="shared" si="398"/>
        <v>0</v>
      </c>
      <c r="CX209" s="118">
        <f t="shared" si="398"/>
        <v>0</v>
      </c>
      <c r="CY209" s="118">
        <f t="shared" si="398"/>
        <v>0</v>
      </c>
      <c r="CZ209" s="118">
        <f t="shared" si="398"/>
        <v>0</v>
      </c>
      <c r="DA209" s="118">
        <f t="shared" si="398"/>
        <v>0</v>
      </c>
      <c r="DB209" s="118">
        <f t="shared" si="398"/>
        <v>0</v>
      </c>
      <c r="DC209" s="118">
        <f t="shared" si="398"/>
        <v>0</v>
      </c>
      <c r="DD209" s="118">
        <f t="shared" si="398"/>
        <v>0</v>
      </c>
      <c r="DE209" s="118">
        <f t="shared" si="398"/>
        <v>0</v>
      </c>
      <c r="DF209" s="118">
        <f t="shared" si="398"/>
        <v>0</v>
      </c>
      <c r="DG209" s="32"/>
    </row>
    <row r="210" spans="61:111">
      <c r="BI210" s="118">
        <f t="shared" ref="BI210:CQ210" si="399">IF(+$M54=BI$165,$AW54,0)</f>
        <v>0</v>
      </c>
      <c r="BJ210" s="118">
        <f t="shared" si="399"/>
        <v>0</v>
      </c>
      <c r="BK210" s="118">
        <f t="shared" si="399"/>
        <v>0</v>
      </c>
      <c r="BL210" s="118">
        <f t="shared" si="399"/>
        <v>0</v>
      </c>
      <c r="BM210" s="118">
        <f t="shared" si="399"/>
        <v>0</v>
      </c>
      <c r="BN210" s="118">
        <f t="shared" si="399"/>
        <v>0</v>
      </c>
      <c r="BO210" s="118">
        <f t="shared" si="399"/>
        <v>0</v>
      </c>
      <c r="BP210" s="118">
        <f t="shared" si="399"/>
        <v>0</v>
      </c>
      <c r="BQ210" s="118">
        <f t="shared" si="399"/>
        <v>0</v>
      </c>
      <c r="BR210" s="118">
        <f t="shared" si="399"/>
        <v>0</v>
      </c>
      <c r="BS210" s="118">
        <f t="shared" si="399"/>
        <v>0</v>
      </c>
      <c r="BT210" s="118">
        <f t="shared" si="399"/>
        <v>0</v>
      </c>
      <c r="BU210" s="118">
        <f t="shared" si="399"/>
        <v>0</v>
      </c>
      <c r="BV210" s="118">
        <f t="shared" si="399"/>
        <v>0</v>
      </c>
      <c r="BW210" s="118">
        <f t="shared" si="399"/>
        <v>0</v>
      </c>
      <c r="BX210" s="118">
        <f t="shared" si="399"/>
        <v>0</v>
      </c>
      <c r="BY210" s="118">
        <f t="shared" si="399"/>
        <v>0</v>
      </c>
      <c r="BZ210" s="118">
        <f t="shared" si="399"/>
        <v>0</v>
      </c>
      <c r="CA210" s="118">
        <f t="shared" si="399"/>
        <v>0</v>
      </c>
      <c r="CB210" s="118">
        <f t="shared" si="399"/>
        <v>0</v>
      </c>
      <c r="CC210" s="118">
        <f t="shared" si="399"/>
        <v>0</v>
      </c>
      <c r="CD210" s="118">
        <f t="shared" si="399"/>
        <v>0</v>
      </c>
      <c r="CE210" s="118">
        <f t="shared" si="399"/>
        <v>0</v>
      </c>
      <c r="CF210" s="118">
        <f t="shared" si="399"/>
        <v>0</v>
      </c>
      <c r="CG210" s="118">
        <f t="shared" si="399"/>
        <v>0</v>
      </c>
      <c r="CH210" s="118">
        <f t="shared" si="399"/>
        <v>0</v>
      </c>
      <c r="CI210" s="118">
        <f t="shared" si="399"/>
        <v>0</v>
      </c>
      <c r="CJ210" s="118">
        <f t="shared" si="399"/>
        <v>0</v>
      </c>
      <c r="CK210" s="118">
        <f t="shared" si="399"/>
        <v>0</v>
      </c>
      <c r="CL210" s="118">
        <f t="shared" si="399"/>
        <v>0</v>
      </c>
      <c r="CM210" s="118">
        <f t="shared" si="399"/>
        <v>0</v>
      </c>
      <c r="CN210" s="118">
        <f t="shared" si="399"/>
        <v>0</v>
      </c>
      <c r="CO210" s="118">
        <f t="shared" si="399"/>
        <v>0</v>
      </c>
      <c r="CP210" s="118">
        <f t="shared" si="399"/>
        <v>0</v>
      </c>
      <c r="CQ210" s="118">
        <f t="shared" si="399"/>
        <v>0</v>
      </c>
      <c r="CR210" s="118">
        <f t="shared" ref="CR210:DF210" si="400">IF(+$M54=CR$165,$AW54,0)</f>
        <v>0</v>
      </c>
      <c r="CS210" s="118">
        <f t="shared" si="400"/>
        <v>0</v>
      </c>
      <c r="CT210" s="118">
        <f t="shared" si="400"/>
        <v>0</v>
      </c>
      <c r="CU210" s="118">
        <f t="shared" si="400"/>
        <v>0</v>
      </c>
      <c r="CV210" s="118">
        <f t="shared" si="400"/>
        <v>0</v>
      </c>
      <c r="CW210" s="118">
        <f t="shared" si="400"/>
        <v>0</v>
      </c>
      <c r="CX210" s="118">
        <f t="shared" si="400"/>
        <v>0</v>
      </c>
      <c r="CY210" s="118">
        <f t="shared" si="400"/>
        <v>0</v>
      </c>
      <c r="CZ210" s="118">
        <f t="shared" si="400"/>
        <v>0</v>
      </c>
      <c r="DA210" s="118">
        <f t="shared" si="400"/>
        <v>0</v>
      </c>
      <c r="DB210" s="118">
        <f t="shared" si="400"/>
        <v>0</v>
      </c>
      <c r="DC210" s="118">
        <f t="shared" si="400"/>
        <v>0</v>
      </c>
      <c r="DD210" s="118">
        <f t="shared" si="400"/>
        <v>0</v>
      </c>
      <c r="DE210" s="118">
        <f t="shared" si="400"/>
        <v>0</v>
      </c>
      <c r="DF210" s="118">
        <f t="shared" si="400"/>
        <v>0</v>
      </c>
      <c r="DG210" s="32"/>
    </row>
    <row r="211" spans="61:111">
      <c r="BI211" s="118">
        <f t="shared" ref="BI211:CQ211" si="401">IF(+$M55=BI$165,$AW55,0)</f>
        <v>0</v>
      </c>
      <c r="BJ211" s="118">
        <f t="shared" si="401"/>
        <v>0</v>
      </c>
      <c r="BK211" s="118">
        <f t="shared" si="401"/>
        <v>0</v>
      </c>
      <c r="BL211" s="118">
        <f t="shared" si="401"/>
        <v>0</v>
      </c>
      <c r="BM211" s="118">
        <f t="shared" si="401"/>
        <v>0</v>
      </c>
      <c r="BN211" s="118">
        <f t="shared" si="401"/>
        <v>0</v>
      </c>
      <c r="BO211" s="118">
        <f t="shared" si="401"/>
        <v>0</v>
      </c>
      <c r="BP211" s="118">
        <f t="shared" si="401"/>
        <v>0</v>
      </c>
      <c r="BQ211" s="118">
        <f t="shared" si="401"/>
        <v>0</v>
      </c>
      <c r="BR211" s="118">
        <f t="shared" si="401"/>
        <v>0</v>
      </c>
      <c r="BS211" s="118">
        <f t="shared" si="401"/>
        <v>0</v>
      </c>
      <c r="BT211" s="118">
        <f t="shared" si="401"/>
        <v>0</v>
      </c>
      <c r="BU211" s="118">
        <f t="shared" si="401"/>
        <v>0</v>
      </c>
      <c r="BV211" s="118">
        <f t="shared" si="401"/>
        <v>0</v>
      </c>
      <c r="BW211" s="118">
        <f t="shared" si="401"/>
        <v>0</v>
      </c>
      <c r="BX211" s="118">
        <f t="shared" si="401"/>
        <v>0</v>
      </c>
      <c r="BY211" s="118">
        <f t="shared" si="401"/>
        <v>0</v>
      </c>
      <c r="BZ211" s="118">
        <f t="shared" si="401"/>
        <v>0</v>
      </c>
      <c r="CA211" s="118">
        <f t="shared" si="401"/>
        <v>0</v>
      </c>
      <c r="CB211" s="118">
        <f t="shared" si="401"/>
        <v>0</v>
      </c>
      <c r="CC211" s="118">
        <f t="shared" si="401"/>
        <v>0</v>
      </c>
      <c r="CD211" s="118">
        <f t="shared" si="401"/>
        <v>0</v>
      </c>
      <c r="CE211" s="118">
        <f t="shared" si="401"/>
        <v>0</v>
      </c>
      <c r="CF211" s="118">
        <f t="shared" si="401"/>
        <v>0</v>
      </c>
      <c r="CG211" s="118">
        <f t="shared" si="401"/>
        <v>0</v>
      </c>
      <c r="CH211" s="118">
        <f t="shared" si="401"/>
        <v>0</v>
      </c>
      <c r="CI211" s="118">
        <f t="shared" si="401"/>
        <v>0</v>
      </c>
      <c r="CJ211" s="118">
        <f t="shared" si="401"/>
        <v>0</v>
      </c>
      <c r="CK211" s="118">
        <f t="shared" si="401"/>
        <v>0</v>
      </c>
      <c r="CL211" s="118">
        <f t="shared" si="401"/>
        <v>0</v>
      </c>
      <c r="CM211" s="118">
        <f t="shared" si="401"/>
        <v>0</v>
      </c>
      <c r="CN211" s="118">
        <f t="shared" si="401"/>
        <v>0</v>
      </c>
      <c r="CO211" s="118">
        <f t="shared" si="401"/>
        <v>0</v>
      </c>
      <c r="CP211" s="118">
        <f t="shared" si="401"/>
        <v>0</v>
      </c>
      <c r="CQ211" s="118">
        <f t="shared" si="401"/>
        <v>0</v>
      </c>
      <c r="CR211" s="118">
        <f t="shared" ref="CR211:DF211" si="402">IF(+$M55=CR$165,$AW55,0)</f>
        <v>0</v>
      </c>
      <c r="CS211" s="118">
        <f t="shared" si="402"/>
        <v>0</v>
      </c>
      <c r="CT211" s="118">
        <f t="shared" si="402"/>
        <v>0</v>
      </c>
      <c r="CU211" s="118">
        <f t="shared" si="402"/>
        <v>0</v>
      </c>
      <c r="CV211" s="118">
        <f t="shared" si="402"/>
        <v>0</v>
      </c>
      <c r="CW211" s="118">
        <f t="shared" si="402"/>
        <v>0</v>
      </c>
      <c r="CX211" s="118">
        <f t="shared" si="402"/>
        <v>0</v>
      </c>
      <c r="CY211" s="118">
        <f t="shared" si="402"/>
        <v>0</v>
      </c>
      <c r="CZ211" s="118">
        <f t="shared" si="402"/>
        <v>0</v>
      </c>
      <c r="DA211" s="118">
        <f t="shared" si="402"/>
        <v>0</v>
      </c>
      <c r="DB211" s="118">
        <f t="shared" si="402"/>
        <v>0</v>
      </c>
      <c r="DC211" s="118">
        <f t="shared" si="402"/>
        <v>0</v>
      </c>
      <c r="DD211" s="118">
        <f t="shared" si="402"/>
        <v>0</v>
      </c>
      <c r="DE211" s="118">
        <f t="shared" si="402"/>
        <v>0</v>
      </c>
      <c r="DF211" s="118">
        <f t="shared" si="402"/>
        <v>0</v>
      </c>
      <c r="DG211" s="32"/>
    </row>
    <row r="212" spans="61:111">
      <c r="BI212" s="118">
        <f t="shared" ref="BI212:CQ212" si="403">IF(+$M56=BI$165,$AW56,0)</f>
        <v>0</v>
      </c>
      <c r="BJ212" s="118">
        <f t="shared" si="403"/>
        <v>0</v>
      </c>
      <c r="BK212" s="118">
        <f t="shared" si="403"/>
        <v>0</v>
      </c>
      <c r="BL212" s="118">
        <f t="shared" si="403"/>
        <v>0</v>
      </c>
      <c r="BM212" s="118">
        <f t="shared" si="403"/>
        <v>0</v>
      </c>
      <c r="BN212" s="118">
        <f t="shared" si="403"/>
        <v>0</v>
      </c>
      <c r="BO212" s="118">
        <f t="shared" si="403"/>
        <v>0</v>
      </c>
      <c r="BP212" s="118">
        <f t="shared" si="403"/>
        <v>0</v>
      </c>
      <c r="BQ212" s="118">
        <f t="shared" si="403"/>
        <v>0</v>
      </c>
      <c r="BR212" s="118">
        <f t="shared" si="403"/>
        <v>0</v>
      </c>
      <c r="BS212" s="118">
        <f t="shared" si="403"/>
        <v>0</v>
      </c>
      <c r="BT212" s="118">
        <f t="shared" si="403"/>
        <v>0</v>
      </c>
      <c r="BU212" s="118">
        <f t="shared" si="403"/>
        <v>0</v>
      </c>
      <c r="BV212" s="118">
        <f t="shared" si="403"/>
        <v>0</v>
      </c>
      <c r="BW212" s="118">
        <f t="shared" si="403"/>
        <v>0</v>
      </c>
      <c r="BX212" s="118">
        <f t="shared" si="403"/>
        <v>0</v>
      </c>
      <c r="BY212" s="118">
        <f t="shared" si="403"/>
        <v>0</v>
      </c>
      <c r="BZ212" s="118">
        <f t="shared" si="403"/>
        <v>0</v>
      </c>
      <c r="CA212" s="118">
        <f t="shared" si="403"/>
        <v>0</v>
      </c>
      <c r="CB212" s="118">
        <f t="shared" si="403"/>
        <v>0</v>
      </c>
      <c r="CC212" s="118">
        <f t="shared" si="403"/>
        <v>0</v>
      </c>
      <c r="CD212" s="118">
        <f t="shared" si="403"/>
        <v>0</v>
      </c>
      <c r="CE212" s="118">
        <f t="shared" si="403"/>
        <v>0</v>
      </c>
      <c r="CF212" s="118">
        <f t="shared" si="403"/>
        <v>0</v>
      </c>
      <c r="CG212" s="118">
        <f t="shared" si="403"/>
        <v>0</v>
      </c>
      <c r="CH212" s="118">
        <f t="shared" si="403"/>
        <v>0</v>
      </c>
      <c r="CI212" s="118">
        <f t="shared" si="403"/>
        <v>0</v>
      </c>
      <c r="CJ212" s="118">
        <f t="shared" si="403"/>
        <v>0</v>
      </c>
      <c r="CK212" s="118">
        <f t="shared" si="403"/>
        <v>0</v>
      </c>
      <c r="CL212" s="118">
        <f t="shared" si="403"/>
        <v>0</v>
      </c>
      <c r="CM212" s="118">
        <f t="shared" si="403"/>
        <v>0</v>
      </c>
      <c r="CN212" s="118">
        <f t="shared" si="403"/>
        <v>0</v>
      </c>
      <c r="CO212" s="118">
        <f t="shared" si="403"/>
        <v>0</v>
      </c>
      <c r="CP212" s="118">
        <f t="shared" si="403"/>
        <v>0</v>
      </c>
      <c r="CQ212" s="118">
        <f t="shared" si="403"/>
        <v>0</v>
      </c>
      <c r="CR212" s="118">
        <f t="shared" ref="CR212:DF212" si="404">IF(+$M56=CR$165,$AW56,0)</f>
        <v>0</v>
      </c>
      <c r="CS212" s="118">
        <f t="shared" si="404"/>
        <v>0</v>
      </c>
      <c r="CT212" s="118">
        <f t="shared" si="404"/>
        <v>0</v>
      </c>
      <c r="CU212" s="118">
        <f t="shared" si="404"/>
        <v>0</v>
      </c>
      <c r="CV212" s="118">
        <f t="shared" si="404"/>
        <v>0</v>
      </c>
      <c r="CW212" s="118">
        <f t="shared" si="404"/>
        <v>0</v>
      </c>
      <c r="CX212" s="118">
        <f t="shared" si="404"/>
        <v>0</v>
      </c>
      <c r="CY212" s="118">
        <f t="shared" si="404"/>
        <v>0</v>
      </c>
      <c r="CZ212" s="118">
        <f t="shared" si="404"/>
        <v>0</v>
      </c>
      <c r="DA212" s="118">
        <f t="shared" si="404"/>
        <v>0</v>
      </c>
      <c r="DB212" s="118">
        <f t="shared" si="404"/>
        <v>0</v>
      </c>
      <c r="DC212" s="118">
        <f t="shared" si="404"/>
        <v>0</v>
      </c>
      <c r="DD212" s="118">
        <f t="shared" si="404"/>
        <v>0</v>
      </c>
      <c r="DE212" s="118">
        <f t="shared" si="404"/>
        <v>0</v>
      </c>
      <c r="DF212" s="118">
        <f t="shared" si="404"/>
        <v>0</v>
      </c>
      <c r="DG212" s="32"/>
    </row>
    <row r="213" spans="61:111">
      <c r="BI213" s="118">
        <f t="shared" ref="BI213:CQ213" si="405">IF(+$M57=BI$165,$AW57,0)</f>
        <v>0</v>
      </c>
      <c r="BJ213" s="118">
        <f t="shared" si="405"/>
        <v>0</v>
      </c>
      <c r="BK213" s="118">
        <f t="shared" si="405"/>
        <v>0</v>
      </c>
      <c r="BL213" s="118">
        <f t="shared" si="405"/>
        <v>0</v>
      </c>
      <c r="BM213" s="118">
        <f t="shared" si="405"/>
        <v>0</v>
      </c>
      <c r="BN213" s="118">
        <f t="shared" si="405"/>
        <v>0</v>
      </c>
      <c r="BO213" s="118">
        <f t="shared" si="405"/>
        <v>0</v>
      </c>
      <c r="BP213" s="118">
        <f t="shared" si="405"/>
        <v>0</v>
      </c>
      <c r="BQ213" s="118">
        <f t="shared" si="405"/>
        <v>0</v>
      </c>
      <c r="BR213" s="118">
        <f t="shared" si="405"/>
        <v>0</v>
      </c>
      <c r="BS213" s="118">
        <f t="shared" si="405"/>
        <v>0</v>
      </c>
      <c r="BT213" s="118">
        <f t="shared" si="405"/>
        <v>0</v>
      </c>
      <c r="BU213" s="118">
        <f t="shared" si="405"/>
        <v>0</v>
      </c>
      <c r="BV213" s="118">
        <f t="shared" si="405"/>
        <v>0</v>
      </c>
      <c r="BW213" s="118">
        <f t="shared" si="405"/>
        <v>0</v>
      </c>
      <c r="BX213" s="118">
        <f t="shared" si="405"/>
        <v>0</v>
      </c>
      <c r="BY213" s="118">
        <f t="shared" si="405"/>
        <v>0</v>
      </c>
      <c r="BZ213" s="118">
        <f t="shared" si="405"/>
        <v>0</v>
      </c>
      <c r="CA213" s="118">
        <f t="shared" si="405"/>
        <v>0</v>
      </c>
      <c r="CB213" s="118">
        <f t="shared" si="405"/>
        <v>0</v>
      </c>
      <c r="CC213" s="118">
        <f t="shared" si="405"/>
        <v>0</v>
      </c>
      <c r="CD213" s="118">
        <f t="shared" si="405"/>
        <v>0</v>
      </c>
      <c r="CE213" s="118">
        <f t="shared" si="405"/>
        <v>0</v>
      </c>
      <c r="CF213" s="118">
        <f t="shared" si="405"/>
        <v>0</v>
      </c>
      <c r="CG213" s="118">
        <f t="shared" si="405"/>
        <v>0</v>
      </c>
      <c r="CH213" s="118">
        <f t="shared" si="405"/>
        <v>0</v>
      </c>
      <c r="CI213" s="118">
        <f t="shared" si="405"/>
        <v>0</v>
      </c>
      <c r="CJ213" s="118">
        <f t="shared" si="405"/>
        <v>0</v>
      </c>
      <c r="CK213" s="118">
        <f t="shared" si="405"/>
        <v>0</v>
      </c>
      <c r="CL213" s="118">
        <f t="shared" si="405"/>
        <v>0</v>
      </c>
      <c r="CM213" s="118">
        <f t="shared" si="405"/>
        <v>0</v>
      </c>
      <c r="CN213" s="118">
        <f t="shared" si="405"/>
        <v>0</v>
      </c>
      <c r="CO213" s="118">
        <f t="shared" si="405"/>
        <v>0</v>
      </c>
      <c r="CP213" s="118">
        <f t="shared" si="405"/>
        <v>0</v>
      </c>
      <c r="CQ213" s="118">
        <f t="shared" si="405"/>
        <v>0</v>
      </c>
      <c r="CR213" s="118">
        <f t="shared" ref="CR213:DF213" si="406">IF(+$M57=CR$165,$AW57,0)</f>
        <v>0</v>
      </c>
      <c r="CS213" s="118">
        <f t="shared" si="406"/>
        <v>0</v>
      </c>
      <c r="CT213" s="118">
        <f t="shared" si="406"/>
        <v>0</v>
      </c>
      <c r="CU213" s="118">
        <f t="shared" si="406"/>
        <v>0</v>
      </c>
      <c r="CV213" s="118">
        <f t="shared" si="406"/>
        <v>0</v>
      </c>
      <c r="CW213" s="118">
        <f t="shared" si="406"/>
        <v>0</v>
      </c>
      <c r="CX213" s="118">
        <f t="shared" si="406"/>
        <v>0</v>
      </c>
      <c r="CY213" s="118">
        <f t="shared" si="406"/>
        <v>0</v>
      </c>
      <c r="CZ213" s="118">
        <f t="shared" si="406"/>
        <v>0</v>
      </c>
      <c r="DA213" s="118">
        <f t="shared" si="406"/>
        <v>0</v>
      </c>
      <c r="DB213" s="118">
        <f t="shared" si="406"/>
        <v>0</v>
      </c>
      <c r="DC213" s="118">
        <f t="shared" si="406"/>
        <v>0</v>
      </c>
      <c r="DD213" s="118">
        <f t="shared" si="406"/>
        <v>0</v>
      </c>
      <c r="DE213" s="118">
        <f t="shared" si="406"/>
        <v>0</v>
      </c>
      <c r="DF213" s="118">
        <f t="shared" si="406"/>
        <v>0</v>
      </c>
      <c r="DG213" s="32"/>
    </row>
    <row r="214" spans="61:111">
      <c r="BI214" s="118">
        <f t="shared" ref="BI214:CQ214" si="407">IF(+$M58=BI$165,$AW58,0)</f>
        <v>0</v>
      </c>
      <c r="BJ214" s="118">
        <f t="shared" si="407"/>
        <v>0</v>
      </c>
      <c r="BK214" s="118">
        <f t="shared" si="407"/>
        <v>0</v>
      </c>
      <c r="BL214" s="118">
        <f t="shared" si="407"/>
        <v>0</v>
      </c>
      <c r="BM214" s="118">
        <f t="shared" si="407"/>
        <v>0</v>
      </c>
      <c r="BN214" s="118">
        <f t="shared" si="407"/>
        <v>0</v>
      </c>
      <c r="BO214" s="118">
        <f t="shared" si="407"/>
        <v>0</v>
      </c>
      <c r="BP214" s="118">
        <f t="shared" si="407"/>
        <v>0</v>
      </c>
      <c r="BQ214" s="118">
        <f t="shared" si="407"/>
        <v>0</v>
      </c>
      <c r="BR214" s="118">
        <f t="shared" si="407"/>
        <v>0</v>
      </c>
      <c r="BS214" s="118">
        <f t="shared" si="407"/>
        <v>0</v>
      </c>
      <c r="BT214" s="118">
        <f t="shared" si="407"/>
        <v>0</v>
      </c>
      <c r="BU214" s="118">
        <f t="shared" si="407"/>
        <v>0</v>
      </c>
      <c r="BV214" s="118">
        <f t="shared" si="407"/>
        <v>0</v>
      </c>
      <c r="BW214" s="118">
        <f t="shared" si="407"/>
        <v>0</v>
      </c>
      <c r="BX214" s="118">
        <f t="shared" si="407"/>
        <v>0</v>
      </c>
      <c r="BY214" s="118">
        <f t="shared" si="407"/>
        <v>0</v>
      </c>
      <c r="BZ214" s="118">
        <f t="shared" si="407"/>
        <v>0</v>
      </c>
      <c r="CA214" s="118">
        <f t="shared" si="407"/>
        <v>0</v>
      </c>
      <c r="CB214" s="118">
        <f t="shared" si="407"/>
        <v>0</v>
      </c>
      <c r="CC214" s="118">
        <f t="shared" si="407"/>
        <v>0</v>
      </c>
      <c r="CD214" s="118">
        <f t="shared" si="407"/>
        <v>0</v>
      </c>
      <c r="CE214" s="118">
        <f t="shared" si="407"/>
        <v>0</v>
      </c>
      <c r="CF214" s="118">
        <f t="shared" si="407"/>
        <v>0</v>
      </c>
      <c r="CG214" s="118">
        <f t="shared" si="407"/>
        <v>0</v>
      </c>
      <c r="CH214" s="118">
        <f t="shared" si="407"/>
        <v>0</v>
      </c>
      <c r="CI214" s="118">
        <f t="shared" si="407"/>
        <v>0</v>
      </c>
      <c r="CJ214" s="118">
        <f t="shared" si="407"/>
        <v>0</v>
      </c>
      <c r="CK214" s="118">
        <f t="shared" si="407"/>
        <v>0</v>
      </c>
      <c r="CL214" s="118">
        <f t="shared" si="407"/>
        <v>0</v>
      </c>
      <c r="CM214" s="118">
        <f t="shared" si="407"/>
        <v>0</v>
      </c>
      <c r="CN214" s="118">
        <f t="shared" si="407"/>
        <v>0</v>
      </c>
      <c r="CO214" s="118">
        <f t="shared" si="407"/>
        <v>0</v>
      </c>
      <c r="CP214" s="118">
        <f t="shared" si="407"/>
        <v>0</v>
      </c>
      <c r="CQ214" s="118">
        <f t="shared" si="407"/>
        <v>0</v>
      </c>
      <c r="CR214" s="118">
        <f t="shared" ref="CR214:DF214" si="408">IF(+$M58=CR$165,$AW58,0)</f>
        <v>0</v>
      </c>
      <c r="CS214" s="118">
        <f t="shared" si="408"/>
        <v>0</v>
      </c>
      <c r="CT214" s="118">
        <f t="shared" si="408"/>
        <v>0</v>
      </c>
      <c r="CU214" s="118">
        <f t="shared" si="408"/>
        <v>0</v>
      </c>
      <c r="CV214" s="118">
        <f t="shared" si="408"/>
        <v>0</v>
      </c>
      <c r="CW214" s="118">
        <f t="shared" si="408"/>
        <v>0</v>
      </c>
      <c r="CX214" s="118">
        <f t="shared" si="408"/>
        <v>0</v>
      </c>
      <c r="CY214" s="118">
        <f t="shared" si="408"/>
        <v>0</v>
      </c>
      <c r="CZ214" s="118">
        <f t="shared" si="408"/>
        <v>0</v>
      </c>
      <c r="DA214" s="118">
        <f t="shared" si="408"/>
        <v>0</v>
      </c>
      <c r="DB214" s="118">
        <f t="shared" si="408"/>
        <v>0</v>
      </c>
      <c r="DC214" s="118">
        <f t="shared" si="408"/>
        <v>0</v>
      </c>
      <c r="DD214" s="118">
        <f t="shared" si="408"/>
        <v>0</v>
      </c>
      <c r="DE214" s="118">
        <f t="shared" si="408"/>
        <v>0</v>
      </c>
      <c r="DF214" s="118">
        <f t="shared" si="408"/>
        <v>0</v>
      </c>
      <c r="DG214" s="32"/>
    </row>
    <row r="215" spans="61:111">
      <c r="BI215" s="118">
        <f t="shared" ref="BI215:CQ215" si="409">IF(+$M59=BI$165,$AW59,0)</f>
        <v>0</v>
      </c>
      <c r="BJ215" s="118">
        <f t="shared" si="409"/>
        <v>0</v>
      </c>
      <c r="BK215" s="118">
        <f t="shared" si="409"/>
        <v>0</v>
      </c>
      <c r="BL215" s="118">
        <f t="shared" si="409"/>
        <v>0</v>
      </c>
      <c r="BM215" s="118">
        <f t="shared" si="409"/>
        <v>0</v>
      </c>
      <c r="BN215" s="118">
        <f t="shared" si="409"/>
        <v>0</v>
      </c>
      <c r="BO215" s="118">
        <f t="shared" si="409"/>
        <v>0</v>
      </c>
      <c r="BP215" s="118">
        <f t="shared" si="409"/>
        <v>0</v>
      </c>
      <c r="BQ215" s="118">
        <f t="shared" si="409"/>
        <v>0</v>
      </c>
      <c r="BR215" s="118">
        <f t="shared" si="409"/>
        <v>0</v>
      </c>
      <c r="BS215" s="118">
        <f t="shared" si="409"/>
        <v>0</v>
      </c>
      <c r="BT215" s="118">
        <f t="shared" si="409"/>
        <v>0</v>
      </c>
      <c r="BU215" s="118">
        <f t="shared" si="409"/>
        <v>0</v>
      </c>
      <c r="BV215" s="118">
        <f t="shared" si="409"/>
        <v>0</v>
      </c>
      <c r="BW215" s="118">
        <f t="shared" si="409"/>
        <v>0</v>
      </c>
      <c r="BX215" s="118">
        <f t="shared" si="409"/>
        <v>0</v>
      </c>
      <c r="BY215" s="118">
        <f t="shared" si="409"/>
        <v>0</v>
      </c>
      <c r="BZ215" s="118">
        <f t="shared" si="409"/>
        <v>0</v>
      </c>
      <c r="CA215" s="118">
        <f t="shared" si="409"/>
        <v>0</v>
      </c>
      <c r="CB215" s="118">
        <f t="shared" si="409"/>
        <v>0</v>
      </c>
      <c r="CC215" s="118">
        <f t="shared" si="409"/>
        <v>0</v>
      </c>
      <c r="CD215" s="118">
        <f t="shared" si="409"/>
        <v>0</v>
      </c>
      <c r="CE215" s="118">
        <f t="shared" si="409"/>
        <v>0</v>
      </c>
      <c r="CF215" s="118">
        <f t="shared" si="409"/>
        <v>0</v>
      </c>
      <c r="CG215" s="118">
        <f t="shared" si="409"/>
        <v>0</v>
      </c>
      <c r="CH215" s="118">
        <f t="shared" si="409"/>
        <v>0</v>
      </c>
      <c r="CI215" s="118">
        <f t="shared" si="409"/>
        <v>0</v>
      </c>
      <c r="CJ215" s="118">
        <f t="shared" si="409"/>
        <v>0</v>
      </c>
      <c r="CK215" s="118">
        <f t="shared" si="409"/>
        <v>0</v>
      </c>
      <c r="CL215" s="118">
        <f t="shared" si="409"/>
        <v>0</v>
      </c>
      <c r="CM215" s="118">
        <f t="shared" si="409"/>
        <v>0</v>
      </c>
      <c r="CN215" s="118">
        <f t="shared" si="409"/>
        <v>0</v>
      </c>
      <c r="CO215" s="118">
        <f t="shared" si="409"/>
        <v>0</v>
      </c>
      <c r="CP215" s="118">
        <f t="shared" si="409"/>
        <v>0</v>
      </c>
      <c r="CQ215" s="118">
        <f t="shared" si="409"/>
        <v>0</v>
      </c>
      <c r="CR215" s="118">
        <f t="shared" ref="CR215:DF215" si="410">IF(+$M59=CR$165,$AW59,0)</f>
        <v>0</v>
      </c>
      <c r="CS215" s="118">
        <f t="shared" si="410"/>
        <v>0</v>
      </c>
      <c r="CT215" s="118">
        <f t="shared" si="410"/>
        <v>0</v>
      </c>
      <c r="CU215" s="118">
        <f t="shared" si="410"/>
        <v>0</v>
      </c>
      <c r="CV215" s="118">
        <f t="shared" si="410"/>
        <v>0</v>
      </c>
      <c r="CW215" s="118">
        <f t="shared" si="410"/>
        <v>0</v>
      </c>
      <c r="CX215" s="118">
        <f t="shared" si="410"/>
        <v>0</v>
      </c>
      <c r="CY215" s="118">
        <f t="shared" si="410"/>
        <v>0</v>
      </c>
      <c r="CZ215" s="118">
        <f t="shared" si="410"/>
        <v>0</v>
      </c>
      <c r="DA215" s="118">
        <f t="shared" si="410"/>
        <v>0</v>
      </c>
      <c r="DB215" s="118">
        <f t="shared" si="410"/>
        <v>0</v>
      </c>
      <c r="DC215" s="118">
        <f t="shared" si="410"/>
        <v>0</v>
      </c>
      <c r="DD215" s="118">
        <f t="shared" si="410"/>
        <v>0</v>
      </c>
      <c r="DE215" s="118">
        <f t="shared" si="410"/>
        <v>0</v>
      </c>
      <c r="DF215" s="118">
        <f t="shared" si="410"/>
        <v>0</v>
      </c>
      <c r="DG215" s="32"/>
    </row>
    <row r="216" spans="61:111">
      <c r="BI216" s="118">
        <f t="shared" ref="BI216:CQ216" si="411">IF(+$M60=BI$165,$AW60,0)</f>
        <v>0</v>
      </c>
      <c r="BJ216" s="118">
        <f t="shared" si="411"/>
        <v>0</v>
      </c>
      <c r="BK216" s="118">
        <f t="shared" si="411"/>
        <v>0</v>
      </c>
      <c r="BL216" s="118">
        <f t="shared" si="411"/>
        <v>0</v>
      </c>
      <c r="BM216" s="118">
        <f t="shared" si="411"/>
        <v>0</v>
      </c>
      <c r="BN216" s="118">
        <f t="shared" si="411"/>
        <v>0</v>
      </c>
      <c r="BO216" s="118">
        <f t="shared" si="411"/>
        <v>0</v>
      </c>
      <c r="BP216" s="118">
        <f t="shared" si="411"/>
        <v>0</v>
      </c>
      <c r="BQ216" s="118">
        <f t="shared" si="411"/>
        <v>0</v>
      </c>
      <c r="BR216" s="118">
        <f t="shared" si="411"/>
        <v>0</v>
      </c>
      <c r="BS216" s="118">
        <f t="shared" si="411"/>
        <v>0</v>
      </c>
      <c r="BT216" s="118">
        <f t="shared" si="411"/>
        <v>0</v>
      </c>
      <c r="BU216" s="118">
        <f t="shared" si="411"/>
        <v>0</v>
      </c>
      <c r="BV216" s="118">
        <f t="shared" si="411"/>
        <v>0</v>
      </c>
      <c r="BW216" s="118">
        <f t="shared" si="411"/>
        <v>0</v>
      </c>
      <c r="BX216" s="118">
        <f t="shared" si="411"/>
        <v>0</v>
      </c>
      <c r="BY216" s="118">
        <f t="shared" si="411"/>
        <v>0</v>
      </c>
      <c r="BZ216" s="118">
        <f t="shared" si="411"/>
        <v>0</v>
      </c>
      <c r="CA216" s="118">
        <f t="shared" si="411"/>
        <v>0</v>
      </c>
      <c r="CB216" s="118">
        <f t="shared" si="411"/>
        <v>0</v>
      </c>
      <c r="CC216" s="118">
        <f t="shared" si="411"/>
        <v>0</v>
      </c>
      <c r="CD216" s="118">
        <f t="shared" si="411"/>
        <v>0</v>
      </c>
      <c r="CE216" s="118">
        <f t="shared" si="411"/>
        <v>0</v>
      </c>
      <c r="CF216" s="118">
        <f t="shared" si="411"/>
        <v>0</v>
      </c>
      <c r="CG216" s="118">
        <f t="shared" si="411"/>
        <v>0</v>
      </c>
      <c r="CH216" s="118">
        <f t="shared" si="411"/>
        <v>0</v>
      </c>
      <c r="CI216" s="118">
        <f t="shared" si="411"/>
        <v>0</v>
      </c>
      <c r="CJ216" s="118">
        <f t="shared" si="411"/>
        <v>0</v>
      </c>
      <c r="CK216" s="118">
        <f t="shared" si="411"/>
        <v>0</v>
      </c>
      <c r="CL216" s="118">
        <f t="shared" si="411"/>
        <v>0</v>
      </c>
      <c r="CM216" s="118">
        <f t="shared" si="411"/>
        <v>0</v>
      </c>
      <c r="CN216" s="118">
        <f t="shared" si="411"/>
        <v>0</v>
      </c>
      <c r="CO216" s="118">
        <f t="shared" si="411"/>
        <v>0</v>
      </c>
      <c r="CP216" s="118">
        <f t="shared" si="411"/>
        <v>0</v>
      </c>
      <c r="CQ216" s="118">
        <f t="shared" si="411"/>
        <v>0</v>
      </c>
      <c r="CR216" s="118">
        <f t="shared" ref="CR216:DF216" si="412">IF(+$M60=CR$165,$AW60,0)</f>
        <v>0</v>
      </c>
      <c r="CS216" s="118">
        <f t="shared" si="412"/>
        <v>0</v>
      </c>
      <c r="CT216" s="118">
        <f t="shared" si="412"/>
        <v>0</v>
      </c>
      <c r="CU216" s="118">
        <f t="shared" si="412"/>
        <v>0</v>
      </c>
      <c r="CV216" s="118">
        <f t="shared" si="412"/>
        <v>0</v>
      </c>
      <c r="CW216" s="118">
        <f t="shared" si="412"/>
        <v>0</v>
      </c>
      <c r="CX216" s="118">
        <f t="shared" si="412"/>
        <v>0</v>
      </c>
      <c r="CY216" s="118">
        <f t="shared" si="412"/>
        <v>0</v>
      </c>
      <c r="CZ216" s="118">
        <f t="shared" si="412"/>
        <v>0</v>
      </c>
      <c r="DA216" s="118">
        <f t="shared" si="412"/>
        <v>0</v>
      </c>
      <c r="DB216" s="118">
        <f t="shared" si="412"/>
        <v>0</v>
      </c>
      <c r="DC216" s="118">
        <f t="shared" si="412"/>
        <v>0</v>
      </c>
      <c r="DD216" s="118">
        <f t="shared" si="412"/>
        <v>0</v>
      </c>
      <c r="DE216" s="118">
        <f t="shared" si="412"/>
        <v>0</v>
      </c>
      <c r="DF216" s="118">
        <f t="shared" si="412"/>
        <v>0</v>
      </c>
      <c r="DG216" s="32"/>
    </row>
    <row r="217" spans="61:111">
      <c r="BI217" s="118">
        <f t="shared" ref="BI217:CQ217" si="413">IF(+$M61=BI$165,$AW61,0)</f>
        <v>0</v>
      </c>
      <c r="BJ217" s="118">
        <f t="shared" si="413"/>
        <v>0</v>
      </c>
      <c r="BK217" s="118">
        <f t="shared" si="413"/>
        <v>0</v>
      </c>
      <c r="BL217" s="118">
        <f t="shared" si="413"/>
        <v>0</v>
      </c>
      <c r="BM217" s="118">
        <f t="shared" si="413"/>
        <v>0</v>
      </c>
      <c r="BN217" s="118">
        <f t="shared" si="413"/>
        <v>0</v>
      </c>
      <c r="BO217" s="118">
        <f t="shared" si="413"/>
        <v>0</v>
      </c>
      <c r="BP217" s="118">
        <f t="shared" si="413"/>
        <v>0</v>
      </c>
      <c r="BQ217" s="118">
        <f t="shared" si="413"/>
        <v>0</v>
      </c>
      <c r="BR217" s="118">
        <f t="shared" si="413"/>
        <v>0</v>
      </c>
      <c r="BS217" s="118">
        <f t="shared" si="413"/>
        <v>0</v>
      </c>
      <c r="BT217" s="118">
        <f t="shared" si="413"/>
        <v>0</v>
      </c>
      <c r="BU217" s="118">
        <f t="shared" si="413"/>
        <v>0</v>
      </c>
      <c r="BV217" s="118">
        <f t="shared" si="413"/>
        <v>0</v>
      </c>
      <c r="BW217" s="118">
        <f t="shared" si="413"/>
        <v>0</v>
      </c>
      <c r="BX217" s="118">
        <f t="shared" si="413"/>
        <v>0</v>
      </c>
      <c r="BY217" s="118">
        <f t="shared" si="413"/>
        <v>0</v>
      </c>
      <c r="BZ217" s="118">
        <f t="shared" si="413"/>
        <v>0</v>
      </c>
      <c r="CA217" s="118">
        <f t="shared" si="413"/>
        <v>0</v>
      </c>
      <c r="CB217" s="118">
        <f t="shared" si="413"/>
        <v>0</v>
      </c>
      <c r="CC217" s="118">
        <f t="shared" si="413"/>
        <v>0</v>
      </c>
      <c r="CD217" s="118">
        <f t="shared" si="413"/>
        <v>0</v>
      </c>
      <c r="CE217" s="118">
        <f t="shared" si="413"/>
        <v>0</v>
      </c>
      <c r="CF217" s="118">
        <f t="shared" si="413"/>
        <v>0</v>
      </c>
      <c r="CG217" s="118">
        <f t="shared" si="413"/>
        <v>0</v>
      </c>
      <c r="CH217" s="118">
        <f t="shared" si="413"/>
        <v>0</v>
      </c>
      <c r="CI217" s="118">
        <f t="shared" si="413"/>
        <v>0</v>
      </c>
      <c r="CJ217" s="118">
        <f t="shared" si="413"/>
        <v>0</v>
      </c>
      <c r="CK217" s="118">
        <f t="shared" si="413"/>
        <v>0</v>
      </c>
      <c r="CL217" s="118">
        <f t="shared" si="413"/>
        <v>0</v>
      </c>
      <c r="CM217" s="118">
        <f t="shared" si="413"/>
        <v>0</v>
      </c>
      <c r="CN217" s="118">
        <f t="shared" si="413"/>
        <v>0</v>
      </c>
      <c r="CO217" s="118">
        <f t="shared" si="413"/>
        <v>0</v>
      </c>
      <c r="CP217" s="118">
        <f t="shared" si="413"/>
        <v>0</v>
      </c>
      <c r="CQ217" s="118">
        <f t="shared" si="413"/>
        <v>0</v>
      </c>
      <c r="CR217" s="118">
        <f t="shared" ref="CR217:DF217" si="414">IF(+$M61=CR$165,$AW61,0)</f>
        <v>0</v>
      </c>
      <c r="CS217" s="118">
        <f t="shared" si="414"/>
        <v>0</v>
      </c>
      <c r="CT217" s="118">
        <f t="shared" si="414"/>
        <v>0</v>
      </c>
      <c r="CU217" s="118">
        <f t="shared" si="414"/>
        <v>0</v>
      </c>
      <c r="CV217" s="118">
        <f t="shared" si="414"/>
        <v>0</v>
      </c>
      <c r="CW217" s="118">
        <f t="shared" si="414"/>
        <v>0</v>
      </c>
      <c r="CX217" s="118">
        <f t="shared" si="414"/>
        <v>0</v>
      </c>
      <c r="CY217" s="118">
        <f t="shared" si="414"/>
        <v>0</v>
      </c>
      <c r="CZ217" s="118">
        <f t="shared" si="414"/>
        <v>0</v>
      </c>
      <c r="DA217" s="118">
        <f t="shared" si="414"/>
        <v>0</v>
      </c>
      <c r="DB217" s="118">
        <f t="shared" si="414"/>
        <v>0</v>
      </c>
      <c r="DC217" s="118">
        <f t="shared" si="414"/>
        <v>0</v>
      </c>
      <c r="DD217" s="118">
        <f t="shared" si="414"/>
        <v>0</v>
      </c>
      <c r="DE217" s="118">
        <f t="shared" si="414"/>
        <v>0</v>
      </c>
      <c r="DF217" s="118">
        <f t="shared" si="414"/>
        <v>0</v>
      </c>
      <c r="DG217" s="32"/>
    </row>
    <row r="218" spans="61:111">
      <c r="BI218" s="118">
        <f t="shared" ref="BI218:CQ218" si="415">IF(+$M62=BI$165,$AW62,0)</f>
        <v>0</v>
      </c>
      <c r="BJ218" s="118">
        <f t="shared" si="415"/>
        <v>0</v>
      </c>
      <c r="BK218" s="118">
        <f t="shared" si="415"/>
        <v>0</v>
      </c>
      <c r="BL218" s="118">
        <f t="shared" si="415"/>
        <v>0</v>
      </c>
      <c r="BM218" s="118">
        <f t="shared" si="415"/>
        <v>0</v>
      </c>
      <c r="BN218" s="118">
        <f t="shared" si="415"/>
        <v>0</v>
      </c>
      <c r="BO218" s="118">
        <f t="shared" si="415"/>
        <v>0</v>
      </c>
      <c r="BP218" s="118">
        <f t="shared" si="415"/>
        <v>0</v>
      </c>
      <c r="BQ218" s="118">
        <f t="shared" si="415"/>
        <v>0</v>
      </c>
      <c r="BR218" s="118">
        <f t="shared" si="415"/>
        <v>0</v>
      </c>
      <c r="BS218" s="118">
        <f t="shared" si="415"/>
        <v>0</v>
      </c>
      <c r="BT218" s="118">
        <f t="shared" si="415"/>
        <v>0</v>
      </c>
      <c r="BU218" s="118">
        <f t="shared" si="415"/>
        <v>0</v>
      </c>
      <c r="BV218" s="118">
        <f t="shared" si="415"/>
        <v>0</v>
      </c>
      <c r="BW218" s="118">
        <f t="shared" si="415"/>
        <v>0</v>
      </c>
      <c r="BX218" s="118">
        <f t="shared" si="415"/>
        <v>0</v>
      </c>
      <c r="BY218" s="118">
        <f t="shared" si="415"/>
        <v>0</v>
      </c>
      <c r="BZ218" s="118">
        <f t="shared" si="415"/>
        <v>0</v>
      </c>
      <c r="CA218" s="118">
        <f t="shared" si="415"/>
        <v>0</v>
      </c>
      <c r="CB218" s="118">
        <f t="shared" si="415"/>
        <v>0</v>
      </c>
      <c r="CC218" s="118">
        <f t="shared" si="415"/>
        <v>0</v>
      </c>
      <c r="CD218" s="118">
        <f t="shared" si="415"/>
        <v>0</v>
      </c>
      <c r="CE218" s="118">
        <f t="shared" si="415"/>
        <v>0</v>
      </c>
      <c r="CF218" s="118">
        <f t="shared" si="415"/>
        <v>0</v>
      </c>
      <c r="CG218" s="118">
        <f t="shared" si="415"/>
        <v>0</v>
      </c>
      <c r="CH218" s="118">
        <f t="shared" si="415"/>
        <v>0</v>
      </c>
      <c r="CI218" s="118">
        <f t="shared" si="415"/>
        <v>0</v>
      </c>
      <c r="CJ218" s="118">
        <f t="shared" si="415"/>
        <v>0</v>
      </c>
      <c r="CK218" s="118">
        <f t="shared" si="415"/>
        <v>0</v>
      </c>
      <c r="CL218" s="118">
        <f t="shared" si="415"/>
        <v>0</v>
      </c>
      <c r="CM218" s="118">
        <f t="shared" si="415"/>
        <v>0</v>
      </c>
      <c r="CN218" s="118">
        <f t="shared" si="415"/>
        <v>0</v>
      </c>
      <c r="CO218" s="118">
        <f t="shared" si="415"/>
        <v>0</v>
      </c>
      <c r="CP218" s="118">
        <f t="shared" si="415"/>
        <v>0</v>
      </c>
      <c r="CQ218" s="118">
        <f t="shared" si="415"/>
        <v>0</v>
      </c>
      <c r="CR218" s="118">
        <f t="shared" ref="CR218:DF218" si="416">IF(+$M62=CR$165,$AW62,0)</f>
        <v>0</v>
      </c>
      <c r="CS218" s="118">
        <f t="shared" si="416"/>
        <v>0</v>
      </c>
      <c r="CT218" s="118">
        <f t="shared" si="416"/>
        <v>0</v>
      </c>
      <c r="CU218" s="118">
        <f t="shared" si="416"/>
        <v>0</v>
      </c>
      <c r="CV218" s="118">
        <f t="shared" si="416"/>
        <v>0</v>
      </c>
      <c r="CW218" s="118">
        <f t="shared" si="416"/>
        <v>0</v>
      </c>
      <c r="CX218" s="118">
        <f t="shared" si="416"/>
        <v>0</v>
      </c>
      <c r="CY218" s="118">
        <f t="shared" si="416"/>
        <v>0</v>
      </c>
      <c r="CZ218" s="118">
        <f t="shared" si="416"/>
        <v>0</v>
      </c>
      <c r="DA218" s="118">
        <f t="shared" si="416"/>
        <v>0</v>
      </c>
      <c r="DB218" s="118">
        <f t="shared" si="416"/>
        <v>0</v>
      </c>
      <c r="DC218" s="118">
        <f t="shared" si="416"/>
        <v>0</v>
      </c>
      <c r="DD218" s="118">
        <f t="shared" si="416"/>
        <v>0</v>
      </c>
      <c r="DE218" s="118">
        <f t="shared" si="416"/>
        <v>0</v>
      </c>
      <c r="DF218" s="118">
        <f t="shared" si="416"/>
        <v>0</v>
      </c>
      <c r="DG218" s="32"/>
    </row>
    <row r="219" spans="61:111">
      <c r="BI219" s="118">
        <f t="shared" ref="BI219:CQ219" si="417">IF(+$M63=BI$165,$AW63,0)</f>
        <v>0</v>
      </c>
      <c r="BJ219" s="118">
        <f t="shared" si="417"/>
        <v>0</v>
      </c>
      <c r="BK219" s="118">
        <f t="shared" si="417"/>
        <v>0</v>
      </c>
      <c r="BL219" s="118">
        <f t="shared" si="417"/>
        <v>0</v>
      </c>
      <c r="BM219" s="118">
        <f t="shared" si="417"/>
        <v>0</v>
      </c>
      <c r="BN219" s="118">
        <f t="shared" si="417"/>
        <v>0</v>
      </c>
      <c r="BO219" s="118">
        <f t="shared" si="417"/>
        <v>0</v>
      </c>
      <c r="BP219" s="118">
        <f t="shared" si="417"/>
        <v>0</v>
      </c>
      <c r="BQ219" s="118">
        <f t="shared" si="417"/>
        <v>0</v>
      </c>
      <c r="BR219" s="118">
        <f t="shared" si="417"/>
        <v>0</v>
      </c>
      <c r="BS219" s="118">
        <f t="shared" si="417"/>
        <v>0</v>
      </c>
      <c r="BT219" s="118">
        <f t="shared" si="417"/>
        <v>0</v>
      </c>
      <c r="BU219" s="118">
        <f t="shared" si="417"/>
        <v>0</v>
      </c>
      <c r="BV219" s="118">
        <f t="shared" si="417"/>
        <v>0</v>
      </c>
      <c r="BW219" s="118">
        <f t="shared" si="417"/>
        <v>0</v>
      </c>
      <c r="BX219" s="118">
        <f t="shared" si="417"/>
        <v>0</v>
      </c>
      <c r="BY219" s="118">
        <f t="shared" si="417"/>
        <v>0</v>
      </c>
      <c r="BZ219" s="118">
        <f t="shared" si="417"/>
        <v>0</v>
      </c>
      <c r="CA219" s="118">
        <f t="shared" si="417"/>
        <v>0</v>
      </c>
      <c r="CB219" s="118">
        <f t="shared" si="417"/>
        <v>0</v>
      </c>
      <c r="CC219" s="118">
        <f t="shared" si="417"/>
        <v>0</v>
      </c>
      <c r="CD219" s="118">
        <f t="shared" si="417"/>
        <v>0</v>
      </c>
      <c r="CE219" s="118">
        <f t="shared" si="417"/>
        <v>0</v>
      </c>
      <c r="CF219" s="118">
        <f t="shared" si="417"/>
        <v>0</v>
      </c>
      <c r="CG219" s="118">
        <f t="shared" si="417"/>
        <v>0</v>
      </c>
      <c r="CH219" s="118">
        <f t="shared" si="417"/>
        <v>0</v>
      </c>
      <c r="CI219" s="118">
        <f t="shared" si="417"/>
        <v>0</v>
      </c>
      <c r="CJ219" s="118">
        <f t="shared" si="417"/>
        <v>0</v>
      </c>
      <c r="CK219" s="118">
        <f t="shared" si="417"/>
        <v>0</v>
      </c>
      <c r="CL219" s="118">
        <f t="shared" si="417"/>
        <v>0</v>
      </c>
      <c r="CM219" s="118">
        <f t="shared" si="417"/>
        <v>0</v>
      </c>
      <c r="CN219" s="118">
        <f t="shared" si="417"/>
        <v>0</v>
      </c>
      <c r="CO219" s="118">
        <f t="shared" si="417"/>
        <v>0</v>
      </c>
      <c r="CP219" s="118">
        <f t="shared" si="417"/>
        <v>0</v>
      </c>
      <c r="CQ219" s="118">
        <f t="shared" si="417"/>
        <v>0</v>
      </c>
      <c r="CR219" s="118">
        <f t="shared" ref="CR219:DF219" si="418">IF(+$M63=CR$165,$AW63,0)</f>
        <v>0</v>
      </c>
      <c r="CS219" s="118">
        <f t="shared" si="418"/>
        <v>0</v>
      </c>
      <c r="CT219" s="118">
        <f t="shared" si="418"/>
        <v>0</v>
      </c>
      <c r="CU219" s="118">
        <f t="shared" si="418"/>
        <v>0</v>
      </c>
      <c r="CV219" s="118">
        <f t="shared" si="418"/>
        <v>0</v>
      </c>
      <c r="CW219" s="118">
        <f t="shared" si="418"/>
        <v>0</v>
      </c>
      <c r="CX219" s="118">
        <f t="shared" si="418"/>
        <v>0</v>
      </c>
      <c r="CY219" s="118">
        <f t="shared" si="418"/>
        <v>0</v>
      </c>
      <c r="CZ219" s="118">
        <f t="shared" si="418"/>
        <v>0</v>
      </c>
      <c r="DA219" s="118">
        <f t="shared" si="418"/>
        <v>0</v>
      </c>
      <c r="DB219" s="118">
        <f t="shared" si="418"/>
        <v>0</v>
      </c>
      <c r="DC219" s="118">
        <f t="shared" si="418"/>
        <v>0</v>
      </c>
      <c r="DD219" s="118">
        <f t="shared" si="418"/>
        <v>0</v>
      </c>
      <c r="DE219" s="118">
        <f t="shared" si="418"/>
        <v>0</v>
      </c>
      <c r="DF219" s="118">
        <f t="shared" si="418"/>
        <v>0</v>
      </c>
      <c r="DG219" s="32"/>
    </row>
    <row r="220" spans="61:111">
      <c r="BI220" s="118">
        <f t="shared" ref="BI220:CQ220" si="419">IF(+$M64=BI$165,$AW64,0)</f>
        <v>0</v>
      </c>
      <c r="BJ220" s="118">
        <f t="shared" si="419"/>
        <v>0</v>
      </c>
      <c r="BK220" s="118">
        <f t="shared" si="419"/>
        <v>0</v>
      </c>
      <c r="BL220" s="118">
        <f t="shared" si="419"/>
        <v>0</v>
      </c>
      <c r="BM220" s="118">
        <f t="shared" si="419"/>
        <v>0</v>
      </c>
      <c r="BN220" s="118">
        <f t="shared" si="419"/>
        <v>0</v>
      </c>
      <c r="BO220" s="118">
        <f t="shared" si="419"/>
        <v>0</v>
      </c>
      <c r="BP220" s="118">
        <f t="shared" si="419"/>
        <v>0</v>
      </c>
      <c r="BQ220" s="118">
        <f t="shared" si="419"/>
        <v>0</v>
      </c>
      <c r="BR220" s="118">
        <f t="shared" si="419"/>
        <v>0</v>
      </c>
      <c r="BS220" s="118">
        <f t="shared" si="419"/>
        <v>0</v>
      </c>
      <c r="BT220" s="118">
        <f t="shared" si="419"/>
        <v>0</v>
      </c>
      <c r="BU220" s="118">
        <f t="shared" si="419"/>
        <v>0</v>
      </c>
      <c r="BV220" s="118">
        <f t="shared" si="419"/>
        <v>0</v>
      </c>
      <c r="BW220" s="118">
        <f t="shared" si="419"/>
        <v>0</v>
      </c>
      <c r="BX220" s="118">
        <f t="shared" si="419"/>
        <v>0</v>
      </c>
      <c r="BY220" s="118">
        <f t="shared" si="419"/>
        <v>0</v>
      </c>
      <c r="BZ220" s="118">
        <f t="shared" si="419"/>
        <v>0</v>
      </c>
      <c r="CA220" s="118">
        <f t="shared" si="419"/>
        <v>0</v>
      </c>
      <c r="CB220" s="118">
        <f t="shared" si="419"/>
        <v>0</v>
      </c>
      <c r="CC220" s="118">
        <f t="shared" si="419"/>
        <v>0</v>
      </c>
      <c r="CD220" s="118">
        <f t="shared" si="419"/>
        <v>0</v>
      </c>
      <c r="CE220" s="118">
        <f t="shared" si="419"/>
        <v>0</v>
      </c>
      <c r="CF220" s="118">
        <f t="shared" si="419"/>
        <v>0</v>
      </c>
      <c r="CG220" s="118">
        <f t="shared" si="419"/>
        <v>0</v>
      </c>
      <c r="CH220" s="118">
        <f t="shared" si="419"/>
        <v>0</v>
      </c>
      <c r="CI220" s="118">
        <f t="shared" si="419"/>
        <v>0</v>
      </c>
      <c r="CJ220" s="118">
        <f t="shared" si="419"/>
        <v>0</v>
      </c>
      <c r="CK220" s="118">
        <f t="shared" si="419"/>
        <v>0</v>
      </c>
      <c r="CL220" s="118">
        <f t="shared" si="419"/>
        <v>0</v>
      </c>
      <c r="CM220" s="118">
        <f t="shared" si="419"/>
        <v>0</v>
      </c>
      <c r="CN220" s="118">
        <f t="shared" si="419"/>
        <v>0</v>
      </c>
      <c r="CO220" s="118">
        <f t="shared" si="419"/>
        <v>0</v>
      </c>
      <c r="CP220" s="118">
        <f t="shared" si="419"/>
        <v>0</v>
      </c>
      <c r="CQ220" s="118">
        <f t="shared" si="419"/>
        <v>0</v>
      </c>
      <c r="CR220" s="118">
        <f t="shared" ref="CR220:DF220" si="420">IF(+$M64=CR$165,$AW64,0)</f>
        <v>0</v>
      </c>
      <c r="CS220" s="118">
        <f t="shared" si="420"/>
        <v>0</v>
      </c>
      <c r="CT220" s="118">
        <f t="shared" si="420"/>
        <v>0</v>
      </c>
      <c r="CU220" s="118">
        <f t="shared" si="420"/>
        <v>0</v>
      </c>
      <c r="CV220" s="118">
        <f t="shared" si="420"/>
        <v>0</v>
      </c>
      <c r="CW220" s="118">
        <f t="shared" si="420"/>
        <v>0</v>
      </c>
      <c r="CX220" s="118">
        <f t="shared" si="420"/>
        <v>0</v>
      </c>
      <c r="CY220" s="118">
        <f t="shared" si="420"/>
        <v>0</v>
      </c>
      <c r="CZ220" s="118">
        <f t="shared" si="420"/>
        <v>0</v>
      </c>
      <c r="DA220" s="118">
        <f t="shared" si="420"/>
        <v>0</v>
      </c>
      <c r="DB220" s="118">
        <f t="shared" si="420"/>
        <v>0</v>
      </c>
      <c r="DC220" s="118">
        <f t="shared" si="420"/>
        <v>0</v>
      </c>
      <c r="DD220" s="118">
        <f t="shared" si="420"/>
        <v>0</v>
      </c>
      <c r="DE220" s="118">
        <f t="shared" si="420"/>
        <v>0</v>
      </c>
      <c r="DF220" s="118">
        <f t="shared" si="420"/>
        <v>0</v>
      </c>
      <c r="DG220" s="32"/>
    </row>
    <row r="221" spans="61:111">
      <c r="BI221" s="118">
        <f t="shared" ref="BI221:CQ221" si="421">IF(+$M65=BI$165,$AW65,0)</f>
        <v>0</v>
      </c>
      <c r="BJ221" s="118">
        <f t="shared" si="421"/>
        <v>0</v>
      </c>
      <c r="BK221" s="118">
        <f t="shared" si="421"/>
        <v>0</v>
      </c>
      <c r="BL221" s="118">
        <f t="shared" si="421"/>
        <v>0</v>
      </c>
      <c r="BM221" s="118">
        <f t="shared" si="421"/>
        <v>0</v>
      </c>
      <c r="BN221" s="118">
        <f t="shared" si="421"/>
        <v>0</v>
      </c>
      <c r="BO221" s="118">
        <f t="shared" si="421"/>
        <v>0</v>
      </c>
      <c r="BP221" s="118">
        <f t="shared" si="421"/>
        <v>0</v>
      </c>
      <c r="BQ221" s="118">
        <f t="shared" si="421"/>
        <v>0</v>
      </c>
      <c r="BR221" s="118">
        <f t="shared" si="421"/>
        <v>0</v>
      </c>
      <c r="BS221" s="118">
        <f t="shared" si="421"/>
        <v>0</v>
      </c>
      <c r="BT221" s="118">
        <f t="shared" si="421"/>
        <v>0</v>
      </c>
      <c r="BU221" s="118">
        <f t="shared" si="421"/>
        <v>0</v>
      </c>
      <c r="BV221" s="118">
        <f t="shared" si="421"/>
        <v>0</v>
      </c>
      <c r="BW221" s="118">
        <f t="shared" si="421"/>
        <v>0</v>
      </c>
      <c r="BX221" s="118">
        <f t="shared" si="421"/>
        <v>0</v>
      </c>
      <c r="BY221" s="118">
        <f t="shared" si="421"/>
        <v>0</v>
      </c>
      <c r="BZ221" s="118">
        <f t="shared" si="421"/>
        <v>0</v>
      </c>
      <c r="CA221" s="118">
        <f t="shared" si="421"/>
        <v>0</v>
      </c>
      <c r="CB221" s="118">
        <f t="shared" si="421"/>
        <v>0</v>
      </c>
      <c r="CC221" s="118">
        <f t="shared" si="421"/>
        <v>0</v>
      </c>
      <c r="CD221" s="118">
        <f t="shared" si="421"/>
        <v>0</v>
      </c>
      <c r="CE221" s="118">
        <f t="shared" si="421"/>
        <v>0</v>
      </c>
      <c r="CF221" s="118">
        <f t="shared" si="421"/>
        <v>0</v>
      </c>
      <c r="CG221" s="118">
        <f t="shared" si="421"/>
        <v>0</v>
      </c>
      <c r="CH221" s="118">
        <f t="shared" si="421"/>
        <v>0</v>
      </c>
      <c r="CI221" s="118">
        <f t="shared" si="421"/>
        <v>0</v>
      </c>
      <c r="CJ221" s="118">
        <f t="shared" si="421"/>
        <v>0</v>
      </c>
      <c r="CK221" s="118">
        <f t="shared" si="421"/>
        <v>0</v>
      </c>
      <c r="CL221" s="118">
        <f t="shared" si="421"/>
        <v>0</v>
      </c>
      <c r="CM221" s="118">
        <f t="shared" si="421"/>
        <v>0</v>
      </c>
      <c r="CN221" s="118">
        <f t="shared" si="421"/>
        <v>0</v>
      </c>
      <c r="CO221" s="118">
        <f t="shared" si="421"/>
        <v>0</v>
      </c>
      <c r="CP221" s="118">
        <f t="shared" si="421"/>
        <v>0</v>
      </c>
      <c r="CQ221" s="118">
        <f t="shared" si="421"/>
        <v>0</v>
      </c>
      <c r="CR221" s="118">
        <f t="shared" ref="CR221:DF221" si="422">IF(+$M65=CR$165,$AW65,0)</f>
        <v>0</v>
      </c>
      <c r="CS221" s="118">
        <f t="shared" si="422"/>
        <v>0</v>
      </c>
      <c r="CT221" s="118">
        <f t="shared" si="422"/>
        <v>0</v>
      </c>
      <c r="CU221" s="118">
        <f t="shared" si="422"/>
        <v>0</v>
      </c>
      <c r="CV221" s="118">
        <f t="shared" si="422"/>
        <v>0</v>
      </c>
      <c r="CW221" s="118">
        <f t="shared" si="422"/>
        <v>0</v>
      </c>
      <c r="CX221" s="118">
        <f t="shared" si="422"/>
        <v>0</v>
      </c>
      <c r="CY221" s="118">
        <f t="shared" si="422"/>
        <v>0</v>
      </c>
      <c r="CZ221" s="118">
        <f t="shared" si="422"/>
        <v>0</v>
      </c>
      <c r="DA221" s="118">
        <f t="shared" si="422"/>
        <v>0</v>
      </c>
      <c r="DB221" s="118">
        <f t="shared" si="422"/>
        <v>0</v>
      </c>
      <c r="DC221" s="118">
        <f t="shared" si="422"/>
        <v>0</v>
      </c>
      <c r="DD221" s="118">
        <f t="shared" si="422"/>
        <v>0</v>
      </c>
      <c r="DE221" s="118">
        <f t="shared" si="422"/>
        <v>0</v>
      </c>
      <c r="DF221" s="118">
        <f t="shared" si="422"/>
        <v>0</v>
      </c>
      <c r="DG221" s="32"/>
    </row>
    <row r="222" spans="61:111">
      <c r="BI222" s="118">
        <f t="shared" ref="BI222:CQ222" si="423">IF(+$M66=BI$165,$AW66,0)</f>
        <v>0</v>
      </c>
      <c r="BJ222" s="118">
        <f t="shared" si="423"/>
        <v>0</v>
      </c>
      <c r="BK222" s="118">
        <f t="shared" si="423"/>
        <v>0</v>
      </c>
      <c r="BL222" s="118">
        <f t="shared" si="423"/>
        <v>0</v>
      </c>
      <c r="BM222" s="118">
        <f t="shared" si="423"/>
        <v>0</v>
      </c>
      <c r="BN222" s="118">
        <f t="shared" si="423"/>
        <v>0</v>
      </c>
      <c r="BO222" s="118">
        <f t="shared" si="423"/>
        <v>0</v>
      </c>
      <c r="BP222" s="118">
        <f t="shared" si="423"/>
        <v>0</v>
      </c>
      <c r="BQ222" s="118">
        <f t="shared" si="423"/>
        <v>0</v>
      </c>
      <c r="BR222" s="118">
        <f t="shared" si="423"/>
        <v>0</v>
      </c>
      <c r="BS222" s="118">
        <f t="shared" si="423"/>
        <v>0</v>
      </c>
      <c r="BT222" s="118">
        <f t="shared" si="423"/>
        <v>0</v>
      </c>
      <c r="BU222" s="118">
        <f t="shared" si="423"/>
        <v>0</v>
      </c>
      <c r="BV222" s="118">
        <f t="shared" si="423"/>
        <v>0</v>
      </c>
      <c r="BW222" s="118">
        <f t="shared" si="423"/>
        <v>0</v>
      </c>
      <c r="BX222" s="118">
        <f t="shared" si="423"/>
        <v>0</v>
      </c>
      <c r="BY222" s="118">
        <f t="shared" si="423"/>
        <v>0</v>
      </c>
      <c r="BZ222" s="118">
        <f t="shared" si="423"/>
        <v>0</v>
      </c>
      <c r="CA222" s="118">
        <f t="shared" si="423"/>
        <v>0</v>
      </c>
      <c r="CB222" s="118">
        <f t="shared" si="423"/>
        <v>0</v>
      </c>
      <c r="CC222" s="118">
        <f t="shared" si="423"/>
        <v>0</v>
      </c>
      <c r="CD222" s="118">
        <f t="shared" si="423"/>
        <v>0</v>
      </c>
      <c r="CE222" s="118">
        <f t="shared" si="423"/>
        <v>0</v>
      </c>
      <c r="CF222" s="118">
        <f t="shared" si="423"/>
        <v>0</v>
      </c>
      <c r="CG222" s="118">
        <f t="shared" si="423"/>
        <v>0</v>
      </c>
      <c r="CH222" s="118">
        <f t="shared" si="423"/>
        <v>0</v>
      </c>
      <c r="CI222" s="118">
        <f t="shared" si="423"/>
        <v>0</v>
      </c>
      <c r="CJ222" s="118">
        <f t="shared" si="423"/>
        <v>0</v>
      </c>
      <c r="CK222" s="118">
        <f t="shared" si="423"/>
        <v>0</v>
      </c>
      <c r="CL222" s="118">
        <f t="shared" si="423"/>
        <v>0</v>
      </c>
      <c r="CM222" s="118">
        <f t="shared" si="423"/>
        <v>0</v>
      </c>
      <c r="CN222" s="118">
        <f t="shared" si="423"/>
        <v>0</v>
      </c>
      <c r="CO222" s="118">
        <f t="shared" si="423"/>
        <v>0</v>
      </c>
      <c r="CP222" s="118">
        <f t="shared" si="423"/>
        <v>0</v>
      </c>
      <c r="CQ222" s="118">
        <f t="shared" si="423"/>
        <v>0</v>
      </c>
      <c r="CR222" s="118">
        <f t="shared" ref="CR222:DF222" si="424">IF(+$M66=CR$165,$AW66,0)</f>
        <v>0</v>
      </c>
      <c r="CS222" s="118">
        <f t="shared" si="424"/>
        <v>0</v>
      </c>
      <c r="CT222" s="118">
        <f t="shared" si="424"/>
        <v>0</v>
      </c>
      <c r="CU222" s="118">
        <f t="shared" si="424"/>
        <v>0</v>
      </c>
      <c r="CV222" s="118">
        <f t="shared" si="424"/>
        <v>0</v>
      </c>
      <c r="CW222" s="118">
        <f t="shared" si="424"/>
        <v>0</v>
      </c>
      <c r="CX222" s="118">
        <f t="shared" si="424"/>
        <v>0</v>
      </c>
      <c r="CY222" s="118">
        <f t="shared" si="424"/>
        <v>0</v>
      </c>
      <c r="CZ222" s="118">
        <f t="shared" si="424"/>
        <v>0</v>
      </c>
      <c r="DA222" s="118">
        <f t="shared" si="424"/>
        <v>0</v>
      </c>
      <c r="DB222" s="118">
        <f t="shared" si="424"/>
        <v>0</v>
      </c>
      <c r="DC222" s="118">
        <f t="shared" si="424"/>
        <v>0</v>
      </c>
      <c r="DD222" s="118">
        <f t="shared" si="424"/>
        <v>0</v>
      </c>
      <c r="DE222" s="118">
        <f t="shared" si="424"/>
        <v>0</v>
      </c>
      <c r="DF222" s="118">
        <f t="shared" si="424"/>
        <v>0</v>
      </c>
      <c r="DG222" s="32"/>
    </row>
    <row r="223" spans="61:111">
      <c r="BI223" s="118">
        <f t="shared" ref="BI223:CQ223" si="425">IF(+$M67=BI$165,$AW67,0)</f>
        <v>0</v>
      </c>
      <c r="BJ223" s="118">
        <f t="shared" si="425"/>
        <v>0</v>
      </c>
      <c r="BK223" s="118">
        <f t="shared" si="425"/>
        <v>0</v>
      </c>
      <c r="BL223" s="118">
        <f t="shared" si="425"/>
        <v>0</v>
      </c>
      <c r="BM223" s="118">
        <f t="shared" si="425"/>
        <v>0</v>
      </c>
      <c r="BN223" s="118">
        <f t="shared" si="425"/>
        <v>0</v>
      </c>
      <c r="BO223" s="118">
        <f t="shared" si="425"/>
        <v>0</v>
      </c>
      <c r="BP223" s="118">
        <f t="shared" si="425"/>
        <v>0</v>
      </c>
      <c r="BQ223" s="118">
        <f t="shared" si="425"/>
        <v>0</v>
      </c>
      <c r="BR223" s="118">
        <f t="shared" si="425"/>
        <v>0</v>
      </c>
      <c r="BS223" s="118">
        <f t="shared" si="425"/>
        <v>0</v>
      </c>
      <c r="BT223" s="118">
        <f t="shared" si="425"/>
        <v>0</v>
      </c>
      <c r="BU223" s="118">
        <f t="shared" si="425"/>
        <v>0</v>
      </c>
      <c r="BV223" s="118">
        <f t="shared" si="425"/>
        <v>0</v>
      </c>
      <c r="BW223" s="118">
        <f t="shared" si="425"/>
        <v>0</v>
      </c>
      <c r="BX223" s="118">
        <f t="shared" si="425"/>
        <v>0</v>
      </c>
      <c r="BY223" s="118">
        <f t="shared" si="425"/>
        <v>0</v>
      </c>
      <c r="BZ223" s="118">
        <f t="shared" si="425"/>
        <v>0</v>
      </c>
      <c r="CA223" s="118">
        <f t="shared" si="425"/>
        <v>0</v>
      </c>
      <c r="CB223" s="118">
        <f t="shared" si="425"/>
        <v>0</v>
      </c>
      <c r="CC223" s="118">
        <f t="shared" si="425"/>
        <v>0</v>
      </c>
      <c r="CD223" s="118">
        <f t="shared" si="425"/>
        <v>0</v>
      </c>
      <c r="CE223" s="118">
        <f t="shared" si="425"/>
        <v>0</v>
      </c>
      <c r="CF223" s="118">
        <f t="shared" si="425"/>
        <v>0</v>
      </c>
      <c r="CG223" s="118">
        <f t="shared" si="425"/>
        <v>0</v>
      </c>
      <c r="CH223" s="118">
        <f t="shared" si="425"/>
        <v>0</v>
      </c>
      <c r="CI223" s="118">
        <f t="shared" si="425"/>
        <v>0</v>
      </c>
      <c r="CJ223" s="118">
        <f t="shared" si="425"/>
        <v>0</v>
      </c>
      <c r="CK223" s="118">
        <f t="shared" si="425"/>
        <v>0</v>
      </c>
      <c r="CL223" s="118">
        <f t="shared" si="425"/>
        <v>0</v>
      </c>
      <c r="CM223" s="118">
        <f t="shared" si="425"/>
        <v>0</v>
      </c>
      <c r="CN223" s="118">
        <f t="shared" si="425"/>
        <v>0</v>
      </c>
      <c r="CO223" s="118">
        <f t="shared" si="425"/>
        <v>0</v>
      </c>
      <c r="CP223" s="118">
        <f t="shared" si="425"/>
        <v>0</v>
      </c>
      <c r="CQ223" s="118">
        <f t="shared" si="425"/>
        <v>0</v>
      </c>
      <c r="CR223" s="118">
        <f t="shared" ref="CR223:DF223" si="426">IF(+$M67=CR$165,$AW67,0)</f>
        <v>0</v>
      </c>
      <c r="CS223" s="118">
        <f t="shared" si="426"/>
        <v>0</v>
      </c>
      <c r="CT223" s="118">
        <f t="shared" si="426"/>
        <v>0</v>
      </c>
      <c r="CU223" s="118">
        <f t="shared" si="426"/>
        <v>0</v>
      </c>
      <c r="CV223" s="118">
        <f t="shared" si="426"/>
        <v>0</v>
      </c>
      <c r="CW223" s="118">
        <f t="shared" si="426"/>
        <v>0</v>
      </c>
      <c r="CX223" s="118">
        <f t="shared" si="426"/>
        <v>0</v>
      </c>
      <c r="CY223" s="118">
        <f t="shared" si="426"/>
        <v>0</v>
      </c>
      <c r="CZ223" s="118">
        <f t="shared" si="426"/>
        <v>0</v>
      </c>
      <c r="DA223" s="118">
        <f t="shared" si="426"/>
        <v>0</v>
      </c>
      <c r="DB223" s="118">
        <f t="shared" si="426"/>
        <v>0</v>
      </c>
      <c r="DC223" s="118">
        <f t="shared" si="426"/>
        <v>0</v>
      </c>
      <c r="DD223" s="118">
        <f t="shared" si="426"/>
        <v>0</v>
      </c>
      <c r="DE223" s="118">
        <f t="shared" si="426"/>
        <v>0</v>
      </c>
      <c r="DF223" s="118">
        <f t="shared" si="426"/>
        <v>0</v>
      </c>
      <c r="DG223" s="32"/>
    </row>
    <row r="224" spans="61:111">
      <c r="BI224" s="118">
        <f t="shared" ref="BI224:CQ224" si="427">IF(+$M68=BI$165,$AW68,0)</f>
        <v>0</v>
      </c>
      <c r="BJ224" s="118">
        <f t="shared" si="427"/>
        <v>0</v>
      </c>
      <c r="BK224" s="118">
        <f t="shared" si="427"/>
        <v>0</v>
      </c>
      <c r="BL224" s="118">
        <f t="shared" si="427"/>
        <v>0</v>
      </c>
      <c r="BM224" s="118">
        <f t="shared" si="427"/>
        <v>0</v>
      </c>
      <c r="BN224" s="118">
        <f t="shared" si="427"/>
        <v>0</v>
      </c>
      <c r="BO224" s="118">
        <f t="shared" si="427"/>
        <v>0</v>
      </c>
      <c r="BP224" s="118">
        <f t="shared" si="427"/>
        <v>0</v>
      </c>
      <c r="BQ224" s="118">
        <f t="shared" si="427"/>
        <v>0</v>
      </c>
      <c r="BR224" s="118">
        <f t="shared" si="427"/>
        <v>0</v>
      </c>
      <c r="BS224" s="118">
        <f t="shared" si="427"/>
        <v>0</v>
      </c>
      <c r="BT224" s="118">
        <f t="shared" si="427"/>
        <v>0</v>
      </c>
      <c r="BU224" s="118">
        <f t="shared" si="427"/>
        <v>0</v>
      </c>
      <c r="BV224" s="118">
        <f t="shared" si="427"/>
        <v>0</v>
      </c>
      <c r="BW224" s="118">
        <f t="shared" si="427"/>
        <v>0</v>
      </c>
      <c r="BX224" s="118">
        <f t="shared" si="427"/>
        <v>0</v>
      </c>
      <c r="BY224" s="118">
        <f t="shared" si="427"/>
        <v>0</v>
      </c>
      <c r="BZ224" s="118">
        <f t="shared" si="427"/>
        <v>0</v>
      </c>
      <c r="CA224" s="118">
        <f t="shared" si="427"/>
        <v>0</v>
      </c>
      <c r="CB224" s="118">
        <f t="shared" si="427"/>
        <v>0</v>
      </c>
      <c r="CC224" s="118">
        <f t="shared" si="427"/>
        <v>0</v>
      </c>
      <c r="CD224" s="118">
        <f t="shared" si="427"/>
        <v>0</v>
      </c>
      <c r="CE224" s="118">
        <f t="shared" si="427"/>
        <v>0</v>
      </c>
      <c r="CF224" s="118">
        <f t="shared" si="427"/>
        <v>0</v>
      </c>
      <c r="CG224" s="118">
        <f t="shared" si="427"/>
        <v>0</v>
      </c>
      <c r="CH224" s="118">
        <f t="shared" si="427"/>
        <v>0</v>
      </c>
      <c r="CI224" s="118">
        <f t="shared" si="427"/>
        <v>0</v>
      </c>
      <c r="CJ224" s="118">
        <f t="shared" si="427"/>
        <v>0</v>
      </c>
      <c r="CK224" s="118">
        <f t="shared" si="427"/>
        <v>0</v>
      </c>
      <c r="CL224" s="118">
        <f t="shared" si="427"/>
        <v>0</v>
      </c>
      <c r="CM224" s="118">
        <f t="shared" si="427"/>
        <v>0</v>
      </c>
      <c r="CN224" s="118">
        <f t="shared" si="427"/>
        <v>0</v>
      </c>
      <c r="CO224" s="118">
        <f t="shared" si="427"/>
        <v>0</v>
      </c>
      <c r="CP224" s="118">
        <f t="shared" si="427"/>
        <v>0</v>
      </c>
      <c r="CQ224" s="118">
        <f t="shared" si="427"/>
        <v>0</v>
      </c>
      <c r="CR224" s="118">
        <f t="shared" ref="CR224:DF224" si="428">IF(+$M68=CR$165,$AW68,0)</f>
        <v>0</v>
      </c>
      <c r="CS224" s="118">
        <f t="shared" si="428"/>
        <v>0</v>
      </c>
      <c r="CT224" s="118">
        <f t="shared" si="428"/>
        <v>0</v>
      </c>
      <c r="CU224" s="118">
        <f t="shared" si="428"/>
        <v>0</v>
      </c>
      <c r="CV224" s="118">
        <f t="shared" si="428"/>
        <v>0</v>
      </c>
      <c r="CW224" s="118">
        <f t="shared" si="428"/>
        <v>0</v>
      </c>
      <c r="CX224" s="118">
        <f t="shared" si="428"/>
        <v>0</v>
      </c>
      <c r="CY224" s="118">
        <f t="shared" si="428"/>
        <v>0</v>
      </c>
      <c r="CZ224" s="118">
        <f t="shared" si="428"/>
        <v>0</v>
      </c>
      <c r="DA224" s="118">
        <f t="shared" si="428"/>
        <v>0</v>
      </c>
      <c r="DB224" s="118">
        <f t="shared" si="428"/>
        <v>0</v>
      </c>
      <c r="DC224" s="118">
        <f t="shared" si="428"/>
        <v>0</v>
      </c>
      <c r="DD224" s="118">
        <f t="shared" si="428"/>
        <v>0</v>
      </c>
      <c r="DE224" s="118">
        <f t="shared" si="428"/>
        <v>0</v>
      </c>
      <c r="DF224" s="118">
        <f t="shared" si="428"/>
        <v>0</v>
      </c>
      <c r="DG224" s="32"/>
    </row>
    <row r="225" spans="61:111">
      <c r="BI225" s="118">
        <f t="shared" ref="BI225:CQ225" si="429">IF(+$M69=BI$165,$AW69,0)</f>
        <v>0</v>
      </c>
      <c r="BJ225" s="118">
        <f t="shared" si="429"/>
        <v>0</v>
      </c>
      <c r="BK225" s="118">
        <f t="shared" si="429"/>
        <v>0</v>
      </c>
      <c r="BL225" s="118">
        <f t="shared" si="429"/>
        <v>0</v>
      </c>
      <c r="BM225" s="118">
        <f t="shared" si="429"/>
        <v>0</v>
      </c>
      <c r="BN225" s="118">
        <f t="shared" si="429"/>
        <v>0</v>
      </c>
      <c r="BO225" s="118">
        <f t="shared" si="429"/>
        <v>0</v>
      </c>
      <c r="BP225" s="118">
        <f t="shared" si="429"/>
        <v>0</v>
      </c>
      <c r="BQ225" s="118">
        <f t="shared" si="429"/>
        <v>0</v>
      </c>
      <c r="BR225" s="118">
        <f t="shared" si="429"/>
        <v>0</v>
      </c>
      <c r="BS225" s="118">
        <f t="shared" si="429"/>
        <v>0</v>
      </c>
      <c r="BT225" s="118">
        <f t="shared" si="429"/>
        <v>0</v>
      </c>
      <c r="BU225" s="118">
        <f t="shared" si="429"/>
        <v>0</v>
      </c>
      <c r="BV225" s="118">
        <f t="shared" si="429"/>
        <v>0</v>
      </c>
      <c r="BW225" s="118">
        <f t="shared" si="429"/>
        <v>0</v>
      </c>
      <c r="BX225" s="118">
        <f t="shared" si="429"/>
        <v>0</v>
      </c>
      <c r="BY225" s="118">
        <f t="shared" si="429"/>
        <v>0</v>
      </c>
      <c r="BZ225" s="118">
        <f t="shared" si="429"/>
        <v>0</v>
      </c>
      <c r="CA225" s="118">
        <f t="shared" si="429"/>
        <v>0</v>
      </c>
      <c r="CB225" s="118">
        <f t="shared" si="429"/>
        <v>0</v>
      </c>
      <c r="CC225" s="118">
        <f t="shared" si="429"/>
        <v>0</v>
      </c>
      <c r="CD225" s="118">
        <f t="shared" si="429"/>
        <v>0</v>
      </c>
      <c r="CE225" s="118">
        <f t="shared" si="429"/>
        <v>0</v>
      </c>
      <c r="CF225" s="118">
        <f t="shared" si="429"/>
        <v>0</v>
      </c>
      <c r="CG225" s="118">
        <f t="shared" si="429"/>
        <v>0</v>
      </c>
      <c r="CH225" s="118">
        <f t="shared" si="429"/>
        <v>0</v>
      </c>
      <c r="CI225" s="118">
        <f t="shared" si="429"/>
        <v>0</v>
      </c>
      <c r="CJ225" s="118">
        <f t="shared" si="429"/>
        <v>0</v>
      </c>
      <c r="CK225" s="118">
        <f t="shared" si="429"/>
        <v>0</v>
      </c>
      <c r="CL225" s="118">
        <f t="shared" si="429"/>
        <v>0</v>
      </c>
      <c r="CM225" s="118">
        <f t="shared" si="429"/>
        <v>0</v>
      </c>
      <c r="CN225" s="118">
        <f t="shared" si="429"/>
        <v>0</v>
      </c>
      <c r="CO225" s="118">
        <f t="shared" si="429"/>
        <v>0</v>
      </c>
      <c r="CP225" s="118">
        <f t="shared" si="429"/>
        <v>0</v>
      </c>
      <c r="CQ225" s="118">
        <f t="shared" si="429"/>
        <v>0</v>
      </c>
      <c r="CR225" s="118">
        <f t="shared" ref="CR225:DF225" si="430">IF(+$M69=CR$165,$AW69,0)</f>
        <v>0</v>
      </c>
      <c r="CS225" s="118">
        <f t="shared" si="430"/>
        <v>0</v>
      </c>
      <c r="CT225" s="118">
        <f t="shared" si="430"/>
        <v>0</v>
      </c>
      <c r="CU225" s="118">
        <f t="shared" si="430"/>
        <v>0</v>
      </c>
      <c r="CV225" s="118">
        <f t="shared" si="430"/>
        <v>0</v>
      </c>
      <c r="CW225" s="118">
        <f t="shared" si="430"/>
        <v>0</v>
      </c>
      <c r="CX225" s="118">
        <f t="shared" si="430"/>
        <v>0</v>
      </c>
      <c r="CY225" s="118">
        <f t="shared" si="430"/>
        <v>0</v>
      </c>
      <c r="CZ225" s="118">
        <f t="shared" si="430"/>
        <v>0</v>
      </c>
      <c r="DA225" s="118">
        <f t="shared" si="430"/>
        <v>0</v>
      </c>
      <c r="DB225" s="118">
        <f t="shared" si="430"/>
        <v>0</v>
      </c>
      <c r="DC225" s="118">
        <f t="shared" si="430"/>
        <v>0</v>
      </c>
      <c r="DD225" s="118">
        <f t="shared" si="430"/>
        <v>0</v>
      </c>
      <c r="DE225" s="118">
        <f t="shared" si="430"/>
        <v>0</v>
      </c>
      <c r="DF225" s="118">
        <f t="shared" si="430"/>
        <v>0</v>
      </c>
      <c r="DG225" s="32"/>
    </row>
    <row r="226" spans="61:111">
      <c r="BI226" s="118">
        <f t="shared" ref="BI226:CQ226" si="431">IF(+$M70=BI$165,$AW70,0)</f>
        <v>0</v>
      </c>
      <c r="BJ226" s="118">
        <f t="shared" si="431"/>
        <v>0</v>
      </c>
      <c r="BK226" s="118">
        <f t="shared" si="431"/>
        <v>0</v>
      </c>
      <c r="BL226" s="118">
        <f t="shared" si="431"/>
        <v>0</v>
      </c>
      <c r="BM226" s="118">
        <f t="shared" si="431"/>
        <v>0</v>
      </c>
      <c r="BN226" s="118">
        <f t="shared" si="431"/>
        <v>0</v>
      </c>
      <c r="BO226" s="118">
        <f t="shared" si="431"/>
        <v>0</v>
      </c>
      <c r="BP226" s="118">
        <f t="shared" si="431"/>
        <v>0</v>
      </c>
      <c r="BQ226" s="118">
        <f t="shared" si="431"/>
        <v>0</v>
      </c>
      <c r="BR226" s="118">
        <f t="shared" si="431"/>
        <v>0</v>
      </c>
      <c r="BS226" s="118">
        <f t="shared" si="431"/>
        <v>0</v>
      </c>
      <c r="BT226" s="118">
        <f t="shared" si="431"/>
        <v>0</v>
      </c>
      <c r="BU226" s="118">
        <f t="shared" si="431"/>
        <v>0</v>
      </c>
      <c r="BV226" s="118">
        <f t="shared" si="431"/>
        <v>0</v>
      </c>
      <c r="BW226" s="118">
        <f t="shared" si="431"/>
        <v>0</v>
      </c>
      <c r="BX226" s="118">
        <f t="shared" si="431"/>
        <v>0</v>
      </c>
      <c r="BY226" s="118">
        <f t="shared" si="431"/>
        <v>0</v>
      </c>
      <c r="BZ226" s="118">
        <f t="shared" si="431"/>
        <v>0</v>
      </c>
      <c r="CA226" s="118">
        <f t="shared" si="431"/>
        <v>0</v>
      </c>
      <c r="CB226" s="118">
        <f t="shared" si="431"/>
        <v>0</v>
      </c>
      <c r="CC226" s="118">
        <f t="shared" si="431"/>
        <v>0</v>
      </c>
      <c r="CD226" s="118">
        <f t="shared" si="431"/>
        <v>0</v>
      </c>
      <c r="CE226" s="118">
        <f t="shared" si="431"/>
        <v>0</v>
      </c>
      <c r="CF226" s="118">
        <f t="shared" si="431"/>
        <v>0</v>
      </c>
      <c r="CG226" s="118">
        <f t="shared" si="431"/>
        <v>0</v>
      </c>
      <c r="CH226" s="118">
        <f t="shared" si="431"/>
        <v>0</v>
      </c>
      <c r="CI226" s="118">
        <f t="shared" si="431"/>
        <v>0</v>
      </c>
      <c r="CJ226" s="118">
        <f t="shared" si="431"/>
        <v>0</v>
      </c>
      <c r="CK226" s="118">
        <f t="shared" si="431"/>
        <v>0</v>
      </c>
      <c r="CL226" s="118">
        <f t="shared" si="431"/>
        <v>0</v>
      </c>
      <c r="CM226" s="118">
        <f t="shared" si="431"/>
        <v>0</v>
      </c>
      <c r="CN226" s="118">
        <f t="shared" si="431"/>
        <v>0</v>
      </c>
      <c r="CO226" s="118">
        <f t="shared" si="431"/>
        <v>0</v>
      </c>
      <c r="CP226" s="118">
        <f t="shared" si="431"/>
        <v>0</v>
      </c>
      <c r="CQ226" s="118">
        <f t="shared" si="431"/>
        <v>0</v>
      </c>
      <c r="CR226" s="118">
        <f t="shared" ref="CR226:DF226" si="432">IF(+$M70=CR$165,$AW70,0)</f>
        <v>0</v>
      </c>
      <c r="CS226" s="118">
        <f t="shared" si="432"/>
        <v>0</v>
      </c>
      <c r="CT226" s="118">
        <f t="shared" si="432"/>
        <v>0</v>
      </c>
      <c r="CU226" s="118">
        <f t="shared" si="432"/>
        <v>0</v>
      </c>
      <c r="CV226" s="118">
        <f t="shared" si="432"/>
        <v>0</v>
      </c>
      <c r="CW226" s="118">
        <f t="shared" si="432"/>
        <v>0</v>
      </c>
      <c r="CX226" s="118">
        <f t="shared" si="432"/>
        <v>0</v>
      </c>
      <c r="CY226" s="118">
        <f t="shared" si="432"/>
        <v>0</v>
      </c>
      <c r="CZ226" s="118">
        <f t="shared" si="432"/>
        <v>0</v>
      </c>
      <c r="DA226" s="118">
        <f t="shared" si="432"/>
        <v>0</v>
      </c>
      <c r="DB226" s="118">
        <f t="shared" si="432"/>
        <v>0</v>
      </c>
      <c r="DC226" s="118">
        <f t="shared" si="432"/>
        <v>0</v>
      </c>
      <c r="DD226" s="118">
        <f t="shared" si="432"/>
        <v>0</v>
      </c>
      <c r="DE226" s="118">
        <f t="shared" si="432"/>
        <v>0</v>
      </c>
      <c r="DF226" s="118">
        <f t="shared" si="432"/>
        <v>0</v>
      </c>
      <c r="DG226" s="32"/>
    </row>
    <row r="227" spans="61:111">
      <c r="BI227" s="118">
        <f t="shared" ref="BI227:CQ227" si="433">IF(+$M71=BI$165,$AW71,0)</f>
        <v>0</v>
      </c>
      <c r="BJ227" s="118">
        <f t="shared" si="433"/>
        <v>0</v>
      </c>
      <c r="BK227" s="118">
        <f t="shared" si="433"/>
        <v>0</v>
      </c>
      <c r="BL227" s="118">
        <f t="shared" si="433"/>
        <v>0</v>
      </c>
      <c r="BM227" s="118">
        <f t="shared" si="433"/>
        <v>0</v>
      </c>
      <c r="BN227" s="118">
        <f t="shared" si="433"/>
        <v>0</v>
      </c>
      <c r="BO227" s="118">
        <f t="shared" si="433"/>
        <v>0</v>
      </c>
      <c r="BP227" s="118">
        <f t="shared" si="433"/>
        <v>0</v>
      </c>
      <c r="BQ227" s="118">
        <f t="shared" si="433"/>
        <v>0</v>
      </c>
      <c r="BR227" s="118">
        <f t="shared" si="433"/>
        <v>0</v>
      </c>
      <c r="BS227" s="118">
        <f t="shared" si="433"/>
        <v>0</v>
      </c>
      <c r="BT227" s="118">
        <f t="shared" si="433"/>
        <v>0</v>
      </c>
      <c r="BU227" s="118">
        <f t="shared" si="433"/>
        <v>0</v>
      </c>
      <c r="BV227" s="118">
        <f t="shared" si="433"/>
        <v>0</v>
      </c>
      <c r="BW227" s="118">
        <f t="shared" si="433"/>
        <v>0</v>
      </c>
      <c r="BX227" s="118">
        <f t="shared" si="433"/>
        <v>0</v>
      </c>
      <c r="BY227" s="118">
        <f t="shared" si="433"/>
        <v>0</v>
      </c>
      <c r="BZ227" s="118">
        <f t="shared" si="433"/>
        <v>0</v>
      </c>
      <c r="CA227" s="118">
        <f t="shared" si="433"/>
        <v>0</v>
      </c>
      <c r="CB227" s="118">
        <f t="shared" si="433"/>
        <v>0</v>
      </c>
      <c r="CC227" s="118">
        <f t="shared" si="433"/>
        <v>0</v>
      </c>
      <c r="CD227" s="118">
        <f t="shared" si="433"/>
        <v>0</v>
      </c>
      <c r="CE227" s="118">
        <f t="shared" si="433"/>
        <v>0</v>
      </c>
      <c r="CF227" s="118">
        <f t="shared" si="433"/>
        <v>0</v>
      </c>
      <c r="CG227" s="118">
        <f t="shared" si="433"/>
        <v>0</v>
      </c>
      <c r="CH227" s="118">
        <f t="shared" si="433"/>
        <v>0</v>
      </c>
      <c r="CI227" s="118">
        <f t="shared" si="433"/>
        <v>0</v>
      </c>
      <c r="CJ227" s="118">
        <f t="shared" si="433"/>
        <v>0</v>
      </c>
      <c r="CK227" s="118">
        <f t="shared" si="433"/>
        <v>0</v>
      </c>
      <c r="CL227" s="118">
        <f t="shared" si="433"/>
        <v>0</v>
      </c>
      <c r="CM227" s="118">
        <f t="shared" si="433"/>
        <v>0</v>
      </c>
      <c r="CN227" s="118">
        <f t="shared" si="433"/>
        <v>0</v>
      </c>
      <c r="CO227" s="118">
        <f t="shared" si="433"/>
        <v>0</v>
      </c>
      <c r="CP227" s="118">
        <f t="shared" si="433"/>
        <v>0</v>
      </c>
      <c r="CQ227" s="118">
        <f t="shared" si="433"/>
        <v>0</v>
      </c>
      <c r="CR227" s="118">
        <f t="shared" ref="CR227:DF227" si="434">IF(+$M71=CR$165,$AW71,0)</f>
        <v>0</v>
      </c>
      <c r="CS227" s="118">
        <f t="shared" si="434"/>
        <v>0</v>
      </c>
      <c r="CT227" s="118">
        <f t="shared" si="434"/>
        <v>0</v>
      </c>
      <c r="CU227" s="118">
        <f t="shared" si="434"/>
        <v>0</v>
      </c>
      <c r="CV227" s="118">
        <f t="shared" si="434"/>
        <v>0</v>
      </c>
      <c r="CW227" s="118">
        <f t="shared" si="434"/>
        <v>0</v>
      </c>
      <c r="CX227" s="118">
        <f t="shared" si="434"/>
        <v>0</v>
      </c>
      <c r="CY227" s="118">
        <f t="shared" si="434"/>
        <v>0</v>
      </c>
      <c r="CZ227" s="118">
        <f t="shared" si="434"/>
        <v>0</v>
      </c>
      <c r="DA227" s="118">
        <f t="shared" si="434"/>
        <v>0</v>
      </c>
      <c r="DB227" s="118">
        <f t="shared" si="434"/>
        <v>0</v>
      </c>
      <c r="DC227" s="118">
        <f t="shared" si="434"/>
        <v>0</v>
      </c>
      <c r="DD227" s="118">
        <f t="shared" si="434"/>
        <v>0</v>
      </c>
      <c r="DE227" s="118">
        <f t="shared" si="434"/>
        <v>0</v>
      </c>
      <c r="DF227" s="118">
        <f t="shared" si="434"/>
        <v>0</v>
      </c>
      <c r="DG227" s="32"/>
    </row>
    <row r="228" spans="61:111">
      <c r="BI228" s="118">
        <f t="shared" ref="BI228:CQ228" si="435">IF(+$M72=BI$165,$AW72,0)</f>
        <v>0</v>
      </c>
      <c r="BJ228" s="118">
        <f t="shared" si="435"/>
        <v>0</v>
      </c>
      <c r="BK228" s="118">
        <f t="shared" si="435"/>
        <v>0</v>
      </c>
      <c r="BL228" s="118">
        <f t="shared" si="435"/>
        <v>0</v>
      </c>
      <c r="BM228" s="118">
        <f t="shared" si="435"/>
        <v>0</v>
      </c>
      <c r="BN228" s="118">
        <f t="shared" si="435"/>
        <v>0</v>
      </c>
      <c r="BO228" s="118">
        <f t="shared" si="435"/>
        <v>0</v>
      </c>
      <c r="BP228" s="118">
        <f t="shared" si="435"/>
        <v>0</v>
      </c>
      <c r="BQ228" s="118">
        <f t="shared" si="435"/>
        <v>0</v>
      </c>
      <c r="BR228" s="118">
        <f t="shared" si="435"/>
        <v>0</v>
      </c>
      <c r="BS228" s="118">
        <f t="shared" si="435"/>
        <v>0</v>
      </c>
      <c r="BT228" s="118">
        <f t="shared" si="435"/>
        <v>0</v>
      </c>
      <c r="BU228" s="118">
        <f t="shared" si="435"/>
        <v>0</v>
      </c>
      <c r="BV228" s="118">
        <f t="shared" si="435"/>
        <v>0</v>
      </c>
      <c r="BW228" s="118">
        <f t="shared" si="435"/>
        <v>0</v>
      </c>
      <c r="BX228" s="118">
        <f t="shared" si="435"/>
        <v>0</v>
      </c>
      <c r="BY228" s="118">
        <f t="shared" si="435"/>
        <v>0</v>
      </c>
      <c r="BZ228" s="118">
        <f t="shared" si="435"/>
        <v>0</v>
      </c>
      <c r="CA228" s="118">
        <f t="shared" si="435"/>
        <v>0</v>
      </c>
      <c r="CB228" s="118">
        <f t="shared" si="435"/>
        <v>0</v>
      </c>
      <c r="CC228" s="118">
        <f t="shared" si="435"/>
        <v>0</v>
      </c>
      <c r="CD228" s="118">
        <f t="shared" si="435"/>
        <v>0</v>
      </c>
      <c r="CE228" s="118">
        <f t="shared" si="435"/>
        <v>0</v>
      </c>
      <c r="CF228" s="118">
        <f t="shared" si="435"/>
        <v>0</v>
      </c>
      <c r="CG228" s="118">
        <f t="shared" si="435"/>
        <v>0</v>
      </c>
      <c r="CH228" s="118">
        <f t="shared" si="435"/>
        <v>0</v>
      </c>
      <c r="CI228" s="118">
        <f t="shared" si="435"/>
        <v>0</v>
      </c>
      <c r="CJ228" s="118">
        <f t="shared" si="435"/>
        <v>0</v>
      </c>
      <c r="CK228" s="118">
        <f t="shared" si="435"/>
        <v>0</v>
      </c>
      <c r="CL228" s="118">
        <f t="shared" si="435"/>
        <v>0</v>
      </c>
      <c r="CM228" s="118">
        <f t="shared" si="435"/>
        <v>0</v>
      </c>
      <c r="CN228" s="118">
        <f t="shared" si="435"/>
        <v>0</v>
      </c>
      <c r="CO228" s="118">
        <f t="shared" si="435"/>
        <v>0</v>
      </c>
      <c r="CP228" s="118">
        <f t="shared" si="435"/>
        <v>0</v>
      </c>
      <c r="CQ228" s="118">
        <f t="shared" si="435"/>
        <v>0</v>
      </c>
      <c r="CR228" s="118">
        <f t="shared" ref="CR228:DF228" si="436">IF(+$M72=CR$165,$AW72,0)</f>
        <v>0</v>
      </c>
      <c r="CS228" s="118">
        <f t="shared" si="436"/>
        <v>0</v>
      </c>
      <c r="CT228" s="118">
        <f t="shared" si="436"/>
        <v>0</v>
      </c>
      <c r="CU228" s="118">
        <f t="shared" si="436"/>
        <v>0</v>
      </c>
      <c r="CV228" s="118">
        <f t="shared" si="436"/>
        <v>0</v>
      </c>
      <c r="CW228" s="118">
        <f t="shared" si="436"/>
        <v>0</v>
      </c>
      <c r="CX228" s="118">
        <f t="shared" si="436"/>
        <v>0</v>
      </c>
      <c r="CY228" s="118">
        <f t="shared" si="436"/>
        <v>0</v>
      </c>
      <c r="CZ228" s="118">
        <f t="shared" si="436"/>
        <v>0</v>
      </c>
      <c r="DA228" s="118">
        <f t="shared" si="436"/>
        <v>0</v>
      </c>
      <c r="DB228" s="118">
        <f t="shared" si="436"/>
        <v>0</v>
      </c>
      <c r="DC228" s="118">
        <f t="shared" si="436"/>
        <v>0</v>
      </c>
      <c r="DD228" s="118">
        <f t="shared" si="436"/>
        <v>0</v>
      </c>
      <c r="DE228" s="118">
        <f t="shared" si="436"/>
        <v>0</v>
      </c>
      <c r="DF228" s="118">
        <f t="shared" si="436"/>
        <v>0</v>
      </c>
      <c r="DG228" s="32"/>
    </row>
    <row r="229" spans="61:111">
      <c r="BI229" s="118">
        <f t="shared" ref="BI229:CQ229" si="437">IF(+$M73=BI$165,$AW73,0)</f>
        <v>0</v>
      </c>
      <c r="BJ229" s="118">
        <f t="shared" si="437"/>
        <v>0</v>
      </c>
      <c r="BK229" s="118">
        <f t="shared" si="437"/>
        <v>0</v>
      </c>
      <c r="BL229" s="118">
        <f t="shared" si="437"/>
        <v>0</v>
      </c>
      <c r="BM229" s="118">
        <f t="shared" si="437"/>
        <v>0</v>
      </c>
      <c r="BN229" s="118">
        <f t="shared" si="437"/>
        <v>0</v>
      </c>
      <c r="BO229" s="118">
        <f t="shared" si="437"/>
        <v>0</v>
      </c>
      <c r="BP229" s="118">
        <f t="shared" si="437"/>
        <v>0</v>
      </c>
      <c r="BQ229" s="118">
        <f t="shared" si="437"/>
        <v>0</v>
      </c>
      <c r="BR229" s="118">
        <f t="shared" si="437"/>
        <v>0</v>
      </c>
      <c r="BS229" s="118">
        <f t="shared" si="437"/>
        <v>0</v>
      </c>
      <c r="BT229" s="118">
        <f t="shared" si="437"/>
        <v>0</v>
      </c>
      <c r="BU229" s="118">
        <f t="shared" si="437"/>
        <v>0</v>
      </c>
      <c r="BV229" s="118">
        <f t="shared" si="437"/>
        <v>0</v>
      </c>
      <c r="BW229" s="118">
        <f t="shared" si="437"/>
        <v>0</v>
      </c>
      <c r="BX229" s="118">
        <f t="shared" si="437"/>
        <v>0</v>
      </c>
      <c r="BY229" s="118">
        <f t="shared" si="437"/>
        <v>0</v>
      </c>
      <c r="BZ229" s="118">
        <f t="shared" si="437"/>
        <v>0</v>
      </c>
      <c r="CA229" s="118">
        <f t="shared" si="437"/>
        <v>0</v>
      </c>
      <c r="CB229" s="118">
        <f t="shared" si="437"/>
        <v>0</v>
      </c>
      <c r="CC229" s="118">
        <f t="shared" si="437"/>
        <v>0</v>
      </c>
      <c r="CD229" s="118">
        <f t="shared" si="437"/>
        <v>0</v>
      </c>
      <c r="CE229" s="118">
        <f t="shared" si="437"/>
        <v>0</v>
      </c>
      <c r="CF229" s="118">
        <f t="shared" si="437"/>
        <v>0</v>
      </c>
      <c r="CG229" s="118">
        <f t="shared" si="437"/>
        <v>0</v>
      </c>
      <c r="CH229" s="118">
        <f t="shared" si="437"/>
        <v>0</v>
      </c>
      <c r="CI229" s="118">
        <f t="shared" si="437"/>
        <v>0</v>
      </c>
      <c r="CJ229" s="118">
        <f t="shared" si="437"/>
        <v>0</v>
      </c>
      <c r="CK229" s="118">
        <f t="shared" si="437"/>
        <v>0</v>
      </c>
      <c r="CL229" s="118">
        <f t="shared" si="437"/>
        <v>0</v>
      </c>
      <c r="CM229" s="118">
        <f t="shared" si="437"/>
        <v>0</v>
      </c>
      <c r="CN229" s="118">
        <f t="shared" si="437"/>
        <v>0</v>
      </c>
      <c r="CO229" s="118">
        <f t="shared" si="437"/>
        <v>0</v>
      </c>
      <c r="CP229" s="118">
        <f t="shared" si="437"/>
        <v>0</v>
      </c>
      <c r="CQ229" s="118">
        <f t="shared" si="437"/>
        <v>0</v>
      </c>
      <c r="CR229" s="118">
        <f t="shared" ref="CR229:DF229" si="438">IF(+$M73=CR$165,$AW73,0)</f>
        <v>0</v>
      </c>
      <c r="CS229" s="118">
        <f t="shared" si="438"/>
        <v>0</v>
      </c>
      <c r="CT229" s="118">
        <f t="shared" si="438"/>
        <v>0</v>
      </c>
      <c r="CU229" s="118">
        <f t="shared" si="438"/>
        <v>0</v>
      </c>
      <c r="CV229" s="118">
        <f t="shared" si="438"/>
        <v>0</v>
      </c>
      <c r="CW229" s="118">
        <f t="shared" si="438"/>
        <v>0</v>
      </c>
      <c r="CX229" s="118">
        <f t="shared" si="438"/>
        <v>0</v>
      </c>
      <c r="CY229" s="118">
        <f t="shared" si="438"/>
        <v>0</v>
      </c>
      <c r="CZ229" s="118">
        <f t="shared" si="438"/>
        <v>0</v>
      </c>
      <c r="DA229" s="118">
        <f t="shared" si="438"/>
        <v>0</v>
      </c>
      <c r="DB229" s="118">
        <f t="shared" si="438"/>
        <v>0</v>
      </c>
      <c r="DC229" s="118">
        <f t="shared" si="438"/>
        <v>0</v>
      </c>
      <c r="DD229" s="118">
        <f t="shared" si="438"/>
        <v>0</v>
      </c>
      <c r="DE229" s="118">
        <f t="shared" si="438"/>
        <v>0</v>
      </c>
      <c r="DF229" s="118">
        <f t="shared" si="438"/>
        <v>0</v>
      </c>
      <c r="DG229" s="32"/>
    </row>
    <row r="230" spans="61:111">
      <c r="BI230" s="118">
        <f t="shared" ref="BI230:CQ230" si="439">IF(+$M74=BI$165,$AW74,0)</f>
        <v>0</v>
      </c>
      <c r="BJ230" s="118">
        <f t="shared" si="439"/>
        <v>0</v>
      </c>
      <c r="BK230" s="118">
        <f t="shared" si="439"/>
        <v>0</v>
      </c>
      <c r="BL230" s="118">
        <f t="shared" si="439"/>
        <v>0</v>
      </c>
      <c r="BM230" s="118">
        <f t="shared" si="439"/>
        <v>0</v>
      </c>
      <c r="BN230" s="118">
        <f t="shared" si="439"/>
        <v>0</v>
      </c>
      <c r="BO230" s="118">
        <f t="shared" si="439"/>
        <v>0</v>
      </c>
      <c r="BP230" s="118">
        <f t="shared" si="439"/>
        <v>0</v>
      </c>
      <c r="BQ230" s="118">
        <f t="shared" si="439"/>
        <v>0</v>
      </c>
      <c r="BR230" s="118">
        <f t="shared" si="439"/>
        <v>0</v>
      </c>
      <c r="BS230" s="118">
        <f t="shared" si="439"/>
        <v>0</v>
      </c>
      <c r="BT230" s="118">
        <f t="shared" si="439"/>
        <v>0</v>
      </c>
      <c r="BU230" s="118">
        <f t="shared" si="439"/>
        <v>0</v>
      </c>
      <c r="BV230" s="118">
        <f t="shared" si="439"/>
        <v>0</v>
      </c>
      <c r="BW230" s="118">
        <f t="shared" si="439"/>
        <v>0</v>
      </c>
      <c r="BX230" s="118">
        <f t="shared" si="439"/>
        <v>0</v>
      </c>
      <c r="BY230" s="118">
        <f t="shared" si="439"/>
        <v>0</v>
      </c>
      <c r="BZ230" s="118">
        <f t="shared" si="439"/>
        <v>0</v>
      </c>
      <c r="CA230" s="118">
        <f t="shared" si="439"/>
        <v>0</v>
      </c>
      <c r="CB230" s="118">
        <f t="shared" si="439"/>
        <v>0</v>
      </c>
      <c r="CC230" s="118">
        <f t="shared" si="439"/>
        <v>0</v>
      </c>
      <c r="CD230" s="118">
        <f t="shared" si="439"/>
        <v>0</v>
      </c>
      <c r="CE230" s="118">
        <f t="shared" si="439"/>
        <v>0</v>
      </c>
      <c r="CF230" s="118">
        <f t="shared" si="439"/>
        <v>0</v>
      </c>
      <c r="CG230" s="118">
        <f t="shared" si="439"/>
        <v>0</v>
      </c>
      <c r="CH230" s="118">
        <f t="shared" si="439"/>
        <v>0</v>
      </c>
      <c r="CI230" s="118">
        <f t="shared" si="439"/>
        <v>0</v>
      </c>
      <c r="CJ230" s="118">
        <f t="shared" si="439"/>
        <v>0</v>
      </c>
      <c r="CK230" s="118">
        <f t="shared" si="439"/>
        <v>0</v>
      </c>
      <c r="CL230" s="118">
        <f t="shared" si="439"/>
        <v>0</v>
      </c>
      <c r="CM230" s="118">
        <f t="shared" si="439"/>
        <v>0</v>
      </c>
      <c r="CN230" s="118">
        <f t="shared" si="439"/>
        <v>0</v>
      </c>
      <c r="CO230" s="118">
        <f t="shared" si="439"/>
        <v>0</v>
      </c>
      <c r="CP230" s="118">
        <f t="shared" si="439"/>
        <v>0</v>
      </c>
      <c r="CQ230" s="118">
        <f t="shared" si="439"/>
        <v>0</v>
      </c>
      <c r="CR230" s="118">
        <f t="shared" ref="CR230:DF230" si="440">IF(+$M74=CR$165,$AW74,0)</f>
        <v>0</v>
      </c>
      <c r="CS230" s="118">
        <f t="shared" si="440"/>
        <v>0</v>
      </c>
      <c r="CT230" s="118">
        <f t="shared" si="440"/>
        <v>0</v>
      </c>
      <c r="CU230" s="118">
        <f t="shared" si="440"/>
        <v>0</v>
      </c>
      <c r="CV230" s="118">
        <f t="shared" si="440"/>
        <v>0</v>
      </c>
      <c r="CW230" s="118">
        <f t="shared" si="440"/>
        <v>0</v>
      </c>
      <c r="CX230" s="118">
        <f t="shared" si="440"/>
        <v>0</v>
      </c>
      <c r="CY230" s="118">
        <f t="shared" si="440"/>
        <v>0</v>
      </c>
      <c r="CZ230" s="118">
        <f t="shared" si="440"/>
        <v>0</v>
      </c>
      <c r="DA230" s="118">
        <f t="shared" si="440"/>
        <v>0</v>
      </c>
      <c r="DB230" s="118">
        <f t="shared" si="440"/>
        <v>0</v>
      </c>
      <c r="DC230" s="118">
        <f t="shared" si="440"/>
        <v>0</v>
      </c>
      <c r="DD230" s="118">
        <f t="shared" si="440"/>
        <v>0</v>
      </c>
      <c r="DE230" s="118">
        <f t="shared" si="440"/>
        <v>0</v>
      </c>
      <c r="DF230" s="118">
        <f t="shared" si="440"/>
        <v>0</v>
      </c>
      <c r="DG230" s="32"/>
    </row>
    <row r="231" spans="61:111">
      <c r="BI231" s="118">
        <f t="shared" ref="BI231:CQ231" si="441">IF(+$M75=BI$165,$AW75,0)</f>
        <v>0</v>
      </c>
      <c r="BJ231" s="118">
        <f t="shared" si="441"/>
        <v>0</v>
      </c>
      <c r="BK231" s="118">
        <f t="shared" si="441"/>
        <v>0</v>
      </c>
      <c r="BL231" s="118">
        <f t="shared" si="441"/>
        <v>0</v>
      </c>
      <c r="BM231" s="118">
        <f t="shared" si="441"/>
        <v>0</v>
      </c>
      <c r="BN231" s="118">
        <f t="shared" si="441"/>
        <v>0</v>
      </c>
      <c r="BO231" s="118">
        <f t="shared" si="441"/>
        <v>0</v>
      </c>
      <c r="BP231" s="118">
        <f t="shared" si="441"/>
        <v>0</v>
      </c>
      <c r="BQ231" s="118">
        <f t="shared" si="441"/>
        <v>0</v>
      </c>
      <c r="BR231" s="118">
        <f t="shared" si="441"/>
        <v>0</v>
      </c>
      <c r="BS231" s="118">
        <f t="shared" si="441"/>
        <v>0</v>
      </c>
      <c r="BT231" s="118">
        <f t="shared" si="441"/>
        <v>0</v>
      </c>
      <c r="BU231" s="118">
        <f t="shared" si="441"/>
        <v>0</v>
      </c>
      <c r="BV231" s="118">
        <f t="shared" si="441"/>
        <v>0</v>
      </c>
      <c r="BW231" s="118">
        <f t="shared" si="441"/>
        <v>0</v>
      </c>
      <c r="BX231" s="118">
        <f t="shared" si="441"/>
        <v>0</v>
      </c>
      <c r="BY231" s="118">
        <f t="shared" si="441"/>
        <v>0</v>
      </c>
      <c r="BZ231" s="118">
        <f t="shared" si="441"/>
        <v>0</v>
      </c>
      <c r="CA231" s="118">
        <f t="shared" si="441"/>
        <v>0</v>
      </c>
      <c r="CB231" s="118">
        <f t="shared" si="441"/>
        <v>0</v>
      </c>
      <c r="CC231" s="118">
        <f t="shared" si="441"/>
        <v>0</v>
      </c>
      <c r="CD231" s="118">
        <f t="shared" si="441"/>
        <v>0</v>
      </c>
      <c r="CE231" s="118">
        <f t="shared" si="441"/>
        <v>0</v>
      </c>
      <c r="CF231" s="118">
        <f t="shared" si="441"/>
        <v>0</v>
      </c>
      <c r="CG231" s="118">
        <f t="shared" si="441"/>
        <v>0</v>
      </c>
      <c r="CH231" s="118">
        <f t="shared" si="441"/>
        <v>0</v>
      </c>
      <c r="CI231" s="118">
        <f t="shared" si="441"/>
        <v>0</v>
      </c>
      <c r="CJ231" s="118">
        <f t="shared" si="441"/>
        <v>0</v>
      </c>
      <c r="CK231" s="118">
        <f t="shared" si="441"/>
        <v>0</v>
      </c>
      <c r="CL231" s="118">
        <f t="shared" si="441"/>
        <v>0</v>
      </c>
      <c r="CM231" s="118">
        <f t="shared" si="441"/>
        <v>0</v>
      </c>
      <c r="CN231" s="118">
        <f t="shared" si="441"/>
        <v>0</v>
      </c>
      <c r="CO231" s="118">
        <f t="shared" si="441"/>
        <v>0</v>
      </c>
      <c r="CP231" s="118">
        <f t="shared" si="441"/>
        <v>0</v>
      </c>
      <c r="CQ231" s="118">
        <f t="shared" si="441"/>
        <v>0</v>
      </c>
      <c r="CR231" s="118">
        <f t="shared" ref="CR231:DF231" si="442">IF(+$M75=CR$165,$AW75,0)</f>
        <v>0</v>
      </c>
      <c r="CS231" s="118">
        <f t="shared" si="442"/>
        <v>0</v>
      </c>
      <c r="CT231" s="118">
        <f t="shared" si="442"/>
        <v>0</v>
      </c>
      <c r="CU231" s="118">
        <f t="shared" si="442"/>
        <v>0</v>
      </c>
      <c r="CV231" s="118">
        <f t="shared" si="442"/>
        <v>0</v>
      </c>
      <c r="CW231" s="118">
        <f t="shared" si="442"/>
        <v>0</v>
      </c>
      <c r="CX231" s="118">
        <f t="shared" si="442"/>
        <v>0</v>
      </c>
      <c r="CY231" s="118">
        <f t="shared" si="442"/>
        <v>0</v>
      </c>
      <c r="CZ231" s="118">
        <f t="shared" si="442"/>
        <v>0</v>
      </c>
      <c r="DA231" s="118">
        <f t="shared" si="442"/>
        <v>0</v>
      </c>
      <c r="DB231" s="118">
        <f t="shared" si="442"/>
        <v>0</v>
      </c>
      <c r="DC231" s="118">
        <f t="shared" si="442"/>
        <v>0</v>
      </c>
      <c r="DD231" s="118">
        <f t="shared" si="442"/>
        <v>0</v>
      </c>
      <c r="DE231" s="118">
        <f t="shared" si="442"/>
        <v>0</v>
      </c>
      <c r="DF231" s="118">
        <f t="shared" si="442"/>
        <v>0</v>
      </c>
      <c r="DG231" s="32"/>
    </row>
    <row r="232" spans="61:111">
      <c r="BI232" s="118">
        <f t="shared" ref="BI232:CQ232" si="443">IF(+$M76=BI$165,$AW76,0)</f>
        <v>0</v>
      </c>
      <c r="BJ232" s="118">
        <f t="shared" si="443"/>
        <v>0</v>
      </c>
      <c r="BK232" s="118">
        <f t="shared" si="443"/>
        <v>0</v>
      </c>
      <c r="BL232" s="118">
        <f t="shared" si="443"/>
        <v>0</v>
      </c>
      <c r="BM232" s="118">
        <f t="shared" si="443"/>
        <v>0</v>
      </c>
      <c r="BN232" s="118">
        <f t="shared" si="443"/>
        <v>0</v>
      </c>
      <c r="BO232" s="118">
        <f t="shared" si="443"/>
        <v>0</v>
      </c>
      <c r="BP232" s="118">
        <f t="shared" si="443"/>
        <v>0</v>
      </c>
      <c r="BQ232" s="118">
        <f t="shared" si="443"/>
        <v>0</v>
      </c>
      <c r="BR232" s="118">
        <f t="shared" si="443"/>
        <v>0</v>
      </c>
      <c r="BS232" s="118">
        <f t="shared" si="443"/>
        <v>0</v>
      </c>
      <c r="BT232" s="118">
        <f t="shared" si="443"/>
        <v>0</v>
      </c>
      <c r="BU232" s="118">
        <f t="shared" si="443"/>
        <v>0</v>
      </c>
      <c r="BV232" s="118">
        <f t="shared" si="443"/>
        <v>0</v>
      </c>
      <c r="BW232" s="118">
        <f t="shared" si="443"/>
        <v>0</v>
      </c>
      <c r="BX232" s="118">
        <f t="shared" si="443"/>
        <v>0</v>
      </c>
      <c r="BY232" s="118">
        <f t="shared" si="443"/>
        <v>0</v>
      </c>
      <c r="BZ232" s="118">
        <f t="shared" si="443"/>
        <v>0</v>
      </c>
      <c r="CA232" s="118">
        <f t="shared" si="443"/>
        <v>0</v>
      </c>
      <c r="CB232" s="118">
        <f t="shared" si="443"/>
        <v>0</v>
      </c>
      <c r="CC232" s="118">
        <f t="shared" si="443"/>
        <v>0</v>
      </c>
      <c r="CD232" s="118">
        <f t="shared" si="443"/>
        <v>0</v>
      </c>
      <c r="CE232" s="118">
        <f t="shared" si="443"/>
        <v>0</v>
      </c>
      <c r="CF232" s="118">
        <f t="shared" si="443"/>
        <v>0</v>
      </c>
      <c r="CG232" s="118">
        <f t="shared" si="443"/>
        <v>0</v>
      </c>
      <c r="CH232" s="118">
        <f t="shared" si="443"/>
        <v>0</v>
      </c>
      <c r="CI232" s="118">
        <f t="shared" si="443"/>
        <v>0</v>
      </c>
      <c r="CJ232" s="118">
        <f t="shared" si="443"/>
        <v>0</v>
      </c>
      <c r="CK232" s="118">
        <f t="shared" si="443"/>
        <v>0</v>
      </c>
      <c r="CL232" s="118">
        <f t="shared" si="443"/>
        <v>0</v>
      </c>
      <c r="CM232" s="118">
        <f t="shared" si="443"/>
        <v>0</v>
      </c>
      <c r="CN232" s="118">
        <f t="shared" si="443"/>
        <v>0</v>
      </c>
      <c r="CO232" s="118">
        <f t="shared" si="443"/>
        <v>0</v>
      </c>
      <c r="CP232" s="118">
        <f t="shared" si="443"/>
        <v>0</v>
      </c>
      <c r="CQ232" s="118">
        <f t="shared" si="443"/>
        <v>0</v>
      </c>
      <c r="CR232" s="118">
        <f t="shared" ref="CR232:DF232" si="444">IF(+$M76=CR$165,$AW76,0)</f>
        <v>0</v>
      </c>
      <c r="CS232" s="118">
        <f t="shared" si="444"/>
        <v>0</v>
      </c>
      <c r="CT232" s="118">
        <f t="shared" si="444"/>
        <v>0</v>
      </c>
      <c r="CU232" s="118">
        <f t="shared" si="444"/>
        <v>0</v>
      </c>
      <c r="CV232" s="118">
        <f t="shared" si="444"/>
        <v>0</v>
      </c>
      <c r="CW232" s="118">
        <f t="shared" si="444"/>
        <v>0</v>
      </c>
      <c r="CX232" s="118">
        <f t="shared" si="444"/>
        <v>0</v>
      </c>
      <c r="CY232" s="118">
        <f t="shared" si="444"/>
        <v>0</v>
      </c>
      <c r="CZ232" s="118">
        <f t="shared" si="444"/>
        <v>0</v>
      </c>
      <c r="DA232" s="118">
        <f t="shared" si="444"/>
        <v>0</v>
      </c>
      <c r="DB232" s="118">
        <f t="shared" si="444"/>
        <v>0</v>
      </c>
      <c r="DC232" s="118">
        <f t="shared" si="444"/>
        <v>0</v>
      </c>
      <c r="DD232" s="118">
        <f t="shared" si="444"/>
        <v>0</v>
      </c>
      <c r="DE232" s="118">
        <f t="shared" si="444"/>
        <v>0</v>
      </c>
      <c r="DF232" s="118">
        <f t="shared" si="444"/>
        <v>0</v>
      </c>
      <c r="DG232" s="32"/>
    </row>
    <row r="233" spans="61:111">
      <c r="BI233" s="118">
        <f t="shared" ref="BI233:CQ233" si="445">IF(+$M77=BI$165,$AW77,0)</f>
        <v>0</v>
      </c>
      <c r="BJ233" s="118">
        <f t="shared" si="445"/>
        <v>0</v>
      </c>
      <c r="BK233" s="118">
        <f t="shared" si="445"/>
        <v>0</v>
      </c>
      <c r="BL233" s="118">
        <f t="shared" si="445"/>
        <v>0</v>
      </c>
      <c r="BM233" s="118">
        <f t="shared" si="445"/>
        <v>0</v>
      </c>
      <c r="BN233" s="118">
        <f t="shared" si="445"/>
        <v>0</v>
      </c>
      <c r="BO233" s="118">
        <f t="shared" si="445"/>
        <v>0</v>
      </c>
      <c r="BP233" s="118">
        <f t="shared" si="445"/>
        <v>0</v>
      </c>
      <c r="BQ233" s="118">
        <f t="shared" si="445"/>
        <v>0</v>
      </c>
      <c r="BR233" s="118">
        <f t="shared" si="445"/>
        <v>0</v>
      </c>
      <c r="BS233" s="118">
        <f t="shared" si="445"/>
        <v>0</v>
      </c>
      <c r="BT233" s="118">
        <f t="shared" si="445"/>
        <v>0</v>
      </c>
      <c r="BU233" s="118">
        <f t="shared" si="445"/>
        <v>0</v>
      </c>
      <c r="BV233" s="118">
        <f t="shared" si="445"/>
        <v>0</v>
      </c>
      <c r="BW233" s="118">
        <f t="shared" si="445"/>
        <v>0</v>
      </c>
      <c r="BX233" s="118">
        <f t="shared" si="445"/>
        <v>0</v>
      </c>
      <c r="BY233" s="118">
        <f t="shared" si="445"/>
        <v>0</v>
      </c>
      <c r="BZ233" s="118">
        <f t="shared" si="445"/>
        <v>0</v>
      </c>
      <c r="CA233" s="118">
        <f t="shared" si="445"/>
        <v>0</v>
      </c>
      <c r="CB233" s="118">
        <f t="shared" si="445"/>
        <v>0</v>
      </c>
      <c r="CC233" s="118">
        <f t="shared" si="445"/>
        <v>0</v>
      </c>
      <c r="CD233" s="118">
        <f t="shared" si="445"/>
        <v>0</v>
      </c>
      <c r="CE233" s="118">
        <f t="shared" si="445"/>
        <v>0</v>
      </c>
      <c r="CF233" s="118">
        <f t="shared" si="445"/>
        <v>0</v>
      </c>
      <c r="CG233" s="118">
        <f t="shared" si="445"/>
        <v>0</v>
      </c>
      <c r="CH233" s="118">
        <f t="shared" si="445"/>
        <v>0</v>
      </c>
      <c r="CI233" s="118">
        <f t="shared" si="445"/>
        <v>0</v>
      </c>
      <c r="CJ233" s="118">
        <f t="shared" si="445"/>
        <v>0</v>
      </c>
      <c r="CK233" s="118">
        <f t="shared" si="445"/>
        <v>0</v>
      </c>
      <c r="CL233" s="118">
        <f t="shared" si="445"/>
        <v>0</v>
      </c>
      <c r="CM233" s="118">
        <f t="shared" si="445"/>
        <v>0</v>
      </c>
      <c r="CN233" s="118">
        <f t="shared" si="445"/>
        <v>0</v>
      </c>
      <c r="CO233" s="118">
        <f t="shared" si="445"/>
        <v>0</v>
      </c>
      <c r="CP233" s="118">
        <f t="shared" si="445"/>
        <v>0</v>
      </c>
      <c r="CQ233" s="118">
        <f t="shared" si="445"/>
        <v>0</v>
      </c>
      <c r="CR233" s="118">
        <f t="shared" ref="CR233:DF233" si="446">IF(+$M77=CR$165,$AW77,0)</f>
        <v>0</v>
      </c>
      <c r="CS233" s="118">
        <f t="shared" si="446"/>
        <v>0</v>
      </c>
      <c r="CT233" s="118">
        <f t="shared" si="446"/>
        <v>0</v>
      </c>
      <c r="CU233" s="118">
        <f t="shared" si="446"/>
        <v>0</v>
      </c>
      <c r="CV233" s="118">
        <f t="shared" si="446"/>
        <v>0</v>
      </c>
      <c r="CW233" s="118">
        <f t="shared" si="446"/>
        <v>0</v>
      </c>
      <c r="CX233" s="118">
        <f t="shared" si="446"/>
        <v>0</v>
      </c>
      <c r="CY233" s="118">
        <f t="shared" si="446"/>
        <v>0</v>
      </c>
      <c r="CZ233" s="118">
        <f t="shared" si="446"/>
        <v>0</v>
      </c>
      <c r="DA233" s="118">
        <f t="shared" si="446"/>
        <v>0</v>
      </c>
      <c r="DB233" s="118">
        <f t="shared" si="446"/>
        <v>0</v>
      </c>
      <c r="DC233" s="118">
        <f t="shared" si="446"/>
        <v>0</v>
      </c>
      <c r="DD233" s="118">
        <f t="shared" si="446"/>
        <v>0</v>
      </c>
      <c r="DE233" s="118">
        <f t="shared" si="446"/>
        <v>0</v>
      </c>
      <c r="DF233" s="118">
        <f t="shared" si="446"/>
        <v>0</v>
      </c>
      <c r="DG233" s="32"/>
    </row>
    <row r="234" spans="61:111">
      <c r="BI234" s="118">
        <f t="shared" ref="BI234:CQ234" si="447">IF(+$M78=BI$165,$AW78,0)</f>
        <v>0</v>
      </c>
      <c r="BJ234" s="118">
        <f t="shared" si="447"/>
        <v>0</v>
      </c>
      <c r="BK234" s="118">
        <f t="shared" si="447"/>
        <v>0</v>
      </c>
      <c r="BL234" s="118">
        <f t="shared" si="447"/>
        <v>0</v>
      </c>
      <c r="BM234" s="118">
        <f t="shared" si="447"/>
        <v>0</v>
      </c>
      <c r="BN234" s="118">
        <f t="shared" si="447"/>
        <v>0</v>
      </c>
      <c r="BO234" s="118">
        <f t="shared" si="447"/>
        <v>0</v>
      </c>
      <c r="BP234" s="118">
        <f t="shared" si="447"/>
        <v>0</v>
      </c>
      <c r="BQ234" s="118">
        <f t="shared" si="447"/>
        <v>0</v>
      </c>
      <c r="BR234" s="118">
        <f t="shared" si="447"/>
        <v>0</v>
      </c>
      <c r="BS234" s="118">
        <f t="shared" si="447"/>
        <v>0</v>
      </c>
      <c r="BT234" s="118">
        <f t="shared" si="447"/>
        <v>0</v>
      </c>
      <c r="BU234" s="118">
        <f t="shared" si="447"/>
        <v>0</v>
      </c>
      <c r="BV234" s="118">
        <f t="shared" si="447"/>
        <v>0</v>
      </c>
      <c r="BW234" s="118">
        <f t="shared" si="447"/>
        <v>0</v>
      </c>
      <c r="BX234" s="118">
        <f t="shared" si="447"/>
        <v>0</v>
      </c>
      <c r="BY234" s="118">
        <f t="shared" si="447"/>
        <v>0</v>
      </c>
      <c r="BZ234" s="118">
        <f t="shared" si="447"/>
        <v>0</v>
      </c>
      <c r="CA234" s="118">
        <f t="shared" si="447"/>
        <v>0</v>
      </c>
      <c r="CB234" s="118">
        <f t="shared" si="447"/>
        <v>0</v>
      </c>
      <c r="CC234" s="118">
        <f t="shared" si="447"/>
        <v>0</v>
      </c>
      <c r="CD234" s="118">
        <f t="shared" si="447"/>
        <v>0</v>
      </c>
      <c r="CE234" s="118">
        <f t="shared" si="447"/>
        <v>0</v>
      </c>
      <c r="CF234" s="118">
        <f t="shared" si="447"/>
        <v>0</v>
      </c>
      <c r="CG234" s="118">
        <f t="shared" si="447"/>
        <v>0</v>
      </c>
      <c r="CH234" s="118">
        <f t="shared" si="447"/>
        <v>0</v>
      </c>
      <c r="CI234" s="118">
        <f t="shared" si="447"/>
        <v>0</v>
      </c>
      <c r="CJ234" s="118">
        <f t="shared" si="447"/>
        <v>0</v>
      </c>
      <c r="CK234" s="118">
        <f t="shared" si="447"/>
        <v>0</v>
      </c>
      <c r="CL234" s="118">
        <f t="shared" si="447"/>
        <v>0</v>
      </c>
      <c r="CM234" s="118">
        <f t="shared" si="447"/>
        <v>0</v>
      </c>
      <c r="CN234" s="118">
        <f t="shared" si="447"/>
        <v>0</v>
      </c>
      <c r="CO234" s="118">
        <f t="shared" si="447"/>
        <v>0</v>
      </c>
      <c r="CP234" s="118">
        <f t="shared" si="447"/>
        <v>0</v>
      </c>
      <c r="CQ234" s="118">
        <f t="shared" si="447"/>
        <v>0</v>
      </c>
      <c r="CR234" s="118">
        <f t="shared" ref="CR234:DF234" si="448">IF(+$M78=CR$165,$AW78,0)</f>
        <v>0</v>
      </c>
      <c r="CS234" s="118">
        <f t="shared" si="448"/>
        <v>0</v>
      </c>
      <c r="CT234" s="118">
        <f t="shared" si="448"/>
        <v>0</v>
      </c>
      <c r="CU234" s="118">
        <f t="shared" si="448"/>
        <v>0</v>
      </c>
      <c r="CV234" s="118">
        <f t="shared" si="448"/>
        <v>0</v>
      </c>
      <c r="CW234" s="118">
        <f t="shared" si="448"/>
        <v>0</v>
      </c>
      <c r="CX234" s="118">
        <f t="shared" si="448"/>
        <v>0</v>
      </c>
      <c r="CY234" s="118">
        <f t="shared" si="448"/>
        <v>0</v>
      </c>
      <c r="CZ234" s="118">
        <f t="shared" si="448"/>
        <v>0</v>
      </c>
      <c r="DA234" s="118">
        <f t="shared" si="448"/>
        <v>0</v>
      </c>
      <c r="DB234" s="118">
        <f t="shared" si="448"/>
        <v>0</v>
      </c>
      <c r="DC234" s="118">
        <f t="shared" si="448"/>
        <v>0</v>
      </c>
      <c r="DD234" s="118">
        <f t="shared" si="448"/>
        <v>0</v>
      </c>
      <c r="DE234" s="118">
        <f t="shared" si="448"/>
        <v>0</v>
      </c>
      <c r="DF234" s="118">
        <f t="shared" si="448"/>
        <v>0</v>
      </c>
      <c r="DG234" s="32"/>
    </row>
    <row r="235" spans="61:111">
      <c r="BI235" s="118">
        <f t="shared" ref="BI235:CQ235" si="449">IF(+$M79=BI$165,$AW79,0)</f>
        <v>0</v>
      </c>
      <c r="BJ235" s="118">
        <f t="shared" si="449"/>
        <v>0</v>
      </c>
      <c r="BK235" s="118">
        <f t="shared" si="449"/>
        <v>0</v>
      </c>
      <c r="BL235" s="118">
        <f t="shared" si="449"/>
        <v>0</v>
      </c>
      <c r="BM235" s="118">
        <f t="shared" si="449"/>
        <v>0</v>
      </c>
      <c r="BN235" s="118">
        <f t="shared" si="449"/>
        <v>0</v>
      </c>
      <c r="BO235" s="118">
        <f t="shared" si="449"/>
        <v>0</v>
      </c>
      <c r="BP235" s="118">
        <f t="shared" si="449"/>
        <v>0</v>
      </c>
      <c r="BQ235" s="118">
        <f t="shared" si="449"/>
        <v>0</v>
      </c>
      <c r="BR235" s="118">
        <f t="shared" si="449"/>
        <v>0</v>
      </c>
      <c r="BS235" s="118">
        <f t="shared" si="449"/>
        <v>0</v>
      </c>
      <c r="BT235" s="118">
        <f t="shared" si="449"/>
        <v>0</v>
      </c>
      <c r="BU235" s="118">
        <f t="shared" si="449"/>
        <v>0</v>
      </c>
      <c r="BV235" s="118">
        <f t="shared" si="449"/>
        <v>0</v>
      </c>
      <c r="BW235" s="118">
        <f t="shared" si="449"/>
        <v>0</v>
      </c>
      <c r="BX235" s="118">
        <f t="shared" si="449"/>
        <v>0</v>
      </c>
      <c r="BY235" s="118">
        <f t="shared" si="449"/>
        <v>0</v>
      </c>
      <c r="BZ235" s="118">
        <f t="shared" si="449"/>
        <v>0</v>
      </c>
      <c r="CA235" s="118">
        <f t="shared" si="449"/>
        <v>0</v>
      </c>
      <c r="CB235" s="118">
        <f t="shared" si="449"/>
        <v>0</v>
      </c>
      <c r="CC235" s="118">
        <f t="shared" si="449"/>
        <v>0</v>
      </c>
      <c r="CD235" s="118">
        <f t="shared" si="449"/>
        <v>0</v>
      </c>
      <c r="CE235" s="118">
        <f t="shared" si="449"/>
        <v>0</v>
      </c>
      <c r="CF235" s="118">
        <f t="shared" si="449"/>
        <v>0</v>
      </c>
      <c r="CG235" s="118">
        <f t="shared" si="449"/>
        <v>0</v>
      </c>
      <c r="CH235" s="118">
        <f t="shared" si="449"/>
        <v>0</v>
      </c>
      <c r="CI235" s="118">
        <f t="shared" si="449"/>
        <v>0</v>
      </c>
      <c r="CJ235" s="118">
        <f t="shared" si="449"/>
        <v>0</v>
      </c>
      <c r="CK235" s="118">
        <f t="shared" si="449"/>
        <v>0</v>
      </c>
      <c r="CL235" s="118">
        <f t="shared" si="449"/>
        <v>0</v>
      </c>
      <c r="CM235" s="118">
        <f t="shared" si="449"/>
        <v>0</v>
      </c>
      <c r="CN235" s="118">
        <f t="shared" si="449"/>
        <v>0</v>
      </c>
      <c r="CO235" s="118">
        <f t="shared" si="449"/>
        <v>0</v>
      </c>
      <c r="CP235" s="118">
        <f t="shared" si="449"/>
        <v>0</v>
      </c>
      <c r="CQ235" s="118">
        <f t="shared" si="449"/>
        <v>0</v>
      </c>
      <c r="CR235" s="118">
        <f t="shared" ref="CR235:DF235" si="450">IF(+$M79=CR$165,$AW79,0)</f>
        <v>0</v>
      </c>
      <c r="CS235" s="118">
        <f t="shared" si="450"/>
        <v>0</v>
      </c>
      <c r="CT235" s="118">
        <f t="shared" si="450"/>
        <v>0</v>
      </c>
      <c r="CU235" s="118">
        <f t="shared" si="450"/>
        <v>0</v>
      </c>
      <c r="CV235" s="118">
        <f t="shared" si="450"/>
        <v>0</v>
      </c>
      <c r="CW235" s="118">
        <f t="shared" si="450"/>
        <v>0</v>
      </c>
      <c r="CX235" s="118">
        <f t="shared" si="450"/>
        <v>0</v>
      </c>
      <c r="CY235" s="118">
        <f t="shared" si="450"/>
        <v>0</v>
      </c>
      <c r="CZ235" s="118">
        <f t="shared" si="450"/>
        <v>0</v>
      </c>
      <c r="DA235" s="118">
        <f t="shared" si="450"/>
        <v>0</v>
      </c>
      <c r="DB235" s="118">
        <f t="shared" si="450"/>
        <v>0</v>
      </c>
      <c r="DC235" s="118">
        <f t="shared" si="450"/>
        <v>0</v>
      </c>
      <c r="DD235" s="118">
        <f t="shared" si="450"/>
        <v>0</v>
      </c>
      <c r="DE235" s="118">
        <f t="shared" si="450"/>
        <v>0</v>
      </c>
      <c r="DF235" s="118">
        <f t="shared" si="450"/>
        <v>0</v>
      </c>
      <c r="DG235" s="32"/>
    </row>
    <row r="237" spans="61:111">
      <c r="BI237" s="119">
        <f t="shared" ref="BI237:CQ237" si="451">SUM(BI166:BI236)</f>
        <v>0</v>
      </c>
      <c r="BJ237" s="119">
        <f t="shared" si="451"/>
        <v>0</v>
      </c>
      <c r="BK237" s="119">
        <f t="shared" si="451"/>
        <v>0</v>
      </c>
      <c r="BL237" s="119">
        <f t="shared" si="451"/>
        <v>0</v>
      </c>
      <c r="BM237" s="119">
        <f t="shared" si="451"/>
        <v>0</v>
      </c>
      <c r="BN237" s="119">
        <f t="shared" si="451"/>
        <v>0</v>
      </c>
      <c r="BO237" s="119">
        <f t="shared" si="451"/>
        <v>0</v>
      </c>
      <c r="BP237" s="119">
        <f t="shared" si="451"/>
        <v>0</v>
      </c>
      <c r="BQ237" s="119">
        <f t="shared" si="451"/>
        <v>0</v>
      </c>
      <c r="BR237" s="119">
        <f t="shared" si="451"/>
        <v>0</v>
      </c>
      <c r="BS237" s="119">
        <f t="shared" si="451"/>
        <v>0</v>
      </c>
      <c r="BT237" s="119">
        <f t="shared" si="451"/>
        <v>0</v>
      </c>
      <c r="BU237" s="119">
        <f t="shared" si="451"/>
        <v>0</v>
      </c>
      <c r="BV237" s="119">
        <f t="shared" si="451"/>
        <v>0</v>
      </c>
      <c r="BW237" s="119">
        <f t="shared" si="451"/>
        <v>0</v>
      </c>
      <c r="BX237" s="119">
        <f t="shared" si="451"/>
        <v>0</v>
      </c>
      <c r="BY237" s="119">
        <f t="shared" si="451"/>
        <v>0</v>
      </c>
      <c r="BZ237" s="119">
        <f t="shared" si="451"/>
        <v>0</v>
      </c>
      <c r="CA237" s="119">
        <f t="shared" si="451"/>
        <v>0</v>
      </c>
      <c r="CB237" s="119">
        <f t="shared" si="451"/>
        <v>0</v>
      </c>
      <c r="CC237" s="119">
        <f t="shared" si="451"/>
        <v>0</v>
      </c>
      <c r="CD237" s="119">
        <f t="shared" si="451"/>
        <v>0</v>
      </c>
      <c r="CE237" s="119">
        <f t="shared" si="451"/>
        <v>0</v>
      </c>
      <c r="CF237" s="119">
        <f t="shared" si="451"/>
        <v>0</v>
      </c>
      <c r="CG237" s="119">
        <f t="shared" si="451"/>
        <v>0</v>
      </c>
      <c r="CH237" s="119">
        <f t="shared" si="451"/>
        <v>0</v>
      </c>
      <c r="CI237" s="119">
        <f t="shared" si="451"/>
        <v>0</v>
      </c>
      <c r="CJ237" s="119">
        <f t="shared" si="451"/>
        <v>0</v>
      </c>
      <c r="CK237" s="119">
        <f t="shared" si="451"/>
        <v>0</v>
      </c>
      <c r="CL237" s="119">
        <f t="shared" si="451"/>
        <v>0</v>
      </c>
      <c r="CM237" s="119">
        <f t="shared" si="451"/>
        <v>0</v>
      </c>
      <c r="CN237" s="119">
        <f t="shared" si="451"/>
        <v>0</v>
      </c>
      <c r="CO237" s="119">
        <f t="shared" si="451"/>
        <v>0</v>
      </c>
      <c r="CP237" s="119">
        <f t="shared" si="451"/>
        <v>0</v>
      </c>
      <c r="CQ237" s="119">
        <f t="shared" si="451"/>
        <v>0</v>
      </c>
      <c r="CR237" s="119">
        <f t="shared" ref="CR237:DF237" si="452">SUM(CR166:CR236)</f>
        <v>0</v>
      </c>
      <c r="CS237" s="119">
        <f t="shared" si="452"/>
        <v>0</v>
      </c>
      <c r="CT237" s="119">
        <f t="shared" si="452"/>
        <v>0</v>
      </c>
      <c r="CU237" s="119">
        <f t="shared" si="452"/>
        <v>0</v>
      </c>
      <c r="CV237" s="119">
        <f t="shared" si="452"/>
        <v>0</v>
      </c>
      <c r="CW237" s="119">
        <f t="shared" si="452"/>
        <v>0</v>
      </c>
      <c r="CX237" s="119">
        <f t="shared" si="452"/>
        <v>0</v>
      </c>
      <c r="CY237" s="119">
        <f t="shared" si="452"/>
        <v>0</v>
      </c>
      <c r="CZ237" s="119">
        <f t="shared" si="452"/>
        <v>0</v>
      </c>
      <c r="DA237" s="119">
        <f t="shared" si="452"/>
        <v>0</v>
      </c>
      <c r="DB237" s="119">
        <f t="shared" si="452"/>
        <v>0</v>
      </c>
      <c r="DC237" s="119">
        <f t="shared" si="452"/>
        <v>0</v>
      </c>
      <c r="DD237" s="119">
        <f t="shared" si="452"/>
        <v>0</v>
      </c>
      <c r="DE237" s="119">
        <f t="shared" si="452"/>
        <v>0</v>
      </c>
      <c r="DF237" s="119">
        <f t="shared" si="452"/>
        <v>0</v>
      </c>
      <c r="DG237" s="2"/>
    </row>
    <row r="240" spans="61:111" ht="45">
      <c r="BI240" s="20" t="s">
        <v>172</v>
      </c>
    </row>
    <row r="241" spans="61:110">
      <c r="BI241" s="25">
        <f>+BI9</f>
        <v>1</v>
      </c>
      <c r="BJ241" s="25">
        <f t="shared" ref="BJ241:CQ241" si="453">+BJ9</f>
        <v>2</v>
      </c>
      <c r="BK241" s="25">
        <f t="shared" si="453"/>
        <v>3</v>
      </c>
      <c r="BL241" s="25">
        <f t="shared" si="453"/>
        <v>4</v>
      </c>
      <c r="BM241" s="25">
        <f t="shared" si="453"/>
        <v>5</v>
      </c>
      <c r="BN241" s="25">
        <f t="shared" si="453"/>
        <v>6</v>
      </c>
      <c r="BO241" s="25">
        <f t="shared" si="453"/>
        <v>7</v>
      </c>
      <c r="BP241" s="25">
        <f t="shared" si="453"/>
        <v>8</v>
      </c>
      <c r="BQ241" s="25">
        <f t="shared" si="453"/>
        <v>9</v>
      </c>
      <c r="BR241" s="25">
        <f t="shared" si="453"/>
        <v>10</v>
      </c>
      <c r="BS241" s="25">
        <f t="shared" si="453"/>
        <v>11</v>
      </c>
      <c r="BT241" s="25">
        <f t="shared" si="453"/>
        <v>12</v>
      </c>
      <c r="BU241" s="25">
        <f t="shared" si="453"/>
        <v>13</v>
      </c>
      <c r="BV241" s="25">
        <f t="shared" si="453"/>
        <v>14</v>
      </c>
      <c r="BW241" s="25">
        <f t="shared" si="453"/>
        <v>15</v>
      </c>
      <c r="BX241" s="25">
        <f t="shared" si="453"/>
        <v>16</v>
      </c>
      <c r="BY241" s="25">
        <f t="shared" si="453"/>
        <v>17</v>
      </c>
      <c r="BZ241" s="25">
        <f t="shared" si="453"/>
        <v>18</v>
      </c>
      <c r="CA241" s="25">
        <f t="shared" si="453"/>
        <v>19</v>
      </c>
      <c r="CB241" s="25">
        <f t="shared" si="453"/>
        <v>20</v>
      </c>
      <c r="CC241" s="25">
        <f t="shared" si="453"/>
        <v>21</v>
      </c>
      <c r="CD241" s="25">
        <f t="shared" si="453"/>
        <v>22</v>
      </c>
      <c r="CE241" s="25">
        <f t="shared" si="453"/>
        <v>23</v>
      </c>
      <c r="CF241" s="25">
        <f t="shared" si="453"/>
        <v>24</v>
      </c>
      <c r="CG241" s="25">
        <f t="shared" si="453"/>
        <v>25</v>
      </c>
      <c r="CH241" s="25">
        <f t="shared" si="453"/>
        <v>26</v>
      </c>
      <c r="CI241" s="25">
        <f t="shared" si="453"/>
        <v>27</v>
      </c>
      <c r="CJ241" s="25">
        <f t="shared" si="453"/>
        <v>28</v>
      </c>
      <c r="CK241" s="25">
        <f t="shared" si="453"/>
        <v>29</v>
      </c>
      <c r="CL241" s="25">
        <f t="shared" si="453"/>
        <v>30</v>
      </c>
      <c r="CM241" s="25">
        <f t="shared" si="453"/>
        <v>31</v>
      </c>
      <c r="CN241" s="25">
        <f t="shared" si="453"/>
        <v>32</v>
      </c>
      <c r="CO241" s="25">
        <f t="shared" si="453"/>
        <v>33</v>
      </c>
      <c r="CP241" s="25">
        <f t="shared" si="453"/>
        <v>34</v>
      </c>
      <c r="CQ241" s="25">
        <f t="shared" si="453"/>
        <v>35</v>
      </c>
      <c r="CR241" s="25">
        <f t="shared" ref="CR241:DF241" si="454">+CR9</f>
        <v>36</v>
      </c>
      <c r="CS241" s="25">
        <f t="shared" si="454"/>
        <v>37</v>
      </c>
      <c r="CT241" s="25">
        <f t="shared" si="454"/>
        <v>38</v>
      </c>
      <c r="CU241" s="25">
        <f t="shared" si="454"/>
        <v>39</v>
      </c>
      <c r="CV241" s="25">
        <f t="shared" si="454"/>
        <v>40</v>
      </c>
      <c r="CW241" s="25">
        <f t="shared" si="454"/>
        <v>41</v>
      </c>
      <c r="CX241" s="25">
        <f t="shared" si="454"/>
        <v>42</v>
      </c>
      <c r="CY241" s="25">
        <f t="shared" si="454"/>
        <v>43</v>
      </c>
      <c r="CZ241" s="25">
        <f t="shared" si="454"/>
        <v>44</v>
      </c>
      <c r="DA241" s="25">
        <f t="shared" si="454"/>
        <v>45</v>
      </c>
      <c r="DB241" s="25">
        <f t="shared" si="454"/>
        <v>46</v>
      </c>
      <c r="DC241" s="25">
        <f t="shared" si="454"/>
        <v>47</v>
      </c>
      <c r="DD241" s="25">
        <f t="shared" si="454"/>
        <v>48</v>
      </c>
      <c r="DE241" s="25">
        <f t="shared" si="454"/>
        <v>49</v>
      </c>
      <c r="DF241" s="25">
        <f t="shared" si="454"/>
        <v>50</v>
      </c>
    </row>
    <row r="242" spans="61:110">
      <c r="BI242" s="26">
        <f t="shared" ref="BI242:CQ242" si="455">IF(+$M10=BI$241,$AV10,0)</f>
        <v>0</v>
      </c>
      <c r="BJ242" s="26">
        <f t="shared" si="455"/>
        <v>0</v>
      </c>
      <c r="BK242" s="26">
        <f t="shared" si="455"/>
        <v>0</v>
      </c>
      <c r="BL242" s="26">
        <f t="shared" si="455"/>
        <v>0</v>
      </c>
      <c r="BM242" s="26">
        <f t="shared" si="455"/>
        <v>0</v>
      </c>
      <c r="BN242" s="26">
        <f t="shared" si="455"/>
        <v>0</v>
      </c>
      <c r="BO242" s="26">
        <f t="shared" si="455"/>
        <v>0</v>
      </c>
      <c r="BP242" s="26">
        <f t="shared" si="455"/>
        <v>0</v>
      </c>
      <c r="BQ242" s="26">
        <f t="shared" si="455"/>
        <v>0</v>
      </c>
      <c r="BR242" s="26">
        <f t="shared" si="455"/>
        <v>0</v>
      </c>
      <c r="BS242" s="26">
        <f t="shared" si="455"/>
        <v>0</v>
      </c>
      <c r="BT242" s="26">
        <f t="shared" si="455"/>
        <v>0</v>
      </c>
      <c r="BU242" s="26">
        <f t="shared" si="455"/>
        <v>0</v>
      </c>
      <c r="BV242" s="26">
        <f t="shared" si="455"/>
        <v>0</v>
      </c>
      <c r="BW242" s="26">
        <f t="shared" si="455"/>
        <v>0</v>
      </c>
      <c r="BX242" s="26">
        <f t="shared" si="455"/>
        <v>0</v>
      </c>
      <c r="BY242" s="26">
        <f t="shared" si="455"/>
        <v>0</v>
      </c>
      <c r="BZ242" s="26">
        <f t="shared" si="455"/>
        <v>0</v>
      </c>
      <c r="CA242" s="26">
        <f t="shared" si="455"/>
        <v>0</v>
      </c>
      <c r="CB242" s="26">
        <f t="shared" si="455"/>
        <v>0</v>
      </c>
      <c r="CC242" s="26">
        <f t="shared" si="455"/>
        <v>0</v>
      </c>
      <c r="CD242" s="26">
        <f t="shared" si="455"/>
        <v>0</v>
      </c>
      <c r="CE242" s="26">
        <f t="shared" si="455"/>
        <v>0</v>
      </c>
      <c r="CF242" s="26">
        <f t="shared" si="455"/>
        <v>0</v>
      </c>
      <c r="CG242" s="26">
        <f t="shared" si="455"/>
        <v>0</v>
      </c>
      <c r="CH242" s="26">
        <f t="shared" si="455"/>
        <v>0</v>
      </c>
      <c r="CI242" s="26">
        <f t="shared" si="455"/>
        <v>0</v>
      </c>
      <c r="CJ242" s="26">
        <f t="shared" si="455"/>
        <v>0</v>
      </c>
      <c r="CK242" s="26">
        <f t="shared" si="455"/>
        <v>0</v>
      </c>
      <c r="CL242" s="26">
        <f t="shared" si="455"/>
        <v>0</v>
      </c>
      <c r="CM242" s="26">
        <f t="shared" si="455"/>
        <v>0</v>
      </c>
      <c r="CN242" s="26">
        <f t="shared" si="455"/>
        <v>0</v>
      </c>
      <c r="CO242" s="26">
        <f t="shared" si="455"/>
        <v>0</v>
      </c>
      <c r="CP242" s="26">
        <f t="shared" si="455"/>
        <v>0</v>
      </c>
      <c r="CQ242" s="26">
        <f t="shared" si="455"/>
        <v>0</v>
      </c>
      <c r="CR242" s="26">
        <f t="shared" ref="CR242:DF242" si="456">IF(+$M10=CR$241,$AV10,0)</f>
        <v>0</v>
      </c>
      <c r="CS242" s="26">
        <f t="shared" si="456"/>
        <v>0</v>
      </c>
      <c r="CT242" s="26">
        <f t="shared" si="456"/>
        <v>0</v>
      </c>
      <c r="CU242" s="26">
        <f t="shared" si="456"/>
        <v>0</v>
      </c>
      <c r="CV242" s="26">
        <f t="shared" si="456"/>
        <v>0</v>
      </c>
      <c r="CW242" s="26">
        <f t="shared" si="456"/>
        <v>0</v>
      </c>
      <c r="CX242" s="26">
        <f t="shared" si="456"/>
        <v>0</v>
      </c>
      <c r="CY242" s="26">
        <f t="shared" si="456"/>
        <v>0</v>
      </c>
      <c r="CZ242" s="26">
        <f t="shared" si="456"/>
        <v>0</v>
      </c>
      <c r="DA242" s="26">
        <f t="shared" si="456"/>
        <v>0</v>
      </c>
      <c r="DB242" s="26">
        <f t="shared" si="456"/>
        <v>0</v>
      </c>
      <c r="DC242" s="26">
        <f t="shared" si="456"/>
        <v>0</v>
      </c>
      <c r="DD242" s="26">
        <f t="shared" si="456"/>
        <v>0</v>
      </c>
      <c r="DE242" s="26">
        <f t="shared" si="456"/>
        <v>0</v>
      </c>
      <c r="DF242" s="26">
        <f t="shared" si="456"/>
        <v>0</v>
      </c>
    </row>
    <row r="243" spans="61:110">
      <c r="BI243" s="26">
        <f t="shared" ref="BI243:CQ243" si="457">IF(+$M11=BI$241,$AV11,0)</f>
        <v>0</v>
      </c>
      <c r="BJ243" s="26">
        <f t="shared" si="457"/>
        <v>0</v>
      </c>
      <c r="BK243" s="26">
        <f t="shared" si="457"/>
        <v>0</v>
      </c>
      <c r="BL243" s="26">
        <f t="shared" si="457"/>
        <v>0</v>
      </c>
      <c r="BM243" s="26">
        <f t="shared" si="457"/>
        <v>0</v>
      </c>
      <c r="BN243" s="26">
        <f t="shared" si="457"/>
        <v>0</v>
      </c>
      <c r="BO243" s="26">
        <f t="shared" si="457"/>
        <v>0</v>
      </c>
      <c r="BP243" s="26">
        <f t="shared" si="457"/>
        <v>0</v>
      </c>
      <c r="BQ243" s="26">
        <f t="shared" si="457"/>
        <v>0</v>
      </c>
      <c r="BR243" s="26">
        <f t="shared" si="457"/>
        <v>0</v>
      </c>
      <c r="BS243" s="26">
        <f t="shared" si="457"/>
        <v>0</v>
      </c>
      <c r="BT243" s="26">
        <f t="shared" si="457"/>
        <v>0</v>
      </c>
      <c r="BU243" s="26">
        <f t="shared" si="457"/>
        <v>0</v>
      </c>
      <c r="BV243" s="26">
        <f t="shared" si="457"/>
        <v>0</v>
      </c>
      <c r="BW243" s="26">
        <f t="shared" si="457"/>
        <v>0</v>
      </c>
      <c r="BX243" s="26">
        <f t="shared" si="457"/>
        <v>0</v>
      </c>
      <c r="BY243" s="26">
        <f t="shared" si="457"/>
        <v>0</v>
      </c>
      <c r="BZ243" s="26">
        <f t="shared" si="457"/>
        <v>0</v>
      </c>
      <c r="CA243" s="26">
        <f t="shared" si="457"/>
        <v>0</v>
      </c>
      <c r="CB243" s="26">
        <f t="shared" si="457"/>
        <v>0</v>
      </c>
      <c r="CC243" s="26">
        <f t="shared" si="457"/>
        <v>0</v>
      </c>
      <c r="CD243" s="26">
        <f t="shared" si="457"/>
        <v>0</v>
      </c>
      <c r="CE243" s="26">
        <f t="shared" si="457"/>
        <v>0</v>
      </c>
      <c r="CF243" s="26">
        <f t="shared" si="457"/>
        <v>0</v>
      </c>
      <c r="CG243" s="26">
        <f t="shared" si="457"/>
        <v>0</v>
      </c>
      <c r="CH243" s="26">
        <f t="shared" si="457"/>
        <v>0</v>
      </c>
      <c r="CI243" s="26">
        <f t="shared" si="457"/>
        <v>0</v>
      </c>
      <c r="CJ243" s="26">
        <f t="shared" si="457"/>
        <v>0</v>
      </c>
      <c r="CK243" s="26">
        <f t="shared" si="457"/>
        <v>0</v>
      </c>
      <c r="CL243" s="26">
        <f t="shared" si="457"/>
        <v>0</v>
      </c>
      <c r="CM243" s="26">
        <f t="shared" si="457"/>
        <v>0</v>
      </c>
      <c r="CN243" s="26">
        <f t="shared" si="457"/>
        <v>0</v>
      </c>
      <c r="CO243" s="26">
        <f t="shared" si="457"/>
        <v>0</v>
      </c>
      <c r="CP243" s="26">
        <f t="shared" si="457"/>
        <v>0</v>
      </c>
      <c r="CQ243" s="26">
        <f t="shared" si="457"/>
        <v>0</v>
      </c>
      <c r="CR243" s="26">
        <f t="shared" ref="CR243:DF243" si="458">IF(+$M11=CR$241,$AV11,0)</f>
        <v>0</v>
      </c>
      <c r="CS243" s="26">
        <f t="shared" si="458"/>
        <v>0</v>
      </c>
      <c r="CT243" s="26">
        <f t="shared" si="458"/>
        <v>0</v>
      </c>
      <c r="CU243" s="26">
        <f t="shared" si="458"/>
        <v>0</v>
      </c>
      <c r="CV243" s="26">
        <f t="shared" si="458"/>
        <v>0</v>
      </c>
      <c r="CW243" s="26">
        <f t="shared" si="458"/>
        <v>0</v>
      </c>
      <c r="CX243" s="26">
        <f t="shared" si="458"/>
        <v>0</v>
      </c>
      <c r="CY243" s="26">
        <f t="shared" si="458"/>
        <v>0</v>
      </c>
      <c r="CZ243" s="26">
        <f t="shared" si="458"/>
        <v>0</v>
      </c>
      <c r="DA243" s="26">
        <f t="shared" si="458"/>
        <v>0</v>
      </c>
      <c r="DB243" s="26">
        <f t="shared" si="458"/>
        <v>0</v>
      </c>
      <c r="DC243" s="26">
        <f t="shared" si="458"/>
        <v>0</v>
      </c>
      <c r="DD243" s="26">
        <f t="shared" si="458"/>
        <v>0</v>
      </c>
      <c r="DE243" s="26">
        <f t="shared" si="458"/>
        <v>0</v>
      </c>
      <c r="DF243" s="26">
        <f t="shared" si="458"/>
        <v>0</v>
      </c>
    </row>
    <row r="244" spans="61:110">
      <c r="BI244" s="26">
        <f t="shared" ref="BI244:CQ244" si="459">IF(+$M12=BI$241,$AV12,0)</f>
        <v>0</v>
      </c>
      <c r="BJ244" s="26">
        <f t="shared" si="459"/>
        <v>0</v>
      </c>
      <c r="BK244" s="26">
        <f t="shared" si="459"/>
        <v>0</v>
      </c>
      <c r="BL244" s="26">
        <f t="shared" si="459"/>
        <v>0</v>
      </c>
      <c r="BM244" s="26">
        <f t="shared" si="459"/>
        <v>0</v>
      </c>
      <c r="BN244" s="26">
        <f t="shared" si="459"/>
        <v>0</v>
      </c>
      <c r="BO244" s="26">
        <f t="shared" si="459"/>
        <v>0</v>
      </c>
      <c r="BP244" s="26">
        <f t="shared" si="459"/>
        <v>0</v>
      </c>
      <c r="BQ244" s="26">
        <f t="shared" si="459"/>
        <v>0</v>
      </c>
      <c r="BR244" s="26">
        <f t="shared" si="459"/>
        <v>0</v>
      </c>
      <c r="BS244" s="26">
        <f t="shared" si="459"/>
        <v>0</v>
      </c>
      <c r="BT244" s="26">
        <f t="shared" si="459"/>
        <v>0</v>
      </c>
      <c r="BU244" s="26">
        <f t="shared" si="459"/>
        <v>0</v>
      </c>
      <c r="BV244" s="26">
        <f t="shared" si="459"/>
        <v>0</v>
      </c>
      <c r="BW244" s="26">
        <f t="shared" si="459"/>
        <v>0</v>
      </c>
      <c r="BX244" s="26">
        <f t="shared" si="459"/>
        <v>0</v>
      </c>
      <c r="BY244" s="26">
        <f t="shared" si="459"/>
        <v>0</v>
      </c>
      <c r="BZ244" s="26">
        <f t="shared" si="459"/>
        <v>0</v>
      </c>
      <c r="CA244" s="26">
        <f t="shared" si="459"/>
        <v>0</v>
      </c>
      <c r="CB244" s="26">
        <f t="shared" si="459"/>
        <v>0</v>
      </c>
      <c r="CC244" s="26">
        <f t="shared" si="459"/>
        <v>0</v>
      </c>
      <c r="CD244" s="26">
        <f t="shared" si="459"/>
        <v>0</v>
      </c>
      <c r="CE244" s="26">
        <f t="shared" si="459"/>
        <v>0</v>
      </c>
      <c r="CF244" s="26">
        <f t="shared" si="459"/>
        <v>0</v>
      </c>
      <c r="CG244" s="26">
        <f t="shared" si="459"/>
        <v>0</v>
      </c>
      <c r="CH244" s="26">
        <f t="shared" si="459"/>
        <v>0</v>
      </c>
      <c r="CI244" s="26">
        <f t="shared" si="459"/>
        <v>0</v>
      </c>
      <c r="CJ244" s="26">
        <f t="shared" si="459"/>
        <v>0</v>
      </c>
      <c r="CK244" s="26">
        <f t="shared" si="459"/>
        <v>0</v>
      </c>
      <c r="CL244" s="26">
        <f t="shared" si="459"/>
        <v>0</v>
      </c>
      <c r="CM244" s="26">
        <f t="shared" si="459"/>
        <v>0</v>
      </c>
      <c r="CN244" s="26">
        <f t="shared" si="459"/>
        <v>0</v>
      </c>
      <c r="CO244" s="26">
        <f t="shared" si="459"/>
        <v>0</v>
      </c>
      <c r="CP244" s="26">
        <f t="shared" si="459"/>
        <v>0</v>
      </c>
      <c r="CQ244" s="26">
        <f t="shared" si="459"/>
        <v>0</v>
      </c>
      <c r="CR244" s="26">
        <f t="shared" ref="CR244:DF244" si="460">IF(+$M12=CR$241,$AV12,0)</f>
        <v>0</v>
      </c>
      <c r="CS244" s="26">
        <f t="shared" si="460"/>
        <v>0</v>
      </c>
      <c r="CT244" s="26">
        <f t="shared" si="460"/>
        <v>0</v>
      </c>
      <c r="CU244" s="26">
        <f t="shared" si="460"/>
        <v>0</v>
      </c>
      <c r="CV244" s="26">
        <f t="shared" si="460"/>
        <v>0</v>
      </c>
      <c r="CW244" s="26">
        <f t="shared" si="460"/>
        <v>0</v>
      </c>
      <c r="CX244" s="26">
        <f t="shared" si="460"/>
        <v>0</v>
      </c>
      <c r="CY244" s="26">
        <f t="shared" si="460"/>
        <v>0</v>
      </c>
      <c r="CZ244" s="26">
        <f t="shared" si="460"/>
        <v>0</v>
      </c>
      <c r="DA244" s="26">
        <f t="shared" si="460"/>
        <v>0</v>
      </c>
      <c r="DB244" s="26">
        <f t="shared" si="460"/>
        <v>0</v>
      </c>
      <c r="DC244" s="26">
        <f t="shared" si="460"/>
        <v>0</v>
      </c>
      <c r="DD244" s="26">
        <f t="shared" si="460"/>
        <v>0</v>
      </c>
      <c r="DE244" s="26">
        <f t="shared" si="460"/>
        <v>0</v>
      </c>
      <c r="DF244" s="26">
        <f t="shared" si="460"/>
        <v>0</v>
      </c>
    </row>
    <row r="245" spans="61:110">
      <c r="BI245" s="26">
        <f t="shared" ref="BI245:CQ245" si="461">IF(+$M13=BI$241,$AV13,0)</f>
        <v>0</v>
      </c>
      <c r="BJ245" s="26">
        <f t="shared" si="461"/>
        <v>0</v>
      </c>
      <c r="BK245" s="26">
        <f t="shared" si="461"/>
        <v>0</v>
      </c>
      <c r="BL245" s="26">
        <f t="shared" si="461"/>
        <v>0</v>
      </c>
      <c r="BM245" s="26">
        <f t="shared" si="461"/>
        <v>0</v>
      </c>
      <c r="BN245" s="26">
        <f t="shared" si="461"/>
        <v>0</v>
      </c>
      <c r="BO245" s="26">
        <f t="shared" si="461"/>
        <v>0</v>
      </c>
      <c r="BP245" s="26">
        <f t="shared" si="461"/>
        <v>0</v>
      </c>
      <c r="BQ245" s="26">
        <f t="shared" si="461"/>
        <v>0</v>
      </c>
      <c r="BR245" s="26">
        <f t="shared" si="461"/>
        <v>0</v>
      </c>
      <c r="BS245" s="26">
        <f t="shared" si="461"/>
        <v>0</v>
      </c>
      <c r="BT245" s="26">
        <f t="shared" si="461"/>
        <v>0</v>
      </c>
      <c r="BU245" s="26">
        <f t="shared" si="461"/>
        <v>0</v>
      </c>
      <c r="BV245" s="26">
        <f t="shared" si="461"/>
        <v>0</v>
      </c>
      <c r="BW245" s="26">
        <f t="shared" si="461"/>
        <v>0</v>
      </c>
      <c r="BX245" s="26">
        <f t="shared" si="461"/>
        <v>0</v>
      </c>
      <c r="BY245" s="26">
        <f t="shared" si="461"/>
        <v>0</v>
      </c>
      <c r="BZ245" s="26">
        <f t="shared" si="461"/>
        <v>0</v>
      </c>
      <c r="CA245" s="26">
        <f t="shared" si="461"/>
        <v>0</v>
      </c>
      <c r="CB245" s="26">
        <f t="shared" si="461"/>
        <v>0</v>
      </c>
      <c r="CC245" s="26">
        <f t="shared" si="461"/>
        <v>0</v>
      </c>
      <c r="CD245" s="26">
        <f t="shared" si="461"/>
        <v>0</v>
      </c>
      <c r="CE245" s="26">
        <f t="shared" si="461"/>
        <v>0</v>
      </c>
      <c r="CF245" s="26">
        <f t="shared" si="461"/>
        <v>0</v>
      </c>
      <c r="CG245" s="26">
        <f t="shared" si="461"/>
        <v>0</v>
      </c>
      <c r="CH245" s="26">
        <f t="shared" si="461"/>
        <v>0</v>
      </c>
      <c r="CI245" s="26">
        <f t="shared" si="461"/>
        <v>0</v>
      </c>
      <c r="CJ245" s="26">
        <f t="shared" si="461"/>
        <v>0</v>
      </c>
      <c r="CK245" s="26">
        <f t="shared" si="461"/>
        <v>0</v>
      </c>
      <c r="CL245" s="26">
        <f t="shared" si="461"/>
        <v>0</v>
      </c>
      <c r="CM245" s="26">
        <f t="shared" si="461"/>
        <v>0</v>
      </c>
      <c r="CN245" s="26">
        <f t="shared" si="461"/>
        <v>0</v>
      </c>
      <c r="CO245" s="26">
        <f t="shared" si="461"/>
        <v>0</v>
      </c>
      <c r="CP245" s="26">
        <f t="shared" si="461"/>
        <v>0</v>
      </c>
      <c r="CQ245" s="26">
        <f t="shared" si="461"/>
        <v>0</v>
      </c>
      <c r="CR245" s="26">
        <f t="shared" ref="CR245:DF245" si="462">IF(+$M13=CR$241,$AV13,0)</f>
        <v>0</v>
      </c>
      <c r="CS245" s="26">
        <f t="shared" si="462"/>
        <v>0</v>
      </c>
      <c r="CT245" s="26">
        <f t="shared" si="462"/>
        <v>0</v>
      </c>
      <c r="CU245" s="26">
        <f t="shared" si="462"/>
        <v>0</v>
      </c>
      <c r="CV245" s="26">
        <f t="shared" si="462"/>
        <v>0</v>
      </c>
      <c r="CW245" s="26">
        <f t="shared" si="462"/>
        <v>0</v>
      </c>
      <c r="CX245" s="26">
        <f t="shared" si="462"/>
        <v>0</v>
      </c>
      <c r="CY245" s="26">
        <f t="shared" si="462"/>
        <v>0</v>
      </c>
      <c r="CZ245" s="26">
        <f t="shared" si="462"/>
        <v>0</v>
      </c>
      <c r="DA245" s="26">
        <f t="shared" si="462"/>
        <v>0</v>
      </c>
      <c r="DB245" s="26">
        <f t="shared" si="462"/>
        <v>0</v>
      </c>
      <c r="DC245" s="26">
        <f t="shared" si="462"/>
        <v>0</v>
      </c>
      <c r="DD245" s="26">
        <f t="shared" si="462"/>
        <v>0</v>
      </c>
      <c r="DE245" s="26">
        <f t="shared" si="462"/>
        <v>0</v>
      </c>
      <c r="DF245" s="26">
        <f t="shared" si="462"/>
        <v>0</v>
      </c>
    </row>
    <row r="246" spans="61:110">
      <c r="BI246" s="26">
        <f t="shared" ref="BI246:CQ246" si="463">IF(+$M14=BI$241,$AV14,0)</f>
        <v>0</v>
      </c>
      <c r="BJ246" s="26">
        <f t="shared" si="463"/>
        <v>0</v>
      </c>
      <c r="BK246" s="26">
        <f t="shared" si="463"/>
        <v>0</v>
      </c>
      <c r="BL246" s="26">
        <f t="shared" si="463"/>
        <v>0</v>
      </c>
      <c r="BM246" s="26">
        <f t="shared" si="463"/>
        <v>0</v>
      </c>
      <c r="BN246" s="26">
        <f t="shared" si="463"/>
        <v>0</v>
      </c>
      <c r="BO246" s="26">
        <f t="shared" si="463"/>
        <v>0</v>
      </c>
      <c r="BP246" s="26">
        <f t="shared" si="463"/>
        <v>0</v>
      </c>
      <c r="BQ246" s="26">
        <f t="shared" si="463"/>
        <v>0</v>
      </c>
      <c r="BR246" s="26">
        <f t="shared" si="463"/>
        <v>0</v>
      </c>
      <c r="BS246" s="26">
        <f t="shared" si="463"/>
        <v>0</v>
      </c>
      <c r="BT246" s="26">
        <f t="shared" si="463"/>
        <v>0</v>
      </c>
      <c r="BU246" s="26">
        <f t="shared" si="463"/>
        <v>0</v>
      </c>
      <c r="BV246" s="26">
        <f t="shared" si="463"/>
        <v>0</v>
      </c>
      <c r="BW246" s="26">
        <f t="shared" si="463"/>
        <v>0</v>
      </c>
      <c r="BX246" s="26">
        <f t="shared" si="463"/>
        <v>0</v>
      </c>
      <c r="BY246" s="26">
        <f t="shared" si="463"/>
        <v>0</v>
      </c>
      <c r="BZ246" s="26">
        <f t="shared" si="463"/>
        <v>0</v>
      </c>
      <c r="CA246" s="26">
        <f t="shared" si="463"/>
        <v>0</v>
      </c>
      <c r="CB246" s="26">
        <f t="shared" si="463"/>
        <v>0</v>
      </c>
      <c r="CC246" s="26">
        <f t="shared" si="463"/>
        <v>0</v>
      </c>
      <c r="CD246" s="26">
        <f t="shared" si="463"/>
        <v>0</v>
      </c>
      <c r="CE246" s="26">
        <f t="shared" si="463"/>
        <v>0</v>
      </c>
      <c r="CF246" s="26">
        <f t="shared" si="463"/>
        <v>0</v>
      </c>
      <c r="CG246" s="26">
        <f t="shared" si="463"/>
        <v>0</v>
      </c>
      <c r="CH246" s="26">
        <f t="shared" si="463"/>
        <v>0</v>
      </c>
      <c r="CI246" s="26">
        <f t="shared" si="463"/>
        <v>0</v>
      </c>
      <c r="CJ246" s="26">
        <f t="shared" si="463"/>
        <v>0</v>
      </c>
      <c r="CK246" s="26">
        <f t="shared" si="463"/>
        <v>0</v>
      </c>
      <c r="CL246" s="26">
        <f t="shared" si="463"/>
        <v>0</v>
      </c>
      <c r="CM246" s="26">
        <f t="shared" si="463"/>
        <v>0</v>
      </c>
      <c r="CN246" s="26">
        <f t="shared" si="463"/>
        <v>0</v>
      </c>
      <c r="CO246" s="26">
        <f t="shared" si="463"/>
        <v>0</v>
      </c>
      <c r="CP246" s="26">
        <f t="shared" si="463"/>
        <v>0</v>
      </c>
      <c r="CQ246" s="26">
        <f t="shared" si="463"/>
        <v>0</v>
      </c>
      <c r="CR246" s="26">
        <f t="shared" ref="CR246:DF246" si="464">IF(+$M14=CR$241,$AV14,0)</f>
        <v>0</v>
      </c>
      <c r="CS246" s="26">
        <f t="shared" si="464"/>
        <v>0</v>
      </c>
      <c r="CT246" s="26">
        <f t="shared" si="464"/>
        <v>0</v>
      </c>
      <c r="CU246" s="26">
        <f t="shared" si="464"/>
        <v>0</v>
      </c>
      <c r="CV246" s="26">
        <f t="shared" si="464"/>
        <v>0</v>
      </c>
      <c r="CW246" s="26">
        <f t="shared" si="464"/>
        <v>0</v>
      </c>
      <c r="CX246" s="26">
        <f t="shared" si="464"/>
        <v>0</v>
      </c>
      <c r="CY246" s="26">
        <f t="shared" si="464"/>
        <v>0</v>
      </c>
      <c r="CZ246" s="26">
        <f t="shared" si="464"/>
        <v>0</v>
      </c>
      <c r="DA246" s="26">
        <f t="shared" si="464"/>
        <v>0</v>
      </c>
      <c r="DB246" s="26">
        <f t="shared" si="464"/>
        <v>0</v>
      </c>
      <c r="DC246" s="26">
        <f t="shared" si="464"/>
        <v>0</v>
      </c>
      <c r="DD246" s="26">
        <f t="shared" si="464"/>
        <v>0</v>
      </c>
      <c r="DE246" s="26">
        <f t="shared" si="464"/>
        <v>0</v>
      </c>
      <c r="DF246" s="26">
        <f t="shared" si="464"/>
        <v>0</v>
      </c>
    </row>
    <row r="247" spans="61:110">
      <c r="BI247" s="26">
        <f t="shared" ref="BI247:CQ247" si="465">IF(+$M15=BI$241,$AV15,0)</f>
        <v>0</v>
      </c>
      <c r="BJ247" s="26">
        <f t="shared" si="465"/>
        <v>0</v>
      </c>
      <c r="BK247" s="26">
        <f t="shared" si="465"/>
        <v>0</v>
      </c>
      <c r="BL247" s="26">
        <f t="shared" si="465"/>
        <v>0</v>
      </c>
      <c r="BM247" s="26">
        <f t="shared" si="465"/>
        <v>0</v>
      </c>
      <c r="BN247" s="26">
        <f t="shared" si="465"/>
        <v>0</v>
      </c>
      <c r="BO247" s="26">
        <f t="shared" si="465"/>
        <v>0</v>
      </c>
      <c r="BP247" s="26">
        <f t="shared" si="465"/>
        <v>0</v>
      </c>
      <c r="BQ247" s="26">
        <f t="shared" si="465"/>
        <v>0</v>
      </c>
      <c r="BR247" s="26">
        <f t="shared" si="465"/>
        <v>0</v>
      </c>
      <c r="BS247" s="26">
        <f t="shared" si="465"/>
        <v>0</v>
      </c>
      <c r="BT247" s="26">
        <f t="shared" si="465"/>
        <v>0</v>
      </c>
      <c r="BU247" s="26">
        <f t="shared" si="465"/>
        <v>0</v>
      </c>
      <c r="BV247" s="26">
        <f t="shared" si="465"/>
        <v>0</v>
      </c>
      <c r="BW247" s="26">
        <f t="shared" si="465"/>
        <v>0</v>
      </c>
      <c r="BX247" s="26">
        <f t="shared" si="465"/>
        <v>0</v>
      </c>
      <c r="BY247" s="26">
        <f t="shared" si="465"/>
        <v>0</v>
      </c>
      <c r="BZ247" s="26">
        <f t="shared" si="465"/>
        <v>0</v>
      </c>
      <c r="CA247" s="26">
        <f t="shared" si="465"/>
        <v>0</v>
      </c>
      <c r="CB247" s="26">
        <f t="shared" si="465"/>
        <v>0</v>
      </c>
      <c r="CC247" s="26">
        <f t="shared" si="465"/>
        <v>0</v>
      </c>
      <c r="CD247" s="26">
        <f t="shared" si="465"/>
        <v>0</v>
      </c>
      <c r="CE247" s="26">
        <f t="shared" si="465"/>
        <v>0</v>
      </c>
      <c r="CF247" s="26">
        <f t="shared" si="465"/>
        <v>0</v>
      </c>
      <c r="CG247" s="26">
        <f t="shared" si="465"/>
        <v>0</v>
      </c>
      <c r="CH247" s="26">
        <f t="shared" si="465"/>
        <v>0</v>
      </c>
      <c r="CI247" s="26">
        <f t="shared" si="465"/>
        <v>0</v>
      </c>
      <c r="CJ247" s="26">
        <f t="shared" si="465"/>
        <v>0</v>
      </c>
      <c r="CK247" s="26">
        <f t="shared" si="465"/>
        <v>0</v>
      </c>
      <c r="CL247" s="26">
        <f t="shared" si="465"/>
        <v>0</v>
      </c>
      <c r="CM247" s="26">
        <f t="shared" si="465"/>
        <v>0</v>
      </c>
      <c r="CN247" s="26">
        <f t="shared" si="465"/>
        <v>0</v>
      </c>
      <c r="CO247" s="26">
        <f t="shared" si="465"/>
        <v>0</v>
      </c>
      <c r="CP247" s="26">
        <f t="shared" si="465"/>
        <v>0</v>
      </c>
      <c r="CQ247" s="26">
        <f t="shared" si="465"/>
        <v>0</v>
      </c>
      <c r="CR247" s="26">
        <f t="shared" ref="CR247:DF247" si="466">IF(+$M15=CR$241,$AV15,0)</f>
        <v>0</v>
      </c>
      <c r="CS247" s="26">
        <f t="shared" si="466"/>
        <v>0</v>
      </c>
      <c r="CT247" s="26">
        <f t="shared" si="466"/>
        <v>0</v>
      </c>
      <c r="CU247" s="26">
        <f t="shared" si="466"/>
        <v>0</v>
      </c>
      <c r="CV247" s="26">
        <f t="shared" si="466"/>
        <v>0</v>
      </c>
      <c r="CW247" s="26">
        <f t="shared" si="466"/>
        <v>0</v>
      </c>
      <c r="CX247" s="26">
        <f t="shared" si="466"/>
        <v>0</v>
      </c>
      <c r="CY247" s="26">
        <f t="shared" si="466"/>
        <v>0</v>
      </c>
      <c r="CZ247" s="26">
        <f t="shared" si="466"/>
        <v>0</v>
      </c>
      <c r="DA247" s="26">
        <f t="shared" si="466"/>
        <v>0</v>
      </c>
      <c r="DB247" s="26">
        <f t="shared" si="466"/>
        <v>0</v>
      </c>
      <c r="DC247" s="26">
        <f t="shared" si="466"/>
        <v>0</v>
      </c>
      <c r="DD247" s="26">
        <f t="shared" si="466"/>
        <v>0</v>
      </c>
      <c r="DE247" s="26">
        <f t="shared" si="466"/>
        <v>0</v>
      </c>
      <c r="DF247" s="26">
        <f t="shared" si="466"/>
        <v>0</v>
      </c>
    </row>
    <row r="248" spans="61:110">
      <c r="BI248" s="26">
        <f t="shared" ref="BI248:CQ248" si="467">IF(+$M16=BI$241,$AV16,0)</f>
        <v>0</v>
      </c>
      <c r="BJ248" s="26">
        <f t="shared" si="467"/>
        <v>0</v>
      </c>
      <c r="BK248" s="26">
        <f t="shared" si="467"/>
        <v>0</v>
      </c>
      <c r="BL248" s="26">
        <f t="shared" si="467"/>
        <v>0</v>
      </c>
      <c r="BM248" s="26">
        <f t="shared" si="467"/>
        <v>0</v>
      </c>
      <c r="BN248" s="26">
        <f t="shared" si="467"/>
        <v>0</v>
      </c>
      <c r="BO248" s="26">
        <f t="shared" si="467"/>
        <v>0</v>
      </c>
      <c r="BP248" s="26">
        <f t="shared" si="467"/>
        <v>0</v>
      </c>
      <c r="BQ248" s="26">
        <f t="shared" si="467"/>
        <v>0</v>
      </c>
      <c r="BR248" s="26">
        <f t="shared" si="467"/>
        <v>0</v>
      </c>
      <c r="BS248" s="26">
        <f t="shared" si="467"/>
        <v>0</v>
      </c>
      <c r="BT248" s="26">
        <f t="shared" si="467"/>
        <v>0</v>
      </c>
      <c r="BU248" s="26">
        <f t="shared" si="467"/>
        <v>0</v>
      </c>
      <c r="BV248" s="26">
        <f t="shared" si="467"/>
        <v>0</v>
      </c>
      <c r="BW248" s="26">
        <f t="shared" si="467"/>
        <v>0</v>
      </c>
      <c r="BX248" s="26">
        <f t="shared" si="467"/>
        <v>0</v>
      </c>
      <c r="BY248" s="26">
        <f t="shared" si="467"/>
        <v>0</v>
      </c>
      <c r="BZ248" s="26">
        <f t="shared" si="467"/>
        <v>0</v>
      </c>
      <c r="CA248" s="26">
        <f t="shared" si="467"/>
        <v>0</v>
      </c>
      <c r="CB248" s="26">
        <f t="shared" si="467"/>
        <v>0</v>
      </c>
      <c r="CC248" s="26">
        <f t="shared" si="467"/>
        <v>0</v>
      </c>
      <c r="CD248" s="26">
        <f t="shared" si="467"/>
        <v>0</v>
      </c>
      <c r="CE248" s="26">
        <f t="shared" si="467"/>
        <v>0</v>
      </c>
      <c r="CF248" s="26">
        <f t="shared" si="467"/>
        <v>0</v>
      </c>
      <c r="CG248" s="26">
        <f t="shared" si="467"/>
        <v>0</v>
      </c>
      <c r="CH248" s="26">
        <f t="shared" si="467"/>
        <v>0</v>
      </c>
      <c r="CI248" s="26">
        <f t="shared" si="467"/>
        <v>0</v>
      </c>
      <c r="CJ248" s="26">
        <f t="shared" si="467"/>
        <v>0</v>
      </c>
      <c r="CK248" s="26">
        <f t="shared" si="467"/>
        <v>0</v>
      </c>
      <c r="CL248" s="26">
        <f t="shared" si="467"/>
        <v>0</v>
      </c>
      <c r="CM248" s="26">
        <f t="shared" si="467"/>
        <v>0</v>
      </c>
      <c r="CN248" s="26">
        <f t="shared" si="467"/>
        <v>0</v>
      </c>
      <c r="CO248" s="26">
        <f t="shared" si="467"/>
        <v>0</v>
      </c>
      <c r="CP248" s="26">
        <f t="shared" si="467"/>
        <v>0</v>
      </c>
      <c r="CQ248" s="26">
        <f t="shared" si="467"/>
        <v>0</v>
      </c>
      <c r="CR248" s="26">
        <f t="shared" ref="CR248:DF248" si="468">IF(+$M16=CR$241,$AV16,0)</f>
        <v>0</v>
      </c>
      <c r="CS248" s="26">
        <f t="shared" si="468"/>
        <v>0</v>
      </c>
      <c r="CT248" s="26">
        <f t="shared" si="468"/>
        <v>0</v>
      </c>
      <c r="CU248" s="26">
        <f t="shared" si="468"/>
        <v>0</v>
      </c>
      <c r="CV248" s="26">
        <f t="shared" si="468"/>
        <v>0</v>
      </c>
      <c r="CW248" s="26">
        <f t="shared" si="468"/>
        <v>0</v>
      </c>
      <c r="CX248" s="26">
        <f t="shared" si="468"/>
        <v>0</v>
      </c>
      <c r="CY248" s="26">
        <f t="shared" si="468"/>
        <v>0</v>
      </c>
      <c r="CZ248" s="26">
        <f t="shared" si="468"/>
        <v>0</v>
      </c>
      <c r="DA248" s="26">
        <f t="shared" si="468"/>
        <v>0</v>
      </c>
      <c r="DB248" s="26">
        <f t="shared" si="468"/>
        <v>0</v>
      </c>
      <c r="DC248" s="26">
        <f t="shared" si="468"/>
        <v>0</v>
      </c>
      <c r="DD248" s="26">
        <f t="shared" si="468"/>
        <v>0</v>
      </c>
      <c r="DE248" s="26">
        <f t="shared" si="468"/>
        <v>0</v>
      </c>
      <c r="DF248" s="26">
        <f t="shared" si="468"/>
        <v>0</v>
      </c>
    </row>
    <row r="249" spans="61:110">
      <c r="BI249" s="26">
        <f t="shared" ref="BI249:CQ249" si="469">IF(+$M17=BI$241,$AV17,0)</f>
        <v>0</v>
      </c>
      <c r="BJ249" s="26">
        <f t="shared" si="469"/>
        <v>0</v>
      </c>
      <c r="BK249" s="26">
        <f t="shared" si="469"/>
        <v>0</v>
      </c>
      <c r="BL249" s="26">
        <f t="shared" si="469"/>
        <v>0</v>
      </c>
      <c r="BM249" s="26">
        <f t="shared" si="469"/>
        <v>0</v>
      </c>
      <c r="BN249" s="26">
        <f t="shared" si="469"/>
        <v>0</v>
      </c>
      <c r="BO249" s="26">
        <f t="shared" si="469"/>
        <v>0</v>
      </c>
      <c r="BP249" s="26">
        <f t="shared" si="469"/>
        <v>0</v>
      </c>
      <c r="BQ249" s="26">
        <f t="shared" si="469"/>
        <v>0</v>
      </c>
      <c r="BR249" s="26">
        <f t="shared" si="469"/>
        <v>0</v>
      </c>
      <c r="BS249" s="26">
        <f t="shared" si="469"/>
        <v>0</v>
      </c>
      <c r="BT249" s="26">
        <f t="shared" si="469"/>
        <v>0</v>
      </c>
      <c r="BU249" s="26">
        <f t="shared" si="469"/>
        <v>0</v>
      </c>
      <c r="BV249" s="26">
        <f t="shared" si="469"/>
        <v>0</v>
      </c>
      <c r="BW249" s="26">
        <f t="shared" si="469"/>
        <v>0</v>
      </c>
      <c r="BX249" s="26">
        <f t="shared" si="469"/>
        <v>0</v>
      </c>
      <c r="BY249" s="26">
        <f t="shared" si="469"/>
        <v>0</v>
      </c>
      <c r="BZ249" s="26">
        <f t="shared" si="469"/>
        <v>0</v>
      </c>
      <c r="CA249" s="26">
        <f t="shared" si="469"/>
        <v>0</v>
      </c>
      <c r="CB249" s="26">
        <f t="shared" si="469"/>
        <v>0</v>
      </c>
      <c r="CC249" s="26">
        <f t="shared" si="469"/>
        <v>0</v>
      </c>
      <c r="CD249" s="26">
        <f t="shared" si="469"/>
        <v>0</v>
      </c>
      <c r="CE249" s="26">
        <f t="shared" si="469"/>
        <v>0</v>
      </c>
      <c r="CF249" s="26">
        <f t="shared" si="469"/>
        <v>0</v>
      </c>
      <c r="CG249" s="26">
        <f t="shared" si="469"/>
        <v>0</v>
      </c>
      <c r="CH249" s="26">
        <f t="shared" si="469"/>
        <v>0</v>
      </c>
      <c r="CI249" s="26">
        <f t="shared" si="469"/>
        <v>0</v>
      </c>
      <c r="CJ249" s="26">
        <f t="shared" si="469"/>
        <v>0</v>
      </c>
      <c r="CK249" s="26">
        <f t="shared" si="469"/>
        <v>0</v>
      </c>
      <c r="CL249" s="26">
        <f t="shared" si="469"/>
        <v>0</v>
      </c>
      <c r="CM249" s="26">
        <f t="shared" si="469"/>
        <v>0</v>
      </c>
      <c r="CN249" s="26">
        <f t="shared" si="469"/>
        <v>0</v>
      </c>
      <c r="CO249" s="26">
        <f t="shared" si="469"/>
        <v>0</v>
      </c>
      <c r="CP249" s="26">
        <f t="shared" si="469"/>
        <v>0</v>
      </c>
      <c r="CQ249" s="26">
        <f t="shared" si="469"/>
        <v>0</v>
      </c>
      <c r="CR249" s="26">
        <f t="shared" ref="CR249:DF249" si="470">IF(+$M17=CR$241,$AV17,0)</f>
        <v>0</v>
      </c>
      <c r="CS249" s="26">
        <f t="shared" si="470"/>
        <v>0</v>
      </c>
      <c r="CT249" s="26">
        <f t="shared" si="470"/>
        <v>0</v>
      </c>
      <c r="CU249" s="26">
        <f t="shared" si="470"/>
        <v>0</v>
      </c>
      <c r="CV249" s="26">
        <f t="shared" si="470"/>
        <v>0</v>
      </c>
      <c r="CW249" s="26">
        <f t="shared" si="470"/>
        <v>0</v>
      </c>
      <c r="CX249" s="26">
        <f t="shared" si="470"/>
        <v>0</v>
      </c>
      <c r="CY249" s="26">
        <f t="shared" si="470"/>
        <v>0</v>
      </c>
      <c r="CZ249" s="26">
        <f t="shared" si="470"/>
        <v>0</v>
      </c>
      <c r="DA249" s="26">
        <f t="shared" si="470"/>
        <v>0</v>
      </c>
      <c r="DB249" s="26">
        <f t="shared" si="470"/>
        <v>0</v>
      </c>
      <c r="DC249" s="26">
        <f t="shared" si="470"/>
        <v>0</v>
      </c>
      <c r="DD249" s="26">
        <f t="shared" si="470"/>
        <v>0</v>
      </c>
      <c r="DE249" s="26">
        <f t="shared" si="470"/>
        <v>0</v>
      </c>
      <c r="DF249" s="26">
        <f t="shared" si="470"/>
        <v>0</v>
      </c>
    </row>
    <row r="250" spans="61:110">
      <c r="BI250" s="26">
        <f t="shared" ref="BI250:CQ250" si="471">IF(+$M18=BI$241,$AV18,0)</f>
        <v>0</v>
      </c>
      <c r="BJ250" s="26">
        <f t="shared" si="471"/>
        <v>0</v>
      </c>
      <c r="BK250" s="26">
        <f t="shared" si="471"/>
        <v>0</v>
      </c>
      <c r="BL250" s="26">
        <f t="shared" si="471"/>
        <v>0</v>
      </c>
      <c r="BM250" s="26">
        <f t="shared" si="471"/>
        <v>0</v>
      </c>
      <c r="BN250" s="26">
        <f t="shared" si="471"/>
        <v>0</v>
      </c>
      <c r="BO250" s="26">
        <f t="shared" si="471"/>
        <v>0</v>
      </c>
      <c r="BP250" s="26">
        <f t="shared" si="471"/>
        <v>0</v>
      </c>
      <c r="BQ250" s="26">
        <f t="shared" si="471"/>
        <v>0</v>
      </c>
      <c r="BR250" s="26">
        <f t="shared" si="471"/>
        <v>0</v>
      </c>
      <c r="BS250" s="26">
        <f t="shared" si="471"/>
        <v>0</v>
      </c>
      <c r="BT250" s="26">
        <f t="shared" si="471"/>
        <v>0</v>
      </c>
      <c r="BU250" s="26">
        <f t="shared" si="471"/>
        <v>0</v>
      </c>
      <c r="BV250" s="26">
        <f t="shared" si="471"/>
        <v>0</v>
      </c>
      <c r="BW250" s="26">
        <f t="shared" si="471"/>
        <v>0</v>
      </c>
      <c r="BX250" s="26">
        <f t="shared" si="471"/>
        <v>0</v>
      </c>
      <c r="BY250" s="26">
        <f t="shared" si="471"/>
        <v>0</v>
      </c>
      <c r="BZ250" s="26">
        <f t="shared" si="471"/>
        <v>0</v>
      </c>
      <c r="CA250" s="26">
        <f t="shared" si="471"/>
        <v>0</v>
      </c>
      <c r="CB250" s="26">
        <f t="shared" si="471"/>
        <v>0</v>
      </c>
      <c r="CC250" s="26">
        <f t="shared" si="471"/>
        <v>0</v>
      </c>
      <c r="CD250" s="26">
        <f t="shared" si="471"/>
        <v>0</v>
      </c>
      <c r="CE250" s="26">
        <f t="shared" si="471"/>
        <v>0</v>
      </c>
      <c r="CF250" s="26">
        <f t="shared" si="471"/>
        <v>0</v>
      </c>
      <c r="CG250" s="26">
        <f t="shared" si="471"/>
        <v>0</v>
      </c>
      <c r="CH250" s="26">
        <f t="shared" si="471"/>
        <v>0</v>
      </c>
      <c r="CI250" s="26">
        <f t="shared" si="471"/>
        <v>0</v>
      </c>
      <c r="CJ250" s="26">
        <f t="shared" si="471"/>
        <v>0</v>
      </c>
      <c r="CK250" s="26">
        <f t="shared" si="471"/>
        <v>0</v>
      </c>
      <c r="CL250" s="26">
        <f t="shared" si="471"/>
        <v>0</v>
      </c>
      <c r="CM250" s="26">
        <f t="shared" si="471"/>
        <v>0</v>
      </c>
      <c r="CN250" s="26">
        <f t="shared" si="471"/>
        <v>0</v>
      </c>
      <c r="CO250" s="26">
        <f t="shared" si="471"/>
        <v>0</v>
      </c>
      <c r="CP250" s="26">
        <f t="shared" si="471"/>
        <v>0</v>
      </c>
      <c r="CQ250" s="26">
        <f t="shared" si="471"/>
        <v>0</v>
      </c>
      <c r="CR250" s="26">
        <f t="shared" ref="CR250:DF250" si="472">IF(+$M18=CR$241,$AV18,0)</f>
        <v>0</v>
      </c>
      <c r="CS250" s="26">
        <f t="shared" si="472"/>
        <v>0</v>
      </c>
      <c r="CT250" s="26">
        <f t="shared" si="472"/>
        <v>0</v>
      </c>
      <c r="CU250" s="26">
        <f t="shared" si="472"/>
        <v>0</v>
      </c>
      <c r="CV250" s="26">
        <f t="shared" si="472"/>
        <v>0</v>
      </c>
      <c r="CW250" s="26">
        <f t="shared" si="472"/>
        <v>0</v>
      </c>
      <c r="CX250" s="26">
        <f t="shared" si="472"/>
        <v>0</v>
      </c>
      <c r="CY250" s="26">
        <f t="shared" si="472"/>
        <v>0</v>
      </c>
      <c r="CZ250" s="26">
        <f t="shared" si="472"/>
        <v>0</v>
      </c>
      <c r="DA250" s="26">
        <f t="shared" si="472"/>
        <v>0</v>
      </c>
      <c r="DB250" s="26">
        <f t="shared" si="472"/>
        <v>0</v>
      </c>
      <c r="DC250" s="26">
        <f t="shared" si="472"/>
        <v>0</v>
      </c>
      <c r="DD250" s="26">
        <f t="shared" si="472"/>
        <v>0</v>
      </c>
      <c r="DE250" s="26">
        <f t="shared" si="472"/>
        <v>0</v>
      </c>
      <c r="DF250" s="26">
        <f t="shared" si="472"/>
        <v>0</v>
      </c>
    </row>
    <row r="251" spans="61:110">
      <c r="BI251" s="26">
        <f t="shared" ref="BI251:CQ251" si="473">IF(+$M19=BI$241,$AV19,0)</f>
        <v>0</v>
      </c>
      <c r="BJ251" s="26">
        <f t="shared" si="473"/>
        <v>0</v>
      </c>
      <c r="BK251" s="26">
        <f t="shared" si="473"/>
        <v>0</v>
      </c>
      <c r="BL251" s="26">
        <f t="shared" si="473"/>
        <v>0</v>
      </c>
      <c r="BM251" s="26">
        <f t="shared" si="473"/>
        <v>0</v>
      </c>
      <c r="BN251" s="26">
        <f t="shared" si="473"/>
        <v>0</v>
      </c>
      <c r="BO251" s="26">
        <f t="shared" si="473"/>
        <v>0</v>
      </c>
      <c r="BP251" s="26">
        <f t="shared" si="473"/>
        <v>0</v>
      </c>
      <c r="BQ251" s="26">
        <f t="shared" si="473"/>
        <v>0</v>
      </c>
      <c r="BR251" s="26">
        <f t="shared" si="473"/>
        <v>0</v>
      </c>
      <c r="BS251" s="26">
        <f t="shared" si="473"/>
        <v>0</v>
      </c>
      <c r="BT251" s="26">
        <f t="shared" si="473"/>
        <v>0</v>
      </c>
      <c r="BU251" s="26">
        <f t="shared" si="473"/>
        <v>0</v>
      </c>
      <c r="BV251" s="26">
        <f t="shared" si="473"/>
        <v>0</v>
      </c>
      <c r="BW251" s="26">
        <f t="shared" si="473"/>
        <v>0</v>
      </c>
      <c r="BX251" s="26">
        <f t="shared" si="473"/>
        <v>0</v>
      </c>
      <c r="BY251" s="26">
        <f t="shared" si="473"/>
        <v>0</v>
      </c>
      <c r="BZ251" s="26">
        <f t="shared" si="473"/>
        <v>0</v>
      </c>
      <c r="CA251" s="26">
        <f t="shared" si="473"/>
        <v>0</v>
      </c>
      <c r="CB251" s="26">
        <f t="shared" si="473"/>
        <v>0</v>
      </c>
      <c r="CC251" s="26">
        <f t="shared" si="473"/>
        <v>0</v>
      </c>
      <c r="CD251" s="26">
        <f t="shared" si="473"/>
        <v>0</v>
      </c>
      <c r="CE251" s="26">
        <f t="shared" si="473"/>
        <v>0</v>
      </c>
      <c r="CF251" s="26">
        <f t="shared" si="473"/>
        <v>0</v>
      </c>
      <c r="CG251" s="26">
        <f t="shared" si="473"/>
        <v>0</v>
      </c>
      <c r="CH251" s="26">
        <f t="shared" si="473"/>
        <v>0</v>
      </c>
      <c r="CI251" s="26">
        <f t="shared" si="473"/>
        <v>0</v>
      </c>
      <c r="CJ251" s="26">
        <f t="shared" si="473"/>
        <v>0</v>
      </c>
      <c r="CK251" s="26">
        <f t="shared" si="473"/>
        <v>0</v>
      </c>
      <c r="CL251" s="26">
        <f t="shared" si="473"/>
        <v>0</v>
      </c>
      <c r="CM251" s="26">
        <f t="shared" si="473"/>
        <v>0</v>
      </c>
      <c r="CN251" s="26">
        <f t="shared" si="473"/>
        <v>0</v>
      </c>
      <c r="CO251" s="26">
        <f t="shared" si="473"/>
        <v>0</v>
      </c>
      <c r="CP251" s="26">
        <f t="shared" si="473"/>
        <v>0</v>
      </c>
      <c r="CQ251" s="26">
        <f t="shared" si="473"/>
        <v>0</v>
      </c>
      <c r="CR251" s="26">
        <f t="shared" ref="CR251:DF251" si="474">IF(+$M19=CR$241,$AV19,0)</f>
        <v>0</v>
      </c>
      <c r="CS251" s="26">
        <f t="shared" si="474"/>
        <v>0</v>
      </c>
      <c r="CT251" s="26">
        <f t="shared" si="474"/>
        <v>0</v>
      </c>
      <c r="CU251" s="26">
        <f t="shared" si="474"/>
        <v>0</v>
      </c>
      <c r="CV251" s="26">
        <f t="shared" si="474"/>
        <v>0</v>
      </c>
      <c r="CW251" s="26">
        <f t="shared" si="474"/>
        <v>0</v>
      </c>
      <c r="CX251" s="26">
        <f t="shared" si="474"/>
        <v>0</v>
      </c>
      <c r="CY251" s="26">
        <f t="shared" si="474"/>
        <v>0</v>
      </c>
      <c r="CZ251" s="26">
        <f t="shared" si="474"/>
        <v>0</v>
      </c>
      <c r="DA251" s="26">
        <f t="shared" si="474"/>
        <v>0</v>
      </c>
      <c r="DB251" s="26">
        <f t="shared" si="474"/>
        <v>0</v>
      </c>
      <c r="DC251" s="26">
        <f t="shared" si="474"/>
        <v>0</v>
      </c>
      <c r="DD251" s="26">
        <f t="shared" si="474"/>
        <v>0</v>
      </c>
      <c r="DE251" s="26">
        <f t="shared" si="474"/>
        <v>0</v>
      </c>
      <c r="DF251" s="26">
        <f t="shared" si="474"/>
        <v>0</v>
      </c>
    </row>
    <row r="252" spans="61:110">
      <c r="BI252" s="26">
        <f t="shared" ref="BI252:CQ252" si="475">IF(+$M20=BI$241,$AV20,0)</f>
        <v>0</v>
      </c>
      <c r="BJ252" s="26">
        <f t="shared" si="475"/>
        <v>0</v>
      </c>
      <c r="BK252" s="26">
        <f t="shared" si="475"/>
        <v>0</v>
      </c>
      <c r="BL252" s="26">
        <f t="shared" si="475"/>
        <v>0</v>
      </c>
      <c r="BM252" s="26">
        <f t="shared" si="475"/>
        <v>0</v>
      </c>
      <c r="BN252" s="26">
        <f t="shared" si="475"/>
        <v>0</v>
      </c>
      <c r="BO252" s="26">
        <f t="shared" si="475"/>
        <v>0</v>
      </c>
      <c r="BP252" s="26">
        <f t="shared" si="475"/>
        <v>0</v>
      </c>
      <c r="BQ252" s="26">
        <f t="shared" si="475"/>
        <v>0</v>
      </c>
      <c r="BR252" s="26">
        <f t="shared" si="475"/>
        <v>0</v>
      </c>
      <c r="BS252" s="26">
        <f t="shared" si="475"/>
        <v>0</v>
      </c>
      <c r="BT252" s="26">
        <f t="shared" si="475"/>
        <v>0</v>
      </c>
      <c r="BU252" s="26">
        <f t="shared" si="475"/>
        <v>0</v>
      </c>
      <c r="BV252" s="26">
        <f t="shared" si="475"/>
        <v>0</v>
      </c>
      <c r="BW252" s="26">
        <f t="shared" si="475"/>
        <v>0</v>
      </c>
      <c r="BX252" s="26">
        <f t="shared" si="475"/>
        <v>0</v>
      </c>
      <c r="BY252" s="26">
        <f t="shared" si="475"/>
        <v>0</v>
      </c>
      <c r="BZ252" s="26">
        <f t="shared" si="475"/>
        <v>0</v>
      </c>
      <c r="CA252" s="26">
        <f t="shared" si="475"/>
        <v>0</v>
      </c>
      <c r="CB252" s="26">
        <f t="shared" si="475"/>
        <v>0</v>
      </c>
      <c r="CC252" s="26">
        <f t="shared" si="475"/>
        <v>0</v>
      </c>
      <c r="CD252" s="26">
        <f t="shared" si="475"/>
        <v>0</v>
      </c>
      <c r="CE252" s="26">
        <f t="shared" si="475"/>
        <v>0</v>
      </c>
      <c r="CF252" s="26">
        <f t="shared" si="475"/>
        <v>0</v>
      </c>
      <c r="CG252" s="26">
        <f t="shared" si="475"/>
        <v>0</v>
      </c>
      <c r="CH252" s="26">
        <f t="shared" si="475"/>
        <v>0</v>
      </c>
      <c r="CI252" s="26">
        <f t="shared" si="475"/>
        <v>0</v>
      </c>
      <c r="CJ252" s="26">
        <f t="shared" si="475"/>
        <v>0</v>
      </c>
      <c r="CK252" s="26">
        <f t="shared" si="475"/>
        <v>0</v>
      </c>
      <c r="CL252" s="26">
        <f t="shared" si="475"/>
        <v>0</v>
      </c>
      <c r="CM252" s="26">
        <f t="shared" si="475"/>
        <v>0</v>
      </c>
      <c r="CN252" s="26">
        <f t="shared" si="475"/>
        <v>0</v>
      </c>
      <c r="CO252" s="26">
        <f t="shared" si="475"/>
        <v>0</v>
      </c>
      <c r="CP252" s="26">
        <f t="shared" si="475"/>
        <v>0</v>
      </c>
      <c r="CQ252" s="26">
        <f t="shared" si="475"/>
        <v>0</v>
      </c>
      <c r="CR252" s="26">
        <f t="shared" ref="CR252:DF252" si="476">IF(+$M20=CR$241,$AV20,0)</f>
        <v>0</v>
      </c>
      <c r="CS252" s="26">
        <f t="shared" si="476"/>
        <v>0</v>
      </c>
      <c r="CT252" s="26">
        <f t="shared" si="476"/>
        <v>0</v>
      </c>
      <c r="CU252" s="26">
        <f t="shared" si="476"/>
        <v>0</v>
      </c>
      <c r="CV252" s="26">
        <f t="shared" si="476"/>
        <v>0</v>
      </c>
      <c r="CW252" s="26">
        <f t="shared" si="476"/>
        <v>0</v>
      </c>
      <c r="CX252" s="26">
        <f t="shared" si="476"/>
        <v>0</v>
      </c>
      <c r="CY252" s="26">
        <f t="shared" si="476"/>
        <v>0</v>
      </c>
      <c r="CZ252" s="26">
        <f t="shared" si="476"/>
        <v>0</v>
      </c>
      <c r="DA252" s="26">
        <f t="shared" si="476"/>
        <v>0</v>
      </c>
      <c r="DB252" s="26">
        <f t="shared" si="476"/>
        <v>0</v>
      </c>
      <c r="DC252" s="26">
        <f t="shared" si="476"/>
        <v>0</v>
      </c>
      <c r="DD252" s="26">
        <f t="shared" si="476"/>
        <v>0</v>
      </c>
      <c r="DE252" s="26">
        <f t="shared" si="476"/>
        <v>0</v>
      </c>
      <c r="DF252" s="26">
        <f t="shared" si="476"/>
        <v>0</v>
      </c>
    </row>
    <row r="253" spans="61:110">
      <c r="BI253" s="26">
        <f t="shared" ref="BI253:CQ253" si="477">IF(+$M21=BI$241,$AV21,0)</f>
        <v>0</v>
      </c>
      <c r="BJ253" s="26">
        <f t="shared" si="477"/>
        <v>0</v>
      </c>
      <c r="BK253" s="26">
        <f t="shared" si="477"/>
        <v>0</v>
      </c>
      <c r="BL253" s="26">
        <f t="shared" si="477"/>
        <v>0</v>
      </c>
      <c r="BM253" s="26">
        <f t="shared" si="477"/>
        <v>0</v>
      </c>
      <c r="BN253" s="26">
        <f t="shared" si="477"/>
        <v>0</v>
      </c>
      <c r="BO253" s="26">
        <f t="shared" si="477"/>
        <v>0</v>
      </c>
      <c r="BP253" s="26">
        <f t="shared" si="477"/>
        <v>0</v>
      </c>
      <c r="BQ253" s="26">
        <f t="shared" si="477"/>
        <v>0</v>
      </c>
      <c r="BR253" s="26">
        <f t="shared" si="477"/>
        <v>0</v>
      </c>
      <c r="BS253" s="26">
        <f t="shared" si="477"/>
        <v>0</v>
      </c>
      <c r="BT253" s="26">
        <f t="shared" si="477"/>
        <v>0</v>
      </c>
      <c r="BU253" s="26">
        <f t="shared" si="477"/>
        <v>0</v>
      </c>
      <c r="BV253" s="26">
        <f t="shared" si="477"/>
        <v>0</v>
      </c>
      <c r="BW253" s="26">
        <f t="shared" si="477"/>
        <v>0</v>
      </c>
      <c r="BX253" s="26">
        <f t="shared" si="477"/>
        <v>0</v>
      </c>
      <c r="BY253" s="26">
        <f t="shared" si="477"/>
        <v>0</v>
      </c>
      <c r="BZ253" s="26">
        <f t="shared" si="477"/>
        <v>0</v>
      </c>
      <c r="CA253" s="26">
        <f t="shared" si="477"/>
        <v>0</v>
      </c>
      <c r="CB253" s="26">
        <f t="shared" si="477"/>
        <v>0</v>
      </c>
      <c r="CC253" s="26">
        <f t="shared" si="477"/>
        <v>0</v>
      </c>
      <c r="CD253" s="26">
        <f t="shared" si="477"/>
        <v>0</v>
      </c>
      <c r="CE253" s="26">
        <f t="shared" si="477"/>
        <v>0</v>
      </c>
      <c r="CF253" s="26">
        <f t="shared" si="477"/>
        <v>0</v>
      </c>
      <c r="CG253" s="26">
        <f t="shared" si="477"/>
        <v>0</v>
      </c>
      <c r="CH253" s="26">
        <f t="shared" si="477"/>
        <v>0</v>
      </c>
      <c r="CI253" s="26">
        <f t="shared" si="477"/>
        <v>0</v>
      </c>
      <c r="CJ253" s="26">
        <f t="shared" si="477"/>
        <v>0</v>
      </c>
      <c r="CK253" s="26">
        <f t="shared" si="477"/>
        <v>0</v>
      </c>
      <c r="CL253" s="26">
        <f t="shared" si="477"/>
        <v>0</v>
      </c>
      <c r="CM253" s="26">
        <f t="shared" si="477"/>
        <v>0</v>
      </c>
      <c r="CN253" s="26">
        <f t="shared" si="477"/>
        <v>0</v>
      </c>
      <c r="CO253" s="26">
        <f t="shared" si="477"/>
        <v>0</v>
      </c>
      <c r="CP253" s="26">
        <f t="shared" si="477"/>
        <v>0</v>
      </c>
      <c r="CQ253" s="26">
        <f t="shared" si="477"/>
        <v>0</v>
      </c>
      <c r="CR253" s="26">
        <f t="shared" ref="CR253:DF253" si="478">IF(+$M21=CR$241,$AV21,0)</f>
        <v>0</v>
      </c>
      <c r="CS253" s="26">
        <f t="shared" si="478"/>
        <v>0</v>
      </c>
      <c r="CT253" s="26">
        <f t="shared" si="478"/>
        <v>0</v>
      </c>
      <c r="CU253" s="26">
        <f t="shared" si="478"/>
        <v>0</v>
      </c>
      <c r="CV253" s="26">
        <f t="shared" si="478"/>
        <v>0</v>
      </c>
      <c r="CW253" s="26">
        <f t="shared" si="478"/>
        <v>0</v>
      </c>
      <c r="CX253" s="26">
        <f t="shared" si="478"/>
        <v>0</v>
      </c>
      <c r="CY253" s="26">
        <f t="shared" si="478"/>
        <v>0</v>
      </c>
      <c r="CZ253" s="26">
        <f t="shared" si="478"/>
        <v>0</v>
      </c>
      <c r="DA253" s="26">
        <f t="shared" si="478"/>
        <v>0</v>
      </c>
      <c r="DB253" s="26">
        <f t="shared" si="478"/>
        <v>0</v>
      </c>
      <c r="DC253" s="26">
        <f t="shared" si="478"/>
        <v>0</v>
      </c>
      <c r="DD253" s="26">
        <f t="shared" si="478"/>
        <v>0</v>
      </c>
      <c r="DE253" s="26">
        <f t="shared" si="478"/>
        <v>0</v>
      </c>
      <c r="DF253" s="26">
        <f t="shared" si="478"/>
        <v>0</v>
      </c>
    </row>
    <row r="254" spans="61:110">
      <c r="BI254" s="26">
        <f t="shared" ref="BI254:CQ254" si="479">IF(+$M22=BI$241,$AV22,0)</f>
        <v>0</v>
      </c>
      <c r="BJ254" s="26">
        <f t="shared" si="479"/>
        <v>0</v>
      </c>
      <c r="BK254" s="26">
        <f t="shared" si="479"/>
        <v>0</v>
      </c>
      <c r="BL254" s="26">
        <f t="shared" si="479"/>
        <v>0</v>
      </c>
      <c r="BM254" s="26">
        <f t="shared" si="479"/>
        <v>0</v>
      </c>
      <c r="BN254" s="26">
        <f t="shared" si="479"/>
        <v>0</v>
      </c>
      <c r="BO254" s="26">
        <f t="shared" si="479"/>
        <v>0</v>
      </c>
      <c r="BP254" s="26">
        <f t="shared" si="479"/>
        <v>0</v>
      </c>
      <c r="BQ254" s="26">
        <f t="shared" si="479"/>
        <v>0</v>
      </c>
      <c r="BR254" s="26">
        <f t="shared" si="479"/>
        <v>0</v>
      </c>
      <c r="BS254" s="26">
        <f t="shared" si="479"/>
        <v>0</v>
      </c>
      <c r="BT254" s="26">
        <f t="shared" si="479"/>
        <v>0</v>
      </c>
      <c r="BU254" s="26">
        <f t="shared" si="479"/>
        <v>0</v>
      </c>
      <c r="BV254" s="26">
        <f t="shared" si="479"/>
        <v>0</v>
      </c>
      <c r="BW254" s="26">
        <f t="shared" si="479"/>
        <v>0</v>
      </c>
      <c r="BX254" s="26">
        <f t="shared" si="479"/>
        <v>0</v>
      </c>
      <c r="BY254" s="26">
        <f t="shared" si="479"/>
        <v>0</v>
      </c>
      <c r="BZ254" s="26">
        <f t="shared" si="479"/>
        <v>0</v>
      </c>
      <c r="CA254" s="26">
        <f t="shared" si="479"/>
        <v>0</v>
      </c>
      <c r="CB254" s="26">
        <f t="shared" si="479"/>
        <v>0</v>
      </c>
      <c r="CC254" s="26">
        <f t="shared" si="479"/>
        <v>0</v>
      </c>
      <c r="CD254" s="26">
        <f t="shared" si="479"/>
        <v>0</v>
      </c>
      <c r="CE254" s="26">
        <f t="shared" si="479"/>
        <v>0</v>
      </c>
      <c r="CF254" s="26">
        <f t="shared" si="479"/>
        <v>0</v>
      </c>
      <c r="CG254" s="26">
        <f t="shared" si="479"/>
        <v>0</v>
      </c>
      <c r="CH254" s="26">
        <f t="shared" si="479"/>
        <v>0</v>
      </c>
      <c r="CI254" s="26">
        <f t="shared" si="479"/>
        <v>0</v>
      </c>
      <c r="CJ254" s="26">
        <f t="shared" si="479"/>
        <v>0</v>
      </c>
      <c r="CK254" s="26">
        <f t="shared" si="479"/>
        <v>0</v>
      </c>
      <c r="CL254" s="26">
        <f t="shared" si="479"/>
        <v>0</v>
      </c>
      <c r="CM254" s="26">
        <f t="shared" si="479"/>
        <v>0</v>
      </c>
      <c r="CN254" s="26">
        <f t="shared" si="479"/>
        <v>0</v>
      </c>
      <c r="CO254" s="26">
        <f t="shared" si="479"/>
        <v>0</v>
      </c>
      <c r="CP254" s="26">
        <f t="shared" si="479"/>
        <v>0</v>
      </c>
      <c r="CQ254" s="26">
        <f t="shared" si="479"/>
        <v>0</v>
      </c>
      <c r="CR254" s="26">
        <f t="shared" ref="CR254:DF254" si="480">IF(+$M22=CR$241,$AV22,0)</f>
        <v>0</v>
      </c>
      <c r="CS254" s="26">
        <f t="shared" si="480"/>
        <v>0</v>
      </c>
      <c r="CT254" s="26">
        <f t="shared" si="480"/>
        <v>0</v>
      </c>
      <c r="CU254" s="26">
        <f t="shared" si="480"/>
        <v>0</v>
      </c>
      <c r="CV254" s="26">
        <f t="shared" si="480"/>
        <v>0</v>
      </c>
      <c r="CW254" s="26">
        <f t="shared" si="480"/>
        <v>0</v>
      </c>
      <c r="CX254" s="26">
        <f t="shared" si="480"/>
        <v>0</v>
      </c>
      <c r="CY254" s="26">
        <f t="shared" si="480"/>
        <v>0</v>
      </c>
      <c r="CZ254" s="26">
        <f t="shared" si="480"/>
        <v>0</v>
      </c>
      <c r="DA254" s="26">
        <f t="shared" si="480"/>
        <v>0</v>
      </c>
      <c r="DB254" s="26">
        <f t="shared" si="480"/>
        <v>0</v>
      </c>
      <c r="DC254" s="26">
        <f t="shared" si="480"/>
        <v>0</v>
      </c>
      <c r="DD254" s="26">
        <f t="shared" si="480"/>
        <v>0</v>
      </c>
      <c r="DE254" s="26">
        <f t="shared" si="480"/>
        <v>0</v>
      </c>
      <c r="DF254" s="26">
        <f t="shared" si="480"/>
        <v>0</v>
      </c>
    </row>
    <row r="255" spans="61:110">
      <c r="BI255" s="26">
        <f t="shared" ref="BI255:CQ255" si="481">IF(+$M23=BI$241,$AV23,0)</f>
        <v>0</v>
      </c>
      <c r="BJ255" s="26">
        <f t="shared" si="481"/>
        <v>0</v>
      </c>
      <c r="BK255" s="26">
        <f t="shared" si="481"/>
        <v>0</v>
      </c>
      <c r="BL255" s="26">
        <f t="shared" si="481"/>
        <v>0</v>
      </c>
      <c r="BM255" s="26">
        <f t="shared" si="481"/>
        <v>0</v>
      </c>
      <c r="BN255" s="26">
        <f t="shared" si="481"/>
        <v>0</v>
      </c>
      <c r="BO255" s="26">
        <f t="shared" si="481"/>
        <v>0</v>
      </c>
      <c r="BP255" s="26">
        <f t="shared" si="481"/>
        <v>0</v>
      </c>
      <c r="BQ255" s="26">
        <f t="shared" si="481"/>
        <v>0</v>
      </c>
      <c r="BR255" s="26">
        <f t="shared" si="481"/>
        <v>0</v>
      </c>
      <c r="BS255" s="26">
        <f t="shared" si="481"/>
        <v>0</v>
      </c>
      <c r="BT255" s="26">
        <f t="shared" si="481"/>
        <v>0</v>
      </c>
      <c r="BU255" s="26">
        <f t="shared" si="481"/>
        <v>0</v>
      </c>
      <c r="BV255" s="26">
        <f t="shared" si="481"/>
        <v>0</v>
      </c>
      <c r="BW255" s="26">
        <f t="shared" si="481"/>
        <v>0</v>
      </c>
      <c r="BX255" s="26">
        <f t="shared" si="481"/>
        <v>0</v>
      </c>
      <c r="BY255" s="26">
        <f t="shared" si="481"/>
        <v>0</v>
      </c>
      <c r="BZ255" s="26">
        <f t="shared" si="481"/>
        <v>0</v>
      </c>
      <c r="CA255" s="26">
        <f t="shared" si="481"/>
        <v>0</v>
      </c>
      <c r="CB255" s="26">
        <f t="shared" si="481"/>
        <v>0</v>
      </c>
      <c r="CC255" s="26">
        <f t="shared" si="481"/>
        <v>0</v>
      </c>
      <c r="CD255" s="26">
        <f t="shared" si="481"/>
        <v>0</v>
      </c>
      <c r="CE255" s="26">
        <f t="shared" si="481"/>
        <v>0</v>
      </c>
      <c r="CF255" s="26">
        <f t="shared" si="481"/>
        <v>0</v>
      </c>
      <c r="CG255" s="26">
        <f t="shared" si="481"/>
        <v>0</v>
      </c>
      <c r="CH255" s="26">
        <f t="shared" si="481"/>
        <v>0</v>
      </c>
      <c r="CI255" s="26">
        <f t="shared" si="481"/>
        <v>0</v>
      </c>
      <c r="CJ255" s="26">
        <f t="shared" si="481"/>
        <v>0</v>
      </c>
      <c r="CK255" s="26">
        <f t="shared" si="481"/>
        <v>0</v>
      </c>
      <c r="CL255" s="26">
        <f t="shared" si="481"/>
        <v>0</v>
      </c>
      <c r="CM255" s="26">
        <f t="shared" si="481"/>
        <v>0</v>
      </c>
      <c r="CN255" s="26">
        <f t="shared" si="481"/>
        <v>0</v>
      </c>
      <c r="CO255" s="26">
        <f t="shared" si="481"/>
        <v>0</v>
      </c>
      <c r="CP255" s="26">
        <f t="shared" si="481"/>
        <v>0</v>
      </c>
      <c r="CQ255" s="26">
        <f t="shared" si="481"/>
        <v>0</v>
      </c>
      <c r="CR255" s="26">
        <f t="shared" ref="CR255:DF255" si="482">IF(+$M23=CR$241,$AV23,0)</f>
        <v>0</v>
      </c>
      <c r="CS255" s="26">
        <f t="shared" si="482"/>
        <v>0</v>
      </c>
      <c r="CT255" s="26">
        <f t="shared" si="482"/>
        <v>0</v>
      </c>
      <c r="CU255" s="26">
        <f t="shared" si="482"/>
        <v>0</v>
      </c>
      <c r="CV255" s="26">
        <f t="shared" si="482"/>
        <v>0</v>
      </c>
      <c r="CW255" s="26">
        <f t="shared" si="482"/>
        <v>0</v>
      </c>
      <c r="CX255" s="26">
        <f t="shared" si="482"/>
        <v>0</v>
      </c>
      <c r="CY255" s="26">
        <f t="shared" si="482"/>
        <v>0</v>
      </c>
      <c r="CZ255" s="26">
        <f t="shared" si="482"/>
        <v>0</v>
      </c>
      <c r="DA255" s="26">
        <f t="shared" si="482"/>
        <v>0</v>
      </c>
      <c r="DB255" s="26">
        <f t="shared" si="482"/>
        <v>0</v>
      </c>
      <c r="DC255" s="26">
        <f t="shared" si="482"/>
        <v>0</v>
      </c>
      <c r="DD255" s="26">
        <f t="shared" si="482"/>
        <v>0</v>
      </c>
      <c r="DE255" s="26">
        <f t="shared" si="482"/>
        <v>0</v>
      </c>
      <c r="DF255" s="26">
        <f t="shared" si="482"/>
        <v>0</v>
      </c>
    </row>
    <row r="256" spans="61:110">
      <c r="BI256" s="26">
        <f t="shared" ref="BI256:CQ256" si="483">IF(+$M24=BI$241,$AV24,0)</f>
        <v>0</v>
      </c>
      <c r="BJ256" s="26">
        <f t="shared" si="483"/>
        <v>0</v>
      </c>
      <c r="BK256" s="26">
        <f t="shared" si="483"/>
        <v>0</v>
      </c>
      <c r="BL256" s="26">
        <f t="shared" si="483"/>
        <v>0</v>
      </c>
      <c r="BM256" s="26">
        <f t="shared" si="483"/>
        <v>0</v>
      </c>
      <c r="BN256" s="26">
        <f t="shared" si="483"/>
        <v>0</v>
      </c>
      <c r="BO256" s="26">
        <f t="shared" si="483"/>
        <v>0</v>
      </c>
      <c r="BP256" s="26">
        <f t="shared" si="483"/>
        <v>0</v>
      </c>
      <c r="BQ256" s="26">
        <f t="shared" si="483"/>
        <v>0</v>
      </c>
      <c r="BR256" s="26">
        <f t="shared" si="483"/>
        <v>0</v>
      </c>
      <c r="BS256" s="26">
        <f t="shared" si="483"/>
        <v>0</v>
      </c>
      <c r="BT256" s="26">
        <f t="shared" si="483"/>
        <v>0</v>
      </c>
      <c r="BU256" s="26">
        <f t="shared" si="483"/>
        <v>0</v>
      </c>
      <c r="BV256" s="26">
        <f t="shared" si="483"/>
        <v>0</v>
      </c>
      <c r="BW256" s="26">
        <f t="shared" si="483"/>
        <v>0</v>
      </c>
      <c r="BX256" s="26">
        <f t="shared" si="483"/>
        <v>0</v>
      </c>
      <c r="BY256" s="26">
        <f t="shared" si="483"/>
        <v>0</v>
      </c>
      <c r="BZ256" s="26">
        <f t="shared" si="483"/>
        <v>0</v>
      </c>
      <c r="CA256" s="26">
        <f t="shared" si="483"/>
        <v>0</v>
      </c>
      <c r="CB256" s="26">
        <f t="shared" si="483"/>
        <v>0</v>
      </c>
      <c r="CC256" s="26">
        <f t="shared" si="483"/>
        <v>0</v>
      </c>
      <c r="CD256" s="26">
        <f t="shared" si="483"/>
        <v>0</v>
      </c>
      <c r="CE256" s="26">
        <f t="shared" si="483"/>
        <v>0</v>
      </c>
      <c r="CF256" s="26">
        <f t="shared" si="483"/>
        <v>0</v>
      </c>
      <c r="CG256" s="26">
        <f t="shared" si="483"/>
        <v>0</v>
      </c>
      <c r="CH256" s="26">
        <f t="shared" si="483"/>
        <v>0</v>
      </c>
      <c r="CI256" s="26">
        <f t="shared" si="483"/>
        <v>0</v>
      </c>
      <c r="CJ256" s="26">
        <f t="shared" si="483"/>
        <v>0</v>
      </c>
      <c r="CK256" s="26">
        <f t="shared" si="483"/>
        <v>0</v>
      </c>
      <c r="CL256" s="26">
        <f t="shared" si="483"/>
        <v>0</v>
      </c>
      <c r="CM256" s="26">
        <f t="shared" si="483"/>
        <v>0</v>
      </c>
      <c r="CN256" s="26">
        <f t="shared" si="483"/>
        <v>0</v>
      </c>
      <c r="CO256" s="26">
        <f t="shared" si="483"/>
        <v>0</v>
      </c>
      <c r="CP256" s="26">
        <f t="shared" si="483"/>
        <v>0</v>
      </c>
      <c r="CQ256" s="26">
        <f t="shared" si="483"/>
        <v>0</v>
      </c>
      <c r="CR256" s="26">
        <f t="shared" ref="CR256:DF256" si="484">IF(+$M24=CR$241,$AV24,0)</f>
        <v>0</v>
      </c>
      <c r="CS256" s="26">
        <f t="shared" si="484"/>
        <v>0</v>
      </c>
      <c r="CT256" s="26">
        <f t="shared" si="484"/>
        <v>0</v>
      </c>
      <c r="CU256" s="26">
        <f t="shared" si="484"/>
        <v>0</v>
      </c>
      <c r="CV256" s="26">
        <f t="shared" si="484"/>
        <v>0</v>
      </c>
      <c r="CW256" s="26">
        <f t="shared" si="484"/>
        <v>0</v>
      </c>
      <c r="CX256" s="26">
        <f t="shared" si="484"/>
        <v>0</v>
      </c>
      <c r="CY256" s="26">
        <f t="shared" si="484"/>
        <v>0</v>
      </c>
      <c r="CZ256" s="26">
        <f t="shared" si="484"/>
        <v>0</v>
      </c>
      <c r="DA256" s="26">
        <f t="shared" si="484"/>
        <v>0</v>
      </c>
      <c r="DB256" s="26">
        <f t="shared" si="484"/>
        <v>0</v>
      </c>
      <c r="DC256" s="26">
        <f t="shared" si="484"/>
        <v>0</v>
      </c>
      <c r="DD256" s="26">
        <f t="shared" si="484"/>
        <v>0</v>
      </c>
      <c r="DE256" s="26">
        <f t="shared" si="484"/>
        <v>0</v>
      </c>
      <c r="DF256" s="26">
        <f t="shared" si="484"/>
        <v>0</v>
      </c>
    </row>
    <row r="257" spans="61:110">
      <c r="BI257" s="26">
        <f t="shared" ref="BI257:CQ257" si="485">IF(+$M25=BI$241,$AV25,0)</f>
        <v>0</v>
      </c>
      <c r="BJ257" s="26">
        <f t="shared" si="485"/>
        <v>0</v>
      </c>
      <c r="BK257" s="26">
        <f t="shared" si="485"/>
        <v>0</v>
      </c>
      <c r="BL257" s="26">
        <f t="shared" si="485"/>
        <v>0</v>
      </c>
      <c r="BM257" s="26">
        <f t="shared" si="485"/>
        <v>0</v>
      </c>
      <c r="BN257" s="26">
        <f t="shared" si="485"/>
        <v>0</v>
      </c>
      <c r="BO257" s="26">
        <f t="shared" si="485"/>
        <v>0</v>
      </c>
      <c r="BP257" s="26">
        <f t="shared" si="485"/>
        <v>0</v>
      </c>
      <c r="BQ257" s="26">
        <f t="shared" si="485"/>
        <v>0</v>
      </c>
      <c r="BR257" s="26">
        <f t="shared" si="485"/>
        <v>0</v>
      </c>
      <c r="BS257" s="26">
        <f t="shared" si="485"/>
        <v>0</v>
      </c>
      <c r="BT257" s="26">
        <f t="shared" si="485"/>
        <v>0</v>
      </c>
      <c r="BU257" s="26">
        <f t="shared" si="485"/>
        <v>0</v>
      </c>
      <c r="BV257" s="26">
        <f t="shared" si="485"/>
        <v>0</v>
      </c>
      <c r="BW257" s="26">
        <f t="shared" si="485"/>
        <v>0</v>
      </c>
      <c r="BX257" s="26">
        <f t="shared" si="485"/>
        <v>0</v>
      </c>
      <c r="BY257" s="26">
        <f t="shared" si="485"/>
        <v>0</v>
      </c>
      <c r="BZ257" s="26">
        <f t="shared" si="485"/>
        <v>0</v>
      </c>
      <c r="CA257" s="26">
        <f t="shared" si="485"/>
        <v>0</v>
      </c>
      <c r="CB257" s="26">
        <f t="shared" si="485"/>
        <v>0</v>
      </c>
      <c r="CC257" s="26">
        <f t="shared" si="485"/>
        <v>0</v>
      </c>
      <c r="CD257" s="26">
        <f t="shared" si="485"/>
        <v>0</v>
      </c>
      <c r="CE257" s="26">
        <f t="shared" si="485"/>
        <v>0</v>
      </c>
      <c r="CF257" s="26">
        <f t="shared" si="485"/>
        <v>0</v>
      </c>
      <c r="CG257" s="26">
        <f t="shared" si="485"/>
        <v>0</v>
      </c>
      <c r="CH257" s="26">
        <f t="shared" si="485"/>
        <v>0</v>
      </c>
      <c r="CI257" s="26">
        <f t="shared" si="485"/>
        <v>0</v>
      </c>
      <c r="CJ257" s="26">
        <f t="shared" si="485"/>
        <v>0</v>
      </c>
      <c r="CK257" s="26">
        <f t="shared" si="485"/>
        <v>0</v>
      </c>
      <c r="CL257" s="26">
        <f t="shared" si="485"/>
        <v>0</v>
      </c>
      <c r="CM257" s="26">
        <f t="shared" si="485"/>
        <v>0</v>
      </c>
      <c r="CN257" s="26">
        <f t="shared" si="485"/>
        <v>0</v>
      </c>
      <c r="CO257" s="26">
        <f t="shared" si="485"/>
        <v>0</v>
      </c>
      <c r="CP257" s="26">
        <f t="shared" si="485"/>
        <v>0</v>
      </c>
      <c r="CQ257" s="26">
        <f t="shared" si="485"/>
        <v>0</v>
      </c>
      <c r="CR257" s="26">
        <f t="shared" ref="CR257:DF257" si="486">IF(+$M25=CR$241,$AV25,0)</f>
        <v>0</v>
      </c>
      <c r="CS257" s="26">
        <f t="shared" si="486"/>
        <v>0</v>
      </c>
      <c r="CT257" s="26">
        <f t="shared" si="486"/>
        <v>0</v>
      </c>
      <c r="CU257" s="26">
        <f t="shared" si="486"/>
        <v>0</v>
      </c>
      <c r="CV257" s="26">
        <f t="shared" si="486"/>
        <v>0</v>
      </c>
      <c r="CW257" s="26">
        <f t="shared" si="486"/>
        <v>0</v>
      </c>
      <c r="CX257" s="26">
        <f t="shared" si="486"/>
        <v>0</v>
      </c>
      <c r="CY257" s="26">
        <f t="shared" si="486"/>
        <v>0</v>
      </c>
      <c r="CZ257" s="26">
        <f t="shared" si="486"/>
        <v>0</v>
      </c>
      <c r="DA257" s="26">
        <f t="shared" si="486"/>
        <v>0</v>
      </c>
      <c r="DB257" s="26">
        <f t="shared" si="486"/>
        <v>0</v>
      </c>
      <c r="DC257" s="26">
        <f t="shared" si="486"/>
        <v>0</v>
      </c>
      <c r="DD257" s="26">
        <f t="shared" si="486"/>
        <v>0</v>
      </c>
      <c r="DE257" s="26">
        <f t="shared" si="486"/>
        <v>0</v>
      </c>
      <c r="DF257" s="26">
        <f t="shared" si="486"/>
        <v>0</v>
      </c>
    </row>
    <row r="258" spans="61:110">
      <c r="BI258" s="26">
        <f t="shared" ref="BI258:CQ258" si="487">IF(+$M26=BI$241,$AV26,0)</f>
        <v>0</v>
      </c>
      <c r="BJ258" s="26">
        <f t="shared" si="487"/>
        <v>0</v>
      </c>
      <c r="BK258" s="26">
        <f t="shared" si="487"/>
        <v>0</v>
      </c>
      <c r="BL258" s="26">
        <f t="shared" si="487"/>
        <v>0</v>
      </c>
      <c r="BM258" s="26">
        <f t="shared" si="487"/>
        <v>0</v>
      </c>
      <c r="BN258" s="26">
        <f t="shared" si="487"/>
        <v>0</v>
      </c>
      <c r="BO258" s="26">
        <f t="shared" si="487"/>
        <v>0</v>
      </c>
      <c r="BP258" s="26">
        <f t="shared" si="487"/>
        <v>0</v>
      </c>
      <c r="BQ258" s="26">
        <f t="shared" si="487"/>
        <v>0</v>
      </c>
      <c r="BR258" s="26">
        <f t="shared" si="487"/>
        <v>0</v>
      </c>
      <c r="BS258" s="26">
        <f t="shared" si="487"/>
        <v>0</v>
      </c>
      <c r="BT258" s="26">
        <f t="shared" si="487"/>
        <v>0</v>
      </c>
      <c r="BU258" s="26">
        <f t="shared" si="487"/>
        <v>0</v>
      </c>
      <c r="BV258" s="26">
        <f t="shared" si="487"/>
        <v>0</v>
      </c>
      <c r="BW258" s="26">
        <f t="shared" si="487"/>
        <v>0</v>
      </c>
      <c r="BX258" s="26">
        <f t="shared" si="487"/>
        <v>0</v>
      </c>
      <c r="BY258" s="26">
        <f t="shared" si="487"/>
        <v>0</v>
      </c>
      <c r="BZ258" s="26">
        <f t="shared" si="487"/>
        <v>0</v>
      </c>
      <c r="CA258" s="26">
        <f t="shared" si="487"/>
        <v>0</v>
      </c>
      <c r="CB258" s="26">
        <f t="shared" si="487"/>
        <v>0</v>
      </c>
      <c r="CC258" s="26">
        <f t="shared" si="487"/>
        <v>0</v>
      </c>
      <c r="CD258" s="26">
        <f t="shared" si="487"/>
        <v>0</v>
      </c>
      <c r="CE258" s="26">
        <f t="shared" si="487"/>
        <v>0</v>
      </c>
      <c r="CF258" s="26">
        <f t="shared" si="487"/>
        <v>0</v>
      </c>
      <c r="CG258" s="26">
        <f t="shared" si="487"/>
        <v>0</v>
      </c>
      <c r="CH258" s="26">
        <f t="shared" si="487"/>
        <v>0</v>
      </c>
      <c r="CI258" s="26">
        <f t="shared" si="487"/>
        <v>0</v>
      </c>
      <c r="CJ258" s="26">
        <f t="shared" si="487"/>
        <v>0</v>
      </c>
      <c r="CK258" s="26">
        <f t="shared" si="487"/>
        <v>0</v>
      </c>
      <c r="CL258" s="26">
        <f t="shared" si="487"/>
        <v>0</v>
      </c>
      <c r="CM258" s="26">
        <f t="shared" si="487"/>
        <v>0</v>
      </c>
      <c r="CN258" s="26">
        <f t="shared" si="487"/>
        <v>0</v>
      </c>
      <c r="CO258" s="26">
        <f t="shared" si="487"/>
        <v>0</v>
      </c>
      <c r="CP258" s="26">
        <f t="shared" si="487"/>
        <v>0</v>
      </c>
      <c r="CQ258" s="26">
        <f t="shared" si="487"/>
        <v>0</v>
      </c>
      <c r="CR258" s="26">
        <f t="shared" ref="CR258:DF258" si="488">IF(+$M26=CR$241,$AV26,0)</f>
        <v>0</v>
      </c>
      <c r="CS258" s="26">
        <f t="shared" si="488"/>
        <v>0</v>
      </c>
      <c r="CT258" s="26">
        <f t="shared" si="488"/>
        <v>0</v>
      </c>
      <c r="CU258" s="26">
        <f t="shared" si="488"/>
        <v>0</v>
      </c>
      <c r="CV258" s="26">
        <f t="shared" si="488"/>
        <v>0</v>
      </c>
      <c r="CW258" s="26">
        <f t="shared" si="488"/>
        <v>0</v>
      </c>
      <c r="CX258" s="26">
        <f t="shared" si="488"/>
        <v>0</v>
      </c>
      <c r="CY258" s="26">
        <f t="shared" si="488"/>
        <v>0</v>
      </c>
      <c r="CZ258" s="26">
        <f t="shared" si="488"/>
        <v>0</v>
      </c>
      <c r="DA258" s="26">
        <f t="shared" si="488"/>
        <v>0</v>
      </c>
      <c r="DB258" s="26">
        <f t="shared" si="488"/>
        <v>0</v>
      </c>
      <c r="DC258" s="26">
        <f t="shared" si="488"/>
        <v>0</v>
      </c>
      <c r="DD258" s="26">
        <f t="shared" si="488"/>
        <v>0</v>
      </c>
      <c r="DE258" s="26">
        <f t="shared" si="488"/>
        <v>0</v>
      </c>
      <c r="DF258" s="26">
        <f t="shared" si="488"/>
        <v>0</v>
      </c>
    </row>
    <row r="259" spans="61:110">
      <c r="BI259" s="26">
        <f t="shared" ref="BI259:CQ259" si="489">IF(+$M27=BI$241,$AV27,0)</f>
        <v>0</v>
      </c>
      <c r="BJ259" s="26">
        <f t="shared" si="489"/>
        <v>0</v>
      </c>
      <c r="BK259" s="26">
        <f t="shared" si="489"/>
        <v>0</v>
      </c>
      <c r="BL259" s="26">
        <f t="shared" si="489"/>
        <v>0</v>
      </c>
      <c r="BM259" s="26">
        <f t="shared" si="489"/>
        <v>0</v>
      </c>
      <c r="BN259" s="26">
        <f t="shared" si="489"/>
        <v>0</v>
      </c>
      <c r="BO259" s="26">
        <f t="shared" si="489"/>
        <v>0</v>
      </c>
      <c r="BP259" s="26">
        <f t="shared" si="489"/>
        <v>0</v>
      </c>
      <c r="BQ259" s="26">
        <f t="shared" si="489"/>
        <v>0</v>
      </c>
      <c r="BR259" s="26">
        <f t="shared" si="489"/>
        <v>0</v>
      </c>
      <c r="BS259" s="26">
        <f t="shared" si="489"/>
        <v>0</v>
      </c>
      <c r="BT259" s="26">
        <f t="shared" si="489"/>
        <v>0</v>
      </c>
      <c r="BU259" s="26">
        <f t="shared" si="489"/>
        <v>0</v>
      </c>
      <c r="BV259" s="26">
        <f t="shared" si="489"/>
        <v>0</v>
      </c>
      <c r="BW259" s="26">
        <f t="shared" si="489"/>
        <v>0</v>
      </c>
      <c r="BX259" s="26">
        <f t="shared" si="489"/>
        <v>0</v>
      </c>
      <c r="BY259" s="26">
        <f t="shared" si="489"/>
        <v>0</v>
      </c>
      <c r="BZ259" s="26">
        <f t="shared" si="489"/>
        <v>0</v>
      </c>
      <c r="CA259" s="26">
        <f t="shared" si="489"/>
        <v>0</v>
      </c>
      <c r="CB259" s="26">
        <f t="shared" si="489"/>
        <v>0</v>
      </c>
      <c r="CC259" s="26">
        <f t="shared" si="489"/>
        <v>0</v>
      </c>
      <c r="CD259" s="26">
        <f t="shared" si="489"/>
        <v>0</v>
      </c>
      <c r="CE259" s="26">
        <f t="shared" si="489"/>
        <v>0</v>
      </c>
      <c r="CF259" s="26">
        <f t="shared" si="489"/>
        <v>0</v>
      </c>
      <c r="CG259" s="26">
        <f t="shared" si="489"/>
        <v>0</v>
      </c>
      <c r="CH259" s="26">
        <f t="shared" si="489"/>
        <v>0</v>
      </c>
      <c r="CI259" s="26">
        <f t="shared" si="489"/>
        <v>0</v>
      </c>
      <c r="CJ259" s="26">
        <f t="shared" si="489"/>
        <v>0</v>
      </c>
      <c r="CK259" s="26">
        <f t="shared" si="489"/>
        <v>0</v>
      </c>
      <c r="CL259" s="26">
        <f t="shared" si="489"/>
        <v>0</v>
      </c>
      <c r="CM259" s="26">
        <f t="shared" si="489"/>
        <v>0</v>
      </c>
      <c r="CN259" s="26">
        <f t="shared" si="489"/>
        <v>0</v>
      </c>
      <c r="CO259" s="26">
        <f t="shared" si="489"/>
        <v>0</v>
      </c>
      <c r="CP259" s="26">
        <f t="shared" si="489"/>
        <v>0</v>
      </c>
      <c r="CQ259" s="26">
        <f t="shared" si="489"/>
        <v>0</v>
      </c>
      <c r="CR259" s="26">
        <f t="shared" ref="CR259:DF259" si="490">IF(+$M27=CR$241,$AV27,0)</f>
        <v>0</v>
      </c>
      <c r="CS259" s="26">
        <f t="shared" si="490"/>
        <v>0</v>
      </c>
      <c r="CT259" s="26">
        <f t="shared" si="490"/>
        <v>0</v>
      </c>
      <c r="CU259" s="26">
        <f t="shared" si="490"/>
        <v>0</v>
      </c>
      <c r="CV259" s="26">
        <f t="shared" si="490"/>
        <v>0</v>
      </c>
      <c r="CW259" s="26">
        <f t="shared" si="490"/>
        <v>0</v>
      </c>
      <c r="CX259" s="26">
        <f t="shared" si="490"/>
        <v>0</v>
      </c>
      <c r="CY259" s="26">
        <f t="shared" si="490"/>
        <v>0</v>
      </c>
      <c r="CZ259" s="26">
        <f t="shared" si="490"/>
        <v>0</v>
      </c>
      <c r="DA259" s="26">
        <f t="shared" si="490"/>
        <v>0</v>
      </c>
      <c r="DB259" s="26">
        <f t="shared" si="490"/>
        <v>0</v>
      </c>
      <c r="DC259" s="26">
        <f t="shared" si="490"/>
        <v>0</v>
      </c>
      <c r="DD259" s="26">
        <f t="shared" si="490"/>
        <v>0</v>
      </c>
      <c r="DE259" s="26">
        <f t="shared" si="490"/>
        <v>0</v>
      </c>
      <c r="DF259" s="26">
        <f t="shared" si="490"/>
        <v>0</v>
      </c>
    </row>
    <row r="260" spans="61:110">
      <c r="BI260" s="26">
        <f t="shared" ref="BI260:CQ260" si="491">IF(+$M28=BI$241,$AV28,0)</f>
        <v>0</v>
      </c>
      <c r="BJ260" s="26">
        <f t="shared" si="491"/>
        <v>0</v>
      </c>
      <c r="BK260" s="26">
        <f t="shared" si="491"/>
        <v>0</v>
      </c>
      <c r="BL260" s="26">
        <f t="shared" si="491"/>
        <v>0</v>
      </c>
      <c r="BM260" s="26">
        <f t="shared" si="491"/>
        <v>0</v>
      </c>
      <c r="BN260" s="26">
        <f t="shared" si="491"/>
        <v>0</v>
      </c>
      <c r="BO260" s="26">
        <f t="shared" si="491"/>
        <v>0</v>
      </c>
      <c r="BP260" s="26">
        <f t="shared" si="491"/>
        <v>0</v>
      </c>
      <c r="BQ260" s="26">
        <f t="shared" si="491"/>
        <v>0</v>
      </c>
      <c r="BR260" s="26">
        <f t="shared" si="491"/>
        <v>0</v>
      </c>
      <c r="BS260" s="26">
        <f t="shared" si="491"/>
        <v>0</v>
      </c>
      <c r="BT260" s="26">
        <f t="shared" si="491"/>
        <v>0</v>
      </c>
      <c r="BU260" s="26">
        <f t="shared" si="491"/>
        <v>0</v>
      </c>
      <c r="BV260" s="26">
        <f t="shared" si="491"/>
        <v>0</v>
      </c>
      <c r="BW260" s="26">
        <f t="shared" si="491"/>
        <v>0</v>
      </c>
      <c r="BX260" s="26">
        <f t="shared" si="491"/>
        <v>0</v>
      </c>
      <c r="BY260" s="26">
        <f t="shared" si="491"/>
        <v>0</v>
      </c>
      <c r="BZ260" s="26">
        <f t="shared" si="491"/>
        <v>0</v>
      </c>
      <c r="CA260" s="26">
        <f t="shared" si="491"/>
        <v>0</v>
      </c>
      <c r="CB260" s="26">
        <f t="shared" si="491"/>
        <v>0</v>
      </c>
      <c r="CC260" s="26">
        <f t="shared" si="491"/>
        <v>0</v>
      </c>
      <c r="CD260" s="26">
        <f t="shared" si="491"/>
        <v>0</v>
      </c>
      <c r="CE260" s="26">
        <f t="shared" si="491"/>
        <v>0</v>
      </c>
      <c r="CF260" s="26">
        <f t="shared" si="491"/>
        <v>0</v>
      </c>
      <c r="CG260" s="26">
        <f t="shared" si="491"/>
        <v>0</v>
      </c>
      <c r="CH260" s="26">
        <f t="shared" si="491"/>
        <v>0</v>
      </c>
      <c r="CI260" s="26">
        <f t="shared" si="491"/>
        <v>0</v>
      </c>
      <c r="CJ260" s="26">
        <f t="shared" si="491"/>
        <v>0</v>
      </c>
      <c r="CK260" s="26">
        <f t="shared" si="491"/>
        <v>0</v>
      </c>
      <c r="CL260" s="26">
        <f t="shared" si="491"/>
        <v>0</v>
      </c>
      <c r="CM260" s="26">
        <f t="shared" si="491"/>
        <v>0</v>
      </c>
      <c r="CN260" s="26">
        <f t="shared" si="491"/>
        <v>0</v>
      </c>
      <c r="CO260" s="26">
        <f t="shared" si="491"/>
        <v>0</v>
      </c>
      <c r="CP260" s="26">
        <f t="shared" si="491"/>
        <v>0</v>
      </c>
      <c r="CQ260" s="26">
        <f t="shared" si="491"/>
        <v>0</v>
      </c>
      <c r="CR260" s="26">
        <f t="shared" ref="CR260:DF260" si="492">IF(+$M28=CR$241,$AV28,0)</f>
        <v>0</v>
      </c>
      <c r="CS260" s="26">
        <f t="shared" si="492"/>
        <v>0</v>
      </c>
      <c r="CT260" s="26">
        <f t="shared" si="492"/>
        <v>0</v>
      </c>
      <c r="CU260" s="26">
        <f t="shared" si="492"/>
        <v>0</v>
      </c>
      <c r="CV260" s="26">
        <f t="shared" si="492"/>
        <v>0</v>
      </c>
      <c r="CW260" s="26">
        <f t="shared" si="492"/>
        <v>0</v>
      </c>
      <c r="CX260" s="26">
        <f t="shared" si="492"/>
        <v>0</v>
      </c>
      <c r="CY260" s="26">
        <f t="shared" si="492"/>
        <v>0</v>
      </c>
      <c r="CZ260" s="26">
        <f t="shared" si="492"/>
        <v>0</v>
      </c>
      <c r="DA260" s="26">
        <f t="shared" si="492"/>
        <v>0</v>
      </c>
      <c r="DB260" s="26">
        <f t="shared" si="492"/>
        <v>0</v>
      </c>
      <c r="DC260" s="26">
        <f t="shared" si="492"/>
        <v>0</v>
      </c>
      <c r="DD260" s="26">
        <f t="shared" si="492"/>
        <v>0</v>
      </c>
      <c r="DE260" s="26">
        <f t="shared" si="492"/>
        <v>0</v>
      </c>
      <c r="DF260" s="26">
        <f t="shared" si="492"/>
        <v>0</v>
      </c>
    </row>
    <row r="261" spans="61:110">
      <c r="BI261" s="26">
        <f t="shared" ref="BI261:CQ261" si="493">IF(+$M29=BI$241,$AV29,0)</f>
        <v>0</v>
      </c>
      <c r="BJ261" s="26">
        <f t="shared" si="493"/>
        <v>0</v>
      </c>
      <c r="BK261" s="26">
        <f t="shared" si="493"/>
        <v>0</v>
      </c>
      <c r="BL261" s="26">
        <f t="shared" si="493"/>
        <v>0</v>
      </c>
      <c r="BM261" s="26">
        <f t="shared" si="493"/>
        <v>0</v>
      </c>
      <c r="BN261" s="26">
        <f t="shared" si="493"/>
        <v>0</v>
      </c>
      <c r="BO261" s="26">
        <f t="shared" si="493"/>
        <v>0</v>
      </c>
      <c r="BP261" s="26">
        <f t="shared" si="493"/>
        <v>0</v>
      </c>
      <c r="BQ261" s="26">
        <f t="shared" si="493"/>
        <v>0</v>
      </c>
      <c r="BR261" s="26">
        <f t="shared" si="493"/>
        <v>0</v>
      </c>
      <c r="BS261" s="26">
        <f t="shared" si="493"/>
        <v>0</v>
      </c>
      <c r="BT261" s="26">
        <f t="shared" si="493"/>
        <v>0</v>
      </c>
      <c r="BU261" s="26">
        <f t="shared" si="493"/>
        <v>0</v>
      </c>
      <c r="BV261" s="26">
        <f t="shared" si="493"/>
        <v>0</v>
      </c>
      <c r="BW261" s="26">
        <f t="shared" si="493"/>
        <v>0</v>
      </c>
      <c r="BX261" s="26">
        <f t="shared" si="493"/>
        <v>0</v>
      </c>
      <c r="BY261" s="26">
        <f t="shared" si="493"/>
        <v>0</v>
      </c>
      <c r="BZ261" s="26">
        <f t="shared" si="493"/>
        <v>0</v>
      </c>
      <c r="CA261" s="26">
        <f t="shared" si="493"/>
        <v>0</v>
      </c>
      <c r="CB261" s="26">
        <f t="shared" si="493"/>
        <v>0</v>
      </c>
      <c r="CC261" s="26">
        <f t="shared" si="493"/>
        <v>0</v>
      </c>
      <c r="CD261" s="26">
        <f t="shared" si="493"/>
        <v>0</v>
      </c>
      <c r="CE261" s="26">
        <f t="shared" si="493"/>
        <v>0</v>
      </c>
      <c r="CF261" s="26">
        <f t="shared" si="493"/>
        <v>0</v>
      </c>
      <c r="CG261" s="26">
        <f t="shared" si="493"/>
        <v>0</v>
      </c>
      <c r="CH261" s="26">
        <f t="shared" si="493"/>
        <v>0</v>
      </c>
      <c r="CI261" s="26">
        <f t="shared" si="493"/>
        <v>0</v>
      </c>
      <c r="CJ261" s="26">
        <f t="shared" si="493"/>
        <v>0</v>
      </c>
      <c r="CK261" s="26">
        <f t="shared" si="493"/>
        <v>0</v>
      </c>
      <c r="CL261" s="26">
        <f t="shared" si="493"/>
        <v>0</v>
      </c>
      <c r="CM261" s="26">
        <f t="shared" si="493"/>
        <v>0</v>
      </c>
      <c r="CN261" s="26">
        <f t="shared" si="493"/>
        <v>0</v>
      </c>
      <c r="CO261" s="26">
        <f t="shared" si="493"/>
        <v>0</v>
      </c>
      <c r="CP261" s="26">
        <f t="shared" si="493"/>
        <v>0</v>
      </c>
      <c r="CQ261" s="26">
        <f t="shared" si="493"/>
        <v>0</v>
      </c>
      <c r="CR261" s="26">
        <f t="shared" ref="CR261:DF261" si="494">IF(+$M29=CR$241,$AV29,0)</f>
        <v>0</v>
      </c>
      <c r="CS261" s="26">
        <f t="shared" si="494"/>
        <v>0</v>
      </c>
      <c r="CT261" s="26">
        <f t="shared" si="494"/>
        <v>0</v>
      </c>
      <c r="CU261" s="26">
        <f t="shared" si="494"/>
        <v>0</v>
      </c>
      <c r="CV261" s="26">
        <f t="shared" si="494"/>
        <v>0</v>
      </c>
      <c r="CW261" s="26">
        <f t="shared" si="494"/>
        <v>0</v>
      </c>
      <c r="CX261" s="26">
        <f t="shared" si="494"/>
        <v>0</v>
      </c>
      <c r="CY261" s="26">
        <f t="shared" si="494"/>
        <v>0</v>
      </c>
      <c r="CZ261" s="26">
        <f t="shared" si="494"/>
        <v>0</v>
      </c>
      <c r="DA261" s="26">
        <f t="shared" si="494"/>
        <v>0</v>
      </c>
      <c r="DB261" s="26">
        <f t="shared" si="494"/>
        <v>0</v>
      </c>
      <c r="DC261" s="26">
        <f t="shared" si="494"/>
        <v>0</v>
      </c>
      <c r="DD261" s="26">
        <f t="shared" si="494"/>
        <v>0</v>
      </c>
      <c r="DE261" s="26">
        <f t="shared" si="494"/>
        <v>0</v>
      </c>
      <c r="DF261" s="26">
        <f t="shared" si="494"/>
        <v>0</v>
      </c>
    </row>
    <row r="262" spans="61:110">
      <c r="BI262" s="26">
        <f t="shared" ref="BI262:CQ262" si="495">IF(+$M30=BI$241,$AV30,0)</f>
        <v>0</v>
      </c>
      <c r="BJ262" s="26">
        <f t="shared" si="495"/>
        <v>0</v>
      </c>
      <c r="BK262" s="26">
        <f t="shared" si="495"/>
        <v>0</v>
      </c>
      <c r="BL262" s="26">
        <f t="shared" si="495"/>
        <v>0</v>
      </c>
      <c r="BM262" s="26">
        <f t="shared" si="495"/>
        <v>0</v>
      </c>
      <c r="BN262" s="26">
        <f t="shared" si="495"/>
        <v>0</v>
      </c>
      <c r="BO262" s="26">
        <f t="shared" si="495"/>
        <v>0</v>
      </c>
      <c r="BP262" s="26">
        <f t="shared" si="495"/>
        <v>0</v>
      </c>
      <c r="BQ262" s="26">
        <f t="shared" si="495"/>
        <v>0</v>
      </c>
      <c r="BR262" s="26">
        <f t="shared" si="495"/>
        <v>0</v>
      </c>
      <c r="BS262" s="26">
        <f t="shared" si="495"/>
        <v>0</v>
      </c>
      <c r="BT262" s="26">
        <f t="shared" si="495"/>
        <v>0</v>
      </c>
      <c r="BU262" s="26">
        <f t="shared" si="495"/>
        <v>0</v>
      </c>
      <c r="BV262" s="26">
        <f t="shared" si="495"/>
        <v>0</v>
      </c>
      <c r="BW262" s="26">
        <f t="shared" si="495"/>
        <v>0</v>
      </c>
      <c r="BX262" s="26">
        <f t="shared" si="495"/>
        <v>0</v>
      </c>
      <c r="BY262" s="26">
        <f t="shared" si="495"/>
        <v>0</v>
      </c>
      <c r="BZ262" s="26">
        <f t="shared" si="495"/>
        <v>0</v>
      </c>
      <c r="CA262" s="26">
        <f t="shared" si="495"/>
        <v>0</v>
      </c>
      <c r="CB262" s="26">
        <f t="shared" si="495"/>
        <v>0</v>
      </c>
      <c r="CC262" s="26">
        <f t="shared" si="495"/>
        <v>0</v>
      </c>
      <c r="CD262" s="26">
        <f t="shared" si="495"/>
        <v>0</v>
      </c>
      <c r="CE262" s="26">
        <f t="shared" si="495"/>
        <v>0</v>
      </c>
      <c r="CF262" s="26">
        <f t="shared" si="495"/>
        <v>0</v>
      </c>
      <c r="CG262" s="26">
        <f t="shared" si="495"/>
        <v>0</v>
      </c>
      <c r="CH262" s="26">
        <f t="shared" si="495"/>
        <v>0</v>
      </c>
      <c r="CI262" s="26">
        <f t="shared" si="495"/>
        <v>0</v>
      </c>
      <c r="CJ262" s="26">
        <f t="shared" si="495"/>
        <v>0</v>
      </c>
      <c r="CK262" s="26">
        <f t="shared" si="495"/>
        <v>0</v>
      </c>
      <c r="CL262" s="26">
        <f t="shared" si="495"/>
        <v>0</v>
      </c>
      <c r="CM262" s="26">
        <f t="shared" si="495"/>
        <v>0</v>
      </c>
      <c r="CN262" s="26">
        <f t="shared" si="495"/>
        <v>0</v>
      </c>
      <c r="CO262" s="26">
        <f t="shared" si="495"/>
        <v>0</v>
      </c>
      <c r="CP262" s="26">
        <f t="shared" si="495"/>
        <v>0</v>
      </c>
      <c r="CQ262" s="26">
        <f t="shared" si="495"/>
        <v>0</v>
      </c>
      <c r="CR262" s="26">
        <f t="shared" ref="CR262:DF262" si="496">IF(+$M30=CR$241,$AV30,0)</f>
        <v>0</v>
      </c>
      <c r="CS262" s="26">
        <f t="shared" si="496"/>
        <v>0</v>
      </c>
      <c r="CT262" s="26">
        <f t="shared" si="496"/>
        <v>0</v>
      </c>
      <c r="CU262" s="26">
        <f t="shared" si="496"/>
        <v>0</v>
      </c>
      <c r="CV262" s="26">
        <f t="shared" si="496"/>
        <v>0</v>
      </c>
      <c r="CW262" s="26">
        <f t="shared" si="496"/>
        <v>0</v>
      </c>
      <c r="CX262" s="26">
        <f t="shared" si="496"/>
        <v>0</v>
      </c>
      <c r="CY262" s="26">
        <f t="shared" si="496"/>
        <v>0</v>
      </c>
      <c r="CZ262" s="26">
        <f t="shared" si="496"/>
        <v>0</v>
      </c>
      <c r="DA262" s="26">
        <f t="shared" si="496"/>
        <v>0</v>
      </c>
      <c r="DB262" s="26">
        <f t="shared" si="496"/>
        <v>0</v>
      </c>
      <c r="DC262" s="26">
        <f t="shared" si="496"/>
        <v>0</v>
      </c>
      <c r="DD262" s="26">
        <f t="shared" si="496"/>
        <v>0</v>
      </c>
      <c r="DE262" s="26">
        <f t="shared" si="496"/>
        <v>0</v>
      </c>
      <c r="DF262" s="26">
        <f t="shared" si="496"/>
        <v>0</v>
      </c>
    </row>
    <row r="263" spans="61:110">
      <c r="BI263" s="26">
        <f t="shared" ref="BI263:CQ263" si="497">IF(+$M31=BI$241,$AV31,0)</f>
        <v>0</v>
      </c>
      <c r="BJ263" s="26">
        <f t="shared" si="497"/>
        <v>0</v>
      </c>
      <c r="BK263" s="26">
        <f t="shared" si="497"/>
        <v>0</v>
      </c>
      <c r="BL263" s="26">
        <f t="shared" si="497"/>
        <v>0</v>
      </c>
      <c r="BM263" s="26">
        <f t="shared" si="497"/>
        <v>0</v>
      </c>
      <c r="BN263" s="26">
        <f t="shared" si="497"/>
        <v>0</v>
      </c>
      <c r="BO263" s="26">
        <f t="shared" si="497"/>
        <v>0</v>
      </c>
      <c r="BP263" s="26">
        <f t="shared" si="497"/>
        <v>0</v>
      </c>
      <c r="BQ263" s="26">
        <f t="shared" si="497"/>
        <v>0</v>
      </c>
      <c r="BR263" s="26">
        <f t="shared" si="497"/>
        <v>0</v>
      </c>
      <c r="BS263" s="26">
        <f t="shared" si="497"/>
        <v>0</v>
      </c>
      <c r="BT263" s="26">
        <f t="shared" si="497"/>
        <v>0</v>
      </c>
      <c r="BU263" s="26">
        <f t="shared" si="497"/>
        <v>0</v>
      </c>
      <c r="BV263" s="26">
        <f t="shared" si="497"/>
        <v>0</v>
      </c>
      <c r="BW263" s="26">
        <f t="shared" si="497"/>
        <v>0</v>
      </c>
      <c r="BX263" s="26">
        <f t="shared" si="497"/>
        <v>0</v>
      </c>
      <c r="BY263" s="26">
        <f t="shared" si="497"/>
        <v>0</v>
      </c>
      <c r="BZ263" s="26">
        <f t="shared" si="497"/>
        <v>0</v>
      </c>
      <c r="CA263" s="26">
        <f t="shared" si="497"/>
        <v>0</v>
      </c>
      <c r="CB263" s="26">
        <f t="shared" si="497"/>
        <v>0</v>
      </c>
      <c r="CC263" s="26">
        <f t="shared" si="497"/>
        <v>0</v>
      </c>
      <c r="CD263" s="26">
        <f t="shared" si="497"/>
        <v>0</v>
      </c>
      <c r="CE263" s="26">
        <f t="shared" si="497"/>
        <v>0</v>
      </c>
      <c r="CF263" s="26">
        <f t="shared" si="497"/>
        <v>0</v>
      </c>
      <c r="CG263" s="26">
        <f t="shared" si="497"/>
        <v>0</v>
      </c>
      <c r="CH263" s="26">
        <f t="shared" si="497"/>
        <v>0</v>
      </c>
      <c r="CI263" s="26">
        <f t="shared" si="497"/>
        <v>0</v>
      </c>
      <c r="CJ263" s="26">
        <f t="shared" si="497"/>
        <v>0</v>
      </c>
      <c r="CK263" s="26">
        <f t="shared" si="497"/>
        <v>0</v>
      </c>
      <c r="CL263" s="26">
        <f t="shared" si="497"/>
        <v>0</v>
      </c>
      <c r="CM263" s="26">
        <f t="shared" si="497"/>
        <v>0</v>
      </c>
      <c r="CN263" s="26">
        <f t="shared" si="497"/>
        <v>0</v>
      </c>
      <c r="CO263" s="26">
        <f t="shared" si="497"/>
        <v>0</v>
      </c>
      <c r="CP263" s="26">
        <f t="shared" si="497"/>
        <v>0</v>
      </c>
      <c r="CQ263" s="26">
        <f t="shared" si="497"/>
        <v>0</v>
      </c>
      <c r="CR263" s="26">
        <f t="shared" ref="CR263:DF263" si="498">IF(+$M31=CR$241,$AV31,0)</f>
        <v>0</v>
      </c>
      <c r="CS263" s="26">
        <f t="shared" si="498"/>
        <v>0</v>
      </c>
      <c r="CT263" s="26">
        <f t="shared" si="498"/>
        <v>0</v>
      </c>
      <c r="CU263" s="26">
        <f t="shared" si="498"/>
        <v>0</v>
      </c>
      <c r="CV263" s="26">
        <f t="shared" si="498"/>
        <v>0</v>
      </c>
      <c r="CW263" s="26">
        <f t="shared" si="498"/>
        <v>0</v>
      </c>
      <c r="CX263" s="26">
        <f t="shared" si="498"/>
        <v>0</v>
      </c>
      <c r="CY263" s="26">
        <f t="shared" si="498"/>
        <v>0</v>
      </c>
      <c r="CZ263" s="26">
        <f t="shared" si="498"/>
        <v>0</v>
      </c>
      <c r="DA263" s="26">
        <f t="shared" si="498"/>
        <v>0</v>
      </c>
      <c r="DB263" s="26">
        <f t="shared" si="498"/>
        <v>0</v>
      </c>
      <c r="DC263" s="26">
        <f t="shared" si="498"/>
        <v>0</v>
      </c>
      <c r="DD263" s="26">
        <f t="shared" si="498"/>
        <v>0</v>
      </c>
      <c r="DE263" s="26">
        <f t="shared" si="498"/>
        <v>0</v>
      </c>
      <c r="DF263" s="26">
        <f t="shared" si="498"/>
        <v>0</v>
      </c>
    </row>
    <row r="264" spans="61:110">
      <c r="BI264" s="26">
        <f t="shared" ref="BI264:CQ264" si="499">IF(+$M32=BI$241,$AV32,0)</f>
        <v>0</v>
      </c>
      <c r="BJ264" s="26">
        <f t="shared" si="499"/>
        <v>0</v>
      </c>
      <c r="BK264" s="26">
        <f t="shared" si="499"/>
        <v>0</v>
      </c>
      <c r="BL264" s="26">
        <f t="shared" si="499"/>
        <v>0</v>
      </c>
      <c r="BM264" s="26">
        <f t="shared" si="499"/>
        <v>0</v>
      </c>
      <c r="BN264" s="26">
        <f t="shared" si="499"/>
        <v>0</v>
      </c>
      <c r="BO264" s="26">
        <f t="shared" si="499"/>
        <v>0</v>
      </c>
      <c r="BP264" s="26">
        <f t="shared" si="499"/>
        <v>0</v>
      </c>
      <c r="BQ264" s="26">
        <f t="shared" si="499"/>
        <v>0</v>
      </c>
      <c r="BR264" s="26">
        <f t="shared" si="499"/>
        <v>0</v>
      </c>
      <c r="BS264" s="26">
        <f t="shared" si="499"/>
        <v>0</v>
      </c>
      <c r="BT264" s="26">
        <f t="shared" si="499"/>
        <v>0</v>
      </c>
      <c r="BU264" s="26">
        <f t="shared" si="499"/>
        <v>0</v>
      </c>
      <c r="BV264" s="26">
        <f t="shared" si="499"/>
        <v>0</v>
      </c>
      <c r="BW264" s="26">
        <f t="shared" si="499"/>
        <v>0</v>
      </c>
      <c r="BX264" s="26">
        <f t="shared" si="499"/>
        <v>0</v>
      </c>
      <c r="BY264" s="26">
        <f t="shared" si="499"/>
        <v>0</v>
      </c>
      <c r="BZ264" s="26">
        <f t="shared" si="499"/>
        <v>0</v>
      </c>
      <c r="CA264" s="26">
        <f t="shared" si="499"/>
        <v>0</v>
      </c>
      <c r="CB264" s="26">
        <f t="shared" si="499"/>
        <v>0</v>
      </c>
      <c r="CC264" s="26">
        <f t="shared" si="499"/>
        <v>0</v>
      </c>
      <c r="CD264" s="26">
        <f t="shared" si="499"/>
        <v>0</v>
      </c>
      <c r="CE264" s="26">
        <f t="shared" si="499"/>
        <v>0</v>
      </c>
      <c r="CF264" s="26">
        <f t="shared" si="499"/>
        <v>0</v>
      </c>
      <c r="CG264" s="26">
        <f t="shared" si="499"/>
        <v>0</v>
      </c>
      <c r="CH264" s="26">
        <f t="shared" si="499"/>
        <v>0</v>
      </c>
      <c r="CI264" s="26">
        <f t="shared" si="499"/>
        <v>0</v>
      </c>
      <c r="CJ264" s="26">
        <f t="shared" si="499"/>
        <v>0</v>
      </c>
      <c r="CK264" s="26">
        <f t="shared" si="499"/>
        <v>0</v>
      </c>
      <c r="CL264" s="26">
        <f t="shared" si="499"/>
        <v>0</v>
      </c>
      <c r="CM264" s="26">
        <f t="shared" si="499"/>
        <v>0</v>
      </c>
      <c r="CN264" s="26">
        <f t="shared" si="499"/>
        <v>0</v>
      </c>
      <c r="CO264" s="26">
        <f t="shared" si="499"/>
        <v>0</v>
      </c>
      <c r="CP264" s="26">
        <f t="shared" si="499"/>
        <v>0</v>
      </c>
      <c r="CQ264" s="26">
        <f t="shared" si="499"/>
        <v>0</v>
      </c>
      <c r="CR264" s="26">
        <f t="shared" ref="CR264:DF264" si="500">IF(+$M32=CR$241,$AV32,0)</f>
        <v>0</v>
      </c>
      <c r="CS264" s="26">
        <f t="shared" si="500"/>
        <v>0</v>
      </c>
      <c r="CT264" s="26">
        <f t="shared" si="500"/>
        <v>0</v>
      </c>
      <c r="CU264" s="26">
        <f t="shared" si="500"/>
        <v>0</v>
      </c>
      <c r="CV264" s="26">
        <f t="shared" si="500"/>
        <v>0</v>
      </c>
      <c r="CW264" s="26">
        <f t="shared" si="500"/>
        <v>0</v>
      </c>
      <c r="CX264" s="26">
        <f t="shared" si="500"/>
        <v>0</v>
      </c>
      <c r="CY264" s="26">
        <f t="shared" si="500"/>
        <v>0</v>
      </c>
      <c r="CZ264" s="26">
        <f t="shared" si="500"/>
        <v>0</v>
      </c>
      <c r="DA264" s="26">
        <f t="shared" si="500"/>
        <v>0</v>
      </c>
      <c r="DB264" s="26">
        <f t="shared" si="500"/>
        <v>0</v>
      </c>
      <c r="DC264" s="26">
        <f t="shared" si="500"/>
        <v>0</v>
      </c>
      <c r="DD264" s="26">
        <f t="shared" si="500"/>
        <v>0</v>
      </c>
      <c r="DE264" s="26">
        <f t="shared" si="500"/>
        <v>0</v>
      </c>
      <c r="DF264" s="26">
        <f t="shared" si="500"/>
        <v>0</v>
      </c>
    </row>
    <row r="265" spans="61:110">
      <c r="BI265" s="26">
        <f t="shared" ref="BI265:CQ265" si="501">IF(+$M33=BI$241,$AV33,0)</f>
        <v>0</v>
      </c>
      <c r="BJ265" s="26">
        <f t="shared" si="501"/>
        <v>0</v>
      </c>
      <c r="BK265" s="26">
        <f t="shared" si="501"/>
        <v>0</v>
      </c>
      <c r="BL265" s="26">
        <f t="shared" si="501"/>
        <v>0</v>
      </c>
      <c r="BM265" s="26">
        <f t="shared" si="501"/>
        <v>0</v>
      </c>
      <c r="BN265" s="26">
        <f t="shared" si="501"/>
        <v>0</v>
      </c>
      <c r="BO265" s="26">
        <f t="shared" si="501"/>
        <v>0</v>
      </c>
      <c r="BP265" s="26">
        <f t="shared" si="501"/>
        <v>0</v>
      </c>
      <c r="BQ265" s="26">
        <f t="shared" si="501"/>
        <v>0</v>
      </c>
      <c r="BR265" s="26">
        <f t="shared" si="501"/>
        <v>0</v>
      </c>
      <c r="BS265" s="26">
        <f t="shared" si="501"/>
        <v>0</v>
      </c>
      <c r="BT265" s="26">
        <f t="shared" si="501"/>
        <v>0</v>
      </c>
      <c r="BU265" s="26">
        <f t="shared" si="501"/>
        <v>0</v>
      </c>
      <c r="BV265" s="26">
        <f t="shared" si="501"/>
        <v>0</v>
      </c>
      <c r="BW265" s="26">
        <f t="shared" si="501"/>
        <v>0</v>
      </c>
      <c r="BX265" s="26">
        <f t="shared" si="501"/>
        <v>0</v>
      </c>
      <c r="BY265" s="26">
        <f t="shared" si="501"/>
        <v>0</v>
      </c>
      <c r="BZ265" s="26">
        <f t="shared" si="501"/>
        <v>0</v>
      </c>
      <c r="CA265" s="26">
        <f t="shared" si="501"/>
        <v>0</v>
      </c>
      <c r="CB265" s="26">
        <f t="shared" si="501"/>
        <v>0</v>
      </c>
      <c r="CC265" s="26">
        <f t="shared" si="501"/>
        <v>0</v>
      </c>
      <c r="CD265" s="26">
        <f t="shared" si="501"/>
        <v>0</v>
      </c>
      <c r="CE265" s="26">
        <f t="shared" si="501"/>
        <v>0</v>
      </c>
      <c r="CF265" s="26">
        <f t="shared" si="501"/>
        <v>0</v>
      </c>
      <c r="CG265" s="26">
        <f t="shared" si="501"/>
        <v>0</v>
      </c>
      <c r="CH265" s="26">
        <f t="shared" si="501"/>
        <v>0</v>
      </c>
      <c r="CI265" s="26">
        <f t="shared" si="501"/>
        <v>0</v>
      </c>
      <c r="CJ265" s="26">
        <f t="shared" si="501"/>
        <v>0</v>
      </c>
      <c r="CK265" s="26">
        <f t="shared" si="501"/>
        <v>0</v>
      </c>
      <c r="CL265" s="26">
        <f t="shared" si="501"/>
        <v>0</v>
      </c>
      <c r="CM265" s="26">
        <f t="shared" si="501"/>
        <v>0</v>
      </c>
      <c r="CN265" s="26">
        <f t="shared" si="501"/>
        <v>0</v>
      </c>
      <c r="CO265" s="26">
        <f t="shared" si="501"/>
        <v>0</v>
      </c>
      <c r="CP265" s="26">
        <f t="shared" si="501"/>
        <v>0</v>
      </c>
      <c r="CQ265" s="26">
        <f t="shared" si="501"/>
        <v>0</v>
      </c>
      <c r="CR265" s="26">
        <f t="shared" ref="CR265:DF265" si="502">IF(+$M33=CR$241,$AV33,0)</f>
        <v>0</v>
      </c>
      <c r="CS265" s="26">
        <f t="shared" si="502"/>
        <v>0</v>
      </c>
      <c r="CT265" s="26">
        <f t="shared" si="502"/>
        <v>0</v>
      </c>
      <c r="CU265" s="26">
        <f t="shared" si="502"/>
        <v>0</v>
      </c>
      <c r="CV265" s="26">
        <f t="shared" si="502"/>
        <v>0</v>
      </c>
      <c r="CW265" s="26">
        <f t="shared" si="502"/>
        <v>0</v>
      </c>
      <c r="CX265" s="26">
        <f t="shared" si="502"/>
        <v>0</v>
      </c>
      <c r="CY265" s="26">
        <f t="shared" si="502"/>
        <v>0</v>
      </c>
      <c r="CZ265" s="26">
        <f t="shared" si="502"/>
        <v>0</v>
      </c>
      <c r="DA265" s="26">
        <f t="shared" si="502"/>
        <v>0</v>
      </c>
      <c r="DB265" s="26">
        <f t="shared" si="502"/>
        <v>0</v>
      </c>
      <c r="DC265" s="26">
        <f t="shared" si="502"/>
        <v>0</v>
      </c>
      <c r="DD265" s="26">
        <f t="shared" si="502"/>
        <v>0</v>
      </c>
      <c r="DE265" s="26">
        <f t="shared" si="502"/>
        <v>0</v>
      </c>
      <c r="DF265" s="26">
        <f t="shared" si="502"/>
        <v>0</v>
      </c>
    </row>
    <row r="266" spans="61:110">
      <c r="BI266" s="26">
        <f t="shared" ref="BI266:CQ266" si="503">IF(+$M34=BI$241,$AV34,0)</f>
        <v>0</v>
      </c>
      <c r="BJ266" s="26">
        <f t="shared" si="503"/>
        <v>0</v>
      </c>
      <c r="BK266" s="26">
        <f t="shared" si="503"/>
        <v>0</v>
      </c>
      <c r="BL266" s="26">
        <f t="shared" si="503"/>
        <v>0</v>
      </c>
      <c r="BM266" s="26">
        <f t="shared" si="503"/>
        <v>0</v>
      </c>
      <c r="BN266" s="26">
        <f t="shared" si="503"/>
        <v>0</v>
      </c>
      <c r="BO266" s="26">
        <f t="shared" si="503"/>
        <v>0</v>
      </c>
      <c r="BP266" s="26">
        <f t="shared" si="503"/>
        <v>0</v>
      </c>
      <c r="BQ266" s="26">
        <f t="shared" si="503"/>
        <v>0</v>
      </c>
      <c r="BR266" s="26">
        <f t="shared" si="503"/>
        <v>0</v>
      </c>
      <c r="BS266" s="26">
        <f t="shared" si="503"/>
        <v>0</v>
      </c>
      <c r="BT266" s="26">
        <f t="shared" si="503"/>
        <v>0</v>
      </c>
      <c r="BU266" s="26">
        <f t="shared" si="503"/>
        <v>0</v>
      </c>
      <c r="BV266" s="26">
        <f t="shared" si="503"/>
        <v>0</v>
      </c>
      <c r="BW266" s="26">
        <f t="shared" si="503"/>
        <v>0</v>
      </c>
      <c r="BX266" s="26">
        <f t="shared" si="503"/>
        <v>0</v>
      </c>
      <c r="BY266" s="26">
        <f t="shared" si="503"/>
        <v>0</v>
      </c>
      <c r="BZ266" s="26">
        <f t="shared" si="503"/>
        <v>0</v>
      </c>
      <c r="CA266" s="26">
        <f t="shared" si="503"/>
        <v>0</v>
      </c>
      <c r="CB266" s="26">
        <f t="shared" si="503"/>
        <v>0</v>
      </c>
      <c r="CC266" s="26">
        <f t="shared" si="503"/>
        <v>0</v>
      </c>
      <c r="CD266" s="26">
        <f t="shared" si="503"/>
        <v>0</v>
      </c>
      <c r="CE266" s="26">
        <f t="shared" si="503"/>
        <v>0</v>
      </c>
      <c r="CF266" s="26">
        <f t="shared" si="503"/>
        <v>0</v>
      </c>
      <c r="CG266" s="26">
        <f t="shared" si="503"/>
        <v>0</v>
      </c>
      <c r="CH266" s="26">
        <f t="shared" si="503"/>
        <v>0</v>
      </c>
      <c r="CI266" s="26">
        <f t="shared" si="503"/>
        <v>0</v>
      </c>
      <c r="CJ266" s="26">
        <f t="shared" si="503"/>
        <v>0</v>
      </c>
      <c r="CK266" s="26">
        <f t="shared" si="503"/>
        <v>0</v>
      </c>
      <c r="CL266" s="26">
        <f t="shared" si="503"/>
        <v>0</v>
      </c>
      <c r="CM266" s="26">
        <f t="shared" si="503"/>
        <v>0</v>
      </c>
      <c r="CN266" s="26">
        <f t="shared" si="503"/>
        <v>0</v>
      </c>
      <c r="CO266" s="26">
        <f t="shared" si="503"/>
        <v>0</v>
      </c>
      <c r="CP266" s="26">
        <f t="shared" si="503"/>
        <v>0</v>
      </c>
      <c r="CQ266" s="26">
        <f t="shared" si="503"/>
        <v>0</v>
      </c>
      <c r="CR266" s="26">
        <f t="shared" ref="CR266:DF266" si="504">IF(+$M34=CR$241,$AV34,0)</f>
        <v>0</v>
      </c>
      <c r="CS266" s="26">
        <f t="shared" si="504"/>
        <v>0</v>
      </c>
      <c r="CT266" s="26">
        <f t="shared" si="504"/>
        <v>0</v>
      </c>
      <c r="CU266" s="26">
        <f t="shared" si="504"/>
        <v>0</v>
      </c>
      <c r="CV266" s="26">
        <f t="shared" si="504"/>
        <v>0</v>
      </c>
      <c r="CW266" s="26">
        <f t="shared" si="504"/>
        <v>0</v>
      </c>
      <c r="CX266" s="26">
        <f t="shared" si="504"/>
        <v>0</v>
      </c>
      <c r="CY266" s="26">
        <f t="shared" si="504"/>
        <v>0</v>
      </c>
      <c r="CZ266" s="26">
        <f t="shared" si="504"/>
        <v>0</v>
      </c>
      <c r="DA266" s="26">
        <f t="shared" si="504"/>
        <v>0</v>
      </c>
      <c r="DB266" s="26">
        <f t="shared" si="504"/>
        <v>0</v>
      </c>
      <c r="DC266" s="26">
        <f t="shared" si="504"/>
        <v>0</v>
      </c>
      <c r="DD266" s="26">
        <f t="shared" si="504"/>
        <v>0</v>
      </c>
      <c r="DE266" s="26">
        <f t="shared" si="504"/>
        <v>0</v>
      </c>
      <c r="DF266" s="26">
        <f t="shared" si="504"/>
        <v>0</v>
      </c>
    </row>
    <row r="267" spans="61:110">
      <c r="BI267" s="26">
        <f t="shared" ref="BI267:CQ267" si="505">IF(+$M35=BI$241,$AV35,0)</f>
        <v>0</v>
      </c>
      <c r="BJ267" s="26">
        <f t="shared" si="505"/>
        <v>0</v>
      </c>
      <c r="BK267" s="26">
        <f t="shared" si="505"/>
        <v>0</v>
      </c>
      <c r="BL267" s="26">
        <f t="shared" si="505"/>
        <v>0</v>
      </c>
      <c r="BM267" s="26">
        <f t="shared" si="505"/>
        <v>0</v>
      </c>
      <c r="BN267" s="26">
        <f t="shared" si="505"/>
        <v>0</v>
      </c>
      <c r="BO267" s="26">
        <f t="shared" si="505"/>
        <v>0</v>
      </c>
      <c r="BP267" s="26">
        <f t="shared" si="505"/>
        <v>0</v>
      </c>
      <c r="BQ267" s="26">
        <f t="shared" si="505"/>
        <v>0</v>
      </c>
      <c r="BR267" s="26">
        <f t="shared" si="505"/>
        <v>0</v>
      </c>
      <c r="BS267" s="26">
        <f t="shared" si="505"/>
        <v>0</v>
      </c>
      <c r="BT267" s="26">
        <f t="shared" si="505"/>
        <v>0</v>
      </c>
      <c r="BU267" s="26">
        <f t="shared" si="505"/>
        <v>0</v>
      </c>
      <c r="BV267" s="26">
        <f t="shared" si="505"/>
        <v>0</v>
      </c>
      <c r="BW267" s="26">
        <f t="shared" si="505"/>
        <v>0</v>
      </c>
      <c r="BX267" s="26">
        <f t="shared" si="505"/>
        <v>0</v>
      </c>
      <c r="BY267" s="26">
        <f t="shared" si="505"/>
        <v>0</v>
      </c>
      <c r="BZ267" s="26">
        <f t="shared" si="505"/>
        <v>0</v>
      </c>
      <c r="CA267" s="26">
        <f t="shared" si="505"/>
        <v>0</v>
      </c>
      <c r="CB267" s="26">
        <f t="shared" si="505"/>
        <v>0</v>
      </c>
      <c r="CC267" s="26">
        <f t="shared" si="505"/>
        <v>0</v>
      </c>
      <c r="CD267" s="26">
        <f t="shared" si="505"/>
        <v>0</v>
      </c>
      <c r="CE267" s="26">
        <f t="shared" si="505"/>
        <v>0</v>
      </c>
      <c r="CF267" s="26">
        <f t="shared" si="505"/>
        <v>0</v>
      </c>
      <c r="CG267" s="26">
        <f t="shared" si="505"/>
        <v>0</v>
      </c>
      <c r="CH267" s="26">
        <f t="shared" si="505"/>
        <v>0</v>
      </c>
      <c r="CI267" s="26">
        <f t="shared" si="505"/>
        <v>0</v>
      </c>
      <c r="CJ267" s="26">
        <f t="shared" si="505"/>
        <v>0</v>
      </c>
      <c r="CK267" s="26">
        <f t="shared" si="505"/>
        <v>0</v>
      </c>
      <c r="CL267" s="26">
        <f t="shared" si="505"/>
        <v>0</v>
      </c>
      <c r="CM267" s="26">
        <f t="shared" si="505"/>
        <v>0</v>
      </c>
      <c r="CN267" s="26">
        <f t="shared" si="505"/>
        <v>0</v>
      </c>
      <c r="CO267" s="26">
        <f t="shared" si="505"/>
        <v>0</v>
      </c>
      <c r="CP267" s="26">
        <f t="shared" si="505"/>
        <v>0</v>
      </c>
      <c r="CQ267" s="26">
        <f t="shared" si="505"/>
        <v>0</v>
      </c>
      <c r="CR267" s="26">
        <f t="shared" ref="CR267:DF267" si="506">IF(+$M35=CR$241,$AV35,0)</f>
        <v>0</v>
      </c>
      <c r="CS267" s="26">
        <f t="shared" si="506"/>
        <v>0</v>
      </c>
      <c r="CT267" s="26">
        <f t="shared" si="506"/>
        <v>0</v>
      </c>
      <c r="CU267" s="26">
        <f t="shared" si="506"/>
        <v>0</v>
      </c>
      <c r="CV267" s="26">
        <f t="shared" si="506"/>
        <v>0</v>
      </c>
      <c r="CW267" s="26">
        <f t="shared" si="506"/>
        <v>0</v>
      </c>
      <c r="CX267" s="26">
        <f t="shared" si="506"/>
        <v>0</v>
      </c>
      <c r="CY267" s="26">
        <f t="shared" si="506"/>
        <v>0</v>
      </c>
      <c r="CZ267" s="26">
        <f t="shared" si="506"/>
        <v>0</v>
      </c>
      <c r="DA267" s="26">
        <f t="shared" si="506"/>
        <v>0</v>
      </c>
      <c r="DB267" s="26">
        <f t="shared" si="506"/>
        <v>0</v>
      </c>
      <c r="DC267" s="26">
        <f t="shared" si="506"/>
        <v>0</v>
      </c>
      <c r="DD267" s="26">
        <f t="shared" si="506"/>
        <v>0</v>
      </c>
      <c r="DE267" s="26">
        <f t="shared" si="506"/>
        <v>0</v>
      </c>
      <c r="DF267" s="26">
        <f t="shared" si="506"/>
        <v>0</v>
      </c>
    </row>
    <row r="268" spans="61:110">
      <c r="BI268" s="26">
        <f t="shared" ref="BI268:CQ268" si="507">IF(+$M36=BI$241,$AV36,0)</f>
        <v>0</v>
      </c>
      <c r="BJ268" s="26">
        <f t="shared" si="507"/>
        <v>0</v>
      </c>
      <c r="BK268" s="26">
        <f t="shared" si="507"/>
        <v>0</v>
      </c>
      <c r="BL268" s="26">
        <f t="shared" si="507"/>
        <v>0</v>
      </c>
      <c r="BM268" s="26">
        <f t="shared" si="507"/>
        <v>0</v>
      </c>
      <c r="BN268" s="26">
        <f t="shared" si="507"/>
        <v>0</v>
      </c>
      <c r="BO268" s="26">
        <f t="shared" si="507"/>
        <v>0</v>
      </c>
      <c r="BP268" s="26">
        <f t="shared" si="507"/>
        <v>0</v>
      </c>
      <c r="BQ268" s="26">
        <f t="shared" si="507"/>
        <v>0</v>
      </c>
      <c r="BR268" s="26">
        <f t="shared" si="507"/>
        <v>0</v>
      </c>
      <c r="BS268" s="26">
        <f t="shared" si="507"/>
        <v>0</v>
      </c>
      <c r="BT268" s="26">
        <f t="shared" si="507"/>
        <v>0</v>
      </c>
      <c r="BU268" s="26">
        <f t="shared" si="507"/>
        <v>0</v>
      </c>
      <c r="BV268" s="26">
        <f t="shared" si="507"/>
        <v>0</v>
      </c>
      <c r="BW268" s="26">
        <f t="shared" si="507"/>
        <v>0</v>
      </c>
      <c r="BX268" s="26">
        <f t="shared" si="507"/>
        <v>0</v>
      </c>
      <c r="BY268" s="26">
        <f t="shared" si="507"/>
        <v>0</v>
      </c>
      <c r="BZ268" s="26">
        <f t="shared" si="507"/>
        <v>0</v>
      </c>
      <c r="CA268" s="26">
        <f t="shared" si="507"/>
        <v>0</v>
      </c>
      <c r="CB268" s="26">
        <f t="shared" si="507"/>
        <v>0</v>
      </c>
      <c r="CC268" s="26">
        <f t="shared" si="507"/>
        <v>0</v>
      </c>
      <c r="CD268" s="26">
        <f t="shared" si="507"/>
        <v>0</v>
      </c>
      <c r="CE268" s="26">
        <f t="shared" si="507"/>
        <v>0</v>
      </c>
      <c r="CF268" s="26">
        <f t="shared" si="507"/>
        <v>0</v>
      </c>
      <c r="CG268" s="26">
        <f t="shared" si="507"/>
        <v>0</v>
      </c>
      <c r="CH268" s="26">
        <f t="shared" si="507"/>
        <v>0</v>
      </c>
      <c r="CI268" s="26">
        <f t="shared" si="507"/>
        <v>0</v>
      </c>
      <c r="CJ268" s="26">
        <f t="shared" si="507"/>
        <v>0</v>
      </c>
      <c r="CK268" s="26">
        <f t="shared" si="507"/>
        <v>0</v>
      </c>
      <c r="CL268" s="26">
        <f t="shared" si="507"/>
        <v>0</v>
      </c>
      <c r="CM268" s="26">
        <f t="shared" si="507"/>
        <v>0</v>
      </c>
      <c r="CN268" s="26">
        <f t="shared" si="507"/>
        <v>0</v>
      </c>
      <c r="CO268" s="26">
        <f t="shared" si="507"/>
        <v>0</v>
      </c>
      <c r="CP268" s="26">
        <f t="shared" si="507"/>
        <v>0</v>
      </c>
      <c r="CQ268" s="26">
        <f t="shared" si="507"/>
        <v>0</v>
      </c>
      <c r="CR268" s="26">
        <f t="shared" ref="CR268:DF268" si="508">IF(+$M36=CR$241,$AV36,0)</f>
        <v>0</v>
      </c>
      <c r="CS268" s="26">
        <f t="shared" si="508"/>
        <v>0</v>
      </c>
      <c r="CT268" s="26">
        <f t="shared" si="508"/>
        <v>0</v>
      </c>
      <c r="CU268" s="26">
        <f t="shared" si="508"/>
        <v>0</v>
      </c>
      <c r="CV268" s="26">
        <f t="shared" si="508"/>
        <v>0</v>
      </c>
      <c r="CW268" s="26">
        <f t="shared" si="508"/>
        <v>0</v>
      </c>
      <c r="CX268" s="26">
        <f t="shared" si="508"/>
        <v>0</v>
      </c>
      <c r="CY268" s="26">
        <f t="shared" si="508"/>
        <v>0</v>
      </c>
      <c r="CZ268" s="26">
        <f t="shared" si="508"/>
        <v>0</v>
      </c>
      <c r="DA268" s="26">
        <f t="shared" si="508"/>
        <v>0</v>
      </c>
      <c r="DB268" s="26">
        <f t="shared" si="508"/>
        <v>0</v>
      </c>
      <c r="DC268" s="26">
        <f t="shared" si="508"/>
        <v>0</v>
      </c>
      <c r="DD268" s="26">
        <f t="shared" si="508"/>
        <v>0</v>
      </c>
      <c r="DE268" s="26">
        <f t="shared" si="508"/>
        <v>0</v>
      </c>
      <c r="DF268" s="26">
        <f t="shared" si="508"/>
        <v>0</v>
      </c>
    </row>
    <row r="269" spans="61:110">
      <c r="BI269" s="26">
        <f t="shared" ref="BI269:CQ269" si="509">IF(+$M37=BI$241,$AV37,0)</f>
        <v>0</v>
      </c>
      <c r="BJ269" s="26">
        <f t="shared" si="509"/>
        <v>0</v>
      </c>
      <c r="BK269" s="26">
        <f t="shared" si="509"/>
        <v>0</v>
      </c>
      <c r="BL269" s="26">
        <f t="shared" si="509"/>
        <v>0</v>
      </c>
      <c r="BM269" s="26">
        <f t="shared" si="509"/>
        <v>0</v>
      </c>
      <c r="BN269" s="26">
        <f t="shared" si="509"/>
        <v>0</v>
      </c>
      <c r="BO269" s="26">
        <f t="shared" si="509"/>
        <v>0</v>
      </c>
      <c r="BP269" s="26">
        <f t="shared" si="509"/>
        <v>0</v>
      </c>
      <c r="BQ269" s="26">
        <f t="shared" si="509"/>
        <v>0</v>
      </c>
      <c r="BR269" s="26">
        <f t="shared" si="509"/>
        <v>0</v>
      </c>
      <c r="BS269" s="26">
        <f t="shared" si="509"/>
        <v>0</v>
      </c>
      <c r="BT269" s="26">
        <f t="shared" si="509"/>
        <v>0</v>
      </c>
      <c r="BU269" s="26">
        <f t="shared" si="509"/>
        <v>0</v>
      </c>
      <c r="BV269" s="26">
        <f t="shared" si="509"/>
        <v>0</v>
      </c>
      <c r="BW269" s="26">
        <f t="shared" si="509"/>
        <v>0</v>
      </c>
      <c r="BX269" s="26">
        <f t="shared" si="509"/>
        <v>0</v>
      </c>
      <c r="BY269" s="26">
        <f t="shared" si="509"/>
        <v>0</v>
      </c>
      <c r="BZ269" s="26">
        <f t="shared" si="509"/>
        <v>0</v>
      </c>
      <c r="CA269" s="26">
        <f t="shared" si="509"/>
        <v>0</v>
      </c>
      <c r="CB269" s="26">
        <f t="shared" si="509"/>
        <v>0</v>
      </c>
      <c r="CC269" s="26">
        <f t="shared" si="509"/>
        <v>0</v>
      </c>
      <c r="CD269" s="26">
        <f t="shared" si="509"/>
        <v>0</v>
      </c>
      <c r="CE269" s="26">
        <f t="shared" si="509"/>
        <v>0</v>
      </c>
      <c r="CF269" s="26">
        <f t="shared" si="509"/>
        <v>0</v>
      </c>
      <c r="CG269" s="26">
        <f t="shared" si="509"/>
        <v>0</v>
      </c>
      <c r="CH269" s="26">
        <f t="shared" si="509"/>
        <v>0</v>
      </c>
      <c r="CI269" s="26">
        <f t="shared" si="509"/>
        <v>0</v>
      </c>
      <c r="CJ269" s="26">
        <f t="shared" si="509"/>
        <v>0</v>
      </c>
      <c r="CK269" s="26">
        <f t="shared" si="509"/>
        <v>0</v>
      </c>
      <c r="CL269" s="26">
        <f t="shared" si="509"/>
        <v>0</v>
      </c>
      <c r="CM269" s="26">
        <f t="shared" si="509"/>
        <v>0</v>
      </c>
      <c r="CN269" s="26">
        <f t="shared" si="509"/>
        <v>0</v>
      </c>
      <c r="CO269" s="26">
        <f t="shared" si="509"/>
        <v>0</v>
      </c>
      <c r="CP269" s="26">
        <f t="shared" si="509"/>
        <v>0</v>
      </c>
      <c r="CQ269" s="26">
        <f t="shared" si="509"/>
        <v>0</v>
      </c>
      <c r="CR269" s="26">
        <f t="shared" ref="CR269:DF269" si="510">IF(+$M37=CR$241,$AV37,0)</f>
        <v>0</v>
      </c>
      <c r="CS269" s="26">
        <f t="shared" si="510"/>
        <v>0</v>
      </c>
      <c r="CT269" s="26">
        <f t="shared" si="510"/>
        <v>0</v>
      </c>
      <c r="CU269" s="26">
        <f t="shared" si="510"/>
        <v>0</v>
      </c>
      <c r="CV269" s="26">
        <f t="shared" si="510"/>
        <v>0</v>
      </c>
      <c r="CW269" s="26">
        <f t="shared" si="510"/>
        <v>0</v>
      </c>
      <c r="CX269" s="26">
        <f t="shared" si="510"/>
        <v>0</v>
      </c>
      <c r="CY269" s="26">
        <f t="shared" si="510"/>
        <v>0</v>
      </c>
      <c r="CZ269" s="26">
        <f t="shared" si="510"/>
        <v>0</v>
      </c>
      <c r="DA269" s="26">
        <f t="shared" si="510"/>
        <v>0</v>
      </c>
      <c r="DB269" s="26">
        <f t="shared" si="510"/>
        <v>0</v>
      </c>
      <c r="DC269" s="26">
        <f t="shared" si="510"/>
        <v>0</v>
      </c>
      <c r="DD269" s="26">
        <f t="shared" si="510"/>
        <v>0</v>
      </c>
      <c r="DE269" s="26">
        <f t="shared" si="510"/>
        <v>0</v>
      </c>
      <c r="DF269" s="26">
        <f t="shared" si="510"/>
        <v>0</v>
      </c>
    </row>
    <row r="270" spans="61:110">
      <c r="BI270" s="26">
        <f t="shared" ref="BI270:CQ270" si="511">IF(+$M38=BI$241,$AV38,0)</f>
        <v>0</v>
      </c>
      <c r="BJ270" s="26">
        <f t="shared" si="511"/>
        <v>0</v>
      </c>
      <c r="BK270" s="26">
        <f t="shared" si="511"/>
        <v>0</v>
      </c>
      <c r="BL270" s="26">
        <f t="shared" si="511"/>
        <v>0</v>
      </c>
      <c r="BM270" s="26">
        <f t="shared" si="511"/>
        <v>0</v>
      </c>
      <c r="BN270" s="26">
        <f t="shared" si="511"/>
        <v>0</v>
      </c>
      <c r="BO270" s="26">
        <f t="shared" si="511"/>
        <v>0</v>
      </c>
      <c r="BP270" s="26">
        <f t="shared" si="511"/>
        <v>0</v>
      </c>
      <c r="BQ270" s="26">
        <f t="shared" si="511"/>
        <v>0</v>
      </c>
      <c r="BR270" s="26">
        <f t="shared" si="511"/>
        <v>0</v>
      </c>
      <c r="BS270" s="26">
        <f t="shared" si="511"/>
        <v>0</v>
      </c>
      <c r="BT270" s="26">
        <f t="shared" si="511"/>
        <v>0</v>
      </c>
      <c r="BU270" s="26">
        <f t="shared" si="511"/>
        <v>0</v>
      </c>
      <c r="BV270" s="26">
        <f t="shared" si="511"/>
        <v>0</v>
      </c>
      <c r="BW270" s="26">
        <f t="shared" si="511"/>
        <v>0</v>
      </c>
      <c r="BX270" s="26">
        <f t="shared" si="511"/>
        <v>0</v>
      </c>
      <c r="BY270" s="26">
        <f t="shared" si="511"/>
        <v>0</v>
      </c>
      <c r="BZ270" s="26">
        <f t="shared" si="511"/>
        <v>0</v>
      </c>
      <c r="CA270" s="26">
        <f t="shared" si="511"/>
        <v>0</v>
      </c>
      <c r="CB270" s="26">
        <f t="shared" si="511"/>
        <v>0</v>
      </c>
      <c r="CC270" s="26">
        <f t="shared" si="511"/>
        <v>0</v>
      </c>
      <c r="CD270" s="26">
        <f t="shared" si="511"/>
        <v>0</v>
      </c>
      <c r="CE270" s="26">
        <f t="shared" si="511"/>
        <v>0</v>
      </c>
      <c r="CF270" s="26">
        <f t="shared" si="511"/>
        <v>0</v>
      </c>
      <c r="CG270" s="26">
        <f t="shared" si="511"/>
        <v>0</v>
      </c>
      <c r="CH270" s="26">
        <f t="shared" si="511"/>
        <v>0</v>
      </c>
      <c r="CI270" s="26">
        <f t="shared" si="511"/>
        <v>0</v>
      </c>
      <c r="CJ270" s="26">
        <f t="shared" si="511"/>
        <v>0</v>
      </c>
      <c r="CK270" s="26">
        <f t="shared" si="511"/>
        <v>0</v>
      </c>
      <c r="CL270" s="26">
        <f t="shared" si="511"/>
        <v>0</v>
      </c>
      <c r="CM270" s="26">
        <f t="shared" si="511"/>
        <v>0</v>
      </c>
      <c r="CN270" s="26">
        <f t="shared" si="511"/>
        <v>0</v>
      </c>
      <c r="CO270" s="26">
        <f t="shared" si="511"/>
        <v>0</v>
      </c>
      <c r="CP270" s="26">
        <f t="shared" si="511"/>
        <v>0</v>
      </c>
      <c r="CQ270" s="26">
        <f t="shared" si="511"/>
        <v>0</v>
      </c>
      <c r="CR270" s="26">
        <f t="shared" ref="CR270:DF270" si="512">IF(+$M38=CR$241,$AV38,0)</f>
        <v>0</v>
      </c>
      <c r="CS270" s="26">
        <f t="shared" si="512"/>
        <v>0</v>
      </c>
      <c r="CT270" s="26">
        <f t="shared" si="512"/>
        <v>0</v>
      </c>
      <c r="CU270" s="26">
        <f t="shared" si="512"/>
        <v>0</v>
      </c>
      <c r="CV270" s="26">
        <f t="shared" si="512"/>
        <v>0</v>
      </c>
      <c r="CW270" s="26">
        <f t="shared" si="512"/>
        <v>0</v>
      </c>
      <c r="CX270" s="26">
        <f t="shared" si="512"/>
        <v>0</v>
      </c>
      <c r="CY270" s="26">
        <f t="shared" si="512"/>
        <v>0</v>
      </c>
      <c r="CZ270" s="26">
        <f t="shared" si="512"/>
        <v>0</v>
      </c>
      <c r="DA270" s="26">
        <f t="shared" si="512"/>
        <v>0</v>
      </c>
      <c r="DB270" s="26">
        <f t="shared" si="512"/>
        <v>0</v>
      </c>
      <c r="DC270" s="26">
        <f t="shared" si="512"/>
        <v>0</v>
      </c>
      <c r="DD270" s="26">
        <f t="shared" si="512"/>
        <v>0</v>
      </c>
      <c r="DE270" s="26">
        <f t="shared" si="512"/>
        <v>0</v>
      </c>
      <c r="DF270" s="26">
        <f t="shared" si="512"/>
        <v>0</v>
      </c>
    </row>
    <row r="271" spans="61:110">
      <c r="BI271" s="26">
        <f t="shared" ref="BI271:CQ271" si="513">IF(+$M39=BI$241,$AV39,0)</f>
        <v>0</v>
      </c>
      <c r="BJ271" s="26">
        <f t="shared" si="513"/>
        <v>0</v>
      </c>
      <c r="BK271" s="26">
        <f t="shared" si="513"/>
        <v>0</v>
      </c>
      <c r="BL271" s="26">
        <f t="shared" si="513"/>
        <v>0</v>
      </c>
      <c r="BM271" s="26">
        <f t="shared" si="513"/>
        <v>0</v>
      </c>
      <c r="BN271" s="26">
        <f t="shared" si="513"/>
        <v>0</v>
      </c>
      <c r="BO271" s="26">
        <f t="shared" si="513"/>
        <v>0</v>
      </c>
      <c r="BP271" s="26">
        <f t="shared" si="513"/>
        <v>0</v>
      </c>
      <c r="BQ271" s="26">
        <f t="shared" si="513"/>
        <v>0</v>
      </c>
      <c r="BR271" s="26">
        <f t="shared" si="513"/>
        <v>0</v>
      </c>
      <c r="BS271" s="26">
        <f t="shared" si="513"/>
        <v>0</v>
      </c>
      <c r="BT271" s="26">
        <f t="shared" si="513"/>
        <v>0</v>
      </c>
      <c r="BU271" s="26">
        <f t="shared" si="513"/>
        <v>0</v>
      </c>
      <c r="BV271" s="26">
        <f t="shared" si="513"/>
        <v>0</v>
      </c>
      <c r="BW271" s="26">
        <f t="shared" si="513"/>
        <v>0</v>
      </c>
      <c r="BX271" s="26">
        <f t="shared" si="513"/>
        <v>0</v>
      </c>
      <c r="BY271" s="26">
        <f t="shared" si="513"/>
        <v>0</v>
      </c>
      <c r="BZ271" s="26">
        <f t="shared" si="513"/>
        <v>0</v>
      </c>
      <c r="CA271" s="26">
        <f t="shared" si="513"/>
        <v>0</v>
      </c>
      <c r="CB271" s="26">
        <f t="shared" si="513"/>
        <v>0</v>
      </c>
      <c r="CC271" s="26">
        <f t="shared" si="513"/>
        <v>0</v>
      </c>
      <c r="CD271" s="26">
        <f t="shared" si="513"/>
        <v>0</v>
      </c>
      <c r="CE271" s="26">
        <f t="shared" si="513"/>
        <v>0</v>
      </c>
      <c r="CF271" s="26">
        <f t="shared" si="513"/>
        <v>0</v>
      </c>
      <c r="CG271" s="26">
        <f t="shared" si="513"/>
        <v>0</v>
      </c>
      <c r="CH271" s="26">
        <f t="shared" si="513"/>
        <v>0</v>
      </c>
      <c r="CI271" s="26">
        <f t="shared" si="513"/>
        <v>0</v>
      </c>
      <c r="CJ271" s="26">
        <f t="shared" si="513"/>
        <v>0</v>
      </c>
      <c r="CK271" s="26">
        <f t="shared" si="513"/>
        <v>0</v>
      </c>
      <c r="CL271" s="26">
        <f t="shared" si="513"/>
        <v>0</v>
      </c>
      <c r="CM271" s="26">
        <f t="shared" si="513"/>
        <v>0</v>
      </c>
      <c r="CN271" s="26">
        <f t="shared" si="513"/>
        <v>0</v>
      </c>
      <c r="CO271" s="26">
        <f t="shared" si="513"/>
        <v>0</v>
      </c>
      <c r="CP271" s="26">
        <f t="shared" si="513"/>
        <v>0</v>
      </c>
      <c r="CQ271" s="26">
        <f t="shared" si="513"/>
        <v>0</v>
      </c>
      <c r="CR271" s="26">
        <f t="shared" ref="CR271:DF271" si="514">IF(+$M39=CR$241,$AV39,0)</f>
        <v>0</v>
      </c>
      <c r="CS271" s="26">
        <f t="shared" si="514"/>
        <v>0</v>
      </c>
      <c r="CT271" s="26">
        <f t="shared" si="514"/>
        <v>0</v>
      </c>
      <c r="CU271" s="26">
        <f t="shared" si="514"/>
        <v>0</v>
      </c>
      <c r="CV271" s="26">
        <f t="shared" si="514"/>
        <v>0</v>
      </c>
      <c r="CW271" s="26">
        <f t="shared" si="514"/>
        <v>0</v>
      </c>
      <c r="CX271" s="26">
        <f t="shared" si="514"/>
        <v>0</v>
      </c>
      <c r="CY271" s="26">
        <f t="shared" si="514"/>
        <v>0</v>
      </c>
      <c r="CZ271" s="26">
        <f t="shared" si="514"/>
        <v>0</v>
      </c>
      <c r="DA271" s="26">
        <f t="shared" si="514"/>
        <v>0</v>
      </c>
      <c r="DB271" s="26">
        <f t="shared" si="514"/>
        <v>0</v>
      </c>
      <c r="DC271" s="26">
        <f t="shared" si="514"/>
        <v>0</v>
      </c>
      <c r="DD271" s="26">
        <f t="shared" si="514"/>
        <v>0</v>
      </c>
      <c r="DE271" s="26">
        <f t="shared" si="514"/>
        <v>0</v>
      </c>
      <c r="DF271" s="26">
        <f t="shared" si="514"/>
        <v>0</v>
      </c>
    </row>
    <row r="272" spans="61:110">
      <c r="BI272" s="26">
        <f t="shared" ref="BI272:CQ272" si="515">IF(+$M40=BI$241,$AV40,0)</f>
        <v>0</v>
      </c>
      <c r="BJ272" s="26">
        <f t="shared" si="515"/>
        <v>0</v>
      </c>
      <c r="BK272" s="26">
        <f t="shared" si="515"/>
        <v>0</v>
      </c>
      <c r="BL272" s="26">
        <f t="shared" si="515"/>
        <v>0</v>
      </c>
      <c r="BM272" s="26">
        <f t="shared" si="515"/>
        <v>0</v>
      </c>
      <c r="BN272" s="26">
        <f t="shared" si="515"/>
        <v>0</v>
      </c>
      <c r="BO272" s="26">
        <f t="shared" si="515"/>
        <v>0</v>
      </c>
      <c r="BP272" s="26">
        <f t="shared" si="515"/>
        <v>0</v>
      </c>
      <c r="BQ272" s="26">
        <f t="shared" si="515"/>
        <v>0</v>
      </c>
      <c r="BR272" s="26">
        <f t="shared" si="515"/>
        <v>0</v>
      </c>
      <c r="BS272" s="26">
        <f t="shared" si="515"/>
        <v>0</v>
      </c>
      <c r="BT272" s="26">
        <f t="shared" si="515"/>
        <v>0</v>
      </c>
      <c r="BU272" s="26">
        <f t="shared" si="515"/>
        <v>0</v>
      </c>
      <c r="BV272" s="26">
        <f t="shared" si="515"/>
        <v>0</v>
      </c>
      <c r="BW272" s="26">
        <f t="shared" si="515"/>
        <v>0</v>
      </c>
      <c r="BX272" s="26">
        <f t="shared" si="515"/>
        <v>0</v>
      </c>
      <c r="BY272" s="26">
        <f t="shared" si="515"/>
        <v>0</v>
      </c>
      <c r="BZ272" s="26">
        <f t="shared" si="515"/>
        <v>0</v>
      </c>
      <c r="CA272" s="26">
        <f t="shared" si="515"/>
        <v>0</v>
      </c>
      <c r="CB272" s="26">
        <f t="shared" si="515"/>
        <v>0</v>
      </c>
      <c r="CC272" s="26">
        <f t="shared" si="515"/>
        <v>0</v>
      </c>
      <c r="CD272" s="26">
        <f t="shared" si="515"/>
        <v>0</v>
      </c>
      <c r="CE272" s="26">
        <f t="shared" si="515"/>
        <v>0</v>
      </c>
      <c r="CF272" s="26">
        <f t="shared" si="515"/>
        <v>0</v>
      </c>
      <c r="CG272" s="26">
        <f t="shared" si="515"/>
        <v>0</v>
      </c>
      <c r="CH272" s="26">
        <f t="shared" si="515"/>
        <v>0</v>
      </c>
      <c r="CI272" s="26">
        <f t="shared" si="515"/>
        <v>0</v>
      </c>
      <c r="CJ272" s="26">
        <f t="shared" si="515"/>
        <v>0</v>
      </c>
      <c r="CK272" s="26">
        <f t="shared" si="515"/>
        <v>0</v>
      </c>
      <c r="CL272" s="26">
        <f t="shared" si="515"/>
        <v>0</v>
      </c>
      <c r="CM272" s="26">
        <f t="shared" si="515"/>
        <v>0</v>
      </c>
      <c r="CN272" s="26">
        <f t="shared" si="515"/>
        <v>0</v>
      </c>
      <c r="CO272" s="26">
        <f t="shared" si="515"/>
        <v>0</v>
      </c>
      <c r="CP272" s="26">
        <f t="shared" si="515"/>
        <v>0</v>
      </c>
      <c r="CQ272" s="26">
        <f t="shared" si="515"/>
        <v>0</v>
      </c>
      <c r="CR272" s="26">
        <f t="shared" ref="CR272:DF272" si="516">IF(+$M40=CR$241,$AV40,0)</f>
        <v>0</v>
      </c>
      <c r="CS272" s="26">
        <f t="shared" si="516"/>
        <v>0</v>
      </c>
      <c r="CT272" s="26">
        <f t="shared" si="516"/>
        <v>0</v>
      </c>
      <c r="CU272" s="26">
        <f t="shared" si="516"/>
        <v>0</v>
      </c>
      <c r="CV272" s="26">
        <f t="shared" si="516"/>
        <v>0</v>
      </c>
      <c r="CW272" s="26">
        <f t="shared" si="516"/>
        <v>0</v>
      </c>
      <c r="CX272" s="26">
        <f t="shared" si="516"/>
        <v>0</v>
      </c>
      <c r="CY272" s="26">
        <f t="shared" si="516"/>
        <v>0</v>
      </c>
      <c r="CZ272" s="26">
        <f t="shared" si="516"/>
        <v>0</v>
      </c>
      <c r="DA272" s="26">
        <f t="shared" si="516"/>
        <v>0</v>
      </c>
      <c r="DB272" s="26">
        <f t="shared" si="516"/>
        <v>0</v>
      </c>
      <c r="DC272" s="26">
        <f t="shared" si="516"/>
        <v>0</v>
      </c>
      <c r="DD272" s="26">
        <f t="shared" si="516"/>
        <v>0</v>
      </c>
      <c r="DE272" s="26">
        <f t="shared" si="516"/>
        <v>0</v>
      </c>
      <c r="DF272" s="26">
        <f t="shared" si="516"/>
        <v>0</v>
      </c>
    </row>
    <row r="273" spans="61:110">
      <c r="BI273" s="26">
        <f t="shared" ref="BI273:CQ273" si="517">IF(+$M41=BI$241,$AV41,0)</f>
        <v>0</v>
      </c>
      <c r="BJ273" s="26">
        <f t="shared" si="517"/>
        <v>0</v>
      </c>
      <c r="BK273" s="26">
        <f t="shared" si="517"/>
        <v>0</v>
      </c>
      <c r="BL273" s="26">
        <f t="shared" si="517"/>
        <v>0</v>
      </c>
      <c r="BM273" s="26">
        <f t="shared" si="517"/>
        <v>0</v>
      </c>
      <c r="BN273" s="26">
        <f t="shared" si="517"/>
        <v>0</v>
      </c>
      <c r="BO273" s="26">
        <f t="shared" si="517"/>
        <v>0</v>
      </c>
      <c r="BP273" s="26">
        <f t="shared" si="517"/>
        <v>0</v>
      </c>
      <c r="BQ273" s="26">
        <f t="shared" si="517"/>
        <v>0</v>
      </c>
      <c r="BR273" s="26">
        <f t="shared" si="517"/>
        <v>0</v>
      </c>
      <c r="BS273" s="26">
        <f t="shared" si="517"/>
        <v>0</v>
      </c>
      <c r="BT273" s="26">
        <f t="shared" si="517"/>
        <v>0</v>
      </c>
      <c r="BU273" s="26">
        <f t="shared" si="517"/>
        <v>0</v>
      </c>
      <c r="BV273" s="26">
        <f t="shared" si="517"/>
        <v>0</v>
      </c>
      <c r="BW273" s="26">
        <f t="shared" si="517"/>
        <v>0</v>
      </c>
      <c r="BX273" s="26">
        <f t="shared" si="517"/>
        <v>0</v>
      </c>
      <c r="BY273" s="26">
        <f t="shared" si="517"/>
        <v>0</v>
      </c>
      <c r="BZ273" s="26">
        <f t="shared" si="517"/>
        <v>0</v>
      </c>
      <c r="CA273" s="26">
        <f t="shared" si="517"/>
        <v>0</v>
      </c>
      <c r="CB273" s="26">
        <f t="shared" si="517"/>
        <v>0</v>
      </c>
      <c r="CC273" s="26">
        <f t="shared" si="517"/>
        <v>0</v>
      </c>
      <c r="CD273" s="26">
        <f t="shared" si="517"/>
        <v>0</v>
      </c>
      <c r="CE273" s="26">
        <f t="shared" si="517"/>
        <v>0</v>
      </c>
      <c r="CF273" s="26">
        <f t="shared" si="517"/>
        <v>0</v>
      </c>
      <c r="CG273" s="26">
        <f t="shared" si="517"/>
        <v>0</v>
      </c>
      <c r="CH273" s="26">
        <f t="shared" si="517"/>
        <v>0</v>
      </c>
      <c r="CI273" s="26">
        <f t="shared" si="517"/>
        <v>0</v>
      </c>
      <c r="CJ273" s="26">
        <f t="shared" si="517"/>
        <v>0</v>
      </c>
      <c r="CK273" s="26">
        <f t="shared" si="517"/>
        <v>0</v>
      </c>
      <c r="CL273" s="26">
        <f t="shared" si="517"/>
        <v>0</v>
      </c>
      <c r="CM273" s="26">
        <f t="shared" si="517"/>
        <v>0</v>
      </c>
      <c r="CN273" s="26">
        <f t="shared" si="517"/>
        <v>0</v>
      </c>
      <c r="CO273" s="26">
        <f t="shared" si="517"/>
        <v>0</v>
      </c>
      <c r="CP273" s="26">
        <f t="shared" si="517"/>
        <v>0</v>
      </c>
      <c r="CQ273" s="26">
        <f t="shared" si="517"/>
        <v>0</v>
      </c>
      <c r="CR273" s="26">
        <f t="shared" ref="CR273:DF273" si="518">IF(+$M41=CR$241,$AV41,0)</f>
        <v>0</v>
      </c>
      <c r="CS273" s="26">
        <f t="shared" si="518"/>
        <v>0</v>
      </c>
      <c r="CT273" s="26">
        <f t="shared" si="518"/>
        <v>0</v>
      </c>
      <c r="CU273" s="26">
        <f t="shared" si="518"/>
        <v>0</v>
      </c>
      <c r="CV273" s="26">
        <f t="shared" si="518"/>
        <v>0</v>
      </c>
      <c r="CW273" s="26">
        <f t="shared" si="518"/>
        <v>0</v>
      </c>
      <c r="CX273" s="26">
        <f t="shared" si="518"/>
        <v>0</v>
      </c>
      <c r="CY273" s="26">
        <f t="shared" si="518"/>
        <v>0</v>
      </c>
      <c r="CZ273" s="26">
        <f t="shared" si="518"/>
        <v>0</v>
      </c>
      <c r="DA273" s="26">
        <f t="shared" si="518"/>
        <v>0</v>
      </c>
      <c r="DB273" s="26">
        <f t="shared" si="518"/>
        <v>0</v>
      </c>
      <c r="DC273" s="26">
        <f t="shared" si="518"/>
        <v>0</v>
      </c>
      <c r="DD273" s="26">
        <f t="shared" si="518"/>
        <v>0</v>
      </c>
      <c r="DE273" s="26">
        <f t="shared" si="518"/>
        <v>0</v>
      </c>
      <c r="DF273" s="26">
        <f t="shared" si="518"/>
        <v>0</v>
      </c>
    </row>
    <row r="274" spans="61:110">
      <c r="BI274" s="26">
        <f t="shared" ref="BI274:CQ274" si="519">IF(+$M42=BI$241,$AV42,0)</f>
        <v>0</v>
      </c>
      <c r="BJ274" s="26">
        <f t="shared" si="519"/>
        <v>0</v>
      </c>
      <c r="BK274" s="26">
        <f t="shared" si="519"/>
        <v>0</v>
      </c>
      <c r="BL274" s="26">
        <f t="shared" si="519"/>
        <v>0</v>
      </c>
      <c r="BM274" s="26">
        <f t="shared" si="519"/>
        <v>0</v>
      </c>
      <c r="BN274" s="26">
        <f t="shared" si="519"/>
        <v>0</v>
      </c>
      <c r="BO274" s="26">
        <f t="shared" si="519"/>
        <v>0</v>
      </c>
      <c r="BP274" s="26">
        <f t="shared" si="519"/>
        <v>0</v>
      </c>
      <c r="BQ274" s="26">
        <f t="shared" si="519"/>
        <v>0</v>
      </c>
      <c r="BR274" s="26">
        <f t="shared" si="519"/>
        <v>0</v>
      </c>
      <c r="BS274" s="26">
        <f t="shared" si="519"/>
        <v>0</v>
      </c>
      <c r="BT274" s="26">
        <f t="shared" si="519"/>
        <v>0</v>
      </c>
      <c r="BU274" s="26">
        <f t="shared" si="519"/>
        <v>0</v>
      </c>
      <c r="BV274" s="26">
        <f t="shared" si="519"/>
        <v>0</v>
      </c>
      <c r="BW274" s="26">
        <f t="shared" si="519"/>
        <v>0</v>
      </c>
      <c r="BX274" s="26">
        <f t="shared" si="519"/>
        <v>0</v>
      </c>
      <c r="BY274" s="26">
        <f t="shared" si="519"/>
        <v>0</v>
      </c>
      <c r="BZ274" s="26">
        <f t="shared" si="519"/>
        <v>0</v>
      </c>
      <c r="CA274" s="26">
        <f t="shared" si="519"/>
        <v>0</v>
      </c>
      <c r="CB274" s="26">
        <f t="shared" si="519"/>
        <v>0</v>
      </c>
      <c r="CC274" s="26">
        <f t="shared" si="519"/>
        <v>0</v>
      </c>
      <c r="CD274" s="26">
        <f t="shared" si="519"/>
        <v>0</v>
      </c>
      <c r="CE274" s="26">
        <f t="shared" si="519"/>
        <v>0</v>
      </c>
      <c r="CF274" s="26">
        <f t="shared" si="519"/>
        <v>0</v>
      </c>
      <c r="CG274" s="26">
        <f t="shared" si="519"/>
        <v>0</v>
      </c>
      <c r="CH274" s="26">
        <f t="shared" si="519"/>
        <v>0</v>
      </c>
      <c r="CI274" s="26">
        <f t="shared" si="519"/>
        <v>0</v>
      </c>
      <c r="CJ274" s="26">
        <f t="shared" si="519"/>
        <v>0</v>
      </c>
      <c r="CK274" s="26">
        <f t="shared" si="519"/>
        <v>0</v>
      </c>
      <c r="CL274" s="26">
        <f t="shared" si="519"/>
        <v>0</v>
      </c>
      <c r="CM274" s="26">
        <f t="shared" si="519"/>
        <v>0</v>
      </c>
      <c r="CN274" s="26">
        <f t="shared" si="519"/>
        <v>0</v>
      </c>
      <c r="CO274" s="26">
        <f t="shared" si="519"/>
        <v>0</v>
      </c>
      <c r="CP274" s="26">
        <f t="shared" si="519"/>
        <v>0</v>
      </c>
      <c r="CQ274" s="26">
        <f t="shared" si="519"/>
        <v>0</v>
      </c>
      <c r="CR274" s="26">
        <f t="shared" ref="CR274:DF274" si="520">IF(+$M42=CR$241,$AV42,0)</f>
        <v>0</v>
      </c>
      <c r="CS274" s="26">
        <f t="shared" si="520"/>
        <v>0</v>
      </c>
      <c r="CT274" s="26">
        <f t="shared" si="520"/>
        <v>0</v>
      </c>
      <c r="CU274" s="26">
        <f t="shared" si="520"/>
        <v>0</v>
      </c>
      <c r="CV274" s="26">
        <f t="shared" si="520"/>
        <v>0</v>
      </c>
      <c r="CW274" s="26">
        <f t="shared" si="520"/>
        <v>0</v>
      </c>
      <c r="CX274" s="26">
        <f t="shared" si="520"/>
        <v>0</v>
      </c>
      <c r="CY274" s="26">
        <f t="shared" si="520"/>
        <v>0</v>
      </c>
      <c r="CZ274" s="26">
        <f t="shared" si="520"/>
        <v>0</v>
      </c>
      <c r="DA274" s="26">
        <f t="shared" si="520"/>
        <v>0</v>
      </c>
      <c r="DB274" s="26">
        <f t="shared" si="520"/>
        <v>0</v>
      </c>
      <c r="DC274" s="26">
        <f t="shared" si="520"/>
        <v>0</v>
      </c>
      <c r="DD274" s="26">
        <f t="shared" si="520"/>
        <v>0</v>
      </c>
      <c r="DE274" s="26">
        <f t="shared" si="520"/>
        <v>0</v>
      </c>
      <c r="DF274" s="26">
        <f t="shared" si="520"/>
        <v>0</v>
      </c>
    </row>
    <row r="275" spans="61:110">
      <c r="BI275" s="26">
        <f t="shared" ref="BI275:CQ275" si="521">IF(+$M43=BI$241,$AV43,0)</f>
        <v>0</v>
      </c>
      <c r="BJ275" s="26">
        <f t="shared" si="521"/>
        <v>0</v>
      </c>
      <c r="BK275" s="26">
        <f t="shared" si="521"/>
        <v>0</v>
      </c>
      <c r="BL275" s="26">
        <f t="shared" si="521"/>
        <v>0</v>
      </c>
      <c r="BM275" s="26">
        <f t="shared" si="521"/>
        <v>0</v>
      </c>
      <c r="BN275" s="26">
        <f t="shared" si="521"/>
        <v>0</v>
      </c>
      <c r="BO275" s="26">
        <f t="shared" si="521"/>
        <v>0</v>
      </c>
      <c r="BP275" s="26">
        <f t="shared" si="521"/>
        <v>0</v>
      </c>
      <c r="BQ275" s="26">
        <f t="shared" si="521"/>
        <v>0</v>
      </c>
      <c r="BR275" s="26">
        <f t="shared" si="521"/>
        <v>0</v>
      </c>
      <c r="BS275" s="26">
        <f t="shared" si="521"/>
        <v>0</v>
      </c>
      <c r="BT275" s="26">
        <f t="shared" si="521"/>
        <v>0</v>
      </c>
      <c r="BU275" s="26">
        <f t="shared" si="521"/>
        <v>0</v>
      </c>
      <c r="BV275" s="26">
        <f t="shared" si="521"/>
        <v>0</v>
      </c>
      <c r="BW275" s="26">
        <f t="shared" si="521"/>
        <v>0</v>
      </c>
      <c r="BX275" s="26">
        <f t="shared" si="521"/>
        <v>0</v>
      </c>
      <c r="BY275" s="26">
        <f t="shared" si="521"/>
        <v>0</v>
      </c>
      <c r="BZ275" s="26">
        <f t="shared" si="521"/>
        <v>0</v>
      </c>
      <c r="CA275" s="26">
        <f t="shared" si="521"/>
        <v>0</v>
      </c>
      <c r="CB275" s="26">
        <f t="shared" si="521"/>
        <v>0</v>
      </c>
      <c r="CC275" s="26">
        <f t="shared" si="521"/>
        <v>0</v>
      </c>
      <c r="CD275" s="26">
        <f t="shared" si="521"/>
        <v>0</v>
      </c>
      <c r="CE275" s="26">
        <f t="shared" si="521"/>
        <v>0</v>
      </c>
      <c r="CF275" s="26">
        <f t="shared" si="521"/>
        <v>0</v>
      </c>
      <c r="CG275" s="26">
        <f t="shared" si="521"/>
        <v>0</v>
      </c>
      <c r="CH275" s="26">
        <f t="shared" si="521"/>
        <v>0</v>
      </c>
      <c r="CI275" s="26">
        <f t="shared" si="521"/>
        <v>0</v>
      </c>
      <c r="CJ275" s="26">
        <f t="shared" si="521"/>
        <v>0</v>
      </c>
      <c r="CK275" s="26">
        <f t="shared" si="521"/>
        <v>0</v>
      </c>
      <c r="CL275" s="26">
        <f t="shared" si="521"/>
        <v>0</v>
      </c>
      <c r="CM275" s="26">
        <f t="shared" si="521"/>
        <v>0</v>
      </c>
      <c r="CN275" s="26">
        <f t="shared" si="521"/>
        <v>0</v>
      </c>
      <c r="CO275" s="26">
        <f t="shared" si="521"/>
        <v>0</v>
      </c>
      <c r="CP275" s="26">
        <f t="shared" si="521"/>
        <v>0</v>
      </c>
      <c r="CQ275" s="26">
        <f t="shared" si="521"/>
        <v>0</v>
      </c>
      <c r="CR275" s="26">
        <f t="shared" ref="CR275:DF275" si="522">IF(+$M43=CR$241,$AV43,0)</f>
        <v>0</v>
      </c>
      <c r="CS275" s="26">
        <f t="shared" si="522"/>
        <v>0</v>
      </c>
      <c r="CT275" s="26">
        <f t="shared" si="522"/>
        <v>0</v>
      </c>
      <c r="CU275" s="26">
        <f t="shared" si="522"/>
        <v>0</v>
      </c>
      <c r="CV275" s="26">
        <f t="shared" si="522"/>
        <v>0</v>
      </c>
      <c r="CW275" s="26">
        <f t="shared" si="522"/>
        <v>0</v>
      </c>
      <c r="CX275" s="26">
        <f t="shared" si="522"/>
        <v>0</v>
      </c>
      <c r="CY275" s="26">
        <f t="shared" si="522"/>
        <v>0</v>
      </c>
      <c r="CZ275" s="26">
        <f t="shared" si="522"/>
        <v>0</v>
      </c>
      <c r="DA275" s="26">
        <f t="shared" si="522"/>
        <v>0</v>
      </c>
      <c r="DB275" s="26">
        <f t="shared" si="522"/>
        <v>0</v>
      </c>
      <c r="DC275" s="26">
        <f t="shared" si="522"/>
        <v>0</v>
      </c>
      <c r="DD275" s="26">
        <f t="shared" si="522"/>
        <v>0</v>
      </c>
      <c r="DE275" s="26">
        <f t="shared" si="522"/>
        <v>0</v>
      </c>
      <c r="DF275" s="26">
        <f t="shared" si="522"/>
        <v>0</v>
      </c>
    </row>
    <row r="276" spans="61:110">
      <c r="BI276" s="26">
        <f t="shared" ref="BI276:CQ276" si="523">IF(+$M44=BI$241,$AV44,0)</f>
        <v>0</v>
      </c>
      <c r="BJ276" s="26">
        <f t="shared" si="523"/>
        <v>0</v>
      </c>
      <c r="BK276" s="26">
        <f t="shared" si="523"/>
        <v>0</v>
      </c>
      <c r="BL276" s="26">
        <f t="shared" si="523"/>
        <v>0</v>
      </c>
      <c r="BM276" s="26">
        <f t="shared" si="523"/>
        <v>0</v>
      </c>
      <c r="BN276" s="26">
        <f t="shared" si="523"/>
        <v>0</v>
      </c>
      <c r="BO276" s="26">
        <f t="shared" si="523"/>
        <v>0</v>
      </c>
      <c r="BP276" s="26">
        <f t="shared" si="523"/>
        <v>0</v>
      </c>
      <c r="BQ276" s="26">
        <f t="shared" si="523"/>
        <v>0</v>
      </c>
      <c r="BR276" s="26">
        <f t="shared" si="523"/>
        <v>0</v>
      </c>
      <c r="BS276" s="26">
        <f t="shared" si="523"/>
        <v>0</v>
      </c>
      <c r="BT276" s="26">
        <f t="shared" si="523"/>
        <v>0</v>
      </c>
      <c r="BU276" s="26">
        <f t="shared" si="523"/>
        <v>0</v>
      </c>
      <c r="BV276" s="26">
        <f t="shared" si="523"/>
        <v>0</v>
      </c>
      <c r="BW276" s="26">
        <f t="shared" si="523"/>
        <v>0</v>
      </c>
      <c r="BX276" s="26">
        <f t="shared" si="523"/>
        <v>0</v>
      </c>
      <c r="BY276" s="26">
        <f t="shared" si="523"/>
        <v>0</v>
      </c>
      <c r="BZ276" s="26">
        <f t="shared" si="523"/>
        <v>0</v>
      </c>
      <c r="CA276" s="26">
        <f t="shared" si="523"/>
        <v>0</v>
      </c>
      <c r="CB276" s="26">
        <f t="shared" si="523"/>
        <v>0</v>
      </c>
      <c r="CC276" s="26">
        <f t="shared" si="523"/>
        <v>0</v>
      </c>
      <c r="CD276" s="26">
        <f t="shared" si="523"/>
        <v>0</v>
      </c>
      <c r="CE276" s="26">
        <f t="shared" si="523"/>
        <v>0</v>
      </c>
      <c r="CF276" s="26">
        <f t="shared" si="523"/>
        <v>0</v>
      </c>
      <c r="CG276" s="26">
        <f t="shared" si="523"/>
        <v>0</v>
      </c>
      <c r="CH276" s="26">
        <f t="shared" si="523"/>
        <v>0</v>
      </c>
      <c r="CI276" s="26">
        <f t="shared" si="523"/>
        <v>0</v>
      </c>
      <c r="CJ276" s="26">
        <f t="shared" si="523"/>
        <v>0</v>
      </c>
      <c r="CK276" s="26">
        <f t="shared" si="523"/>
        <v>0</v>
      </c>
      <c r="CL276" s="26">
        <f t="shared" si="523"/>
        <v>0</v>
      </c>
      <c r="CM276" s="26">
        <f t="shared" si="523"/>
        <v>0</v>
      </c>
      <c r="CN276" s="26">
        <f t="shared" si="523"/>
        <v>0</v>
      </c>
      <c r="CO276" s="26">
        <f t="shared" si="523"/>
        <v>0</v>
      </c>
      <c r="CP276" s="26">
        <f t="shared" si="523"/>
        <v>0</v>
      </c>
      <c r="CQ276" s="26">
        <f t="shared" si="523"/>
        <v>0</v>
      </c>
      <c r="CR276" s="26">
        <f t="shared" ref="CR276:DF276" si="524">IF(+$M44=CR$241,$AV44,0)</f>
        <v>0</v>
      </c>
      <c r="CS276" s="26">
        <f t="shared" si="524"/>
        <v>0</v>
      </c>
      <c r="CT276" s="26">
        <f t="shared" si="524"/>
        <v>0</v>
      </c>
      <c r="CU276" s="26">
        <f t="shared" si="524"/>
        <v>0</v>
      </c>
      <c r="CV276" s="26">
        <f t="shared" si="524"/>
        <v>0</v>
      </c>
      <c r="CW276" s="26">
        <f t="shared" si="524"/>
        <v>0</v>
      </c>
      <c r="CX276" s="26">
        <f t="shared" si="524"/>
        <v>0</v>
      </c>
      <c r="CY276" s="26">
        <f t="shared" si="524"/>
        <v>0</v>
      </c>
      <c r="CZ276" s="26">
        <f t="shared" si="524"/>
        <v>0</v>
      </c>
      <c r="DA276" s="26">
        <f t="shared" si="524"/>
        <v>0</v>
      </c>
      <c r="DB276" s="26">
        <f t="shared" si="524"/>
        <v>0</v>
      </c>
      <c r="DC276" s="26">
        <f t="shared" si="524"/>
        <v>0</v>
      </c>
      <c r="DD276" s="26">
        <f t="shared" si="524"/>
        <v>0</v>
      </c>
      <c r="DE276" s="26">
        <f t="shared" si="524"/>
        <v>0</v>
      </c>
      <c r="DF276" s="26">
        <f t="shared" si="524"/>
        <v>0</v>
      </c>
    </row>
    <row r="277" spans="61:110">
      <c r="BI277" s="26">
        <f t="shared" ref="BI277:CQ277" si="525">IF(+$M45=BI$241,$AV45,0)</f>
        <v>0</v>
      </c>
      <c r="BJ277" s="26">
        <f t="shared" si="525"/>
        <v>0</v>
      </c>
      <c r="BK277" s="26">
        <f t="shared" si="525"/>
        <v>0</v>
      </c>
      <c r="BL277" s="26">
        <f t="shared" si="525"/>
        <v>0</v>
      </c>
      <c r="BM277" s="26">
        <f t="shared" si="525"/>
        <v>0</v>
      </c>
      <c r="BN277" s="26">
        <f t="shared" si="525"/>
        <v>0</v>
      </c>
      <c r="BO277" s="26">
        <f t="shared" si="525"/>
        <v>0</v>
      </c>
      <c r="BP277" s="26">
        <f t="shared" si="525"/>
        <v>0</v>
      </c>
      <c r="BQ277" s="26">
        <f t="shared" si="525"/>
        <v>0</v>
      </c>
      <c r="BR277" s="26">
        <f t="shared" si="525"/>
        <v>0</v>
      </c>
      <c r="BS277" s="26">
        <f t="shared" si="525"/>
        <v>0</v>
      </c>
      <c r="BT277" s="26">
        <f t="shared" si="525"/>
        <v>0</v>
      </c>
      <c r="BU277" s="26">
        <f t="shared" si="525"/>
        <v>0</v>
      </c>
      <c r="BV277" s="26">
        <f t="shared" si="525"/>
        <v>0</v>
      </c>
      <c r="BW277" s="26">
        <f t="shared" si="525"/>
        <v>0</v>
      </c>
      <c r="BX277" s="26">
        <f t="shared" si="525"/>
        <v>0</v>
      </c>
      <c r="BY277" s="26">
        <f t="shared" si="525"/>
        <v>0</v>
      </c>
      <c r="BZ277" s="26">
        <f t="shared" si="525"/>
        <v>0</v>
      </c>
      <c r="CA277" s="26">
        <f t="shared" si="525"/>
        <v>0</v>
      </c>
      <c r="CB277" s="26">
        <f t="shared" si="525"/>
        <v>0</v>
      </c>
      <c r="CC277" s="26">
        <f t="shared" si="525"/>
        <v>0</v>
      </c>
      <c r="CD277" s="26">
        <f t="shared" si="525"/>
        <v>0</v>
      </c>
      <c r="CE277" s="26">
        <f t="shared" si="525"/>
        <v>0</v>
      </c>
      <c r="CF277" s="26">
        <f t="shared" si="525"/>
        <v>0</v>
      </c>
      <c r="CG277" s="26">
        <f t="shared" si="525"/>
        <v>0</v>
      </c>
      <c r="CH277" s="26">
        <f t="shared" si="525"/>
        <v>0</v>
      </c>
      <c r="CI277" s="26">
        <f t="shared" si="525"/>
        <v>0</v>
      </c>
      <c r="CJ277" s="26">
        <f t="shared" si="525"/>
        <v>0</v>
      </c>
      <c r="CK277" s="26">
        <f t="shared" si="525"/>
        <v>0</v>
      </c>
      <c r="CL277" s="26">
        <f t="shared" si="525"/>
        <v>0</v>
      </c>
      <c r="CM277" s="26">
        <f t="shared" si="525"/>
        <v>0</v>
      </c>
      <c r="CN277" s="26">
        <f t="shared" si="525"/>
        <v>0</v>
      </c>
      <c r="CO277" s="26">
        <f t="shared" si="525"/>
        <v>0</v>
      </c>
      <c r="CP277" s="26">
        <f t="shared" si="525"/>
        <v>0</v>
      </c>
      <c r="CQ277" s="26">
        <f t="shared" si="525"/>
        <v>0</v>
      </c>
      <c r="CR277" s="26">
        <f t="shared" ref="CR277:DF277" si="526">IF(+$M45=CR$241,$AV45,0)</f>
        <v>0</v>
      </c>
      <c r="CS277" s="26">
        <f t="shared" si="526"/>
        <v>0</v>
      </c>
      <c r="CT277" s="26">
        <f t="shared" si="526"/>
        <v>0</v>
      </c>
      <c r="CU277" s="26">
        <f t="shared" si="526"/>
        <v>0</v>
      </c>
      <c r="CV277" s="26">
        <f t="shared" si="526"/>
        <v>0</v>
      </c>
      <c r="CW277" s="26">
        <f t="shared" si="526"/>
        <v>0</v>
      </c>
      <c r="CX277" s="26">
        <f t="shared" si="526"/>
        <v>0</v>
      </c>
      <c r="CY277" s="26">
        <f t="shared" si="526"/>
        <v>0</v>
      </c>
      <c r="CZ277" s="26">
        <f t="shared" si="526"/>
        <v>0</v>
      </c>
      <c r="DA277" s="26">
        <f t="shared" si="526"/>
        <v>0</v>
      </c>
      <c r="DB277" s="26">
        <f t="shared" si="526"/>
        <v>0</v>
      </c>
      <c r="DC277" s="26">
        <f t="shared" si="526"/>
        <v>0</v>
      </c>
      <c r="DD277" s="26">
        <f t="shared" si="526"/>
        <v>0</v>
      </c>
      <c r="DE277" s="26">
        <f t="shared" si="526"/>
        <v>0</v>
      </c>
      <c r="DF277" s="26">
        <f t="shared" si="526"/>
        <v>0</v>
      </c>
    </row>
    <row r="278" spans="61:110">
      <c r="BI278" s="26">
        <f t="shared" ref="BI278:CQ278" si="527">IF(+$M46=BI$241,$AV46,0)</f>
        <v>0</v>
      </c>
      <c r="BJ278" s="26">
        <f t="shared" si="527"/>
        <v>0</v>
      </c>
      <c r="BK278" s="26">
        <f t="shared" si="527"/>
        <v>0</v>
      </c>
      <c r="BL278" s="26">
        <f t="shared" si="527"/>
        <v>0</v>
      </c>
      <c r="BM278" s="26">
        <f t="shared" si="527"/>
        <v>0</v>
      </c>
      <c r="BN278" s="26">
        <f t="shared" si="527"/>
        <v>0</v>
      </c>
      <c r="BO278" s="26">
        <f t="shared" si="527"/>
        <v>0</v>
      </c>
      <c r="BP278" s="26">
        <f t="shared" si="527"/>
        <v>0</v>
      </c>
      <c r="BQ278" s="26">
        <f t="shared" si="527"/>
        <v>0</v>
      </c>
      <c r="BR278" s="26">
        <f t="shared" si="527"/>
        <v>0</v>
      </c>
      <c r="BS278" s="26">
        <f t="shared" si="527"/>
        <v>0</v>
      </c>
      <c r="BT278" s="26">
        <f t="shared" si="527"/>
        <v>0</v>
      </c>
      <c r="BU278" s="26">
        <f t="shared" si="527"/>
        <v>0</v>
      </c>
      <c r="BV278" s="26">
        <f t="shared" si="527"/>
        <v>0</v>
      </c>
      <c r="BW278" s="26">
        <f t="shared" si="527"/>
        <v>0</v>
      </c>
      <c r="BX278" s="26">
        <f t="shared" si="527"/>
        <v>0</v>
      </c>
      <c r="BY278" s="26">
        <f t="shared" si="527"/>
        <v>0</v>
      </c>
      <c r="BZ278" s="26">
        <f t="shared" si="527"/>
        <v>0</v>
      </c>
      <c r="CA278" s="26">
        <f t="shared" si="527"/>
        <v>0</v>
      </c>
      <c r="CB278" s="26">
        <f t="shared" si="527"/>
        <v>0</v>
      </c>
      <c r="CC278" s="26">
        <f t="shared" si="527"/>
        <v>0</v>
      </c>
      <c r="CD278" s="26">
        <f t="shared" si="527"/>
        <v>0</v>
      </c>
      <c r="CE278" s="26">
        <f t="shared" si="527"/>
        <v>0</v>
      </c>
      <c r="CF278" s="26">
        <f t="shared" si="527"/>
        <v>0</v>
      </c>
      <c r="CG278" s="26">
        <f t="shared" si="527"/>
        <v>0</v>
      </c>
      <c r="CH278" s="26">
        <f t="shared" si="527"/>
        <v>0</v>
      </c>
      <c r="CI278" s="26">
        <f t="shared" si="527"/>
        <v>0</v>
      </c>
      <c r="CJ278" s="26">
        <f t="shared" si="527"/>
        <v>0</v>
      </c>
      <c r="CK278" s="26">
        <f t="shared" si="527"/>
        <v>0</v>
      </c>
      <c r="CL278" s="26">
        <f t="shared" si="527"/>
        <v>0</v>
      </c>
      <c r="CM278" s="26">
        <f t="shared" si="527"/>
        <v>0</v>
      </c>
      <c r="CN278" s="26">
        <f t="shared" si="527"/>
        <v>0</v>
      </c>
      <c r="CO278" s="26">
        <f t="shared" si="527"/>
        <v>0</v>
      </c>
      <c r="CP278" s="26">
        <f t="shared" si="527"/>
        <v>0</v>
      </c>
      <c r="CQ278" s="26">
        <f t="shared" si="527"/>
        <v>0</v>
      </c>
      <c r="CR278" s="26">
        <f t="shared" ref="CR278:DF278" si="528">IF(+$M46=CR$241,$AV46,0)</f>
        <v>0</v>
      </c>
      <c r="CS278" s="26">
        <f t="shared" si="528"/>
        <v>0</v>
      </c>
      <c r="CT278" s="26">
        <f t="shared" si="528"/>
        <v>0</v>
      </c>
      <c r="CU278" s="26">
        <f t="shared" si="528"/>
        <v>0</v>
      </c>
      <c r="CV278" s="26">
        <f t="shared" si="528"/>
        <v>0</v>
      </c>
      <c r="CW278" s="26">
        <f t="shared" si="528"/>
        <v>0</v>
      </c>
      <c r="CX278" s="26">
        <f t="shared" si="528"/>
        <v>0</v>
      </c>
      <c r="CY278" s="26">
        <f t="shared" si="528"/>
        <v>0</v>
      </c>
      <c r="CZ278" s="26">
        <f t="shared" si="528"/>
        <v>0</v>
      </c>
      <c r="DA278" s="26">
        <f t="shared" si="528"/>
        <v>0</v>
      </c>
      <c r="DB278" s="26">
        <f t="shared" si="528"/>
        <v>0</v>
      </c>
      <c r="DC278" s="26">
        <f t="shared" si="528"/>
        <v>0</v>
      </c>
      <c r="DD278" s="26">
        <f t="shared" si="528"/>
        <v>0</v>
      </c>
      <c r="DE278" s="26">
        <f t="shared" si="528"/>
        <v>0</v>
      </c>
      <c r="DF278" s="26">
        <f t="shared" si="528"/>
        <v>0</v>
      </c>
    </row>
    <row r="279" spans="61:110">
      <c r="BI279" s="26">
        <f t="shared" ref="BI279:CQ279" si="529">IF(+$M47=BI$241,$AV47,0)</f>
        <v>0</v>
      </c>
      <c r="BJ279" s="26">
        <f t="shared" si="529"/>
        <v>0</v>
      </c>
      <c r="BK279" s="26">
        <f t="shared" si="529"/>
        <v>0</v>
      </c>
      <c r="BL279" s="26">
        <f t="shared" si="529"/>
        <v>0</v>
      </c>
      <c r="BM279" s="26">
        <f t="shared" si="529"/>
        <v>0</v>
      </c>
      <c r="BN279" s="26">
        <f t="shared" si="529"/>
        <v>0</v>
      </c>
      <c r="BO279" s="26">
        <f t="shared" si="529"/>
        <v>0</v>
      </c>
      <c r="BP279" s="26">
        <f t="shared" si="529"/>
        <v>0</v>
      </c>
      <c r="BQ279" s="26">
        <f t="shared" si="529"/>
        <v>0</v>
      </c>
      <c r="BR279" s="26">
        <f t="shared" si="529"/>
        <v>0</v>
      </c>
      <c r="BS279" s="26">
        <f t="shared" si="529"/>
        <v>0</v>
      </c>
      <c r="BT279" s="26">
        <f t="shared" si="529"/>
        <v>0</v>
      </c>
      <c r="BU279" s="26">
        <f t="shared" si="529"/>
        <v>0</v>
      </c>
      <c r="BV279" s="26">
        <f t="shared" si="529"/>
        <v>0</v>
      </c>
      <c r="BW279" s="26">
        <f t="shared" si="529"/>
        <v>0</v>
      </c>
      <c r="BX279" s="26">
        <f t="shared" si="529"/>
        <v>0</v>
      </c>
      <c r="BY279" s="26">
        <f t="shared" si="529"/>
        <v>0</v>
      </c>
      <c r="BZ279" s="26">
        <f t="shared" si="529"/>
        <v>0</v>
      </c>
      <c r="CA279" s="26">
        <f t="shared" si="529"/>
        <v>0</v>
      </c>
      <c r="CB279" s="26">
        <f t="shared" si="529"/>
        <v>0</v>
      </c>
      <c r="CC279" s="26">
        <f t="shared" si="529"/>
        <v>0</v>
      </c>
      <c r="CD279" s="26">
        <f t="shared" si="529"/>
        <v>0</v>
      </c>
      <c r="CE279" s="26">
        <f t="shared" si="529"/>
        <v>0</v>
      </c>
      <c r="CF279" s="26">
        <f t="shared" si="529"/>
        <v>0</v>
      </c>
      <c r="CG279" s="26">
        <f t="shared" si="529"/>
        <v>0</v>
      </c>
      <c r="CH279" s="26">
        <f t="shared" si="529"/>
        <v>0</v>
      </c>
      <c r="CI279" s="26">
        <f t="shared" si="529"/>
        <v>0</v>
      </c>
      <c r="CJ279" s="26">
        <f t="shared" si="529"/>
        <v>0</v>
      </c>
      <c r="CK279" s="26">
        <f t="shared" si="529"/>
        <v>0</v>
      </c>
      <c r="CL279" s="26">
        <f t="shared" si="529"/>
        <v>0</v>
      </c>
      <c r="CM279" s="26">
        <f t="shared" si="529"/>
        <v>0</v>
      </c>
      <c r="CN279" s="26">
        <f t="shared" si="529"/>
        <v>0</v>
      </c>
      <c r="CO279" s="26">
        <f t="shared" si="529"/>
        <v>0</v>
      </c>
      <c r="CP279" s="26">
        <f t="shared" si="529"/>
        <v>0</v>
      </c>
      <c r="CQ279" s="26">
        <f t="shared" si="529"/>
        <v>0</v>
      </c>
      <c r="CR279" s="26">
        <f t="shared" ref="CR279:DF279" si="530">IF(+$M47=CR$241,$AV47,0)</f>
        <v>0</v>
      </c>
      <c r="CS279" s="26">
        <f t="shared" si="530"/>
        <v>0</v>
      </c>
      <c r="CT279" s="26">
        <f t="shared" si="530"/>
        <v>0</v>
      </c>
      <c r="CU279" s="26">
        <f t="shared" si="530"/>
        <v>0</v>
      </c>
      <c r="CV279" s="26">
        <f t="shared" si="530"/>
        <v>0</v>
      </c>
      <c r="CW279" s="26">
        <f t="shared" si="530"/>
        <v>0</v>
      </c>
      <c r="CX279" s="26">
        <f t="shared" si="530"/>
        <v>0</v>
      </c>
      <c r="CY279" s="26">
        <f t="shared" si="530"/>
        <v>0</v>
      </c>
      <c r="CZ279" s="26">
        <f t="shared" si="530"/>
        <v>0</v>
      </c>
      <c r="DA279" s="26">
        <f t="shared" si="530"/>
        <v>0</v>
      </c>
      <c r="DB279" s="26">
        <f t="shared" si="530"/>
        <v>0</v>
      </c>
      <c r="DC279" s="26">
        <f t="shared" si="530"/>
        <v>0</v>
      </c>
      <c r="DD279" s="26">
        <f t="shared" si="530"/>
        <v>0</v>
      </c>
      <c r="DE279" s="26">
        <f t="shared" si="530"/>
        <v>0</v>
      </c>
      <c r="DF279" s="26">
        <f t="shared" si="530"/>
        <v>0</v>
      </c>
    </row>
    <row r="280" spans="61:110">
      <c r="BI280" s="26">
        <f t="shared" ref="BI280:CQ280" si="531">IF(+$M48=BI$241,$AV48,0)</f>
        <v>0</v>
      </c>
      <c r="BJ280" s="26">
        <f t="shared" si="531"/>
        <v>0</v>
      </c>
      <c r="BK280" s="26">
        <f t="shared" si="531"/>
        <v>0</v>
      </c>
      <c r="BL280" s="26">
        <f t="shared" si="531"/>
        <v>0</v>
      </c>
      <c r="BM280" s="26">
        <f t="shared" si="531"/>
        <v>0</v>
      </c>
      <c r="BN280" s="26">
        <f t="shared" si="531"/>
        <v>0</v>
      </c>
      <c r="BO280" s="26">
        <f t="shared" si="531"/>
        <v>0</v>
      </c>
      <c r="BP280" s="26">
        <f t="shared" si="531"/>
        <v>0</v>
      </c>
      <c r="BQ280" s="26">
        <f t="shared" si="531"/>
        <v>0</v>
      </c>
      <c r="BR280" s="26">
        <f t="shared" si="531"/>
        <v>0</v>
      </c>
      <c r="BS280" s="26">
        <f t="shared" si="531"/>
        <v>0</v>
      </c>
      <c r="BT280" s="26">
        <f t="shared" si="531"/>
        <v>0</v>
      </c>
      <c r="BU280" s="26">
        <f t="shared" si="531"/>
        <v>0</v>
      </c>
      <c r="BV280" s="26">
        <f t="shared" si="531"/>
        <v>0</v>
      </c>
      <c r="BW280" s="26">
        <f t="shared" si="531"/>
        <v>0</v>
      </c>
      <c r="BX280" s="26">
        <f t="shared" si="531"/>
        <v>0</v>
      </c>
      <c r="BY280" s="26">
        <f t="shared" si="531"/>
        <v>0</v>
      </c>
      <c r="BZ280" s="26">
        <f t="shared" si="531"/>
        <v>0</v>
      </c>
      <c r="CA280" s="26">
        <f t="shared" si="531"/>
        <v>0</v>
      </c>
      <c r="CB280" s="26">
        <f t="shared" si="531"/>
        <v>0</v>
      </c>
      <c r="CC280" s="26">
        <f t="shared" si="531"/>
        <v>0</v>
      </c>
      <c r="CD280" s="26">
        <f t="shared" si="531"/>
        <v>0</v>
      </c>
      <c r="CE280" s="26">
        <f t="shared" si="531"/>
        <v>0</v>
      </c>
      <c r="CF280" s="26">
        <f t="shared" si="531"/>
        <v>0</v>
      </c>
      <c r="CG280" s="26">
        <f t="shared" si="531"/>
        <v>0</v>
      </c>
      <c r="CH280" s="26">
        <f t="shared" si="531"/>
        <v>0</v>
      </c>
      <c r="CI280" s="26">
        <f t="shared" si="531"/>
        <v>0</v>
      </c>
      <c r="CJ280" s="26">
        <f t="shared" si="531"/>
        <v>0</v>
      </c>
      <c r="CK280" s="26">
        <f t="shared" si="531"/>
        <v>0</v>
      </c>
      <c r="CL280" s="26">
        <f t="shared" si="531"/>
        <v>0</v>
      </c>
      <c r="CM280" s="26">
        <f t="shared" si="531"/>
        <v>0</v>
      </c>
      <c r="CN280" s="26">
        <f t="shared" si="531"/>
        <v>0</v>
      </c>
      <c r="CO280" s="26">
        <f t="shared" si="531"/>
        <v>0</v>
      </c>
      <c r="CP280" s="26">
        <f t="shared" si="531"/>
        <v>0</v>
      </c>
      <c r="CQ280" s="26">
        <f t="shared" si="531"/>
        <v>0</v>
      </c>
      <c r="CR280" s="26">
        <f t="shared" ref="CR280:DF280" si="532">IF(+$M48=CR$241,$AV48,0)</f>
        <v>0</v>
      </c>
      <c r="CS280" s="26">
        <f t="shared" si="532"/>
        <v>0</v>
      </c>
      <c r="CT280" s="26">
        <f t="shared" si="532"/>
        <v>0</v>
      </c>
      <c r="CU280" s="26">
        <f t="shared" si="532"/>
        <v>0</v>
      </c>
      <c r="CV280" s="26">
        <f t="shared" si="532"/>
        <v>0</v>
      </c>
      <c r="CW280" s="26">
        <f t="shared" si="532"/>
        <v>0</v>
      </c>
      <c r="CX280" s="26">
        <f t="shared" si="532"/>
        <v>0</v>
      </c>
      <c r="CY280" s="26">
        <f t="shared" si="532"/>
        <v>0</v>
      </c>
      <c r="CZ280" s="26">
        <f t="shared" si="532"/>
        <v>0</v>
      </c>
      <c r="DA280" s="26">
        <f t="shared" si="532"/>
        <v>0</v>
      </c>
      <c r="DB280" s="26">
        <f t="shared" si="532"/>
        <v>0</v>
      </c>
      <c r="DC280" s="26">
        <f t="shared" si="532"/>
        <v>0</v>
      </c>
      <c r="DD280" s="26">
        <f t="shared" si="532"/>
        <v>0</v>
      </c>
      <c r="DE280" s="26">
        <f t="shared" si="532"/>
        <v>0</v>
      </c>
      <c r="DF280" s="26">
        <f t="shared" si="532"/>
        <v>0</v>
      </c>
    </row>
    <row r="281" spans="61:110">
      <c r="BI281" s="26">
        <f t="shared" ref="BI281:CQ281" si="533">IF(+$M49=BI$241,$AV49,0)</f>
        <v>0</v>
      </c>
      <c r="BJ281" s="26">
        <f t="shared" si="533"/>
        <v>0</v>
      </c>
      <c r="BK281" s="26">
        <f t="shared" si="533"/>
        <v>0</v>
      </c>
      <c r="BL281" s="26">
        <f t="shared" si="533"/>
        <v>0</v>
      </c>
      <c r="BM281" s="26">
        <f t="shared" si="533"/>
        <v>0</v>
      </c>
      <c r="BN281" s="26">
        <f t="shared" si="533"/>
        <v>0</v>
      </c>
      <c r="BO281" s="26">
        <f t="shared" si="533"/>
        <v>0</v>
      </c>
      <c r="BP281" s="26">
        <f t="shared" si="533"/>
        <v>0</v>
      </c>
      <c r="BQ281" s="26">
        <f t="shared" si="533"/>
        <v>0</v>
      </c>
      <c r="BR281" s="26">
        <f t="shared" si="533"/>
        <v>0</v>
      </c>
      <c r="BS281" s="26">
        <f t="shared" si="533"/>
        <v>0</v>
      </c>
      <c r="BT281" s="26">
        <f t="shared" si="533"/>
        <v>0</v>
      </c>
      <c r="BU281" s="26">
        <f t="shared" si="533"/>
        <v>0</v>
      </c>
      <c r="BV281" s="26">
        <f t="shared" si="533"/>
        <v>0</v>
      </c>
      <c r="BW281" s="26">
        <f t="shared" si="533"/>
        <v>0</v>
      </c>
      <c r="BX281" s="26">
        <f t="shared" si="533"/>
        <v>0</v>
      </c>
      <c r="BY281" s="26">
        <f t="shared" si="533"/>
        <v>0</v>
      </c>
      <c r="BZ281" s="26">
        <f t="shared" si="533"/>
        <v>0</v>
      </c>
      <c r="CA281" s="26">
        <f t="shared" si="533"/>
        <v>0</v>
      </c>
      <c r="CB281" s="26">
        <f t="shared" si="533"/>
        <v>0</v>
      </c>
      <c r="CC281" s="26">
        <f t="shared" si="533"/>
        <v>0</v>
      </c>
      <c r="CD281" s="26">
        <f t="shared" si="533"/>
        <v>0</v>
      </c>
      <c r="CE281" s="26">
        <f t="shared" si="533"/>
        <v>0</v>
      </c>
      <c r="CF281" s="26">
        <f t="shared" si="533"/>
        <v>0</v>
      </c>
      <c r="CG281" s="26">
        <f t="shared" si="533"/>
        <v>0</v>
      </c>
      <c r="CH281" s="26">
        <f t="shared" si="533"/>
        <v>0</v>
      </c>
      <c r="CI281" s="26">
        <f t="shared" si="533"/>
        <v>0</v>
      </c>
      <c r="CJ281" s="26">
        <f t="shared" si="533"/>
        <v>0</v>
      </c>
      <c r="CK281" s="26">
        <f t="shared" si="533"/>
        <v>0</v>
      </c>
      <c r="CL281" s="26">
        <f t="shared" si="533"/>
        <v>0</v>
      </c>
      <c r="CM281" s="26">
        <f t="shared" si="533"/>
        <v>0</v>
      </c>
      <c r="CN281" s="26">
        <f t="shared" si="533"/>
        <v>0</v>
      </c>
      <c r="CO281" s="26">
        <f t="shared" si="533"/>
        <v>0</v>
      </c>
      <c r="CP281" s="26">
        <f t="shared" si="533"/>
        <v>0</v>
      </c>
      <c r="CQ281" s="26">
        <f t="shared" si="533"/>
        <v>0</v>
      </c>
      <c r="CR281" s="26">
        <f t="shared" ref="CR281:DF281" si="534">IF(+$M49=CR$241,$AV49,0)</f>
        <v>0</v>
      </c>
      <c r="CS281" s="26">
        <f t="shared" si="534"/>
        <v>0</v>
      </c>
      <c r="CT281" s="26">
        <f t="shared" si="534"/>
        <v>0</v>
      </c>
      <c r="CU281" s="26">
        <f t="shared" si="534"/>
        <v>0</v>
      </c>
      <c r="CV281" s="26">
        <f t="shared" si="534"/>
        <v>0</v>
      </c>
      <c r="CW281" s="26">
        <f t="shared" si="534"/>
        <v>0</v>
      </c>
      <c r="CX281" s="26">
        <f t="shared" si="534"/>
        <v>0</v>
      </c>
      <c r="CY281" s="26">
        <f t="shared" si="534"/>
        <v>0</v>
      </c>
      <c r="CZ281" s="26">
        <f t="shared" si="534"/>
        <v>0</v>
      </c>
      <c r="DA281" s="26">
        <f t="shared" si="534"/>
        <v>0</v>
      </c>
      <c r="DB281" s="26">
        <f t="shared" si="534"/>
        <v>0</v>
      </c>
      <c r="DC281" s="26">
        <f t="shared" si="534"/>
        <v>0</v>
      </c>
      <c r="DD281" s="26">
        <f t="shared" si="534"/>
        <v>0</v>
      </c>
      <c r="DE281" s="26">
        <f t="shared" si="534"/>
        <v>0</v>
      </c>
      <c r="DF281" s="26">
        <f t="shared" si="534"/>
        <v>0</v>
      </c>
    </row>
    <row r="282" spans="61:110">
      <c r="BI282" s="26">
        <f t="shared" ref="BI282:CQ282" si="535">IF(+$M50=BI$241,$AV50,0)</f>
        <v>0</v>
      </c>
      <c r="BJ282" s="26">
        <f t="shared" si="535"/>
        <v>0</v>
      </c>
      <c r="BK282" s="26">
        <f t="shared" si="535"/>
        <v>0</v>
      </c>
      <c r="BL282" s="26">
        <f t="shared" si="535"/>
        <v>0</v>
      </c>
      <c r="BM282" s="26">
        <f t="shared" si="535"/>
        <v>0</v>
      </c>
      <c r="BN282" s="26">
        <f t="shared" si="535"/>
        <v>0</v>
      </c>
      <c r="BO282" s="26">
        <f t="shared" si="535"/>
        <v>0</v>
      </c>
      <c r="BP282" s="26">
        <f t="shared" si="535"/>
        <v>0</v>
      </c>
      <c r="BQ282" s="26">
        <f t="shared" si="535"/>
        <v>0</v>
      </c>
      <c r="BR282" s="26">
        <f t="shared" si="535"/>
        <v>0</v>
      </c>
      <c r="BS282" s="26">
        <f t="shared" si="535"/>
        <v>0</v>
      </c>
      <c r="BT282" s="26">
        <f t="shared" si="535"/>
        <v>0</v>
      </c>
      <c r="BU282" s="26">
        <f t="shared" si="535"/>
        <v>0</v>
      </c>
      <c r="BV282" s="26">
        <f t="shared" si="535"/>
        <v>0</v>
      </c>
      <c r="BW282" s="26">
        <f t="shared" si="535"/>
        <v>0</v>
      </c>
      <c r="BX282" s="26">
        <f t="shared" si="535"/>
        <v>0</v>
      </c>
      <c r="BY282" s="26">
        <f t="shared" si="535"/>
        <v>0</v>
      </c>
      <c r="BZ282" s="26">
        <f t="shared" si="535"/>
        <v>0</v>
      </c>
      <c r="CA282" s="26">
        <f t="shared" si="535"/>
        <v>0</v>
      </c>
      <c r="CB282" s="26">
        <f t="shared" si="535"/>
        <v>0</v>
      </c>
      <c r="CC282" s="26">
        <f t="shared" si="535"/>
        <v>0</v>
      </c>
      <c r="CD282" s="26">
        <f t="shared" si="535"/>
        <v>0</v>
      </c>
      <c r="CE282" s="26">
        <f t="shared" si="535"/>
        <v>0</v>
      </c>
      <c r="CF282" s="26">
        <f t="shared" si="535"/>
        <v>0</v>
      </c>
      <c r="CG282" s="26">
        <f t="shared" si="535"/>
        <v>0</v>
      </c>
      <c r="CH282" s="26">
        <f t="shared" si="535"/>
        <v>0</v>
      </c>
      <c r="CI282" s="26">
        <f t="shared" si="535"/>
        <v>0</v>
      </c>
      <c r="CJ282" s="26">
        <f t="shared" si="535"/>
        <v>0</v>
      </c>
      <c r="CK282" s="26">
        <f t="shared" si="535"/>
        <v>0</v>
      </c>
      <c r="CL282" s="26">
        <f t="shared" si="535"/>
        <v>0</v>
      </c>
      <c r="CM282" s="26">
        <f t="shared" si="535"/>
        <v>0</v>
      </c>
      <c r="CN282" s="26">
        <f t="shared" si="535"/>
        <v>0</v>
      </c>
      <c r="CO282" s="26">
        <f t="shared" si="535"/>
        <v>0</v>
      </c>
      <c r="CP282" s="26">
        <f t="shared" si="535"/>
        <v>0</v>
      </c>
      <c r="CQ282" s="26">
        <f t="shared" si="535"/>
        <v>0</v>
      </c>
      <c r="CR282" s="26">
        <f t="shared" ref="CR282:DF282" si="536">IF(+$M50=CR$241,$AV50,0)</f>
        <v>0</v>
      </c>
      <c r="CS282" s="26">
        <f t="shared" si="536"/>
        <v>0</v>
      </c>
      <c r="CT282" s="26">
        <f t="shared" si="536"/>
        <v>0</v>
      </c>
      <c r="CU282" s="26">
        <f t="shared" si="536"/>
        <v>0</v>
      </c>
      <c r="CV282" s="26">
        <f t="shared" si="536"/>
        <v>0</v>
      </c>
      <c r="CW282" s="26">
        <f t="shared" si="536"/>
        <v>0</v>
      </c>
      <c r="CX282" s="26">
        <f t="shared" si="536"/>
        <v>0</v>
      </c>
      <c r="CY282" s="26">
        <f t="shared" si="536"/>
        <v>0</v>
      </c>
      <c r="CZ282" s="26">
        <f t="shared" si="536"/>
        <v>0</v>
      </c>
      <c r="DA282" s="26">
        <f t="shared" si="536"/>
        <v>0</v>
      </c>
      <c r="DB282" s="26">
        <f t="shared" si="536"/>
        <v>0</v>
      </c>
      <c r="DC282" s="26">
        <f t="shared" si="536"/>
        <v>0</v>
      </c>
      <c r="DD282" s="26">
        <f t="shared" si="536"/>
        <v>0</v>
      </c>
      <c r="DE282" s="26">
        <f t="shared" si="536"/>
        <v>0</v>
      </c>
      <c r="DF282" s="26">
        <f t="shared" si="536"/>
        <v>0</v>
      </c>
    </row>
    <row r="283" spans="61:110">
      <c r="BI283" s="26">
        <f t="shared" ref="BI283:CQ283" si="537">IF(+$M51=BI$241,$AV51,0)</f>
        <v>0</v>
      </c>
      <c r="BJ283" s="26">
        <f t="shared" si="537"/>
        <v>0</v>
      </c>
      <c r="BK283" s="26">
        <f t="shared" si="537"/>
        <v>0</v>
      </c>
      <c r="BL283" s="26">
        <f t="shared" si="537"/>
        <v>0</v>
      </c>
      <c r="BM283" s="26">
        <f t="shared" si="537"/>
        <v>0</v>
      </c>
      <c r="BN283" s="26">
        <f t="shared" si="537"/>
        <v>0</v>
      </c>
      <c r="BO283" s="26">
        <f t="shared" si="537"/>
        <v>0</v>
      </c>
      <c r="BP283" s="26">
        <f t="shared" si="537"/>
        <v>0</v>
      </c>
      <c r="BQ283" s="26">
        <f t="shared" si="537"/>
        <v>0</v>
      </c>
      <c r="BR283" s="26">
        <f t="shared" si="537"/>
        <v>0</v>
      </c>
      <c r="BS283" s="26">
        <f t="shared" si="537"/>
        <v>0</v>
      </c>
      <c r="BT283" s="26">
        <f t="shared" si="537"/>
        <v>0</v>
      </c>
      <c r="BU283" s="26">
        <f t="shared" si="537"/>
        <v>0</v>
      </c>
      <c r="BV283" s="26">
        <f t="shared" si="537"/>
        <v>0</v>
      </c>
      <c r="BW283" s="26">
        <f t="shared" si="537"/>
        <v>0</v>
      </c>
      <c r="BX283" s="26">
        <f t="shared" si="537"/>
        <v>0</v>
      </c>
      <c r="BY283" s="26">
        <f t="shared" si="537"/>
        <v>0</v>
      </c>
      <c r="BZ283" s="26">
        <f t="shared" si="537"/>
        <v>0</v>
      </c>
      <c r="CA283" s="26">
        <f t="shared" si="537"/>
        <v>0</v>
      </c>
      <c r="CB283" s="26">
        <f t="shared" si="537"/>
        <v>0</v>
      </c>
      <c r="CC283" s="26">
        <f t="shared" si="537"/>
        <v>0</v>
      </c>
      <c r="CD283" s="26">
        <f t="shared" si="537"/>
        <v>0</v>
      </c>
      <c r="CE283" s="26">
        <f t="shared" si="537"/>
        <v>0</v>
      </c>
      <c r="CF283" s="26">
        <f t="shared" si="537"/>
        <v>0</v>
      </c>
      <c r="CG283" s="26">
        <f t="shared" si="537"/>
        <v>0</v>
      </c>
      <c r="CH283" s="26">
        <f t="shared" si="537"/>
        <v>0</v>
      </c>
      <c r="CI283" s="26">
        <f t="shared" si="537"/>
        <v>0</v>
      </c>
      <c r="CJ283" s="26">
        <f t="shared" si="537"/>
        <v>0</v>
      </c>
      <c r="CK283" s="26">
        <f t="shared" si="537"/>
        <v>0</v>
      </c>
      <c r="CL283" s="26">
        <f t="shared" si="537"/>
        <v>0</v>
      </c>
      <c r="CM283" s="26">
        <f t="shared" si="537"/>
        <v>0</v>
      </c>
      <c r="CN283" s="26">
        <f t="shared" si="537"/>
        <v>0</v>
      </c>
      <c r="CO283" s="26">
        <f t="shared" si="537"/>
        <v>0</v>
      </c>
      <c r="CP283" s="26">
        <f t="shared" si="537"/>
        <v>0</v>
      </c>
      <c r="CQ283" s="26">
        <f t="shared" si="537"/>
        <v>0</v>
      </c>
      <c r="CR283" s="26">
        <f t="shared" ref="CR283:DF283" si="538">IF(+$M51=CR$241,$AV51,0)</f>
        <v>0</v>
      </c>
      <c r="CS283" s="26">
        <f t="shared" si="538"/>
        <v>0</v>
      </c>
      <c r="CT283" s="26">
        <f t="shared" si="538"/>
        <v>0</v>
      </c>
      <c r="CU283" s="26">
        <f t="shared" si="538"/>
        <v>0</v>
      </c>
      <c r="CV283" s="26">
        <f t="shared" si="538"/>
        <v>0</v>
      </c>
      <c r="CW283" s="26">
        <f t="shared" si="538"/>
        <v>0</v>
      </c>
      <c r="CX283" s="26">
        <f t="shared" si="538"/>
        <v>0</v>
      </c>
      <c r="CY283" s="26">
        <f t="shared" si="538"/>
        <v>0</v>
      </c>
      <c r="CZ283" s="26">
        <f t="shared" si="538"/>
        <v>0</v>
      </c>
      <c r="DA283" s="26">
        <f t="shared" si="538"/>
        <v>0</v>
      </c>
      <c r="DB283" s="26">
        <f t="shared" si="538"/>
        <v>0</v>
      </c>
      <c r="DC283" s="26">
        <f t="shared" si="538"/>
        <v>0</v>
      </c>
      <c r="DD283" s="26">
        <f t="shared" si="538"/>
        <v>0</v>
      </c>
      <c r="DE283" s="26">
        <f t="shared" si="538"/>
        <v>0</v>
      </c>
      <c r="DF283" s="26">
        <f t="shared" si="538"/>
        <v>0</v>
      </c>
    </row>
    <row r="284" spans="61:110">
      <c r="BI284" s="26">
        <f t="shared" ref="BI284:CQ284" si="539">IF(+$M52=BI$241,$AV52,0)</f>
        <v>0</v>
      </c>
      <c r="BJ284" s="26">
        <f t="shared" si="539"/>
        <v>0</v>
      </c>
      <c r="BK284" s="26">
        <f t="shared" si="539"/>
        <v>0</v>
      </c>
      <c r="BL284" s="26">
        <f t="shared" si="539"/>
        <v>0</v>
      </c>
      <c r="BM284" s="26">
        <f t="shared" si="539"/>
        <v>0</v>
      </c>
      <c r="BN284" s="26">
        <f t="shared" si="539"/>
        <v>0</v>
      </c>
      <c r="BO284" s="26">
        <f t="shared" si="539"/>
        <v>0</v>
      </c>
      <c r="BP284" s="26">
        <f t="shared" si="539"/>
        <v>0</v>
      </c>
      <c r="BQ284" s="26">
        <f t="shared" si="539"/>
        <v>0</v>
      </c>
      <c r="BR284" s="26">
        <f t="shared" si="539"/>
        <v>0</v>
      </c>
      <c r="BS284" s="26">
        <f t="shared" si="539"/>
        <v>0</v>
      </c>
      <c r="BT284" s="26">
        <f t="shared" si="539"/>
        <v>0</v>
      </c>
      <c r="BU284" s="26">
        <f t="shared" si="539"/>
        <v>0</v>
      </c>
      <c r="BV284" s="26">
        <f t="shared" si="539"/>
        <v>0</v>
      </c>
      <c r="BW284" s="26">
        <f t="shared" si="539"/>
        <v>0</v>
      </c>
      <c r="BX284" s="26">
        <f t="shared" si="539"/>
        <v>0</v>
      </c>
      <c r="BY284" s="26">
        <f t="shared" si="539"/>
        <v>0</v>
      </c>
      <c r="BZ284" s="26">
        <f t="shared" si="539"/>
        <v>0</v>
      </c>
      <c r="CA284" s="26">
        <f t="shared" si="539"/>
        <v>0</v>
      </c>
      <c r="CB284" s="26">
        <f t="shared" si="539"/>
        <v>0</v>
      </c>
      <c r="CC284" s="26">
        <f t="shared" si="539"/>
        <v>0</v>
      </c>
      <c r="CD284" s="26">
        <f t="shared" si="539"/>
        <v>0</v>
      </c>
      <c r="CE284" s="26">
        <f t="shared" si="539"/>
        <v>0</v>
      </c>
      <c r="CF284" s="26">
        <f t="shared" si="539"/>
        <v>0</v>
      </c>
      <c r="CG284" s="26">
        <f t="shared" si="539"/>
        <v>0</v>
      </c>
      <c r="CH284" s="26">
        <f t="shared" si="539"/>
        <v>0</v>
      </c>
      <c r="CI284" s="26">
        <f t="shared" si="539"/>
        <v>0</v>
      </c>
      <c r="CJ284" s="26">
        <f t="shared" si="539"/>
        <v>0</v>
      </c>
      <c r="CK284" s="26">
        <f t="shared" si="539"/>
        <v>0</v>
      </c>
      <c r="CL284" s="26">
        <f t="shared" si="539"/>
        <v>0</v>
      </c>
      <c r="CM284" s="26">
        <f t="shared" si="539"/>
        <v>0</v>
      </c>
      <c r="CN284" s="26">
        <f t="shared" si="539"/>
        <v>0</v>
      </c>
      <c r="CO284" s="26">
        <f t="shared" si="539"/>
        <v>0</v>
      </c>
      <c r="CP284" s="26">
        <f t="shared" si="539"/>
        <v>0</v>
      </c>
      <c r="CQ284" s="26">
        <f t="shared" si="539"/>
        <v>0</v>
      </c>
      <c r="CR284" s="26">
        <f t="shared" ref="CR284:DF284" si="540">IF(+$M52=CR$241,$AV52,0)</f>
        <v>0</v>
      </c>
      <c r="CS284" s="26">
        <f t="shared" si="540"/>
        <v>0</v>
      </c>
      <c r="CT284" s="26">
        <f t="shared" si="540"/>
        <v>0</v>
      </c>
      <c r="CU284" s="26">
        <f t="shared" si="540"/>
        <v>0</v>
      </c>
      <c r="CV284" s="26">
        <f t="shared" si="540"/>
        <v>0</v>
      </c>
      <c r="CW284" s="26">
        <f t="shared" si="540"/>
        <v>0</v>
      </c>
      <c r="CX284" s="26">
        <f t="shared" si="540"/>
        <v>0</v>
      </c>
      <c r="CY284" s="26">
        <f t="shared" si="540"/>
        <v>0</v>
      </c>
      <c r="CZ284" s="26">
        <f t="shared" si="540"/>
        <v>0</v>
      </c>
      <c r="DA284" s="26">
        <f t="shared" si="540"/>
        <v>0</v>
      </c>
      <c r="DB284" s="26">
        <f t="shared" si="540"/>
        <v>0</v>
      </c>
      <c r="DC284" s="26">
        <f t="shared" si="540"/>
        <v>0</v>
      </c>
      <c r="DD284" s="26">
        <f t="shared" si="540"/>
        <v>0</v>
      </c>
      <c r="DE284" s="26">
        <f t="shared" si="540"/>
        <v>0</v>
      </c>
      <c r="DF284" s="26">
        <f t="shared" si="540"/>
        <v>0</v>
      </c>
    </row>
    <row r="285" spans="61:110">
      <c r="BI285" s="26">
        <f t="shared" ref="BI285:CQ285" si="541">IF(+$M53=BI$241,$AV53,0)</f>
        <v>0</v>
      </c>
      <c r="BJ285" s="26">
        <f t="shared" si="541"/>
        <v>0</v>
      </c>
      <c r="BK285" s="26">
        <f t="shared" si="541"/>
        <v>0</v>
      </c>
      <c r="BL285" s="26">
        <f t="shared" si="541"/>
        <v>0</v>
      </c>
      <c r="BM285" s="26">
        <f t="shared" si="541"/>
        <v>0</v>
      </c>
      <c r="BN285" s="26">
        <f t="shared" si="541"/>
        <v>0</v>
      </c>
      <c r="BO285" s="26">
        <f t="shared" si="541"/>
        <v>0</v>
      </c>
      <c r="BP285" s="26">
        <f t="shared" si="541"/>
        <v>0</v>
      </c>
      <c r="BQ285" s="26">
        <f t="shared" si="541"/>
        <v>0</v>
      </c>
      <c r="BR285" s="26">
        <f t="shared" si="541"/>
        <v>0</v>
      </c>
      <c r="BS285" s="26">
        <f t="shared" si="541"/>
        <v>0</v>
      </c>
      <c r="BT285" s="26">
        <f t="shared" si="541"/>
        <v>0</v>
      </c>
      <c r="BU285" s="26">
        <f t="shared" si="541"/>
        <v>0</v>
      </c>
      <c r="BV285" s="26">
        <f t="shared" si="541"/>
        <v>0</v>
      </c>
      <c r="BW285" s="26">
        <f t="shared" si="541"/>
        <v>0</v>
      </c>
      <c r="BX285" s="26">
        <f t="shared" si="541"/>
        <v>0</v>
      </c>
      <c r="BY285" s="26">
        <f t="shared" si="541"/>
        <v>0</v>
      </c>
      <c r="BZ285" s="26">
        <f t="shared" si="541"/>
        <v>0</v>
      </c>
      <c r="CA285" s="26">
        <f t="shared" si="541"/>
        <v>0</v>
      </c>
      <c r="CB285" s="26">
        <f t="shared" si="541"/>
        <v>0</v>
      </c>
      <c r="CC285" s="26">
        <f t="shared" si="541"/>
        <v>0</v>
      </c>
      <c r="CD285" s="26">
        <f t="shared" si="541"/>
        <v>0</v>
      </c>
      <c r="CE285" s="26">
        <f t="shared" si="541"/>
        <v>0</v>
      </c>
      <c r="CF285" s="26">
        <f t="shared" si="541"/>
        <v>0</v>
      </c>
      <c r="CG285" s="26">
        <f t="shared" si="541"/>
        <v>0</v>
      </c>
      <c r="CH285" s="26">
        <f t="shared" si="541"/>
        <v>0</v>
      </c>
      <c r="CI285" s="26">
        <f t="shared" si="541"/>
        <v>0</v>
      </c>
      <c r="CJ285" s="26">
        <f t="shared" si="541"/>
        <v>0</v>
      </c>
      <c r="CK285" s="26">
        <f t="shared" si="541"/>
        <v>0</v>
      </c>
      <c r="CL285" s="26">
        <f t="shared" si="541"/>
        <v>0</v>
      </c>
      <c r="CM285" s="26">
        <f t="shared" si="541"/>
        <v>0</v>
      </c>
      <c r="CN285" s="26">
        <f t="shared" si="541"/>
        <v>0</v>
      </c>
      <c r="CO285" s="26">
        <f t="shared" si="541"/>
        <v>0</v>
      </c>
      <c r="CP285" s="26">
        <f t="shared" si="541"/>
        <v>0</v>
      </c>
      <c r="CQ285" s="26">
        <f t="shared" si="541"/>
        <v>0</v>
      </c>
      <c r="CR285" s="26">
        <f t="shared" ref="CR285:DF285" si="542">IF(+$M53=CR$241,$AV53,0)</f>
        <v>0</v>
      </c>
      <c r="CS285" s="26">
        <f t="shared" si="542"/>
        <v>0</v>
      </c>
      <c r="CT285" s="26">
        <f t="shared" si="542"/>
        <v>0</v>
      </c>
      <c r="CU285" s="26">
        <f t="shared" si="542"/>
        <v>0</v>
      </c>
      <c r="CV285" s="26">
        <f t="shared" si="542"/>
        <v>0</v>
      </c>
      <c r="CW285" s="26">
        <f t="shared" si="542"/>
        <v>0</v>
      </c>
      <c r="CX285" s="26">
        <f t="shared" si="542"/>
        <v>0</v>
      </c>
      <c r="CY285" s="26">
        <f t="shared" si="542"/>
        <v>0</v>
      </c>
      <c r="CZ285" s="26">
        <f t="shared" si="542"/>
        <v>0</v>
      </c>
      <c r="DA285" s="26">
        <f t="shared" si="542"/>
        <v>0</v>
      </c>
      <c r="DB285" s="26">
        <f t="shared" si="542"/>
        <v>0</v>
      </c>
      <c r="DC285" s="26">
        <f t="shared" si="542"/>
        <v>0</v>
      </c>
      <c r="DD285" s="26">
        <f t="shared" si="542"/>
        <v>0</v>
      </c>
      <c r="DE285" s="26">
        <f t="shared" si="542"/>
        <v>0</v>
      </c>
      <c r="DF285" s="26">
        <f t="shared" si="542"/>
        <v>0</v>
      </c>
    </row>
    <row r="286" spans="61:110">
      <c r="BI286" s="26">
        <f t="shared" ref="BI286:CQ286" si="543">IF(+$M54=BI$241,$AV54,0)</f>
        <v>0</v>
      </c>
      <c r="BJ286" s="26">
        <f t="shared" si="543"/>
        <v>0</v>
      </c>
      <c r="BK286" s="26">
        <f t="shared" si="543"/>
        <v>0</v>
      </c>
      <c r="BL286" s="26">
        <f t="shared" si="543"/>
        <v>0</v>
      </c>
      <c r="BM286" s="26">
        <f t="shared" si="543"/>
        <v>0</v>
      </c>
      <c r="BN286" s="26">
        <f t="shared" si="543"/>
        <v>0</v>
      </c>
      <c r="BO286" s="26">
        <f t="shared" si="543"/>
        <v>0</v>
      </c>
      <c r="BP286" s="26">
        <f t="shared" si="543"/>
        <v>0</v>
      </c>
      <c r="BQ286" s="26">
        <f t="shared" si="543"/>
        <v>0</v>
      </c>
      <c r="BR286" s="26">
        <f t="shared" si="543"/>
        <v>0</v>
      </c>
      <c r="BS286" s="26">
        <f t="shared" si="543"/>
        <v>0</v>
      </c>
      <c r="BT286" s="26">
        <f t="shared" si="543"/>
        <v>0</v>
      </c>
      <c r="BU286" s="26">
        <f t="shared" si="543"/>
        <v>0</v>
      </c>
      <c r="BV286" s="26">
        <f t="shared" si="543"/>
        <v>0</v>
      </c>
      <c r="BW286" s="26">
        <f t="shared" si="543"/>
        <v>0</v>
      </c>
      <c r="BX286" s="26">
        <f t="shared" si="543"/>
        <v>0</v>
      </c>
      <c r="BY286" s="26">
        <f t="shared" si="543"/>
        <v>0</v>
      </c>
      <c r="BZ286" s="26">
        <f t="shared" si="543"/>
        <v>0</v>
      </c>
      <c r="CA286" s="26">
        <f t="shared" si="543"/>
        <v>0</v>
      </c>
      <c r="CB286" s="26">
        <f t="shared" si="543"/>
        <v>0</v>
      </c>
      <c r="CC286" s="26">
        <f t="shared" si="543"/>
        <v>0</v>
      </c>
      <c r="CD286" s="26">
        <f t="shared" si="543"/>
        <v>0</v>
      </c>
      <c r="CE286" s="26">
        <f t="shared" si="543"/>
        <v>0</v>
      </c>
      <c r="CF286" s="26">
        <f t="shared" si="543"/>
        <v>0</v>
      </c>
      <c r="CG286" s="26">
        <f t="shared" si="543"/>
        <v>0</v>
      </c>
      <c r="CH286" s="26">
        <f t="shared" si="543"/>
        <v>0</v>
      </c>
      <c r="CI286" s="26">
        <f t="shared" si="543"/>
        <v>0</v>
      </c>
      <c r="CJ286" s="26">
        <f t="shared" si="543"/>
        <v>0</v>
      </c>
      <c r="CK286" s="26">
        <f t="shared" si="543"/>
        <v>0</v>
      </c>
      <c r="CL286" s="26">
        <f t="shared" si="543"/>
        <v>0</v>
      </c>
      <c r="CM286" s="26">
        <f t="shared" si="543"/>
        <v>0</v>
      </c>
      <c r="CN286" s="26">
        <f t="shared" si="543"/>
        <v>0</v>
      </c>
      <c r="CO286" s="26">
        <f t="shared" si="543"/>
        <v>0</v>
      </c>
      <c r="CP286" s="26">
        <f t="shared" si="543"/>
        <v>0</v>
      </c>
      <c r="CQ286" s="26">
        <f t="shared" si="543"/>
        <v>0</v>
      </c>
      <c r="CR286" s="26">
        <f t="shared" ref="CR286:DF286" si="544">IF(+$M54=CR$241,$AV54,0)</f>
        <v>0</v>
      </c>
      <c r="CS286" s="26">
        <f t="shared" si="544"/>
        <v>0</v>
      </c>
      <c r="CT286" s="26">
        <f t="shared" si="544"/>
        <v>0</v>
      </c>
      <c r="CU286" s="26">
        <f t="shared" si="544"/>
        <v>0</v>
      </c>
      <c r="CV286" s="26">
        <f t="shared" si="544"/>
        <v>0</v>
      </c>
      <c r="CW286" s="26">
        <f t="shared" si="544"/>
        <v>0</v>
      </c>
      <c r="CX286" s="26">
        <f t="shared" si="544"/>
        <v>0</v>
      </c>
      <c r="CY286" s="26">
        <f t="shared" si="544"/>
        <v>0</v>
      </c>
      <c r="CZ286" s="26">
        <f t="shared" si="544"/>
        <v>0</v>
      </c>
      <c r="DA286" s="26">
        <f t="shared" si="544"/>
        <v>0</v>
      </c>
      <c r="DB286" s="26">
        <f t="shared" si="544"/>
        <v>0</v>
      </c>
      <c r="DC286" s="26">
        <f t="shared" si="544"/>
        <v>0</v>
      </c>
      <c r="DD286" s="26">
        <f t="shared" si="544"/>
        <v>0</v>
      </c>
      <c r="DE286" s="26">
        <f t="shared" si="544"/>
        <v>0</v>
      </c>
      <c r="DF286" s="26">
        <f t="shared" si="544"/>
        <v>0</v>
      </c>
    </row>
    <row r="287" spans="61:110">
      <c r="BI287" s="26">
        <f t="shared" ref="BI287:CQ287" si="545">IF(+$M55=BI$241,$AV55,0)</f>
        <v>0</v>
      </c>
      <c r="BJ287" s="26">
        <f t="shared" si="545"/>
        <v>0</v>
      </c>
      <c r="BK287" s="26">
        <f t="shared" si="545"/>
        <v>0</v>
      </c>
      <c r="BL287" s="26">
        <f t="shared" si="545"/>
        <v>0</v>
      </c>
      <c r="BM287" s="26">
        <f t="shared" si="545"/>
        <v>0</v>
      </c>
      <c r="BN287" s="26">
        <f t="shared" si="545"/>
        <v>0</v>
      </c>
      <c r="BO287" s="26">
        <f t="shared" si="545"/>
        <v>0</v>
      </c>
      <c r="BP287" s="26">
        <f t="shared" si="545"/>
        <v>0</v>
      </c>
      <c r="BQ287" s="26">
        <f t="shared" si="545"/>
        <v>0</v>
      </c>
      <c r="BR287" s="26">
        <f t="shared" si="545"/>
        <v>0</v>
      </c>
      <c r="BS287" s="26">
        <f t="shared" si="545"/>
        <v>0</v>
      </c>
      <c r="BT287" s="26">
        <f t="shared" si="545"/>
        <v>0</v>
      </c>
      <c r="BU287" s="26">
        <f t="shared" si="545"/>
        <v>0</v>
      </c>
      <c r="BV287" s="26">
        <f t="shared" si="545"/>
        <v>0</v>
      </c>
      <c r="BW287" s="26">
        <f t="shared" si="545"/>
        <v>0</v>
      </c>
      <c r="BX287" s="26">
        <f t="shared" si="545"/>
        <v>0</v>
      </c>
      <c r="BY287" s="26">
        <f t="shared" si="545"/>
        <v>0</v>
      </c>
      <c r="BZ287" s="26">
        <f t="shared" si="545"/>
        <v>0</v>
      </c>
      <c r="CA287" s="26">
        <f t="shared" si="545"/>
        <v>0</v>
      </c>
      <c r="CB287" s="26">
        <f t="shared" si="545"/>
        <v>0</v>
      </c>
      <c r="CC287" s="26">
        <f t="shared" si="545"/>
        <v>0</v>
      </c>
      <c r="CD287" s="26">
        <f t="shared" si="545"/>
        <v>0</v>
      </c>
      <c r="CE287" s="26">
        <f t="shared" si="545"/>
        <v>0</v>
      </c>
      <c r="CF287" s="26">
        <f t="shared" si="545"/>
        <v>0</v>
      </c>
      <c r="CG287" s="26">
        <f t="shared" si="545"/>
        <v>0</v>
      </c>
      <c r="CH287" s="26">
        <f t="shared" si="545"/>
        <v>0</v>
      </c>
      <c r="CI287" s="26">
        <f t="shared" si="545"/>
        <v>0</v>
      </c>
      <c r="CJ287" s="26">
        <f t="shared" si="545"/>
        <v>0</v>
      </c>
      <c r="CK287" s="26">
        <f t="shared" si="545"/>
        <v>0</v>
      </c>
      <c r="CL287" s="26">
        <f t="shared" si="545"/>
        <v>0</v>
      </c>
      <c r="CM287" s="26">
        <f t="shared" si="545"/>
        <v>0</v>
      </c>
      <c r="CN287" s="26">
        <f t="shared" si="545"/>
        <v>0</v>
      </c>
      <c r="CO287" s="26">
        <f t="shared" si="545"/>
        <v>0</v>
      </c>
      <c r="CP287" s="26">
        <f t="shared" si="545"/>
        <v>0</v>
      </c>
      <c r="CQ287" s="26">
        <f t="shared" si="545"/>
        <v>0</v>
      </c>
      <c r="CR287" s="26">
        <f t="shared" ref="CR287:DF287" si="546">IF(+$M55=CR$241,$AV55,0)</f>
        <v>0</v>
      </c>
      <c r="CS287" s="26">
        <f t="shared" si="546"/>
        <v>0</v>
      </c>
      <c r="CT287" s="26">
        <f t="shared" si="546"/>
        <v>0</v>
      </c>
      <c r="CU287" s="26">
        <f t="shared" si="546"/>
        <v>0</v>
      </c>
      <c r="CV287" s="26">
        <f t="shared" si="546"/>
        <v>0</v>
      </c>
      <c r="CW287" s="26">
        <f t="shared" si="546"/>
        <v>0</v>
      </c>
      <c r="CX287" s="26">
        <f t="shared" si="546"/>
        <v>0</v>
      </c>
      <c r="CY287" s="26">
        <f t="shared" si="546"/>
        <v>0</v>
      </c>
      <c r="CZ287" s="26">
        <f t="shared" si="546"/>
        <v>0</v>
      </c>
      <c r="DA287" s="26">
        <f t="shared" si="546"/>
        <v>0</v>
      </c>
      <c r="DB287" s="26">
        <f t="shared" si="546"/>
        <v>0</v>
      </c>
      <c r="DC287" s="26">
        <f t="shared" si="546"/>
        <v>0</v>
      </c>
      <c r="DD287" s="26">
        <f t="shared" si="546"/>
        <v>0</v>
      </c>
      <c r="DE287" s="26">
        <f t="shared" si="546"/>
        <v>0</v>
      </c>
      <c r="DF287" s="26">
        <f t="shared" si="546"/>
        <v>0</v>
      </c>
    </row>
    <row r="288" spans="61:110">
      <c r="BI288" s="26">
        <f t="shared" ref="BI288:CQ288" si="547">IF(+$M56=BI$241,$AV56,0)</f>
        <v>0</v>
      </c>
      <c r="BJ288" s="26">
        <f t="shared" si="547"/>
        <v>0</v>
      </c>
      <c r="BK288" s="26">
        <f t="shared" si="547"/>
        <v>0</v>
      </c>
      <c r="BL288" s="26">
        <f t="shared" si="547"/>
        <v>0</v>
      </c>
      <c r="BM288" s="26">
        <f t="shared" si="547"/>
        <v>0</v>
      </c>
      <c r="BN288" s="26">
        <f t="shared" si="547"/>
        <v>0</v>
      </c>
      <c r="BO288" s="26">
        <f t="shared" si="547"/>
        <v>0</v>
      </c>
      <c r="BP288" s="26">
        <f t="shared" si="547"/>
        <v>0</v>
      </c>
      <c r="BQ288" s="26">
        <f t="shared" si="547"/>
        <v>0</v>
      </c>
      <c r="BR288" s="26">
        <f t="shared" si="547"/>
        <v>0</v>
      </c>
      <c r="BS288" s="26">
        <f t="shared" si="547"/>
        <v>0</v>
      </c>
      <c r="BT288" s="26">
        <f t="shared" si="547"/>
        <v>0</v>
      </c>
      <c r="BU288" s="26">
        <f t="shared" si="547"/>
        <v>0</v>
      </c>
      <c r="BV288" s="26">
        <f t="shared" si="547"/>
        <v>0</v>
      </c>
      <c r="BW288" s="26">
        <f t="shared" si="547"/>
        <v>0</v>
      </c>
      <c r="BX288" s="26">
        <f t="shared" si="547"/>
        <v>0</v>
      </c>
      <c r="BY288" s="26">
        <f t="shared" si="547"/>
        <v>0</v>
      </c>
      <c r="BZ288" s="26">
        <f t="shared" si="547"/>
        <v>0</v>
      </c>
      <c r="CA288" s="26">
        <f t="shared" si="547"/>
        <v>0</v>
      </c>
      <c r="CB288" s="26">
        <f t="shared" si="547"/>
        <v>0</v>
      </c>
      <c r="CC288" s="26">
        <f t="shared" si="547"/>
        <v>0</v>
      </c>
      <c r="CD288" s="26">
        <f t="shared" si="547"/>
        <v>0</v>
      </c>
      <c r="CE288" s="26">
        <f t="shared" si="547"/>
        <v>0</v>
      </c>
      <c r="CF288" s="26">
        <f t="shared" si="547"/>
        <v>0</v>
      </c>
      <c r="CG288" s="26">
        <f t="shared" si="547"/>
        <v>0</v>
      </c>
      <c r="CH288" s="26">
        <f t="shared" si="547"/>
        <v>0</v>
      </c>
      <c r="CI288" s="26">
        <f t="shared" si="547"/>
        <v>0</v>
      </c>
      <c r="CJ288" s="26">
        <f t="shared" si="547"/>
        <v>0</v>
      </c>
      <c r="CK288" s="26">
        <f t="shared" si="547"/>
        <v>0</v>
      </c>
      <c r="CL288" s="26">
        <f t="shared" si="547"/>
        <v>0</v>
      </c>
      <c r="CM288" s="26">
        <f t="shared" si="547"/>
        <v>0</v>
      </c>
      <c r="CN288" s="26">
        <f t="shared" si="547"/>
        <v>0</v>
      </c>
      <c r="CO288" s="26">
        <f t="shared" si="547"/>
        <v>0</v>
      </c>
      <c r="CP288" s="26">
        <f t="shared" si="547"/>
        <v>0</v>
      </c>
      <c r="CQ288" s="26">
        <f t="shared" si="547"/>
        <v>0</v>
      </c>
      <c r="CR288" s="26">
        <f t="shared" ref="CR288:DF288" si="548">IF(+$M56=CR$241,$AV56,0)</f>
        <v>0</v>
      </c>
      <c r="CS288" s="26">
        <f t="shared" si="548"/>
        <v>0</v>
      </c>
      <c r="CT288" s="26">
        <f t="shared" si="548"/>
        <v>0</v>
      </c>
      <c r="CU288" s="26">
        <f t="shared" si="548"/>
        <v>0</v>
      </c>
      <c r="CV288" s="26">
        <f t="shared" si="548"/>
        <v>0</v>
      </c>
      <c r="CW288" s="26">
        <f t="shared" si="548"/>
        <v>0</v>
      </c>
      <c r="CX288" s="26">
        <f t="shared" si="548"/>
        <v>0</v>
      </c>
      <c r="CY288" s="26">
        <f t="shared" si="548"/>
        <v>0</v>
      </c>
      <c r="CZ288" s="26">
        <f t="shared" si="548"/>
        <v>0</v>
      </c>
      <c r="DA288" s="26">
        <f t="shared" si="548"/>
        <v>0</v>
      </c>
      <c r="DB288" s="26">
        <f t="shared" si="548"/>
        <v>0</v>
      </c>
      <c r="DC288" s="26">
        <f t="shared" si="548"/>
        <v>0</v>
      </c>
      <c r="DD288" s="26">
        <f t="shared" si="548"/>
        <v>0</v>
      </c>
      <c r="DE288" s="26">
        <f t="shared" si="548"/>
        <v>0</v>
      </c>
      <c r="DF288" s="26">
        <f t="shared" si="548"/>
        <v>0</v>
      </c>
    </row>
    <row r="289" spans="61:110">
      <c r="BI289" s="26">
        <f t="shared" ref="BI289:CQ289" si="549">IF(+$M57=BI$241,$AV57,0)</f>
        <v>0</v>
      </c>
      <c r="BJ289" s="26">
        <f t="shared" si="549"/>
        <v>0</v>
      </c>
      <c r="BK289" s="26">
        <f t="shared" si="549"/>
        <v>0</v>
      </c>
      <c r="BL289" s="26">
        <f t="shared" si="549"/>
        <v>0</v>
      </c>
      <c r="BM289" s="26">
        <f t="shared" si="549"/>
        <v>0</v>
      </c>
      <c r="BN289" s="26">
        <f t="shared" si="549"/>
        <v>0</v>
      </c>
      <c r="BO289" s="26">
        <f t="shared" si="549"/>
        <v>0</v>
      </c>
      <c r="BP289" s="26">
        <f t="shared" si="549"/>
        <v>0</v>
      </c>
      <c r="BQ289" s="26">
        <f t="shared" si="549"/>
        <v>0</v>
      </c>
      <c r="BR289" s="26">
        <f t="shared" si="549"/>
        <v>0</v>
      </c>
      <c r="BS289" s="26">
        <f t="shared" si="549"/>
        <v>0</v>
      </c>
      <c r="BT289" s="26">
        <f t="shared" si="549"/>
        <v>0</v>
      </c>
      <c r="BU289" s="26">
        <f t="shared" si="549"/>
        <v>0</v>
      </c>
      <c r="BV289" s="26">
        <f t="shared" si="549"/>
        <v>0</v>
      </c>
      <c r="BW289" s="26">
        <f t="shared" si="549"/>
        <v>0</v>
      </c>
      <c r="BX289" s="26">
        <f t="shared" si="549"/>
        <v>0</v>
      </c>
      <c r="BY289" s="26">
        <f t="shared" si="549"/>
        <v>0</v>
      </c>
      <c r="BZ289" s="26">
        <f t="shared" si="549"/>
        <v>0</v>
      </c>
      <c r="CA289" s="26">
        <f t="shared" si="549"/>
        <v>0</v>
      </c>
      <c r="CB289" s="26">
        <f t="shared" si="549"/>
        <v>0</v>
      </c>
      <c r="CC289" s="26">
        <f t="shared" si="549"/>
        <v>0</v>
      </c>
      <c r="CD289" s="26">
        <f t="shared" si="549"/>
        <v>0</v>
      </c>
      <c r="CE289" s="26">
        <f t="shared" si="549"/>
        <v>0</v>
      </c>
      <c r="CF289" s="26">
        <f t="shared" si="549"/>
        <v>0</v>
      </c>
      <c r="CG289" s="26">
        <f t="shared" si="549"/>
        <v>0</v>
      </c>
      <c r="CH289" s="26">
        <f t="shared" si="549"/>
        <v>0</v>
      </c>
      <c r="CI289" s="26">
        <f t="shared" si="549"/>
        <v>0</v>
      </c>
      <c r="CJ289" s="26">
        <f t="shared" si="549"/>
        <v>0</v>
      </c>
      <c r="CK289" s="26">
        <f t="shared" si="549"/>
        <v>0</v>
      </c>
      <c r="CL289" s="26">
        <f t="shared" si="549"/>
        <v>0</v>
      </c>
      <c r="CM289" s="26">
        <f t="shared" si="549"/>
        <v>0</v>
      </c>
      <c r="CN289" s="26">
        <f t="shared" si="549"/>
        <v>0</v>
      </c>
      <c r="CO289" s="26">
        <f t="shared" si="549"/>
        <v>0</v>
      </c>
      <c r="CP289" s="26">
        <f t="shared" si="549"/>
        <v>0</v>
      </c>
      <c r="CQ289" s="26">
        <f t="shared" si="549"/>
        <v>0</v>
      </c>
      <c r="CR289" s="26">
        <f t="shared" ref="CR289:DF289" si="550">IF(+$M57=CR$241,$AV57,0)</f>
        <v>0</v>
      </c>
      <c r="CS289" s="26">
        <f t="shared" si="550"/>
        <v>0</v>
      </c>
      <c r="CT289" s="26">
        <f t="shared" si="550"/>
        <v>0</v>
      </c>
      <c r="CU289" s="26">
        <f t="shared" si="550"/>
        <v>0</v>
      </c>
      <c r="CV289" s="26">
        <f t="shared" si="550"/>
        <v>0</v>
      </c>
      <c r="CW289" s="26">
        <f t="shared" si="550"/>
        <v>0</v>
      </c>
      <c r="CX289" s="26">
        <f t="shared" si="550"/>
        <v>0</v>
      </c>
      <c r="CY289" s="26">
        <f t="shared" si="550"/>
        <v>0</v>
      </c>
      <c r="CZ289" s="26">
        <f t="shared" si="550"/>
        <v>0</v>
      </c>
      <c r="DA289" s="26">
        <f t="shared" si="550"/>
        <v>0</v>
      </c>
      <c r="DB289" s="26">
        <f t="shared" si="550"/>
        <v>0</v>
      </c>
      <c r="DC289" s="26">
        <f t="shared" si="550"/>
        <v>0</v>
      </c>
      <c r="DD289" s="26">
        <f t="shared" si="550"/>
        <v>0</v>
      </c>
      <c r="DE289" s="26">
        <f t="shared" si="550"/>
        <v>0</v>
      </c>
      <c r="DF289" s="26">
        <f t="shared" si="550"/>
        <v>0</v>
      </c>
    </row>
    <row r="290" spans="61:110">
      <c r="BI290" s="26">
        <f t="shared" ref="BI290:CQ290" si="551">IF(+$M58=BI$241,$AV58,0)</f>
        <v>0</v>
      </c>
      <c r="BJ290" s="26">
        <f t="shared" si="551"/>
        <v>0</v>
      </c>
      <c r="BK290" s="26">
        <f t="shared" si="551"/>
        <v>0</v>
      </c>
      <c r="BL290" s="26">
        <f t="shared" si="551"/>
        <v>0</v>
      </c>
      <c r="BM290" s="26">
        <f t="shared" si="551"/>
        <v>0</v>
      </c>
      <c r="BN290" s="26">
        <f t="shared" si="551"/>
        <v>0</v>
      </c>
      <c r="BO290" s="26">
        <f t="shared" si="551"/>
        <v>0</v>
      </c>
      <c r="BP290" s="26">
        <f t="shared" si="551"/>
        <v>0</v>
      </c>
      <c r="BQ290" s="26">
        <f t="shared" si="551"/>
        <v>0</v>
      </c>
      <c r="BR290" s="26">
        <f t="shared" si="551"/>
        <v>0</v>
      </c>
      <c r="BS290" s="26">
        <f t="shared" si="551"/>
        <v>0</v>
      </c>
      <c r="BT290" s="26">
        <f t="shared" si="551"/>
        <v>0</v>
      </c>
      <c r="BU290" s="26">
        <f t="shared" si="551"/>
        <v>0</v>
      </c>
      <c r="BV290" s="26">
        <f t="shared" si="551"/>
        <v>0</v>
      </c>
      <c r="BW290" s="26">
        <f t="shared" si="551"/>
        <v>0</v>
      </c>
      <c r="BX290" s="26">
        <f t="shared" si="551"/>
        <v>0</v>
      </c>
      <c r="BY290" s="26">
        <f t="shared" si="551"/>
        <v>0</v>
      </c>
      <c r="BZ290" s="26">
        <f t="shared" si="551"/>
        <v>0</v>
      </c>
      <c r="CA290" s="26">
        <f t="shared" si="551"/>
        <v>0</v>
      </c>
      <c r="CB290" s="26">
        <f t="shared" si="551"/>
        <v>0</v>
      </c>
      <c r="CC290" s="26">
        <f t="shared" si="551"/>
        <v>0</v>
      </c>
      <c r="CD290" s="26">
        <f t="shared" si="551"/>
        <v>0</v>
      </c>
      <c r="CE290" s="26">
        <f t="shared" si="551"/>
        <v>0</v>
      </c>
      <c r="CF290" s="26">
        <f t="shared" si="551"/>
        <v>0</v>
      </c>
      <c r="CG290" s="26">
        <f t="shared" si="551"/>
        <v>0</v>
      </c>
      <c r="CH290" s="26">
        <f t="shared" si="551"/>
        <v>0</v>
      </c>
      <c r="CI290" s="26">
        <f t="shared" si="551"/>
        <v>0</v>
      </c>
      <c r="CJ290" s="26">
        <f t="shared" si="551"/>
        <v>0</v>
      </c>
      <c r="CK290" s="26">
        <f t="shared" si="551"/>
        <v>0</v>
      </c>
      <c r="CL290" s="26">
        <f t="shared" si="551"/>
        <v>0</v>
      </c>
      <c r="CM290" s="26">
        <f t="shared" si="551"/>
        <v>0</v>
      </c>
      <c r="CN290" s="26">
        <f t="shared" si="551"/>
        <v>0</v>
      </c>
      <c r="CO290" s="26">
        <f t="shared" si="551"/>
        <v>0</v>
      </c>
      <c r="CP290" s="26">
        <f t="shared" si="551"/>
        <v>0</v>
      </c>
      <c r="CQ290" s="26">
        <f t="shared" si="551"/>
        <v>0</v>
      </c>
      <c r="CR290" s="26">
        <f t="shared" ref="CR290:DF290" si="552">IF(+$M58=CR$241,$AV58,0)</f>
        <v>0</v>
      </c>
      <c r="CS290" s="26">
        <f t="shared" si="552"/>
        <v>0</v>
      </c>
      <c r="CT290" s="26">
        <f t="shared" si="552"/>
        <v>0</v>
      </c>
      <c r="CU290" s="26">
        <f t="shared" si="552"/>
        <v>0</v>
      </c>
      <c r="CV290" s="26">
        <f t="shared" si="552"/>
        <v>0</v>
      </c>
      <c r="CW290" s="26">
        <f t="shared" si="552"/>
        <v>0</v>
      </c>
      <c r="CX290" s="26">
        <f t="shared" si="552"/>
        <v>0</v>
      </c>
      <c r="CY290" s="26">
        <f t="shared" si="552"/>
        <v>0</v>
      </c>
      <c r="CZ290" s="26">
        <f t="shared" si="552"/>
        <v>0</v>
      </c>
      <c r="DA290" s="26">
        <f t="shared" si="552"/>
        <v>0</v>
      </c>
      <c r="DB290" s="26">
        <f t="shared" si="552"/>
        <v>0</v>
      </c>
      <c r="DC290" s="26">
        <f t="shared" si="552"/>
        <v>0</v>
      </c>
      <c r="DD290" s="26">
        <f t="shared" si="552"/>
        <v>0</v>
      </c>
      <c r="DE290" s="26">
        <f t="shared" si="552"/>
        <v>0</v>
      </c>
      <c r="DF290" s="26">
        <f t="shared" si="552"/>
        <v>0</v>
      </c>
    </row>
    <row r="291" spans="61:110">
      <c r="BI291" s="26">
        <f t="shared" ref="BI291:CQ291" si="553">IF(+$M59=BI$241,$AV59,0)</f>
        <v>0</v>
      </c>
      <c r="BJ291" s="26">
        <f t="shared" si="553"/>
        <v>0</v>
      </c>
      <c r="BK291" s="26">
        <f t="shared" si="553"/>
        <v>0</v>
      </c>
      <c r="BL291" s="26">
        <f t="shared" si="553"/>
        <v>0</v>
      </c>
      <c r="BM291" s="26">
        <f t="shared" si="553"/>
        <v>0</v>
      </c>
      <c r="BN291" s="26">
        <f t="shared" si="553"/>
        <v>0</v>
      </c>
      <c r="BO291" s="26">
        <f t="shared" si="553"/>
        <v>0</v>
      </c>
      <c r="BP291" s="26">
        <f t="shared" si="553"/>
        <v>0</v>
      </c>
      <c r="BQ291" s="26">
        <f t="shared" si="553"/>
        <v>0</v>
      </c>
      <c r="BR291" s="26">
        <f t="shared" si="553"/>
        <v>0</v>
      </c>
      <c r="BS291" s="26">
        <f t="shared" si="553"/>
        <v>0</v>
      </c>
      <c r="BT291" s="26">
        <f t="shared" si="553"/>
        <v>0</v>
      </c>
      <c r="BU291" s="26">
        <f t="shared" si="553"/>
        <v>0</v>
      </c>
      <c r="BV291" s="26">
        <f t="shared" si="553"/>
        <v>0</v>
      </c>
      <c r="BW291" s="26">
        <f t="shared" si="553"/>
        <v>0</v>
      </c>
      <c r="BX291" s="26">
        <f t="shared" si="553"/>
        <v>0</v>
      </c>
      <c r="BY291" s="26">
        <f t="shared" si="553"/>
        <v>0</v>
      </c>
      <c r="BZ291" s="26">
        <f t="shared" si="553"/>
        <v>0</v>
      </c>
      <c r="CA291" s="26">
        <f t="shared" si="553"/>
        <v>0</v>
      </c>
      <c r="CB291" s="26">
        <f t="shared" si="553"/>
        <v>0</v>
      </c>
      <c r="CC291" s="26">
        <f t="shared" si="553"/>
        <v>0</v>
      </c>
      <c r="CD291" s="26">
        <f t="shared" si="553"/>
        <v>0</v>
      </c>
      <c r="CE291" s="26">
        <f t="shared" si="553"/>
        <v>0</v>
      </c>
      <c r="CF291" s="26">
        <f t="shared" si="553"/>
        <v>0</v>
      </c>
      <c r="CG291" s="26">
        <f t="shared" si="553"/>
        <v>0</v>
      </c>
      <c r="CH291" s="26">
        <f t="shared" si="553"/>
        <v>0</v>
      </c>
      <c r="CI291" s="26">
        <f t="shared" si="553"/>
        <v>0</v>
      </c>
      <c r="CJ291" s="26">
        <f t="shared" si="553"/>
        <v>0</v>
      </c>
      <c r="CK291" s="26">
        <f t="shared" si="553"/>
        <v>0</v>
      </c>
      <c r="CL291" s="26">
        <f t="shared" si="553"/>
        <v>0</v>
      </c>
      <c r="CM291" s="26">
        <f t="shared" si="553"/>
        <v>0</v>
      </c>
      <c r="CN291" s="26">
        <f t="shared" si="553"/>
        <v>0</v>
      </c>
      <c r="CO291" s="26">
        <f t="shared" si="553"/>
        <v>0</v>
      </c>
      <c r="CP291" s="26">
        <f t="shared" si="553"/>
        <v>0</v>
      </c>
      <c r="CQ291" s="26">
        <f t="shared" si="553"/>
        <v>0</v>
      </c>
      <c r="CR291" s="26">
        <f t="shared" ref="CR291:DF291" si="554">IF(+$M59=CR$241,$AV59,0)</f>
        <v>0</v>
      </c>
      <c r="CS291" s="26">
        <f t="shared" si="554"/>
        <v>0</v>
      </c>
      <c r="CT291" s="26">
        <f t="shared" si="554"/>
        <v>0</v>
      </c>
      <c r="CU291" s="26">
        <f t="shared" si="554"/>
        <v>0</v>
      </c>
      <c r="CV291" s="26">
        <f t="shared" si="554"/>
        <v>0</v>
      </c>
      <c r="CW291" s="26">
        <f t="shared" si="554"/>
        <v>0</v>
      </c>
      <c r="CX291" s="26">
        <f t="shared" si="554"/>
        <v>0</v>
      </c>
      <c r="CY291" s="26">
        <f t="shared" si="554"/>
        <v>0</v>
      </c>
      <c r="CZ291" s="26">
        <f t="shared" si="554"/>
        <v>0</v>
      </c>
      <c r="DA291" s="26">
        <f t="shared" si="554"/>
        <v>0</v>
      </c>
      <c r="DB291" s="26">
        <f t="shared" si="554"/>
        <v>0</v>
      </c>
      <c r="DC291" s="26">
        <f t="shared" si="554"/>
        <v>0</v>
      </c>
      <c r="DD291" s="26">
        <f t="shared" si="554"/>
        <v>0</v>
      </c>
      <c r="DE291" s="26">
        <f t="shared" si="554"/>
        <v>0</v>
      </c>
      <c r="DF291" s="26">
        <f t="shared" si="554"/>
        <v>0</v>
      </c>
    </row>
    <row r="292" spans="61:110">
      <c r="BI292" s="26">
        <f t="shared" ref="BI292:CQ292" si="555">IF(+$M60=BI$241,$AV60,0)</f>
        <v>0</v>
      </c>
      <c r="BJ292" s="26">
        <f t="shared" si="555"/>
        <v>0</v>
      </c>
      <c r="BK292" s="26">
        <f t="shared" si="555"/>
        <v>0</v>
      </c>
      <c r="BL292" s="26">
        <f t="shared" si="555"/>
        <v>0</v>
      </c>
      <c r="BM292" s="26">
        <f t="shared" si="555"/>
        <v>0</v>
      </c>
      <c r="BN292" s="26">
        <f t="shared" si="555"/>
        <v>0</v>
      </c>
      <c r="BO292" s="26">
        <f t="shared" si="555"/>
        <v>0</v>
      </c>
      <c r="BP292" s="26">
        <f t="shared" si="555"/>
        <v>0</v>
      </c>
      <c r="BQ292" s="26">
        <f t="shared" si="555"/>
        <v>0</v>
      </c>
      <c r="BR292" s="26">
        <f t="shared" si="555"/>
        <v>0</v>
      </c>
      <c r="BS292" s="26">
        <f t="shared" si="555"/>
        <v>0</v>
      </c>
      <c r="BT292" s="26">
        <f t="shared" si="555"/>
        <v>0</v>
      </c>
      <c r="BU292" s="26">
        <f t="shared" si="555"/>
        <v>0</v>
      </c>
      <c r="BV292" s="26">
        <f t="shared" si="555"/>
        <v>0</v>
      </c>
      <c r="BW292" s="26">
        <f t="shared" si="555"/>
        <v>0</v>
      </c>
      <c r="BX292" s="26">
        <f t="shared" si="555"/>
        <v>0</v>
      </c>
      <c r="BY292" s="26">
        <f t="shared" si="555"/>
        <v>0</v>
      </c>
      <c r="BZ292" s="26">
        <f t="shared" si="555"/>
        <v>0</v>
      </c>
      <c r="CA292" s="26">
        <f t="shared" si="555"/>
        <v>0</v>
      </c>
      <c r="CB292" s="26">
        <f t="shared" si="555"/>
        <v>0</v>
      </c>
      <c r="CC292" s="26">
        <f t="shared" si="555"/>
        <v>0</v>
      </c>
      <c r="CD292" s="26">
        <f t="shared" si="555"/>
        <v>0</v>
      </c>
      <c r="CE292" s="26">
        <f t="shared" si="555"/>
        <v>0</v>
      </c>
      <c r="CF292" s="26">
        <f t="shared" si="555"/>
        <v>0</v>
      </c>
      <c r="CG292" s="26">
        <f t="shared" si="555"/>
        <v>0</v>
      </c>
      <c r="CH292" s="26">
        <f t="shared" si="555"/>
        <v>0</v>
      </c>
      <c r="CI292" s="26">
        <f t="shared" si="555"/>
        <v>0</v>
      </c>
      <c r="CJ292" s="26">
        <f t="shared" si="555"/>
        <v>0</v>
      </c>
      <c r="CK292" s="26">
        <f t="shared" si="555"/>
        <v>0</v>
      </c>
      <c r="CL292" s="26">
        <f t="shared" si="555"/>
        <v>0</v>
      </c>
      <c r="CM292" s="26">
        <f t="shared" si="555"/>
        <v>0</v>
      </c>
      <c r="CN292" s="26">
        <f t="shared" si="555"/>
        <v>0</v>
      </c>
      <c r="CO292" s="26">
        <f t="shared" si="555"/>
        <v>0</v>
      </c>
      <c r="CP292" s="26">
        <f t="shared" si="555"/>
        <v>0</v>
      </c>
      <c r="CQ292" s="26">
        <f t="shared" si="555"/>
        <v>0</v>
      </c>
      <c r="CR292" s="26">
        <f t="shared" ref="CR292:DF292" si="556">IF(+$M60=CR$241,$AV60,0)</f>
        <v>0</v>
      </c>
      <c r="CS292" s="26">
        <f t="shared" si="556"/>
        <v>0</v>
      </c>
      <c r="CT292" s="26">
        <f t="shared" si="556"/>
        <v>0</v>
      </c>
      <c r="CU292" s="26">
        <f t="shared" si="556"/>
        <v>0</v>
      </c>
      <c r="CV292" s="26">
        <f t="shared" si="556"/>
        <v>0</v>
      </c>
      <c r="CW292" s="26">
        <f t="shared" si="556"/>
        <v>0</v>
      </c>
      <c r="CX292" s="26">
        <f t="shared" si="556"/>
        <v>0</v>
      </c>
      <c r="CY292" s="26">
        <f t="shared" si="556"/>
        <v>0</v>
      </c>
      <c r="CZ292" s="26">
        <f t="shared" si="556"/>
        <v>0</v>
      </c>
      <c r="DA292" s="26">
        <f t="shared" si="556"/>
        <v>0</v>
      </c>
      <c r="DB292" s="26">
        <f t="shared" si="556"/>
        <v>0</v>
      </c>
      <c r="DC292" s="26">
        <f t="shared" si="556"/>
        <v>0</v>
      </c>
      <c r="DD292" s="26">
        <f t="shared" si="556"/>
        <v>0</v>
      </c>
      <c r="DE292" s="26">
        <f t="shared" si="556"/>
        <v>0</v>
      </c>
      <c r="DF292" s="26">
        <f t="shared" si="556"/>
        <v>0</v>
      </c>
    </row>
    <row r="293" spans="61:110">
      <c r="BI293" s="26">
        <f t="shared" ref="BI293:CQ293" si="557">IF(+$M61=BI$241,$AV61,0)</f>
        <v>0</v>
      </c>
      <c r="BJ293" s="26">
        <f t="shared" si="557"/>
        <v>0</v>
      </c>
      <c r="BK293" s="26">
        <f t="shared" si="557"/>
        <v>0</v>
      </c>
      <c r="BL293" s="26">
        <f t="shared" si="557"/>
        <v>0</v>
      </c>
      <c r="BM293" s="26">
        <f t="shared" si="557"/>
        <v>0</v>
      </c>
      <c r="BN293" s="26">
        <f t="shared" si="557"/>
        <v>0</v>
      </c>
      <c r="BO293" s="26">
        <f t="shared" si="557"/>
        <v>0</v>
      </c>
      <c r="BP293" s="26">
        <f t="shared" si="557"/>
        <v>0</v>
      </c>
      <c r="BQ293" s="26">
        <f t="shared" si="557"/>
        <v>0</v>
      </c>
      <c r="BR293" s="26">
        <f t="shared" si="557"/>
        <v>0</v>
      </c>
      <c r="BS293" s="26">
        <f t="shared" si="557"/>
        <v>0</v>
      </c>
      <c r="BT293" s="26">
        <f t="shared" si="557"/>
        <v>0</v>
      </c>
      <c r="BU293" s="26">
        <f t="shared" si="557"/>
        <v>0</v>
      </c>
      <c r="BV293" s="26">
        <f t="shared" si="557"/>
        <v>0</v>
      </c>
      <c r="BW293" s="26">
        <f t="shared" si="557"/>
        <v>0</v>
      </c>
      <c r="BX293" s="26">
        <f t="shared" si="557"/>
        <v>0</v>
      </c>
      <c r="BY293" s="26">
        <f t="shared" si="557"/>
        <v>0</v>
      </c>
      <c r="BZ293" s="26">
        <f t="shared" si="557"/>
        <v>0</v>
      </c>
      <c r="CA293" s="26">
        <f t="shared" si="557"/>
        <v>0</v>
      </c>
      <c r="CB293" s="26">
        <f t="shared" si="557"/>
        <v>0</v>
      </c>
      <c r="CC293" s="26">
        <f t="shared" si="557"/>
        <v>0</v>
      </c>
      <c r="CD293" s="26">
        <f t="shared" si="557"/>
        <v>0</v>
      </c>
      <c r="CE293" s="26">
        <f t="shared" si="557"/>
        <v>0</v>
      </c>
      <c r="CF293" s="26">
        <f t="shared" si="557"/>
        <v>0</v>
      </c>
      <c r="CG293" s="26">
        <f t="shared" si="557"/>
        <v>0</v>
      </c>
      <c r="CH293" s="26">
        <f t="shared" si="557"/>
        <v>0</v>
      </c>
      <c r="CI293" s="26">
        <f t="shared" si="557"/>
        <v>0</v>
      </c>
      <c r="CJ293" s="26">
        <f t="shared" si="557"/>
        <v>0</v>
      </c>
      <c r="CK293" s="26">
        <f t="shared" si="557"/>
        <v>0</v>
      </c>
      <c r="CL293" s="26">
        <f t="shared" si="557"/>
        <v>0</v>
      </c>
      <c r="CM293" s="26">
        <f t="shared" si="557"/>
        <v>0</v>
      </c>
      <c r="CN293" s="26">
        <f t="shared" si="557"/>
        <v>0</v>
      </c>
      <c r="CO293" s="26">
        <f t="shared" si="557"/>
        <v>0</v>
      </c>
      <c r="CP293" s="26">
        <f t="shared" si="557"/>
        <v>0</v>
      </c>
      <c r="CQ293" s="26">
        <f t="shared" si="557"/>
        <v>0</v>
      </c>
      <c r="CR293" s="26">
        <f t="shared" ref="CR293:DF293" si="558">IF(+$M61=CR$241,$AV61,0)</f>
        <v>0</v>
      </c>
      <c r="CS293" s="26">
        <f t="shared" si="558"/>
        <v>0</v>
      </c>
      <c r="CT293" s="26">
        <f t="shared" si="558"/>
        <v>0</v>
      </c>
      <c r="CU293" s="26">
        <f t="shared" si="558"/>
        <v>0</v>
      </c>
      <c r="CV293" s="26">
        <f t="shared" si="558"/>
        <v>0</v>
      </c>
      <c r="CW293" s="26">
        <f t="shared" si="558"/>
        <v>0</v>
      </c>
      <c r="CX293" s="26">
        <f t="shared" si="558"/>
        <v>0</v>
      </c>
      <c r="CY293" s="26">
        <f t="shared" si="558"/>
        <v>0</v>
      </c>
      <c r="CZ293" s="26">
        <f t="shared" si="558"/>
        <v>0</v>
      </c>
      <c r="DA293" s="26">
        <f t="shared" si="558"/>
        <v>0</v>
      </c>
      <c r="DB293" s="26">
        <f t="shared" si="558"/>
        <v>0</v>
      </c>
      <c r="DC293" s="26">
        <f t="shared" si="558"/>
        <v>0</v>
      </c>
      <c r="DD293" s="26">
        <f t="shared" si="558"/>
        <v>0</v>
      </c>
      <c r="DE293" s="26">
        <f t="shared" si="558"/>
        <v>0</v>
      </c>
      <c r="DF293" s="26">
        <f t="shared" si="558"/>
        <v>0</v>
      </c>
    </row>
    <row r="294" spans="61:110">
      <c r="BI294" s="26">
        <f t="shared" ref="BI294:CQ294" si="559">IF(+$M62=BI$241,$AV62,0)</f>
        <v>0</v>
      </c>
      <c r="BJ294" s="26">
        <f t="shared" si="559"/>
        <v>0</v>
      </c>
      <c r="BK294" s="26">
        <f t="shared" si="559"/>
        <v>0</v>
      </c>
      <c r="BL294" s="26">
        <f t="shared" si="559"/>
        <v>0</v>
      </c>
      <c r="BM294" s="26">
        <f t="shared" si="559"/>
        <v>0</v>
      </c>
      <c r="BN294" s="26">
        <f t="shared" si="559"/>
        <v>0</v>
      </c>
      <c r="BO294" s="26">
        <f t="shared" si="559"/>
        <v>0</v>
      </c>
      <c r="BP294" s="26">
        <f t="shared" si="559"/>
        <v>0</v>
      </c>
      <c r="BQ294" s="26">
        <f t="shared" si="559"/>
        <v>0</v>
      </c>
      <c r="BR294" s="26">
        <f t="shared" si="559"/>
        <v>0</v>
      </c>
      <c r="BS294" s="26">
        <f t="shared" si="559"/>
        <v>0</v>
      </c>
      <c r="BT294" s="26">
        <f t="shared" si="559"/>
        <v>0</v>
      </c>
      <c r="BU294" s="26">
        <f t="shared" si="559"/>
        <v>0</v>
      </c>
      <c r="BV294" s="26">
        <f t="shared" si="559"/>
        <v>0</v>
      </c>
      <c r="BW294" s="26">
        <f t="shared" si="559"/>
        <v>0</v>
      </c>
      <c r="BX294" s="26">
        <f t="shared" si="559"/>
        <v>0</v>
      </c>
      <c r="BY294" s="26">
        <f t="shared" si="559"/>
        <v>0</v>
      </c>
      <c r="BZ294" s="26">
        <f t="shared" si="559"/>
        <v>0</v>
      </c>
      <c r="CA294" s="26">
        <f t="shared" si="559"/>
        <v>0</v>
      </c>
      <c r="CB294" s="26">
        <f t="shared" si="559"/>
        <v>0</v>
      </c>
      <c r="CC294" s="26">
        <f t="shared" si="559"/>
        <v>0</v>
      </c>
      <c r="CD294" s="26">
        <f t="shared" si="559"/>
        <v>0</v>
      </c>
      <c r="CE294" s="26">
        <f t="shared" si="559"/>
        <v>0</v>
      </c>
      <c r="CF294" s="26">
        <f t="shared" si="559"/>
        <v>0</v>
      </c>
      <c r="CG294" s="26">
        <f t="shared" si="559"/>
        <v>0</v>
      </c>
      <c r="CH294" s="26">
        <f t="shared" si="559"/>
        <v>0</v>
      </c>
      <c r="CI294" s="26">
        <f t="shared" si="559"/>
        <v>0</v>
      </c>
      <c r="CJ294" s="26">
        <f t="shared" si="559"/>
        <v>0</v>
      </c>
      <c r="CK294" s="26">
        <f t="shared" si="559"/>
        <v>0</v>
      </c>
      <c r="CL294" s="26">
        <f t="shared" si="559"/>
        <v>0</v>
      </c>
      <c r="CM294" s="26">
        <f t="shared" si="559"/>
        <v>0</v>
      </c>
      <c r="CN294" s="26">
        <f t="shared" si="559"/>
        <v>0</v>
      </c>
      <c r="CO294" s="26">
        <f t="shared" si="559"/>
        <v>0</v>
      </c>
      <c r="CP294" s="26">
        <f t="shared" si="559"/>
        <v>0</v>
      </c>
      <c r="CQ294" s="26">
        <f t="shared" si="559"/>
        <v>0</v>
      </c>
      <c r="CR294" s="26">
        <f t="shared" ref="CR294:DF294" si="560">IF(+$M62=CR$241,$AV62,0)</f>
        <v>0</v>
      </c>
      <c r="CS294" s="26">
        <f t="shared" si="560"/>
        <v>0</v>
      </c>
      <c r="CT294" s="26">
        <f t="shared" si="560"/>
        <v>0</v>
      </c>
      <c r="CU294" s="26">
        <f t="shared" si="560"/>
        <v>0</v>
      </c>
      <c r="CV294" s="26">
        <f t="shared" si="560"/>
        <v>0</v>
      </c>
      <c r="CW294" s="26">
        <f t="shared" si="560"/>
        <v>0</v>
      </c>
      <c r="CX294" s="26">
        <f t="shared" si="560"/>
        <v>0</v>
      </c>
      <c r="CY294" s="26">
        <f t="shared" si="560"/>
        <v>0</v>
      </c>
      <c r="CZ294" s="26">
        <f t="shared" si="560"/>
        <v>0</v>
      </c>
      <c r="DA294" s="26">
        <f t="shared" si="560"/>
        <v>0</v>
      </c>
      <c r="DB294" s="26">
        <f t="shared" si="560"/>
        <v>0</v>
      </c>
      <c r="DC294" s="26">
        <f t="shared" si="560"/>
        <v>0</v>
      </c>
      <c r="DD294" s="26">
        <f t="shared" si="560"/>
        <v>0</v>
      </c>
      <c r="DE294" s="26">
        <f t="shared" si="560"/>
        <v>0</v>
      </c>
      <c r="DF294" s="26">
        <f t="shared" si="560"/>
        <v>0</v>
      </c>
    </row>
    <row r="295" spans="61:110">
      <c r="BI295" s="26">
        <f t="shared" ref="BI295:CQ295" si="561">IF(+$M63=BI$241,$AV63,0)</f>
        <v>0</v>
      </c>
      <c r="BJ295" s="26">
        <f t="shared" si="561"/>
        <v>0</v>
      </c>
      <c r="BK295" s="26">
        <f t="shared" si="561"/>
        <v>0</v>
      </c>
      <c r="BL295" s="26">
        <f t="shared" si="561"/>
        <v>0</v>
      </c>
      <c r="BM295" s="26">
        <f t="shared" si="561"/>
        <v>0</v>
      </c>
      <c r="BN295" s="26">
        <f t="shared" si="561"/>
        <v>0</v>
      </c>
      <c r="BO295" s="26">
        <f t="shared" si="561"/>
        <v>0</v>
      </c>
      <c r="BP295" s="26">
        <f t="shared" si="561"/>
        <v>0</v>
      </c>
      <c r="BQ295" s="26">
        <f t="shared" si="561"/>
        <v>0</v>
      </c>
      <c r="BR295" s="26">
        <f t="shared" si="561"/>
        <v>0</v>
      </c>
      <c r="BS295" s="26">
        <f t="shared" si="561"/>
        <v>0</v>
      </c>
      <c r="BT295" s="26">
        <f t="shared" si="561"/>
        <v>0</v>
      </c>
      <c r="BU295" s="26">
        <f t="shared" si="561"/>
        <v>0</v>
      </c>
      <c r="BV295" s="26">
        <f t="shared" si="561"/>
        <v>0</v>
      </c>
      <c r="BW295" s="26">
        <f t="shared" si="561"/>
        <v>0</v>
      </c>
      <c r="BX295" s="26">
        <f t="shared" si="561"/>
        <v>0</v>
      </c>
      <c r="BY295" s="26">
        <f t="shared" si="561"/>
        <v>0</v>
      </c>
      <c r="BZ295" s="26">
        <f t="shared" si="561"/>
        <v>0</v>
      </c>
      <c r="CA295" s="26">
        <f t="shared" si="561"/>
        <v>0</v>
      </c>
      <c r="CB295" s="26">
        <f t="shared" si="561"/>
        <v>0</v>
      </c>
      <c r="CC295" s="26">
        <f t="shared" si="561"/>
        <v>0</v>
      </c>
      <c r="CD295" s="26">
        <f t="shared" si="561"/>
        <v>0</v>
      </c>
      <c r="CE295" s="26">
        <f t="shared" si="561"/>
        <v>0</v>
      </c>
      <c r="CF295" s="26">
        <f t="shared" si="561"/>
        <v>0</v>
      </c>
      <c r="CG295" s="26">
        <f t="shared" si="561"/>
        <v>0</v>
      </c>
      <c r="CH295" s="26">
        <f t="shared" si="561"/>
        <v>0</v>
      </c>
      <c r="CI295" s="26">
        <f t="shared" si="561"/>
        <v>0</v>
      </c>
      <c r="CJ295" s="26">
        <f t="shared" si="561"/>
        <v>0</v>
      </c>
      <c r="CK295" s="26">
        <f t="shared" si="561"/>
        <v>0</v>
      </c>
      <c r="CL295" s="26">
        <f t="shared" si="561"/>
        <v>0</v>
      </c>
      <c r="CM295" s="26">
        <f t="shared" si="561"/>
        <v>0</v>
      </c>
      <c r="CN295" s="26">
        <f t="shared" si="561"/>
        <v>0</v>
      </c>
      <c r="CO295" s="26">
        <f t="shared" si="561"/>
        <v>0</v>
      </c>
      <c r="CP295" s="26">
        <f t="shared" si="561"/>
        <v>0</v>
      </c>
      <c r="CQ295" s="26">
        <f t="shared" si="561"/>
        <v>0</v>
      </c>
      <c r="CR295" s="26">
        <f t="shared" ref="CR295:DF295" si="562">IF(+$M63=CR$241,$AV63,0)</f>
        <v>0</v>
      </c>
      <c r="CS295" s="26">
        <f t="shared" si="562"/>
        <v>0</v>
      </c>
      <c r="CT295" s="26">
        <f t="shared" si="562"/>
        <v>0</v>
      </c>
      <c r="CU295" s="26">
        <f t="shared" si="562"/>
        <v>0</v>
      </c>
      <c r="CV295" s="26">
        <f t="shared" si="562"/>
        <v>0</v>
      </c>
      <c r="CW295" s="26">
        <f t="shared" si="562"/>
        <v>0</v>
      </c>
      <c r="CX295" s="26">
        <f t="shared" si="562"/>
        <v>0</v>
      </c>
      <c r="CY295" s="26">
        <f t="shared" si="562"/>
        <v>0</v>
      </c>
      <c r="CZ295" s="26">
        <f t="shared" si="562"/>
        <v>0</v>
      </c>
      <c r="DA295" s="26">
        <f t="shared" si="562"/>
        <v>0</v>
      </c>
      <c r="DB295" s="26">
        <f t="shared" si="562"/>
        <v>0</v>
      </c>
      <c r="DC295" s="26">
        <f t="shared" si="562"/>
        <v>0</v>
      </c>
      <c r="DD295" s="26">
        <f t="shared" si="562"/>
        <v>0</v>
      </c>
      <c r="DE295" s="26">
        <f t="shared" si="562"/>
        <v>0</v>
      </c>
      <c r="DF295" s="26">
        <f t="shared" si="562"/>
        <v>0</v>
      </c>
    </row>
    <row r="296" spans="61:110">
      <c r="BI296" s="26">
        <f t="shared" ref="BI296:CQ296" si="563">IF(+$M64=BI$241,$AV64,0)</f>
        <v>0</v>
      </c>
      <c r="BJ296" s="26">
        <f t="shared" si="563"/>
        <v>0</v>
      </c>
      <c r="BK296" s="26">
        <f t="shared" si="563"/>
        <v>0</v>
      </c>
      <c r="BL296" s="26">
        <f t="shared" si="563"/>
        <v>0</v>
      </c>
      <c r="BM296" s="26">
        <f t="shared" si="563"/>
        <v>0</v>
      </c>
      <c r="BN296" s="26">
        <f t="shared" si="563"/>
        <v>0</v>
      </c>
      <c r="BO296" s="26">
        <f t="shared" si="563"/>
        <v>0</v>
      </c>
      <c r="BP296" s="26">
        <f t="shared" si="563"/>
        <v>0</v>
      </c>
      <c r="BQ296" s="26">
        <f t="shared" si="563"/>
        <v>0</v>
      </c>
      <c r="BR296" s="26">
        <f t="shared" si="563"/>
        <v>0</v>
      </c>
      <c r="BS296" s="26">
        <f t="shared" si="563"/>
        <v>0</v>
      </c>
      <c r="BT296" s="26">
        <f t="shared" si="563"/>
        <v>0</v>
      </c>
      <c r="BU296" s="26">
        <f t="shared" si="563"/>
        <v>0</v>
      </c>
      <c r="BV296" s="26">
        <f t="shared" si="563"/>
        <v>0</v>
      </c>
      <c r="BW296" s="26">
        <f t="shared" si="563"/>
        <v>0</v>
      </c>
      <c r="BX296" s="26">
        <f t="shared" si="563"/>
        <v>0</v>
      </c>
      <c r="BY296" s="26">
        <f t="shared" si="563"/>
        <v>0</v>
      </c>
      <c r="BZ296" s="26">
        <f t="shared" si="563"/>
        <v>0</v>
      </c>
      <c r="CA296" s="26">
        <f t="shared" si="563"/>
        <v>0</v>
      </c>
      <c r="CB296" s="26">
        <f t="shared" si="563"/>
        <v>0</v>
      </c>
      <c r="CC296" s="26">
        <f t="shared" si="563"/>
        <v>0</v>
      </c>
      <c r="CD296" s="26">
        <f t="shared" si="563"/>
        <v>0</v>
      </c>
      <c r="CE296" s="26">
        <f t="shared" si="563"/>
        <v>0</v>
      </c>
      <c r="CF296" s="26">
        <f t="shared" si="563"/>
        <v>0</v>
      </c>
      <c r="CG296" s="26">
        <f t="shared" si="563"/>
        <v>0</v>
      </c>
      <c r="CH296" s="26">
        <f t="shared" si="563"/>
        <v>0</v>
      </c>
      <c r="CI296" s="26">
        <f t="shared" si="563"/>
        <v>0</v>
      </c>
      <c r="CJ296" s="26">
        <f t="shared" si="563"/>
        <v>0</v>
      </c>
      <c r="CK296" s="26">
        <f t="shared" si="563"/>
        <v>0</v>
      </c>
      <c r="CL296" s="26">
        <f t="shared" si="563"/>
        <v>0</v>
      </c>
      <c r="CM296" s="26">
        <f t="shared" si="563"/>
        <v>0</v>
      </c>
      <c r="CN296" s="26">
        <f t="shared" si="563"/>
        <v>0</v>
      </c>
      <c r="CO296" s="26">
        <f t="shared" si="563"/>
        <v>0</v>
      </c>
      <c r="CP296" s="26">
        <f t="shared" si="563"/>
        <v>0</v>
      </c>
      <c r="CQ296" s="26">
        <f t="shared" si="563"/>
        <v>0</v>
      </c>
      <c r="CR296" s="26">
        <f t="shared" ref="CR296:DF296" si="564">IF(+$M64=CR$241,$AV64,0)</f>
        <v>0</v>
      </c>
      <c r="CS296" s="26">
        <f t="shared" si="564"/>
        <v>0</v>
      </c>
      <c r="CT296" s="26">
        <f t="shared" si="564"/>
        <v>0</v>
      </c>
      <c r="CU296" s="26">
        <f t="shared" si="564"/>
        <v>0</v>
      </c>
      <c r="CV296" s="26">
        <f t="shared" si="564"/>
        <v>0</v>
      </c>
      <c r="CW296" s="26">
        <f t="shared" si="564"/>
        <v>0</v>
      </c>
      <c r="CX296" s="26">
        <f t="shared" si="564"/>
        <v>0</v>
      </c>
      <c r="CY296" s="26">
        <f t="shared" si="564"/>
        <v>0</v>
      </c>
      <c r="CZ296" s="26">
        <f t="shared" si="564"/>
        <v>0</v>
      </c>
      <c r="DA296" s="26">
        <f t="shared" si="564"/>
        <v>0</v>
      </c>
      <c r="DB296" s="26">
        <f t="shared" si="564"/>
        <v>0</v>
      </c>
      <c r="DC296" s="26">
        <f t="shared" si="564"/>
        <v>0</v>
      </c>
      <c r="DD296" s="26">
        <f t="shared" si="564"/>
        <v>0</v>
      </c>
      <c r="DE296" s="26">
        <f t="shared" si="564"/>
        <v>0</v>
      </c>
      <c r="DF296" s="26">
        <f t="shared" si="564"/>
        <v>0</v>
      </c>
    </row>
    <row r="297" spans="61:110">
      <c r="BI297" s="26">
        <f t="shared" ref="BI297:CQ297" si="565">IF(+$M65=BI$241,$AV65,0)</f>
        <v>0</v>
      </c>
      <c r="BJ297" s="26">
        <f t="shared" si="565"/>
        <v>0</v>
      </c>
      <c r="BK297" s="26">
        <f t="shared" si="565"/>
        <v>0</v>
      </c>
      <c r="BL297" s="26">
        <f t="shared" si="565"/>
        <v>0</v>
      </c>
      <c r="BM297" s="26">
        <f t="shared" si="565"/>
        <v>0</v>
      </c>
      <c r="BN297" s="26">
        <f t="shared" si="565"/>
        <v>0</v>
      </c>
      <c r="BO297" s="26">
        <f t="shared" si="565"/>
        <v>0</v>
      </c>
      <c r="BP297" s="26">
        <f t="shared" si="565"/>
        <v>0</v>
      </c>
      <c r="BQ297" s="26">
        <f t="shared" si="565"/>
        <v>0</v>
      </c>
      <c r="BR297" s="26">
        <f t="shared" si="565"/>
        <v>0</v>
      </c>
      <c r="BS297" s="26">
        <f t="shared" si="565"/>
        <v>0</v>
      </c>
      <c r="BT297" s="26">
        <f t="shared" si="565"/>
        <v>0</v>
      </c>
      <c r="BU297" s="26">
        <f t="shared" si="565"/>
        <v>0</v>
      </c>
      <c r="BV297" s="26">
        <f t="shared" si="565"/>
        <v>0</v>
      </c>
      <c r="BW297" s="26">
        <f t="shared" si="565"/>
        <v>0</v>
      </c>
      <c r="BX297" s="26">
        <f t="shared" si="565"/>
        <v>0</v>
      </c>
      <c r="BY297" s="26">
        <f t="shared" si="565"/>
        <v>0</v>
      </c>
      <c r="BZ297" s="26">
        <f t="shared" si="565"/>
        <v>0</v>
      </c>
      <c r="CA297" s="26">
        <f t="shared" si="565"/>
        <v>0</v>
      </c>
      <c r="CB297" s="26">
        <f t="shared" si="565"/>
        <v>0</v>
      </c>
      <c r="CC297" s="26">
        <f t="shared" si="565"/>
        <v>0</v>
      </c>
      <c r="CD297" s="26">
        <f t="shared" si="565"/>
        <v>0</v>
      </c>
      <c r="CE297" s="26">
        <f t="shared" si="565"/>
        <v>0</v>
      </c>
      <c r="CF297" s="26">
        <f t="shared" si="565"/>
        <v>0</v>
      </c>
      <c r="CG297" s="26">
        <f t="shared" si="565"/>
        <v>0</v>
      </c>
      <c r="CH297" s="26">
        <f t="shared" si="565"/>
        <v>0</v>
      </c>
      <c r="CI297" s="26">
        <f t="shared" si="565"/>
        <v>0</v>
      </c>
      <c r="CJ297" s="26">
        <f t="shared" si="565"/>
        <v>0</v>
      </c>
      <c r="CK297" s="26">
        <f t="shared" si="565"/>
        <v>0</v>
      </c>
      <c r="CL297" s="26">
        <f t="shared" si="565"/>
        <v>0</v>
      </c>
      <c r="CM297" s="26">
        <f t="shared" si="565"/>
        <v>0</v>
      </c>
      <c r="CN297" s="26">
        <f t="shared" si="565"/>
        <v>0</v>
      </c>
      <c r="CO297" s="26">
        <f t="shared" si="565"/>
        <v>0</v>
      </c>
      <c r="CP297" s="26">
        <f t="shared" si="565"/>
        <v>0</v>
      </c>
      <c r="CQ297" s="26">
        <f t="shared" si="565"/>
        <v>0</v>
      </c>
      <c r="CR297" s="26">
        <f t="shared" ref="CR297:DF297" si="566">IF(+$M65=CR$241,$AV65,0)</f>
        <v>0</v>
      </c>
      <c r="CS297" s="26">
        <f t="shared" si="566"/>
        <v>0</v>
      </c>
      <c r="CT297" s="26">
        <f t="shared" si="566"/>
        <v>0</v>
      </c>
      <c r="CU297" s="26">
        <f t="shared" si="566"/>
        <v>0</v>
      </c>
      <c r="CV297" s="26">
        <f t="shared" si="566"/>
        <v>0</v>
      </c>
      <c r="CW297" s="26">
        <f t="shared" si="566"/>
        <v>0</v>
      </c>
      <c r="CX297" s="26">
        <f t="shared" si="566"/>
        <v>0</v>
      </c>
      <c r="CY297" s="26">
        <f t="shared" si="566"/>
        <v>0</v>
      </c>
      <c r="CZ297" s="26">
        <f t="shared" si="566"/>
        <v>0</v>
      </c>
      <c r="DA297" s="26">
        <f t="shared" si="566"/>
        <v>0</v>
      </c>
      <c r="DB297" s="26">
        <f t="shared" si="566"/>
        <v>0</v>
      </c>
      <c r="DC297" s="26">
        <f t="shared" si="566"/>
        <v>0</v>
      </c>
      <c r="DD297" s="26">
        <f t="shared" si="566"/>
        <v>0</v>
      </c>
      <c r="DE297" s="26">
        <f t="shared" si="566"/>
        <v>0</v>
      </c>
      <c r="DF297" s="26">
        <f t="shared" si="566"/>
        <v>0</v>
      </c>
    </row>
    <row r="298" spans="61:110">
      <c r="BI298" s="26">
        <f t="shared" ref="BI298:CQ298" si="567">IF(+$M66=BI$241,$AV66,0)</f>
        <v>0</v>
      </c>
      <c r="BJ298" s="26">
        <f t="shared" si="567"/>
        <v>0</v>
      </c>
      <c r="BK298" s="26">
        <f t="shared" si="567"/>
        <v>0</v>
      </c>
      <c r="BL298" s="26">
        <f t="shared" si="567"/>
        <v>0</v>
      </c>
      <c r="BM298" s="26">
        <f t="shared" si="567"/>
        <v>0</v>
      </c>
      <c r="BN298" s="26">
        <f t="shared" si="567"/>
        <v>0</v>
      </c>
      <c r="BO298" s="26">
        <f t="shared" si="567"/>
        <v>0</v>
      </c>
      <c r="BP298" s="26">
        <f t="shared" si="567"/>
        <v>0</v>
      </c>
      <c r="BQ298" s="26">
        <f t="shared" si="567"/>
        <v>0</v>
      </c>
      <c r="BR298" s="26">
        <f t="shared" si="567"/>
        <v>0</v>
      </c>
      <c r="BS298" s="26">
        <f t="shared" si="567"/>
        <v>0</v>
      </c>
      <c r="BT298" s="26">
        <f t="shared" si="567"/>
        <v>0</v>
      </c>
      <c r="BU298" s="26">
        <f t="shared" si="567"/>
        <v>0</v>
      </c>
      <c r="BV298" s="26">
        <f t="shared" si="567"/>
        <v>0</v>
      </c>
      <c r="BW298" s="26">
        <f t="shared" si="567"/>
        <v>0</v>
      </c>
      <c r="BX298" s="26">
        <f t="shared" si="567"/>
        <v>0</v>
      </c>
      <c r="BY298" s="26">
        <f t="shared" si="567"/>
        <v>0</v>
      </c>
      <c r="BZ298" s="26">
        <f t="shared" si="567"/>
        <v>0</v>
      </c>
      <c r="CA298" s="26">
        <f t="shared" si="567"/>
        <v>0</v>
      </c>
      <c r="CB298" s="26">
        <f t="shared" si="567"/>
        <v>0</v>
      </c>
      <c r="CC298" s="26">
        <f t="shared" si="567"/>
        <v>0</v>
      </c>
      <c r="CD298" s="26">
        <f t="shared" si="567"/>
        <v>0</v>
      </c>
      <c r="CE298" s="26">
        <f t="shared" si="567"/>
        <v>0</v>
      </c>
      <c r="CF298" s="26">
        <f t="shared" si="567"/>
        <v>0</v>
      </c>
      <c r="CG298" s="26">
        <f t="shared" si="567"/>
        <v>0</v>
      </c>
      <c r="CH298" s="26">
        <f t="shared" si="567"/>
        <v>0</v>
      </c>
      <c r="CI298" s="26">
        <f t="shared" si="567"/>
        <v>0</v>
      </c>
      <c r="CJ298" s="26">
        <f t="shared" si="567"/>
        <v>0</v>
      </c>
      <c r="CK298" s="26">
        <f t="shared" si="567"/>
        <v>0</v>
      </c>
      <c r="CL298" s="26">
        <f t="shared" si="567"/>
        <v>0</v>
      </c>
      <c r="CM298" s="26">
        <f t="shared" si="567"/>
        <v>0</v>
      </c>
      <c r="CN298" s="26">
        <f t="shared" si="567"/>
        <v>0</v>
      </c>
      <c r="CO298" s="26">
        <f t="shared" si="567"/>
        <v>0</v>
      </c>
      <c r="CP298" s="26">
        <f t="shared" si="567"/>
        <v>0</v>
      </c>
      <c r="CQ298" s="26">
        <f t="shared" si="567"/>
        <v>0</v>
      </c>
      <c r="CR298" s="26">
        <f t="shared" ref="CR298:DF298" si="568">IF(+$M66=CR$241,$AV66,0)</f>
        <v>0</v>
      </c>
      <c r="CS298" s="26">
        <f t="shared" si="568"/>
        <v>0</v>
      </c>
      <c r="CT298" s="26">
        <f t="shared" si="568"/>
        <v>0</v>
      </c>
      <c r="CU298" s="26">
        <f t="shared" si="568"/>
        <v>0</v>
      </c>
      <c r="CV298" s="26">
        <f t="shared" si="568"/>
        <v>0</v>
      </c>
      <c r="CW298" s="26">
        <f t="shared" si="568"/>
        <v>0</v>
      </c>
      <c r="CX298" s="26">
        <f t="shared" si="568"/>
        <v>0</v>
      </c>
      <c r="CY298" s="26">
        <f t="shared" si="568"/>
        <v>0</v>
      </c>
      <c r="CZ298" s="26">
        <f t="shared" si="568"/>
        <v>0</v>
      </c>
      <c r="DA298" s="26">
        <f t="shared" si="568"/>
        <v>0</v>
      </c>
      <c r="DB298" s="26">
        <f t="shared" si="568"/>
        <v>0</v>
      </c>
      <c r="DC298" s="26">
        <f t="shared" si="568"/>
        <v>0</v>
      </c>
      <c r="DD298" s="26">
        <f t="shared" si="568"/>
        <v>0</v>
      </c>
      <c r="DE298" s="26">
        <f t="shared" si="568"/>
        <v>0</v>
      </c>
      <c r="DF298" s="26">
        <f t="shared" si="568"/>
        <v>0</v>
      </c>
    </row>
    <row r="299" spans="61:110">
      <c r="BI299" s="26">
        <f t="shared" ref="BI299:CQ299" si="569">IF(+$M67=BI$241,$AV67,0)</f>
        <v>0</v>
      </c>
      <c r="BJ299" s="26">
        <f t="shared" si="569"/>
        <v>0</v>
      </c>
      <c r="BK299" s="26">
        <f t="shared" si="569"/>
        <v>0</v>
      </c>
      <c r="BL299" s="26">
        <f t="shared" si="569"/>
        <v>0</v>
      </c>
      <c r="BM299" s="26">
        <f t="shared" si="569"/>
        <v>0</v>
      </c>
      <c r="BN299" s="26">
        <f t="shared" si="569"/>
        <v>0</v>
      </c>
      <c r="BO299" s="26">
        <f t="shared" si="569"/>
        <v>0</v>
      </c>
      <c r="BP299" s="26">
        <f t="shared" si="569"/>
        <v>0</v>
      </c>
      <c r="BQ299" s="26">
        <f t="shared" si="569"/>
        <v>0</v>
      </c>
      <c r="BR299" s="26">
        <f t="shared" si="569"/>
        <v>0</v>
      </c>
      <c r="BS299" s="26">
        <f t="shared" si="569"/>
        <v>0</v>
      </c>
      <c r="BT299" s="26">
        <f t="shared" si="569"/>
        <v>0</v>
      </c>
      <c r="BU299" s="26">
        <f t="shared" si="569"/>
        <v>0</v>
      </c>
      <c r="BV299" s="26">
        <f t="shared" si="569"/>
        <v>0</v>
      </c>
      <c r="BW299" s="26">
        <f t="shared" si="569"/>
        <v>0</v>
      </c>
      <c r="BX299" s="26">
        <f t="shared" si="569"/>
        <v>0</v>
      </c>
      <c r="BY299" s="26">
        <f t="shared" si="569"/>
        <v>0</v>
      </c>
      <c r="BZ299" s="26">
        <f t="shared" si="569"/>
        <v>0</v>
      </c>
      <c r="CA299" s="26">
        <f t="shared" si="569"/>
        <v>0</v>
      </c>
      <c r="CB299" s="26">
        <f t="shared" si="569"/>
        <v>0</v>
      </c>
      <c r="CC299" s="26">
        <f t="shared" si="569"/>
        <v>0</v>
      </c>
      <c r="CD299" s="26">
        <f t="shared" si="569"/>
        <v>0</v>
      </c>
      <c r="CE299" s="26">
        <f t="shared" si="569"/>
        <v>0</v>
      </c>
      <c r="CF299" s="26">
        <f t="shared" si="569"/>
        <v>0</v>
      </c>
      <c r="CG299" s="26">
        <f t="shared" si="569"/>
        <v>0</v>
      </c>
      <c r="CH299" s="26">
        <f t="shared" si="569"/>
        <v>0</v>
      </c>
      <c r="CI299" s="26">
        <f t="shared" si="569"/>
        <v>0</v>
      </c>
      <c r="CJ299" s="26">
        <f t="shared" si="569"/>
        <v>0</v>
      </c>
      <c r="CK299" s="26">
        <f t="shared" si="569"/>
        <v>0</v>
      </c>
      <c r="CL299" s="26">
        <f t="shared" si="569"/>
        <v>0</v>
      </c>
      <c r="CM299" s="26">
        <f t="shared" si="569"/>
        <v>0</v>
      </c>
      <c r="CN299" s="26">
        <f t="shared" si="569"/>
        <v>0</v>
      </c>
      <c r="CO299" s="26">
        <f t="shared" si="569"/>
        <v>0</v>
      </c>
      <c r="CP299" s="26">
        <f t="shared" si="569"/>
        <v>0</v>
      </c>
      <c r="CQ299" s="26">
        <f t="shared" si="569"/>
        <v>0</v>
      </c>
      <c r="CR299" s="26">
        <f t="shared" ref="CR299:DF299" si="570">IF(+$M67=CR$241,$AV67,0)</f>
        <v>0</v>
      </c>
      <c r="CS299" s="26">
        <f t="shared" si="570"/>
        <v>0</v>
      </c>
      <c r="CT299" s="26">
        <f t="shared" si="570"/>
        <v>0</v>
      </c>
      <c r="CU299" s="26">
        <f t="shared" si="570"/>
        <v>0</v>
      </c>
      <c r="CV299" s="26">
        <f t="shared" si="570"/>
        <v>0</v>
      </c>
      <c r="CW299" s="26">
        <f t="shared" si="570"/>
        <v>0</v>
      </c>
      <c r="CX299" s="26">
        <f t="shared" si="570"/>
        <v>0</v>
      </c>
      <c r="CY299" s="26">
        <f t="shared" si="570"/>
        <v>0</v>
      </c>
      <c r="CZ299" s="26">
        <f t="shared" si="570"/>
        <v>0</v>
      </c>
      <c r="DA299" s="26">
        <f t="shared" si="570"/>
        <v>0</v>
      </c>
      <c r="DB299" s="26">
        <f t="shared" si="570"/>
        <v>0</v>
      </c>
      <c r="DC299" s="26">
        <f t="shared" si="570"/>
        <v>0</v>
      </c>
      <c r="DD299" s="26">
        <f t="shared" si="570"/>
        <v>0</v>
      </c>
      <c r="DE299" s="26">
        <f t="shared" si="570"/>
        <v>0</v>
      </c>
      <c r="DF299" s="26">
        <f t="shared" si="570"/>
        <v>0</v>
      </c>
    </row>
    <row r="300" spans="61:110">
      <c r="BI300" s="26">
        <f t="shared" ref="BI300:CQ300" si="571">IF(+$M68=BI$241,$AV68,0)</f>
        <v>0</v>
      </c>
      <c r="BJ300" s="26">
        <f t="shared" si="571"/>
        <v>0</v>
      </c>
      <c r="BK300" s="26">
        <f t="shared" si="571"/>
        <v>0</v>
      </c>
      <c r="BL300" s="26">
        <f t="shared" si="571"/>
        <v>0</v>
      </c>
      <c r="BM300" s="26">
        <f t="shared" si="571"/>
        <v>0</v>
      </c>
      <c r="BN300" s="26">
        <f t="shared" si="571"/>
        <v>0</v>
      </c>
      <c r="BO300" s="26">
        <f t="shared" si="571"/>
        <v>0</v>
      </c>
      <c r="BP300" s="26">
        <f t="shared" si="571"/>
        <v>0</v>
      </c>
      <c r="BQ300" s="26">
        <f t="shared" si="571"/>
        <v>0</v>
      </c>
      <c r="BR300" s="26">
        <f t="shared" si="571"/>
        <v>0</v>
      </c>
      <c r="BS300" s="26">
        <f t="shared" si="571"/>
        <v>0</v>
      </c>
      <c r="BT300" s="26">
        <f t="shared" si="571"/>
        <v>0</v>
      </c>
      <c r="BU300" s="26">
        <f t="shared" si="571"/>
        <v>0</v>
      </c>
      <c r="BV300" s="26">
        <f t="shared" si="571"/>
        <v>0</v>
      </c>
      <c r="BW300" s="26">
        <f t="shared" si="571"/>
        <v>0</v>
      </c>
      <c r="BX300" s="26">
        <f t="shared" si="571"/>
        <v>0</v>
      </c>
      <c r="BY300" s="26">
        <f t="shared" si="571"/>
        <v>0</v>
      </c>
      <c r="BZ300" s="26">
        <f t="shared" si="571"/>
        <v>0</v>
      </c>
      <c r="CA300" s="26">
        <f t="shared" si="571"/>
        <v>0</v>
      </c>
      <c r="CB300" s="26">
        <f t="shared" si="571"/>
        <v>0</v>
      </c>
      <c r="CC300" s="26">
        <f t="shared" si="571"/>
        <v>0</v>
      </c>
      <c r="CD300" s="26">
        <f t="shared" si="571"/>
        <v>0</v>
      </c>
      <c r="CE300" s="26">
        <f t="shared" si="571"/>
        <v>0</v>
      </c>
      <c r="CF300" s="26">
        <f t="shared" si="571"/>
        <v>0</v>
      </c>
      <c r="CG300" s="26">
        <f t="shared" si="571"/>
        <v>0</v>
      </c>
      <c r="CH300" s="26">
        <f t="shared" si="571"/>
        <v>0</v>
      </c>
      <c r="CI300" s="26">
        <f t="shared" si="571"/>
        <v>0</v>
      </c>
      <c r="CJ300" s="26">
        <f t="shared" si="571"/>
        <v>0</v>
      </c>
      <c r="CK300" s="26">
        <f t="shared" si="571"/>
        <v>0</v>
      </c>
      <c r="CL300" s="26">
        <f t="shared" si="571"/>
        <v>0</v>
      </c>
      <c r="CM300" s="26">
        <f t="shared" si="571"/>
        <v>0</v>
      </c>
      <c r="CN300" s="26">
        <f t="shared" si="571"/>
        <v>0</v>
      </c>
      <c r="CO300" s="26">
        <f t="shared" si="571"/>
        <v>0</v>
      </c>
      <c r="CP300" s="26">
        <f t="shared" si="571"/>
        <v>0</v>
      </c>
      <c r="CQ300" s="26">
        <f t="shared" si="571"/>
        <v>0</v>
      </c>
      <c r="CR300" s="26">
        <f t="shared" ref="CR300:DF300" si="572">IF(+$M68=CR$241,$AV68,0)</f>
        <v>0</v>
      </c>
      <c r="CS300" s="26">
        <f t="shared" si="572"/>
        <v>0</v>
      </c>
      <c r="CT300" s="26">
        <f t="shared" si="572"/>
        <v>0</v>
      </c>
      <c r="CU300" s="26">
        <f t="shared" si="572"/>
        <v>0</v>
      </c>
      <c r="CV300" s="26">
        <f t="shared" si="572"/>
        <v>0</v>
      </c>
      <c r="CW300" s="26">
        <f t="shared" si="572"/>
        <v>0</v>
      </c>
      <c r="CX300" s="26">
        <f t="shared" si="572"/>
        <v>0</v>
      </c>
      <c r="CY300" s="26">
        <f t="shared" si="572"/>
        <v>0</v>
      </c>
      <c r="CZ300" s="26">
        <f t="shared" si="572"/>
        <v>0</v>
      </c>
      <c r="DA300" s="26">
        <f t="shared" si="572"/>
        <v>0</v>
      </c>
      <c r="DB300" s="26">
        <f t="shared" si="572"/>
        <v>0</v>
      </c>
      <c r="DC300" s="26">
        <f t="shared" si="572"/>
        <v>0</v>
      </c>
      <c r="DD300" s="26">
        <f t="shared" si="572"/>
        <v>0</v>
      </c>
      <c r="DE300" s="26">
        <f t="shared" si="572"/>
        <v>0</v>
      </c>
      <c r="DF300" s="26">
        <f t="shared" si="572"/>
        <v>0</v>
      </c>
    </row>
    <row r="301" spans="61:110">
      <c r="BI301" s="26">
        <f t="shared" ref="BI301:CQ301" si="573">IF(+$M69=BI$241,$AV69,0)</f>
        <v>0</v>
      </c>
      <c r="BJ301" s="26">
        <f t="shared" si="573"/>
        <v>0</v>
      </c>
      <c r="BK301" s="26">
        <f t="shared" si="573"/>
        <v>0</v>
      </c>
      <c r="BL301" s="26">
        <f t="shared" si="573"/>
        <v>0</v>
      </c>
      <c r="BM301" s="26">
        <f t="shared" si="573"/>
        <v>0</v>
      </c>
      <c r="BN301" s="26">
        <f t="shared" si="573"/>
        <v>0</v>
      </c>
      <c r="BO301" s="26">
        <f t="shared" si="573"/>
        <v>0</v>
      </c>
      <c r="BP301" s="26">
        <f t="shared" si="573"/>
        <v>0</v>
      </c>
      <c r="BQ301" s="26">
        <f t="shared" si="573"/>
        <v>0</v>
      </c>
      <c r="BR301" s="26">
        <f t="shared" si="573"/>
        <v>0</v>
      </c>
      <c r="BS301" s="26">
        <f t="shared" si="573"/>
        <v>0</v>
      </c>
      <c r="BT301" s="26">
        <f t="shared" si="573"/>
        <v>0</v>
      </c>
      <c r="BU301" s="26">
        <f t="shared" si="573"/>
        <v>0</v>
      </c>
      <c r="BV301" s="26">
        <f t="shared" si="573"/>
        <v>0</v>
      </c>
      <c r="BW301" s="26">
        <f t="shared" si="573"/>
        <v>0</v>
      </c>
      <c r="BX301" s="26">
        <f t="shared" si="573"/>
        <v>0</v>
      </c>
      <c r="BY301" s="26">
        <f t="shared" si="573"/>
        <v>0</v>
      </c>
      <c r="BZ301" s="26">
        <f t="shared" si="573"/>
        <v>0</v>
      </c>
      <c r="CA301" s="26">
        <f t="shared" si="573"/>
        <v>0</v>
      </c>
      <c r="CB301" s="26">
        <f t="shared" si="573"/>
        <v>0</v>
      </c>
      <c r="CC301" s="26">
        <f t="shared" si="573"/>
        <v>0</v>
      </c>
      <c r="CD301" s="26">
        <f t="shared" si="573"/>
        <v>0</v>
      </c>
      <c r="CE301" s="26">
        <f t="shared" si="573"/>
        <v>0</v>
      </c>
      <c r="CF301" s="26">
        <f t="shared" si="573"/>
        <v>0</v>
      </c>
      <c r="CG301" s="26">
        <f t="shared" si="573"/>
        <v>0</v>
      </c>
      <c r="CH301" s="26">
        <f t="shared" si="573"/>
        <v>0</v>
      </c>
      <c r="CI301" s="26">
        <f t="shared" si="573"/>
        <v>0</v>
      </c>
      <c r="CJ301" s="26">
        <f t="shared" si="573"/>
        <v>0</v>
      </c>
      <c r="CK301" s="26">
        <f t="shared" si="573"/>
        <v>0</v>
      </c>
      <c r="CL301" s="26">
        <f t="shared" si="573"/>
        <v>0</v>
      </c>
      <c r="CM301" s="26">
        <f t="shared" si="573"/>
        <v>0</v>
      </c>
      <c r="CN301" s="26">
        <f t="shared" si="573"/>
        <v>0</v>
      </c>
      <c r="CO301" s="26">
        <f t="shared" si="573"/>
        <v>0</v>
      </c>
      <c r="CP301" s="26">
        <f t="shared" si="573"/>
        <v>0</v>
      </c>
      <c r="CQ301" s="26">
        <f t="shared" si="573"/>
        <v>0</v>
      </c>
      <c r="CR301" s="26">
        <f t="shared" ref="CR301:DF301" si="574">IF(+$M69=CR$241,$AV69,0)</f>
        <v>0</v>
      </c>
      <c r="CS301" s="26">
        <f t="shared" si="574"/>
        <v>0</v>
      </c>
      <c r="CT301" s="26">
        <f t="shared" si="574"/>
        <v>0</v>
      </c>
      <c r="CU301" s="26">
        <f t="shared" si="574"/>
        <v>0</v>
      </c>
      <c r="CV301" s="26">
        <f t="shared" si="574"/>
        <v>0</v>
      </c>
      <c r="CW301" s="26">
        <f t="shared" si="574"/>
        <v>0</v>
      </c>
      <c r="CX301" s="26">
        <f t="shared" si="574"/>
        <v>0</v>
      </c>
      <c r="CY301" s="26">
        <f t="shared" si="574"/>
        <v>0</v>
      </c>
      <c r="CZ301" s="26">
        <f t="shared" si="574"/>
        <v>0</v>
      </c>
      <c r="DA301" s="26">
        <f t="shared" si="574"/>
        <v>0</v>
      </c>
      <c r="DB301" s="26">
        <f t="shared" si="574"/>
        <v>0</v>
      </c>
      <c r="DC301" s="26">
        <f t="shared" si="574"/>
        <v>0</v>
      </c>
      <c r="DD301" s="26">
        <f t="shared" si="574"/>
        <v>0</v>
      </c>
      <c r="DE301" s="26">
        <f t="shared" si="574"/>
        <v>0</v>
      </c>
      <c r="DF301" s="26">
        <f t="shared" si="574"/>
        <v>0</v>
      </c>
    </row>
    <row r="302" spans="61:110">
      <c r="BI302" s="26">
        <f t="shared" ref="BI302:CQ302" si="575">IF(+$M70=BI$241,$AV70,0)</f>
        <v>0</v>
      </c>
      <c r="BJ302" s="26">
        <f t="shared" si="575"/>
        <v>0</v>
      </c>
      <c r="BK302" s="26">
        <f t="shared" si="575"/>
        <v>0</v>
      </c>
      <c r="BL302" s="26">
        <f t="shared" si="575"/>
        <v>0</v>
      </c>
      <c r="BM302" s="26">
        <f t="shared" si="575"/>
        <v>0</v>
      </c>
      <c r="BN302" s="26">
        <f t="shared" si="575"/>
        <v>0</v>
      </c>
      <c r="BO302" s="26">
        <f t="shared" si="575"/>
        <v>0</v>
      </c>
      <c r="BP302" s="26">
        <f t="shared" si="575"/>
        <v>0</v>
      </c>
      <c r="BQ302" s="26">
        <f t="shared" si="575"/>
        <v>0</v>
      </c>
      <c r="BR302" s="26">
        <f t="shared" si="575"/>
        <v>0</v>
      </c>
      <c r="BS302" s="26">
        <f t="shared" si="575"/>
        <v>0</v>
      </c>
      <c r="BT302" s="26">
        <f t="shared" si="575"/>
        <v>0</v>
      </c>
      <c r="BU302" s="26">
        <f t="shared" si="575"/>
        <v>0</v>
      </c>
      <c r="BV302" s="26">
        <f t="shared" si="575"/>
        <v>0</v>
      </c>
      <c r="BW302" s="26">
        <f t="shared" si="575"/>
        <v>0</v>
      </c>
      <c r="BX302" s="26">
        <f t="shared" si="575"/>
        <v>0</v>
      </c>
      <c r="BY302" s="26">
        <f t="shared" si="575"/>
        <v>0</v>
      </c>
      <c r="BZ302" s="26">
        <f t="shared" si="575"/>
        <v>0</v>
      </c>
      <c r="CA302" s="26">
        <f t="shared" si="575"/>
        <v>0</v>
      </c>
      <c r="CB302" s="26">
        <f t="shared" si="575"/>
        <v>0</v>
      </c>
      <c r="CC302" s="26">
        <f t="shared" si="575"/>
        <v>0</v>
      </c>
      <c r="CD302" s="26">
        <f t="shared" si="575"/>
        <v>0</v>
      </c>
      <c r="CE302" s="26">
        <f t="shared" si="575"/>
        <v>0</v>
      </c>
      <c r="CF302" s="26">
        <f t="shared" si="575"/>
        <v>0</v>
      </c>
      <c r="CG302" s="26">
        <f t="shared" si="575"/>
        <v>0</v>
      </c>
      <c r="CH302" s="26">
        <f t="shared" si="575"/>
        <v>0</v>
      </c>
      <c r="CI302" s="26">
        <f t="shared" si="575"/>
        <v>0</v>
      </c>
      <c r="CJ302" s="26">
        <f t="shared" si="575"/>
        <v>0</v>
      </c>
      <c r="CK302" s="26">
        <f t="shared" si="575"/>
        <v>0</v>
      </c>
      <c r="CL302" s="26">
        <f t="shared" si="575"/>
        <v>0</v>
      </c>
      <c r="CM302" s="26">
        <f t="shared" si="575"/>
        <v>0</v>
      </c>
      <c r="CN302" s="26">
        <f t="shared" si="575"/>
        <v>0</v>
      </c>
      <c r="CO302" s="26">
        <f t="shared" si="575"/>
        <v>0</v>
      </c>
      <c r="CP302" s="26">
        <f t="shared" si="575"/>
        <v>0</v>
      </c>
      <c r="CQ302" s="26">
        <f t="shared" si="575"/>
        <v>0</v>
      </c>
      <c r="CR302" s="26">
        <f t="shared" ref="CR302:DF302" si="576">IF(+$M70=CR$241,$AV70,0)</f>
        <v>0</v>
      </c>
      <c r="CS302" s="26">
        <f t="shared" si="576"/>
        <v>0</v>
      </c>
      <c r="CT302" s="26">
        <f t="shared" si="576"/>
        <v>0</v>
      </c>
      <c r="CU302" s="26">
        <f t="shared" si="576"/>
        <v>0</v>
      </c>
      <c r="CV302" s="26">
        <f t="shared" si="576"/>
        <v>0</v>
      </c>
      <c r="CW302" s="26">
        <f t="shared" si="576"/>
        <v>0</v>
      </c>
      <c r="CX302" s="26">
        <f t="shared" si="576"/>
        <v>0</v>
      </c>
      <c r="CY302" s="26">
        <f t="shared" si="576"/>
        <v>0</v>
      </c>
      <c r="CZ302" s="26">
        <f t="shared" si="576"/>
        <v>0</v>
      </c>
      <c r="DA302" s="26">
        <f t="shared" si="576"/>
        <v>0</v>
      </c>
      <c r="DB302" s="26">
        <f t="shared" si="576"/>
        <v>0</v>
      </c>
      <c r="DC302" s="26">
        <f t="shared" si="576"/>
        <v>0</v>
      </c>
      <c r="DD302" s="26">
        <f t="shared" si="576"/>
        <v>0</v>
      </c>
      <c r="DE302" s="26">
        <f t="shared" si="576"/>
        <v>0</v>
      </c>
      <c r="DF302" s="26">
        <f t="shared" si="576"/>
        <v>0</v>
      </c>
    </row>
    <row r="303" spans="61:110">
      <c r="BI303" s="26">
        <f t="shared" ref="BI303:CQ303" si="577">IF(+$M71=BI$241,$AV71,0)</f>
        <v>0</v>
      </c>
      <c r="BJ303" s="26">
        <f t="shared" si="577"/>
        <v>0</v>
      </c>
      <c r="BK303" s="26">
        <f t="shared" si="577"/>
        <v>0</v>
      </c>
      <c r="BL303" s="26">
        <f t="shared" si="577"/>
        <v>0</v>
      </c>
      <c r="BM303" s="26">
        <f t="shared" si="577"/>
        <v>0</v>
      </c>
      <c r="BN303" s="26">
        <f t="shared" si="577"/>
        <v>0</v>
      </c>
      <c r="BO303" s="26">
        <f t="shared" si="577"/>
        <v>0</v>
      </c>
      <c r="BP303" s="26">
        <f t="shared" si="577"/>
        <v>0</v>
      </c>
      <c r="BQ303" s="26">
        <f t="shared" si="577"/>
        <v>0</v>
      </c>
      <c r="BR303" s="26">
        <f t="shared" si="577"/>
        <v>0</v>
      </c>
      <c r="BS303" s="26">
        <f t="shared" si="577"/>
        <v>0</v>
      </c>
      <c r="BT303" s="26">
        <f t="shared" si="577"/>
        <v>0</v>
      </c>
      <c r="BU303" s="26">
        <f t="shared" si="577"/>
        <v>0</v>
      </c>
      <c r="BV303" s="26">
        <f t="shared" si="577"/>
        <v>0</v>
      </c>
      <c r="BW303" s="26">
        <f t="shared" si="577"/>
        <v>0</v>
      </c>
      <c r="BX303" s="26">
        <f t="shared" si="577"/>
        <v>0</v>
      </c>
      <c r="BY303" s="26">
        <f t="shared" si="577"/>
        <v>0</v>
      </c>
      <c r="BZ303" s="26">
        <f t="shared" si="577"/>
        <v>0</v>
      </c>
      <c r="CA303" s="26">
        <f t="shared" si="577"/>
        <v>0</v>
      </c>
      <c r="CB303" s="26">
        <f t="shared" si="577"/>
        <v>0</v>
      </c>
      <c r="CC303" s="26">
        <f t="shared" si="577"/>
        <v>0</v>
      </c>
      <c r="CD303" s="26">
        <f t="shared" si="577"/>
        <v>0</v>
      </c>
      <c r="CE303" s="26">
        <f t="shared" si="577"/>
        <v>0</v>
      </c>
      <c r="CF303" s="26">
        <f t="shared" si="577"/>
        <v>0</v>
      </c>
      <c r="CG303" s="26">
        <f t="shared" si="577"/>
        <v>0</v>
      </c>
      <c r="CH303" s="26">
        <f t="shared" si="577"/>
        <v>0</v>
      </c>
      <c r="CI303" s="26">
        <f t="shared" si="577"/>
        <v>0</v>
      </c>
      <c r="CJ303" s="26">
        <f t="shared" si="577"/>
        <v>0</v>
      </c>
      <c r="CK303" s="26">
        <f t="shared" si="577"/>
        <v>0</v>
      </c>
      <c r="CL303" s="26">
        <f t="shared" si="577"/>
        <v>0</v>
      </c>
      <c r="CM303" s="26">
        <f t="shared" si="577"/>
        <v>0</v>
      </c>
      <c r="CN303" s="26">
        <f t="shared" si="577"/>
        <v>0</v>
      </c>
      <c r="CO303" s="26">
        <f t="shared" si="577"/>
        <v>0</v>
      </c>
      <c r="CP303" s="26">
        <f t="shared" si="577"/>
        <v>0</v>
      </c>
      <c r="CQ303" s="26">
        <f t="shared" si="577"/>
        <v>0</v>
      </c>
      <c r="CR303" s="26">
        <f t="shared" ref="CR303:DF303" si="578">IF(+$M71=CR$241,$AV71,0)</f>
        <v>0</v>
      </c>
      <c r="CS303" s="26">
        <f t="shared" si="578"/>
        <v>0</v>
      </c>
      <c r="CT303" s="26">
        <f t="shared" si="578"/>
        <v>0</v>
      </c>
      <c r="CU303" s="26">
        <f t="shared" si="578"/>
        <v>0</v>
      </c>
      <c r="CV303" s="26">
        <f t="shared" si="578"/>
        <v>0</v>
      </c>
      <c r="CW303" s="26">
        <f t="shared" si="578"/>
        <v>0</v>
      </c>
      <c r="CX303" s="26">
        <f t="shared" si="578"/>
        <v>0</v>
      </c>
      <c r="CY303" s="26">
        <f t="shared" si="578"/>
        <v>0</v>
      </c>
      <c r="CZ303" s="26">
        <f t="shared" si="578"/>
        <v>0</v>
      </c>
      <c r="DA303" s="26">
        <f t="shared" si="578"/>
        <v>0</v>
      </c>
      <c r="DB303" s="26">
        <f t="shared" si="578"/>
        <v>0</v>
      </c>
      <c r="DC303" s="26">
        <f t="shared" si="578"/>
        <v>0</v>
      </c>
      <c r="DD303" s="26">
        <f t="shared" si="578"/>
        <v>0</v>
      </c>
      <c r="DE303" s="26">
        <f t="shared" si="578"/>
        <v>0</v>
      </c>
      <c r="DF303" s="26">
        <f t="shared" si="578"/>
        <v>0</v>
      </c>
    </row>
    <row r="304" spans="61:110">
      <c r="BI304" s="26">
        <f t="shared" ref="BI304:CQ304" si="579">IF(+$M72=BI$241,$AV72,0)</f>
        <v>0</v>
      </c>
      <c r="BJ304" s="26">
        <f t="shared" si="579"/>
        <v>0</v>
      </c>
      <c r="BK304" s="26">
        <f t="shared" si="579"/>
        <v>0</v>
      </c>
      <c r="BL304" s="26">
        <f t="shared" si="579"/>
        <v>0</v>
      </c>
      <c r="BM304" s="26">
        <f t="shared" si="579"/>
        <v>0</v>
      </c>
      <c r="BN304" s="26">
        <f t="shared" si="579"/>
        <v>0</v>
      </c>
      <c r="BO304" s="26">
        <f t="shared" si="579"/>
        <v>0</v>
      </c>
      <c r="BP304" s="26">
        <f t="shared" si="579"/>
        <v>0</v>
      </c>
      <c r="BQ304" s="26">
        <f t="shared" si="579"/>
        <v>0</v>
      </c>
      <c r="BR304" s="26">
        <f t="shared" si="579"/>
        <v>0</v>
      </c>
      <c r="BS304" s="26">
        <f t="shared" si="579"/>
        <v>0</v>
      </c>
      <c r="BT304" s="26">
        <f t="shared" si="579"/>
        <v>0</v>
      </c>
      <c r="BU304" s="26">
        <f t="shared" si="579"/>
        <v>0</v>
      </c>
      <c r="BV304" s="26">
        <f t="shared" si="579"/>
        <v>0</v>
      </c>
      <c r="BW304" s="26">
        <f t="shared" si="579"/>
        <v>0</v>
      </c>
      <c r="BX304" s="26">
        <f t="shared" si="579"/>
        <v>0</v>
      </c>
      <c r="BY304" s="26">
        <f t="shared" si="579"/>
        <v>0</v>
      </c>
      <c r="BZ304" s="26">
        <f t="shared" si="579"/>
        <v>0</v>
      </c>
      <c r="CA304" s="26">
        <f t="shared" si="579"/>
        <v>0</v>
      </c>
      <c r="CB304" s="26">
        <f t="shared" si="579"/>
        <v>0</v>
      </c>
      <c r="CC304" s="26">
        <f t="shared" si="579"/>
        <v>0</v>
      </c>
      <c r="CD304" s="26">
        <f t="shared" si="579"/>
        <v>0</v>
      </c>
      <c r="CE304" s="26">
        <f t="shared" si="579"/>
        <v>0</v>
      </c>
      <c r="CF304" s="26">
        <f t="shared" si="579"/>
        <v>0</v>
      </c>
      <c r="CG304" s="26">
        <f t="shared" si="579"/>
        <v>0</v>
      </c>
      <c r="CH304" s="26">
        <f t="shared" si="579"/>
        <v>0</v>
      </c>
      <c r="CI304" s="26">
        <f t="shared" si="579"/>
        <v>0</v>
      </c>
      <c r="CJ304" s="26">
        <f t="shared" si="579"/>
        <v>0</v>
      </c>
      <c r="CK304" s="26">
        <f t="shared" si="579"/>
        <v>0</v>
      </c>
      <c r="CL304" s="26">
        <f t="shared" si="579"/>
        <v>0</v>
      </c>
      <c r="CM304" s="26">
        <f t="shared" si="579"/>
        <v>0</v>
      </c>
      <c r="CN304" s="26">
        <f t="shared" si="579"/>
        <v>0</v>
      </c>
      <c r="CO304" s="26">
        <f t="shared" si="579"/>
        <v>0</v>
      </c>
      <c r="CP304" s="26">
        <f t="shared" si="579"/>
        <v>0</v>
      </c>
      <c r="CQ304" s="26">
        <f t="shared" si="579"/>
        <v>0</v>
      </c>
      <c r="CR304" s="26">
        <f t="shared" ref="CR304:DF304" si="580">IF(+$M72=CR$241,$AV72,0)</f>
        <v>0</v>
      </c>
      <c r="CS304" s="26">
        <f t="shared" si="580"/>
        <v>0</v>
      </c>
      <c r="CT304" s="26">
        <f t="shared" si="580"/>
        <v>0</v>
      </c>
      <c r="CU304" s="26">
        <f t="shared" si="580"/>
        <v>0</v>
      </c>
      <c r="CV304" s="26">
        <f t="shared" si="580"/>
        <v>0</v>
      </c>
      <c r="CW304" s="26">
        <f t="shared" si="580"/>
        <v>0</v>
      </c>
      <c r="CX304" s="26">
        <f t="shared" si="580"/>
        <v>0</v>
      </c>
      <c r="CY304" s="26">
        <f t="shared" si="580"/>
        <v>0</v>
      </c>
      <c r="CZ304" s="26">
        <f t="shared" si="580"/>
        <v>0</v>
      </c>
      <c r="DA304" s="26">
        <f t="shared" si="580"/>
        <v>0</v>
      </c>
      <c r="DB304" s="26">
        <f t="shared" si="580"/>
        <v>0</v>
      </c>
      <c r="DC304" s="26">
        <f t="shared" si="580"/>
        <v>0</v>
      </c>
      <c r="DD304" s="26">
        <f t="shared" si="580"/>
        <v>0</v>
      </c>
      <c r="DE304" s="26">
        <f t="shared" si="580"/>
        <v>0</v>
      </c>
      <c r="DF304" s="26">
        <f t="shared" si="580"/>
        <v>0</v>
      </c>
    </row>
    <row r="305" spans="61:110">
      <c r="BI305" s="26">
        <f t="shared" ref="BI305:CQ305" si="581">IF(+$M73=BI$241,$AV73,0)</f>
        <v>0</v>
      </c>
      <c r="BJ305" s="26">
        <f t="shared" si="581"/>
        <v>0</v>
      </c>
      <c r="BK305" s="26">
        <f t="shared" si="581"/>
        <v>0</v>
      </c>
      <c r="BL305" s="26">
        <f t="shared" si="581"/>
        <v>0</v>
      </c>
      <c r="BM305" s="26">
        <f t="shared" si="581"/>
        <v>0</v>
      </c>
      <c r="BN305" s="26">
        <f t="shared" si="581"/>
        <v>0</v>
      </c>
      <c r="BO305" s="26">
        <f t="shared" si="581"/>
        <v>0</v>
      </c>
      <c r="BP305" s="26">
        <f t="shared" si="581"/>
        <v>0</v>
      </c>
      <c r="BQ305" s="26">
        <f t="shared" si="581"/>
        <v>0</v>
      </c>
      <c r="BR305" s="26">
        <f t="shared" si="581"/>
        <v>0</v>
      </c>
      <c r="BS305" s="26">
        <f t="shared" si="581"/>
        <v>0</v>
      </c>
      <c r="BT305" s="26">
        <f t="shared" si="581"/>
        <v>0</v>
      </c>
      <c r="BU305" s="26">
        <f t="shared" si="581"/>
        <v>0</v>
      </c>
      <c r="BV305" s="26">
        <f t="shared" si="581"/>
        <v>0</v>
      </c>
      <c r="BW305" s="26">
        <f t="shared" si="581"/>
        <v>0</v>
      </c>
      <c r="BX305" s="26">
        <f t="shared" si="581"/>
        <v>0</v>
      </c>
      <c r="BY305" s="26">
        <f t="shared" si="581"/>
        <v>0</v>
      </c>
      <c r="BZ305" s="26">
        <f t="shared" si="581"/>
        <v>0</v>
      </c>
      <c r="CA305" s="26">
        <f t="shared" si="581"/>
        <v>0</v>
      </c>
      <c r="CB305" s="26">
        <f t="shared" si="581"/>
        <v>0</v>
      </c>
      <c r="CC305" s="26">
        <f t="shared" si="581"/>
        <v>0</v>
      </c>
      <c r="CD305" s="26">
        <f t="shared" si="581"/>
        <v>0</v>
      </c>
      <c r="CE305" s="26">
        <f t="shared" si="581"/>
        <v>0</v>
      </c>
      <c r="CF305" s="26">
        <f t="shared" si="581"/>
        <v>0</v>
      </c>
      <c r="CG305" s="26">
        <f t="shared" si="581"/>
        <v>0</v>
      </c>
      <c r="CH305" s="26">
        <f t="shared" si="581"/>
        <v>0</v>
      </c>
      <c r="CI305" s="26">
        <f t="shared" si="581"/>
        <v>0</v>
      </c>
      <c r="CJ305" s="26">
        <f t="shared" si="581"/>
        <v>0</v>
      </c>
      <c r="CK305" s="26">
        <f t="shared" si="581"/>
        <v>0</v>
      </c>
      <c r="CL305" s="26">
        <f t="shared" si="581"/>
        <v>0</v>
      </c>
      <c r="CM305" s="26">
        <f t="shared" si="581"/>
        <v>0</v>
      </c>
      <c r="CN305" s="26">
        <f t="shared" si="581"/>
        <v>0</v>
      </c>
      <c r="CO305" s="26">
        <f t="shared" si="581"/>
        <v>0</v>
      </c>
      <c r="CP305" s="26">
        <f t="shared" si="581"/>
        <v>0</v>
      </c>
      <c r="CQ305" s="26">
        <f t="shared" si="581"/>
        <v>0</v>
      </c>
      <c r="CR305" s="26">
        <f t="shared" ref="CR305:DF305" si="582">IF(+$M73=CR$241,$AV73,0)</f>
        <v>0</v>
      </c>
      <c r="CS305" s="26">
        <f t="shared" si="582"/>
        <v>0</v>
      </c>
      <c r="CT305" s="26">
        <f t="shared" si="582"/>
        <v>0</v>
      </c>
      <c r="CU305" s="26">
        <f t="shared" si="582"/>
        <v>0</v>
      </c>
      <c r="CV305" s="26">
        <f t="shared" si="582"/>
        <v>0</v>
      </c>
      <c r="CW305" s="26">
        <f t="shared" si="582"/>
        <v>0</v>
      </c>
      <c r="CX305" s="26">
        <f t="shared" si="582"/>
        <v>0</v>
      </c>
      <c r="CY305" s="26">
        <f t="shared" si="582"/>
        <v>0</v>
      </c>
      <c r="CZ305" s="26">
        <f t="shared" si="582"/>
        <v>0</v>
      </c>
      <c r="DA305" s="26">
        <f t="shared" si="582"/>
        <v>0</v>
      </c>
      <c r="DB305" s="26">
        <f t="shared" si="582"/>
        <v>0</v>
      </c>
      <c r="DC305" s="26">
        <f t="shared" si="582"/>
        <v>0</v>
      </c>
      <c r="DD305" s="26">
        <f t="shared" si="582"/>
        <v>0</v>
      </c>
      <c r="DE305" s="26">
        <f t="shared" si="582"/>
        <v>0</v>
      </c>
      <c r="DF305" s="26">
        <f t="shared" si="582"/>
        <v>0</v>
      </c>
    </row>
    <row r="306" spans="61:110">
      <c r="BI306" s="26">
        <f t="shared" ref="BI306:CQ306" si="583">IF(+$M74=BI$241,$AV74,0)</f>
        <v>0</v>
      </c>
      <c r="BJ306" s="26">
        <f t="shared" si="583"/>
        <v>0</v>
      </c>
      <c r="BK306" s="26">
        <f t="shared" si="583"/>
        <v>0</v>
      </c>
      <c r="BL306" s="26">
        <f t="shared" si="583"/>
        <v>0</v>
      </c>
      <c r="BM306" s="26">
        <f t="shared" si="583"/>
        <v>0</v>
      </c>
      <c r="BN306" s="26">
        <f t="shared" si="583"/>
        <v>0</v>
      </c>
      <c r="BO306" s="26">
        <f t="shared" si="583"/>
        <v>0</v>
      </c>
      <c r="BP306" s="26">
        <f t="shared" si="583"/>
        <v>0</v>
      </c>
      <c r="BQ306" s="26">
        <f t="shared" si="583"/>
        <v>0</v>
      </c>
      <c r="BR306" s="26">
        <f t="shared" si="583"/>
        <v>0</v>
      </c>
      <c r="BS306" s="26">
        <f t="shared" si="583"/>
        <v>0</v>
      </c>
      <c r="BT306" s="26">
        <f t="shared" si="583"/>
        <v>0</v>
      </c>
      <c r="BU306" s="26">
        <f t="shared" si="583"/>
        <v>0</v>
      </c>
      <c r="BV306" s="26">
        <f t="shared" si="583"/>
        <v>0</v>
      </c>
      <c r="BW306" s="26">
        <f t="shared" si="583"/>
        <v>0</v>
      </c>
      <c r="BX306" s="26">
        <f t="shared" si="583"/>
        <v>0</v>
      </c>
      <c r="BY306" s="26">
        <f t="shared" si="583"/>
        <v>0</v>
      </c>
      <c r="BZ306" s="26">
        <f t="shared" si="583"/>
        <v>0</v>
      </c>
      <c r="CA306" s="26">
        <f t="shared" si="583"/>
        <v>0</v>
      </c>
      <c r="CB306" s="26">
        <f t="shared" si="583"/>
        <v>0</v>
      </c>
      <c r="CC306" s="26">
        <f t="shared" si="583"/>
        <v>0</v>
      </c>
      <c r="CD306" s="26">
        <f t="shared" si="583"/>
        <v>0</v>
      </c>
      <c r="CE306" s="26">
        <f t="shared" si="583"/>
        <v>0</v>
      </c>
      <c r="CF306" s="26">
        <f t="shared" si="583"/>
        <v>0</v>
      </c>
      <c r="CG306" s="26">
        <f t="shared" si="583"/>
        <v>0</v>
      </c>
      <c r="CH306" s="26">
        <f t="shared" si="583"/>
        <v>0</v>
      </c>
      <c r="CI306" s="26">
        <f t="shared" si="583"/>
        <v>0</v>
      </c>
      <c r="CJ306" s="26">
        <f t="shared" si="583"/>
        <v>0</v>
      </c>
      <c r="CK306" s="26">
        <f t="shared" si="583"/>
        <v>0</v>
      </c>
      <c r="CL306" s="26">
        <f t="shared" si="583"/>
        <v>0</v>
      </c>
      <c r="CM306" s="26">
        <f t="shared" si="583"/>
        <v>0</v>
      </c>
      <c r="CN306" s="26">
        <f t="shared" si="583"/>
        <v>0</v>
      </c>
      <c r="CO306" s="26">
        <f t="shared" si="583"/>
        <v>0</v>
      </c>
      <c r="CP306" s="26">
        <f t="shared" si="583"/>
        <v>0</v>
      </c>
      <c r="CQ306" s="26">
        <f t="shared" si="583"/>
        <v>0</v>
      </c>
      <c r="CR306" s="26">
        <f t="shared" ref="CR306:DF306" si="584">IF(+$M74=CR$241,$AV74,0)</f>
        <v>0</v>
      </c>
      <c r="CS306" s="26">
        <f t="shared" si="584"/>
        <v>0</v>
      </c>
      <c r="CT306" s="26">
        <f t="shared" si="584"/>
        <v>0</v>
      </c>
      <c r="CU306" s="26">
        <f t="shared" si="584"/>
        <v>0</v>
      </c>
      <c r="CV306" s="26">
        <f t="shared" si="584"/>
        <v>0</v>
      </c>
      <c r="CW306" s="26">
        <f t="shared" si="584"/>
        <v>0</v>
      </c>
      <c r="CX306" s="26">
        <f t="shared" si="584"/>
        <v>0</v>
      </c>
      <c r="CY306" s="26">
        <f t="shared" si="584"/>
        <v>0</v>
      </c>
      <c r="CZ306" s="26">
        <f t="shared" si="584"/>
        <v>0</v>
      </c>
      <c r="DA306" s="26">
        <f t="shared" si="584"/>
        <v>0</v>
      </c>
      <c r="DB306" s="26">
        <f t="shared" si="584"/>
        <v>0</v>
      </c>
      <c r="DC306" s="26">
        <f t="shared" si="584"/>
        <v>0</v>
      </c>
      <c r="DD306" s="26">
        <f t="shared" si="584"/>
        <v>0</v>
      </c>
      <c r="DE306" s="26">
        <f t="shared" si="584"/>
        <v>0</v>
      </c>
      <c r="DF306" s="26">
        <f t="shared" si="584"/>
        <v>0</v>
      </c>
    </row>
    <row r="307" spans="61:110">
      <c r="BI307" s="26">
        <f t="shared" ref="BI307:CQ307" si="585">IF(+$M75=BI$241,$AV75,0)</f>
        <v>0</v>
      </c>
      <c r="BJ307" s="26">
        <f t="shared" si="585"/>
        <v>0</v>
      </c>
      <c r="BK307" s="26">
        <f t="shared" si="585"/>
        <v>0</v>
      </c>
      <c r="BL307" s="26">
        <f t="shared" si="585"/>
        <v>0</v>
      </c>
      <c r="BM307" s="26">
        <f t="shared" si="585"/>
        <v>0</v>
      </c>
      <c r="BN307" s="26">
        <f t="shared" si="585"/>
        <v>0</v>
      </c>
      <c r="BO307" s="26">
        <f t="shared" si="585"/>
        <v>0</v>
      </c>
      <c r="BP307" s="26">
        <f t="shared" si="585"/>
        <v>0</v>
      </c>
      <c r="BQ307" s="26">
        <f t="shared" si="585"/>
        <v>0</v>
      </c>
      <c r="BR307" s="26">
        <f t="shared" si="585"/>
        <v>0</v>
      </c>
      <c r="BS307" s="26">
        <f t="shared" si="585"/>
        <v>0</v>
      </c>
      <c r="BT307" s="26">
        <f t="shared" si="585"/>
        <v>0</v>
      </c>
      <c r="BU307" s="26">
        <f t="shared" si="585"/>
        <v>0</v>
      </c>
      <c r="BV307" s="26">
        <f t="shared" si="585"/>
        <v>0</v>
      </c>
      <c r="BW307" s="26">
        <f t="shared" si="585"/>
        <v>0</v>
      </c>
      <c r="BX307" s="26">
        <f t="shared" si="585"/>
        <v>0</v>
      </c>
      <c r="BY307" s="26">
        <f t="shared" si="585"/>
        <v>0</v>
      </c>
      <c r="BZ307" s="26">
        <f t="shared" si="585"/>
        <v>0</v>
      </c>
      <c r="CA307" s="26">
        <f t="shared" si="585"/>
        <v>0</v>
      </c>
      <c r="CB307" s="26">
        <f t="shared" si="585"/>
        <v>0</v>
      </c>
      <c r="CC307" s="26">
        <f t="shared" si="585"/>
        <v>0</v>
      </c>
      <c r="CD307" s="26">
        <f t="shared" si="585"/>
        <v>0</v>
      </c>
      <c r="CE307" s="26">
        <f t="shared" si="585"/>
        <v>0</v>
      </c>
      <c r="CF307" s="26">
        <f t="shared" si="585"/>
        <v>0</v>
      </c>
      <c r="CG307" s="26">
        <f t="shared" si="585"/>
        <v>0</v>
      </c>
      <c r="CH307" s="26">
        <f t="shared" si="585"/>
        <v>0</v>
      </c>
      <c r="CI307" s="26">
        <f t="shared" si="585"/>
        <v>0</v>
      </c>
      <c r="CJ307" s="26">
        <f t="shared" si="585"/>
        <v>0</v>
      </c>
      <c r="CK307" s="26">
        <f t="shared" si="585"/>
        <v>0</v>
      </c>
      <c r="CL307" s="26">
        <f t="shared" si="585"/>
        <v>0</v>
      </c>
      <c r="CM307" s="26">
        <f t="shared" si="585"/>
        <v>0</v>
      </c>
      <c r="CN307" s="26">
        <f t="shared" si="585"/>
        <v>0</v>
      </c>
      <c r="CO307" s="26">
        <f t="shared" si="585"/>
        <v>0</v>
      </c>
      <c r="CP307" s="26">
        <f t="shared" si="585"/>
        <v>0</v>
      </c>
      <c r="CQ307" s="26">
        <f t="shared" si="585"/>
        <v>0</v>
      </c>
      <c r="CR307" s="26">
        <f t="shared" ref="CR307:DF307" si="586">IF(+$M75=CR$241,$AV75,0)</f>
        <v>0</v>
      </c>
      <c r="CS307" s="26">
        <f t="shared" si="586"/>
        <v>0</v>
      </c>
      <c r="CT307" s="26">
        <f t="shared" si="586"/>
        <v>0</v>
      </c>
      <c r="CU307" s="26">
        <f t="shared" si="586"/>
        <v>0</v>
      </c>
      <c r="CV307" s="26">
        <f t="shared" si="586"/>
        <v>0</v>
      </c>
      <c r="CW307" s="26">
        <f t="shared" si="586"/>
        <v>0</v>
      </c>
      <c r="CX307" s="26">
        <f t="shared" si="586"/>
        <v>0</v>
      </c>
      <c r="CY307" s="26">
        <f t="shared" si="586"/>
        <v>0</v>
      </c>
      <c r="CZ307" s="26">
        <f t="shared" si="586"/>
        <v>0</v>
      </c>
      <c r="DA307" s="26">
        <f t="shared" si="586"/>
        <v>0</v>
      </c>
      <c r="DB307" s="26">
        <f t="shared" si="586"/>
        <v>0</v>
      </c>
      <c r="DC307" s="26">
        <f t="shared" si="586"/>
        <v>0</v>
      </c>
      <c r="DD307" s="26">
        <f t="shared" si="586"/>
        <v>0</v>
      </c>
      <c r="DE307" s="26">
        <f t="shared" si="586"/>
        <v>0</v>
      </c>
      <c r="DF307" s="26">
        <f t="shared" si="586"/>
        <v>0</v>
      </c>
    </row>
    <row r="308" spans="61:110">
      <c r="BI308" s="26">
        <f t="shared" ref="BI308:CQ308" si="587">IF(+$M76=BI$241,$AV76,0)</f>
        <v>0</v>
      </c>
      <c r="BJ308" s="26">
        <f t="shared" si="587"/>
        <v>0</v>
      </c>
      <c r="BK308" s="26">
        <f t="shared" si="587"/>
        <v>0</v>
      </c>
      <c r="BL308" s="26">
        <f t="shared" si="587"/>
        <v>0</v>
      </c>
      <c r="BM308" s="26">
        <f t="shared" si="587"/>
        <v>0</v>
      </c>
      <c r="BN308" s="26">
        <f t="shared" si="587"/>
        <v>0</v>
      </c>
      <c r="BO308" s="26">
        <f t="shared" si="587"/>
        <v>0</v>
      </c>
      <c r="BP308" s="26">
        <f t="shared" si="587"/>
        <v>0</v>
      </c>
      <c r="BQ308" s="26">
        <f t="shared" si="587"/>
        <v>0</v>
      </c>
      <c r="BR308" s="26">
        <f t="shared" si="587"/>
        <v>0</v>
      </c>
      <c r="BS308" s="26">
        <f t="shared" si="587"/>
        <v>0</v>
      </c>
      <c r="BT308" s="26">
        <f t="shared" si="587"/>
        <v>0</v>
      </c>
      <c r="BU308" s="26">
        <f t="shared" si="587"/>
        <v>0</v>
      </c>
      <c r="BV308" s="26">
        <f t="shared" si="587"/>
        <v>0</v>
      </c>
      <c r="BW308" s="26">
        <f t="shared" si="587"/>
        <v>0</v>
      </c>
      <c r="BX308" s="26">
        <f t="shared" si="587"/>
        <v>0</v>
      </c>
      <c r="BY308" s="26">
        <f t="shared" si="587"/>
        <v>0</v>
      </c>
      <c r="BZ308" s="26">
        <f t="shared" si="587"/>
        <v>0</v>
      </c>
      <c r="CA308" s="26">
        <f t="shared" si="587"/>
        <v>0</v>
      </c>
      <c r="CB308" s="26">
        <f t="shared" si="587"/>
        <v>0</v>
      </c>
      <c r="CC308" s="26">
        <f t="shared" si="587"/>
        <v>0</v>
      </c>
      <c r="CD308" s="26">
        <f t="shared" si="587"/>
        <v>0</v>
      </c>
      <c r="CE308" s="26">
        <f t="shared" si="587"/>
        <v>0</v>
      </c>
      <c r="CF308" s="26">
        <f t="shared" si="587"/>
        <v>0</v>
      </c>
      <c r="CG308" s="26">
        <f t="shared" si="587"/>
        <v>0</v>
      </c>
      <c r="CH308" s="26">
        <f t="shared" si="587"/>
        <v>0</v>
      </c>
      <c r="CI308" s="26">
        <f t="shared" si="587"/>
        <v>0</v>
      </c>
      <c r="CJ308" s="26">
        <f t="shared" si="587"/>
        <v>0</v>
      </c>
      <c r="CK308" s="26">
        <f t="shared" si="587"/>
        <v>0</v>
      </c>
      <c r="CL308" s="26">
        <f t="shared" si="587"/>
        <v>0</v>
      </c>
      <c r="CM308" s="26">
        <f t="shared" si="587"/>
        <v>0</v>
      </c>
      <c r="CN308" s="26">
        <f t="shared" si="587"/>
        <v>0</v>
      </c>
      <c r="CO308" s="26">
        <f t="shared" si="587"/>
        <v>0</v>
      </c>
      <c r="CP308" s="26">
        <f t="shared" si="587"/>
        <v>0</v>
      </c>
      <c r="CQ308" s="26">
        <f t="shared" si="587"/>
        <v>0</v>
      </c>
      <c r="CR308" s="26">
        <f t="shared" ref="CR308:DF308" si="588">IF(+$M76=CR$241,$AV76,0)</f>
        <v>0</v>
      </c>
      <c r="CS308" s="26">
        <f t="shared" si="588"/>
        <v>0</v>
      </c>
      <c r="CT308" s="26">
        <f t="shared" si="588"/>
        <v>0</v>
      </c>
      <c r="CU308" s="26">
        <f t="shared" si="588"/>
        <v>0</v>
      </c>
      <c r="CV308" s="26">
        <f t="shared" si="588"/>
        <v>0</v>
      </c>
      <c r="CW308" s="26">
        <f t="shared" si="588"/>
        <v>0</v>
      </c>
      <c r="CX308" s="26">
        <f t="shared" si="588"/>
        <v>0</v>
      </c>
      <c r="CY308" s="26">
        <f t="shared" si="588"/>
        <v>0</v>
      </c>
      <c r="CZ308" s="26">
        <f t="shared" si="588"/>
        <v>0</v>
      </c>
      <c r="DA308" s="26">
        <f t="shared" si="588"/>
        <v>0</v>
      </c>
      <c r="DB308" s="26">
        <f t="shared" si="588"/>
        <v>0</v>
      </c>
      <c r="DC308" s="26">
        <f t="shared" si="588"/>
        <v>0</v>
      </c>
      <c r="DD308" s="26">
        <f t="shared" si="588"/>
        <v>0</v>
      </c>
      <c r="DE308" s="26">
        <f t="shared" si="588"/>
        <v>0</v>
      </c>
      <c r="DF308" s="26">
        <f t="shared" si="588"/>
        <v>0</v>
      </c>
    </row>
    <row r="309" spans="61:110">
      <c r="BI309" s="26">
        <f t="shared" ref="BI309:CQ309" si="589">IF(+$M77=BI$241,$AV77,0)</f>
        <v>0</v>
      </c>
      <c r="BJ309" s="26">
        <f t="shared" si="589"/>
        <v>0</v>
      </c>
      <c r="BK309" s="26">
        <f t="shared" si="589"/>
        <v>0</v>
      </c>
      <c r="BL309" s="26">
        <f t="shared" si="589"/>
        <v>0</v>
      </c>
      <c r="BM309" s="26">
        <f t="shared" si="589"/>
        <v>0</v>
      </c>
      <c r="BN309" s="26">
        <f t="shared" si="589"/>
        <v>0</v>
      </c>
      <c r="BO309" s="26">
        <f t="shared" si="589"/>
        <v>0</v>
      </c>
      <c r="BP309" s="26">
        <f t="shared" si="589"/>
        <v>0</v>
      </c>
      <c r="BQ309" s="26">
        <f t="shared" si="589"/>
        <v>0</v>
      </c>
      <c r="BR309" s="26">
        <f t="shared" si="589"/>
        <v>0</v>
      </c>
      <c r="BS309" s="26">
        <f t="shared" si="589"/>
        <v>0</v>
      </c>
      <c r="BT309" s="26">
        <f t="shared" si="589"/>
        <v>0</v>
      </c>
      <c r="BU309" s="26">
        <f t="shared" si="589"/>
        <v>0</v>
      </c>
      <c r="BV309" s="26">
        <f t="shared" si="589"/>
        <v>0</v>
      </c>
      <c r="BW309" s="26">
        <f t="shared" si="589"/>
        <v>0</v>
      </c>
      <c r="BX309" s="26">
        <f t="shared" si="589"/>
        <v>0</v>
      </c>
      <c r="BY309" s="26">
        <f t="shared" si="589"/>
        <v>0</v>
      </c>
      <c r="BZ309" s="26">
        <f t="shared" si="589"/>
        <v>0</v>
      </c>
      <c r="CA309" s="26">
        <f t="shared" si="589"/>
        <v>0</v>
      </c>
      <c r="CB309" s="26">
        <f t="shared" si="589"/>
        <v>0</v>
      </c>
      <c r="CC309" s="26">
        <f t="shared" si="589"/>
        <v>0</v>
      </c>
      <c r="CD309" s="26">
        <f t="shared" si="589"/>
        <v>0</v>
      </c>
      <c r="CE309" s="26">
        <f t="shared" si="589"/>
        <v>0</v>
      </c>
      <c r="CF309" s="26">
        <f t="shared" si="589"/>
        <v>0</v>
      </c>
      <c r="CG309" s="26">
        <f t="shared" si="589"/>
        <v>0</v>
      </c>
      <c r="CH309" s="26">
        <f t="shared" si="589"/>
        <v>0</v>
      </c>
      <c r="CI309" s="26">
        <f t="shared" si="589"/>
        <v>0</v>
      </c>
      <c r="CJ309" s="26">
        <f t="shared" si="589"/>
        <v>0</v>
      </c>
      <c r="CK309" s="26">
        <f t="shared" si="589"/>
        <v>0</v>
      </c>
      <c r="CL309" s="26">
        <f t="shared" si="589"/>
        <v>0</v>
      </c>
      <c r="CM309" s="26">
        <f t="shared" si="589"/>
        <v>0</v>
      </c>
      <c r="CN309" s="26">
        <f t="shared" si="589"/>
        <v>0</v>
      </c>
      <c r="CO309" s="26">
        <f t="shared" si="589"/>
        <v>0</v>
      </c>
      <c r="CP309" s="26">
        <f t="shared" si="589"/>
        <v>0</v>
      </c>
      <c r="CQ309" s="26">
        <f t="shared" si="589"/>
        <v>0</v>
      </c>
      <c r="CR309" s="26">
        <f t="shared" ref="CR309:DF309" si="590">IF(+$M77=CR$241,$AV77,0)</f>
        <v>0</v>
      </c>
      <c r="CS309" s="26">
        <f t="shared" si="590"/>
        <v>0</v>
      </c>
      <c r="CT309" s="26">
        <f t="shared" si="590"/>
        <v>0</v>
      </c>
      <c r="CU309" s="26">
        <f t="shared" si="590"/>
        <v>0</v>
      </c>
      <c r="CV309" s="26">
        <f t="shared" si="590"/>
        <v>0</v>
      </c>
      <c r="CW309" s="26">
        <f t="shared" si="590"/>
        <v>0</v>
      </c>
      <c r="CX309" s="26">
        <f t="shared" si="590"/>
        <v>0</v>
      </c>
      <c r="CY309" s="26">
        <f t="shared" si="590"/>
        <v>0</v>
      </c>
      <c r="CZ309" s="26">
        <f t="shared" si="590"/>
        <v>0</v>
      </c>
      <c r="DA309" s="26">
        <f t="shared" si="590"/>
        <v>0</v>
      </c>
      <c r="DB309" s="26">
        <f t="shared" si="590"/>
        <v>0</v>
      </c>
      <c r="DC309" s="26">
        <f t="shared" si="590"/>
        <v>0</v>
      </c>
      <c r="DD309" s="26">
        <f t="shared" si="590"/>
        <v>0</v>
      </c>
      <c r="DE309" s="26">
        <f t="shared" si="590"/>
        <v>0</v>
      </c>
      <c r="DF309" s="26">
        <f t="shared" si="590"/>
        <v>0</v>
      </c>
    </row>
    <row r="310" spans="61:110">
      <c r="BI310" s="26">
        <f t="shared" ref="BI310:CQ310" si="591">IF(+$M78=BI$241,$AV78,0)</f>
        <v>0</v>
      </c>
      <c r="BJ310" s="26">
        <f t="shared" si="591"/>
        <v>0</v>
      </c>
      <c r="BK310" s="26">
        <f t="shared" si="591"/>
        <v>0</v>
      </c>
      <c r="BL310" s="26">
        <f t="shared" si="591"/>
        <v>0</v>
      </c>
      <c r="BM310" s="26">
        <f t="shared" si="591"/>
        <v>0</v>
      </c>
      <c r="BN310" s="26">
        <f t="shared" si="591"/>
        <v>0</v>
      </c>
      <c r="BO310" s="26">
        <f t="shared" si="591"/>
        <v>0</v>
      </c>
      <c r="BP310" s="26">
        <f t="shared" si="591"/>
        <v>0</v>
      </c>
      <c r="BQ310" s="26">
        <f t="shared" si="591"/>
        <v>0</v>
      </c>
      <c r="BR310" s="26">
        <f t="shared" si="591"/>
        <v>0</v>
      </c>
      <c r="BS310" s="26">
        <f t="shared" si="591"/>
        <v>0</v>
      </c>
      <c r="BT310" s="26">
        <f t="shared" si="591"/>
        <v>0</v>
      </c>
      <c r="BU310" s="26">
        <f t="shared" si="591"/>
        <v>0</v>
      </c>
      <c r="BV310" s="26">
        <f t="shared" si="591"/>
        <v>0</v>
      </c>
      <c r="BW310" s="26">
        <f t="shared" si="591"/>
        <v>0</v>
      </c>
      <c r="BX310" s="26">
        <f t="shared" si="591"/>
        <v>0</v>
      </c>
      <c r="BY310" s="26">
        <f t="shared" si="591"/>
        <v>0</v>
      </c>
      <c r="BZ310" s="26">
        <f t="shared" si="591"/>
        <v>0</v>
      </c>
      <c r="CA310" s="26">
        <f t="shared" si="591"/>
        <v>0</v>
      </c>
      <c r="CB310" s="26">
        <f t="shared" si="591"/>
        <v>0</v>
      </c>
      <c r="CC310" s="26">
        <f t="shared" si="591"/>
        <v>0</v>
      </c>
      <c r="CD310" s="26">
        <f t="shared" si="591"/>
        <v>0</v>
      </c>
      <c r="CE310" s="26">
        <f t="shared" si="591"/>
        <v>0</v>
      </c>
      <c r="CF310" s="26">
        <f t="shared" si="591"/>
        <v>0</v>
      </c>
      <c r="CG310" s="26">
        <f t="shared" si="591"/>
        <v>0</v>
      </c>
      <c r="CH310" s="26">
        <f t="shared" si="591"/>
        <v>0</v>
      </c>
      <c r="CI310" s="26">
        <f t="shared" si="591"/>
        <v>0</v>
      </c>
      <c r="CJ310" s="26">
        <f t="shared" si="591"/>
        <v>0</v>
      </c>
      <c r="CK310" s="26">
        <f t="shared" si="591"/>
        <v>0</v>
      </c>
      <c r="CL310" s="26">
        <f t="shared" si="591"/>
        <v>0</v>
      </c>
      <c r="CM310" s="26">
        <f t="shared" si="591"/>
        <v>0</v>
      </c>
      <c r="CN310" s="26">
        <f t="shared" si="591"/>
        <v>0</v>
      </c>
      <c r="CO310" s="26">
        <f t="shared" si="591"/>
        <v>0</v>
      </c>
      <c r="CP310" s="26">
        <f t="shared" si="591"/>
        <v>0</v>
      </c>
      <c r="CQ310" s="26">
        <f t="shared" si="591"/>
        <v>0</v>
      </c>
      <c r="CR310" s="26">
        <f t="shared" ref="CR310:DF310" si="592">IF(+$M78=CR$241,$AV78,0)</f>
        <v>0</v>
      </c>
      <c r="CS310" s="26">
        <f t="shared" si="592"/>
        <v>0</v>
      </c>
      <c r="CT310" s="26">
        <f t="shared" si="592"/>
        <v>0</v>
      </c>
      <c r="CU310" s="26">
        <f t="shared" si="592"/>
        <v>0</v>
      </c>
      <c r="CV310" s="26">
        <f t="shared" si="592"/>
        <v>0</v>
      </c>
      <c r="CW310" s="26">
        <f t="shared" si="592"/>
        <v>0</v>
      </c>
      <c r="CX310" s="26">
        <f t="shared" si="592"/>
        <v>0</v>
      </c>
      <c r="CY310" s="26">
        <f t="shared" si="592"/>
        <v>0</v>
      </c>
      <c r="CZ310" s="26">
        <f t="shared" si="592"/>
        <v>0</v>
      </c>
      <c r="DA310" s="26">
        <f t="shared" si="592"/>
        <v>0</v>
      </c>
      <c r="DB310" s="26">
        <f t="shared" si="592"/>
        <v>0</v>
      </c>
      <c r="DC310" s="26">
        <f t="shared" si="592"/>
        <v>0</v>
      </c>
      <c r="DD310" s="26">
        <f t="shared" si="592"/>
        <v>0</v>
      </c>
      <c r="DE310" s="26">
        <f t="shared" si="592"/>
        <v>0</v>
      </c>
      <c r="DF310" s="26">
        <f t="shared" si="592"/>
        <v>0</v>
      </c>
    </row>
    <row r="311" spans="61:110">
      <c r="BI311" s="26">
        <f t="shared" ref="BI311:CQ311" si="593">IF(+$M79=BI$241,$AV79,0)</f>
        <v>0</v>
      </c>
      <c r="BJ311" s="26">
        <f t="shared" si="593"/>
        <v>0</v>
      </c>
      <c r="BK311" s="26">
        <f t="shared" si="593"/>
        <v>0</v>
      </c>
      <c r="BL311" s="26">
        <f t="shared" si="593"/>
        <v>0</v>
      </c>
      <c r="BM311" s="26">
        <f t="shared" si="593"/>
        <v>0</v>
      </c>
      <c r="BN311" s="26">
        <f t="shared" si="593"/>
        <v>0</v>
      </c>
      <c r="BO311" s="26">
        <f t="shared" si="593"/>
        <v>0</v>
      </c>
      <c r="BP311" s="26">
        <f t="shared" si="593"/>
        <v>0</v>
      </c>
      <c r="BQ311" s="26">
        <f t="shared" si="593"/>
        <v>0</v>
      </c>
      <c r="BR311" s="26">
        <f t="shared" si="593"/>
        <v>0</v>
      </c>
      <c r="BS311" s="26">
        <f t="shared" si="593"/>
        <v>0</v>
      </c>
      <c r="BT311" s="26">
        <f t="shared" si="593"/>
        <v>0</v>
      </c>
      <c r="BU311" s="26">
        <f t="shared" si="593"/>
        <v>0</v>
      </c>
      <c r="BV311" s="26">
        <f t="shared" si="593"/>
        <v>0</v>
      </c>
      <c r="BW311" s="26">
        <f t="shared" si="593"/>
        <v>0</v>
      </c>
      <c r="BX311" s="26">
        <f t="shared" si="593"/>
        <v>0</v>
      </c>
      <c r="BY311" s="26">
        <f t="shared" si="593"/>
        <v>0</v>
      </c>
      <c r="BZ311" s="26">
        <f t="shared" si="593"/>
        <v>0</v>
      </c>
      <c r="CA311" s="26">
        <f t="shared" si="593"/>
        <v>0</v>
      </c>
      <c r="CB311" s="26">
        <f t="shared" si="593"/>
        <v>0</v>
      </c>
      <c r="CC311" s="26">
        <f t="shared" si="593"/>
        <v>0</v>
      </c>
      <c r="CD311" s="26">
        <f t="shared" si="593"/>
        <v>0</v>
      </c>
      <c r="CE311" s="26">
        <f t="shared" si="593"/>
        <v>0</v>
      </c>
      <c r="CF311" s="26">
        <f t="shared" si="593"/>
        <v>0</v>
      </c>
      <c r="CG311" s="26">
        <f t="shared" si="593"/>
        <v>0</v>
      </c>
      <c r="CH311" s="26">
        <f t="shared" si="593"/>
        <v>0</v>
      </c>
      <c r="CI311" s="26">
        <f t="shared" si="593"/>
        <v>0</v>
      </c>
      <c r="CJ311" s="26">
        <f t="shared" si="593"/>
        <v>0</v>
      </c>
      <c r="CK311" s="26">
        <f t="shared" si="593"/>
        <v>0</v>
      </c>
      <c r="CL311" s="26">
        <f t="shared" si="593"/>
        <v>0</v>
      </c>
      <c r="CM311" s="26">
        <f t="shared" si="593"/>
        <v>0</v>
      </c>
      <c r="CN311" s="26">
        <f t="shared" si="593"/>
        <v>0</v>
      </c>
      <c r="CO311" s="26">
        <f t="shared" si="593"/>
        <v>0</v>
      </c>
      <c r="CP311" s="26">
        <f t="shared" si="593"/>
        <v>0</v>
      </c>
      <c r="CQ311" s="26">
        <f t="shared" si="593"/>
        <v>0</v>
      </c>
      <c r="CR311" s="26">
        <f t="shared" ref="CR311:DF311" si="594">IF(+$M79=CR$241,$AV79,0)</f>
        <v>0</v>
      </c>
      <c r="CS311" s="26">
        <f t="shared" si="594"/>
        <v>0</v>
      </c>
      <c r="CT311" s="26">
        <f t="shared" si="594"/>
        <v>0</v>
      </c>
      <c r="CU311" s="26">
        <f t="shared" si="594"/>
        <v>0</v>
      </c>
      <c r="CV311" s="26">
        <f t="shared" si="594"/>
        <v>0</v>
      </c>
      <c r="CW311" s="26">
        <f t="shared" si="594"/>
        <v>0</v>
      </c>
      <c r="CX311" s="26">
        <f t="shared" si="594"/>
        <v>0</v>
      </c>
      <c r="CY311" s="26">
        <f t="shared" si="594"/>
        <v>0</v>
      </c>
      <c r="CZ311" s="26">
        <f t="shared" si="594"/>
        <v>0</v>
      </c>
      <c r="DA311" s="26">
        <f t="shared" si="594"/>
        <v>0</v>
      </c>
      <c r="DB311" s="26">
        <f t="shared" si="594"/>
        <v>0</v>
      </c>
      <c r="DC311" s="26">
        <f t="shared" si="594"/>
        <v>0</v>
      </c>
      <c r="DD311" s="26">
        <f t="shared" si="594"/>
        <v>0</v>
      </c>
      <c r="DE311" s="26">
        <f t="shared" si="594"/>
        <v>0</v>
      </c>
      <c r="DF311" s="26">
        <f t="shared" si="594"/>
        <v>0</v>
      </c>
    </row>
    <row r="313" spans="61:110">
      <c r="BI313" s="6">
        <f t="shared" ref="BI313:CQ313" si="595">SUM(BI242:BI312)</f>
        <v>0</v>
      </c>
      <c r="BJ313" s="6">
        <f t="shared" si="595"/>
        <v>0</v>
      </c>
      <c r="BK313" s="6">
        <f t="shared" si="595"/>
        <v>0</v>
      </c>
      <c r="BL313" s="6">
        <f t="shared" si="595"/>
        <v>0</v>
      </c>
      <c r="BM313" s="6">
        <f t="shared" si="595"/>
        <v>0</v>
      </c>
      <c r="BN313" s="6">
        <f t="shared" si="595"/>
        <v>0</v>
      </c>
      <c r="BO313" s="6">
        <f t="shared" si="595"/>
        <v>0</v>
      </c>
      <c r="BP313" s="6">
        <f t="shared" si="595"/>
        <v>0</v>
      </c>
      <c r="BQ313" s="6">
        <f t="shared" si="595"/>
        <v>0</v>
      </c>
      <c r="BR313" s="6">
        <f t="shared" si="595"/>
        <v>0</v>
      </c>
      <c r="BS313" s="6">
        <f t="shared" si="595"/>
        <v>0</v>
      </c>
      <c r="BT313" s="6">
        <f t="shared" si="595"/>
        <v>0</v>
      </c>
      <c r="BU313" s="6">
        <f t="shared" si="595"/>
        <v>0</v>
      </c>
      <c r="BV313" s="6">
        <f t="shared" si="595"/>
        <v>0</v>
      </c>
      <c r="BW313" s="6">
        <f t="shared" si="595"/>
        <v>0</v>
      </c>
      <c r="BX313" s="6">
        <f t="shared" si="595"/>
        <v>0</v>
      </c>
      <c r="BY313" s="6">
        <f t="shared" si="595"/>
        <v>0</v>
      </c>
      <c r="BZ313" s="6">
        <f t="shared" si="595"/>
        <v>0</v>
      </c>
      <c r="CA313" s="6">
        <f t="shared" si="595"/>
        <v>0</v>
      </c>
      <c r="CB313" s="6">
        <f t="shared" si="595"/>
        <v>0</v>
      </c>
      <c r="CC313" s="6">
        <f t="shared" si="595"/>
        <v>0</v>
      </c>
      <c r="CD313" s="6">
        <f t="shared" si="595"/>
        <v>0</v>
      </c>
      <c r="CE313" s="6">
        <f t="shared" si="595"/>
        <v>0</v>
      </c>
      <c r="CF313" s="6">
        <f t="shared" si="595"/>
        <v>0</v>
      </c>
      <c r="CG313" s="6">
        <f t="shared" si="595"/>
        <v>0</v>
      </c>
      <c r="CH313" s="6">
        <f t="shared" si="595"/>
        <v>0</v>
      </c>
      <c r="CI313" s="6">
        <f t="shared" si="595"/>
        <v>0</v>
      </c>
      <c r="CJ313" s="6">
        <f t="shared" si="595"/>
        <v>0</v>
      </c>
      <c r="CK313" s="6">
        <f t="shared" si="595"/>
        <v>0</v>
      </c>
      <c r="CL313" s="6">
        <f t="shared" si="595"/>
        <v>0</v>
      </c>
      <c r="CM313" s="6">
        <f t="shared" si="595"/>
        <v>0</v>
      </c>
      <c r="CN313" s="6">
        <f t="shared" si="595"/>
        <v>0</v>
      </c>
      <c r="CO313" s="6">
        <f t="shared" si="595"/>
        <v>0</v>
      </c>
      <c r="CP313" s="6">
        <f t="shared" si="595"/>
        <v>0</v>
      </c>
      <c r="CQ313" s="6">
        <f t="shared" si="595"/>
        <v>0</v>
      </c>
      <c r="CR313" s="6">
        <f t="shared" ref="CR313:DF313" si="596">SUM(CR242:CR312)</f>
        <v>0</v>
      </c>
      <c r="CS313" s="6">
        <f t="shared" si="596"/>
        <v>0</v>
      </c>
      <c r="CT313" s="6">
        <f t="shared" si="596"/>
        <v>0</v>
      </c>
      <c r="CU313" s="6">
        <f t="shared" si="596"/>
        <v>0</v>
      </c>
      <c r="CV313" s="6">
        <f t="shared" si="596"/>
        <v>0</v>
      </c>
      <c r="CW313" s="6">
        <f t="shared" si="596"/>
        <v>0</v>
      </c>
      <c r="CX313" s="6">
        <f t="shared" si="596"/>
        <v>0</v>
      </c>
      <c r="CY313" s="6">
        <f t="shared" si="596"/>
        <v>0</v>
      </c>
      <c r="CZ313" s="6">
        <f t="shared" si="596"/>
        <v>0</v>
      </c>
      <c r="DA313" s="6">
        <f t="shared" si="596"/>
        <v>0</v>
      </c>
      <c r="DB313" s="6">
        <f t="shared" si="596"/>
        <v>0</v>
      </c>
      <c r="DC313" s="6">
        <f t="shared" si="596"/>
        <v>0</v>
      </c>
      <c r="DD313" s="6">
        <f t="shared" si="596"/>
        <v>0</v>
      </c>
      <c r="DE313" s="6">
        <f t="shared" si="596"/>
        <v>0</v>
      </c>
      <c r="DF313" s="6">
        <f t="shared" si="596"/>
        <v>0</v>
      </c>
    </row>
  </sheetData>
  <sheetProtection sheet="1" objects="1" scenarios="1" formatCells="0" formatColumns="0" formatRows="0"/>
  <mergeCells count="57">
    <mergeCell ref="AB7:AB8"/>
    <mergeCell ref="R7:R8"/>
    <mergeCell ref="T7:T8"/>
    <mergeCell ref="V7:V8"/>
    <mergeCell ref="X7:X8"/>
    <mergeCell ref="Z7:Z8"/>
    <mergeCell ref="B2:E2"/>
    <mergeCell ref="B5:G5"/>
    <mergeCell ref="AC6:AG6"/>
    <mergeCell ref="AL6:AL8"/>
    <mergeCell ref="AX6:AX8"/>
    <mergeCell ref="Q6:AA6"/>
    <mergeCell ref="Q7:Q8"/>
    <mergeCell ref="S7:S8"/>
    <mergeCell ref="U7:U8"/>
    <mergeCell ref="W7:W8"/>
    <mergeCell ref="Y7:Y8"/>
    <mergeCell ref="AA7:AA8"/>
    <mergeCell ref="H6:H8"/>
    <mergeCell ref="I6:I8"/>
    <mergeCell ref="J6:J8"/>
    <mergeCell ref="K6:K8"/>
    <mergeCell ref="AC7:AC8"/>
    <mergeCell ref="AD7:AD8"/>
    <mergeCell ref="AE7:AE8"/>
    <mergeCell ref="AF7:AF8"/>
    <mergeCell ref="AG7:AG8"/>
    <mergeCell ref="G6:G8"/>
    <mergeCell ref="B6:B8"/>
    <mergeCell ref="C6:C8"/>
    <mergeCell ref="D6:D8"/>
    <mergeCell ref="E6:E8"/>
    <mergeCell ref="F6:F8"/>
    <mergeCell ref="DH8:DI8"/>
    <mergeCell ref="DH88:DI88"/>
    <mergeCell ref="AP7:AP8"/>
    <mergeCell ref="AW7:AW8"/>
    <mergeCell ref="AV7:AV8"/>
    <mergeCell ref="AY6:AY8"/>
    <mergeCell ref="AZ6:AZ8"/>
    <mergeCell ref="BA6:BA8"/>
    <mergeCell ref="L83:P83"/>
    <mergeCell ref="AH6:AJ6"/>
    <mergeCell ref="AQ7:AQ8"/>
    <mergeCell ref="AR7:AR8"/>
    <mergeCell ref="AK7:AK8"/>
    <mergeCell ref="AQ6:AW6"/>
    <mergeCell ref="AM6:AP6"/>
    <mergeCell ref="AO7:AO8"/>
    <mergeCell ref="AH7:AH8"/>
    <mergeCell ref="AI7:AI8"/>
    <mergeCell ref="AJ7:AJ8"/>
    <mergeCell ref="M6:M8"/>
    <mergeCell ref="N6:N8"/>
    <mergeCell ref="O6:O8"/>
    <mergeCell ref="P6:P8"/>
    <mergeCell ref="L6:L8"/>
  </mergeCells>
  <phoneticPr fontId="0" type="noConversion"/>
  <dataValidations disablePrompts="1" count="1">
    <dataValidation type="whole" allowBlank="1" showInputMessage="1" showErrorMessage="1" sqref="M10:M80" xr:uid="{00000000-0002-0000-0200-000000000000}">
      <formula1>1</formula1>
      <formula2>99</formula2>
    </dataValidation>
  </dataValidations>
  <pageMargins left="0.5" right="0" top="0.25" bottom="0.5" header="0.25" footer="0.25"/>
  <pageSetup paperSize="9" scale="21" orientation="landscape" verticalDpi="300" r:id="rId1"/>
  <headerFooter>
    <oddFooter>&amp;LImpactiva&amp;XTM &amp;XCopyright 2015 - Confidential
V51 2015-07-01</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4">
    <pageSetUpPr fitToPage="1"/>
  </sheetPr>
  <dimension ref="A1:P74"/>
  <sheetViews>
    <sheetView showGridLines="0" workbookViewId="0"/>
  </sheetViews>
  <sheetFormatPr defaultRowHeight="11.25"/>
  <cols>
    <col min="1" max="1" customWidth="true" style="294" width="2.7109375" collapsed="true"/>
    <col min="2" max="2" customWidth="true" style="294" width="35.5703125" collapsed="true"/>
    <col min="3" max="4" customWidth="true" style="294" width="12.7109375" collapsed="true"/>
    <col min="5" max="5" customWidth="true" style="294" width="1.7109375" collapsed="true"/>
    <col min="6" max="6" customWidth="true" style="294" width="12.7109375" collapsed="true"/>
    <col min="7" max="7" customWidth="true" style="294" width="1.7109375" collapsed="true"/>
    <col min="8" max="8" customWidth="true" style="295" width="12.7109375" collapsed="true"/>
    <col min="9" max="9" customWidth="true" style="294" width="1.7109375" collapsed="true"/>
    <col min="10" max="10" customWidth="true" style="295" width="12.7109375" collapsed="true"/>
    <col min="11" max="11" customWidth="true" style="294" width="1.7109375" collapsed="true"/>
    <col min="12" max="12" customWidth="true" style="295" width="12.7109375" collapsed="true"/>
    <col min="13" max="13" customWidth="true" style="294" width="12.7109375" collapsed="true"/>
    <col min="14" max="14" customWidth="true" style="294" width="14.28515625" collapsed="true"/>
    <col min="15" max="15" customWidth="true" style="294" width="3.7109375" collapsed="true"/>
    <col min="16" max="16" customWidth="true" style="295" width="3.5703125" collapsed="true"/>
    <col min="17" max="16384" style="294" width="9.140625" collapsed="true"/>
  </cols>
  <sheetData>
    <row r="1" spans="1:16" ht="12.75" customHeight="1"/>
    <row r="2" spans="1:16" ht="12.75" customHeight="1">
      <c r="B2" s="404" t="s">
        <v>339</v>
      </c>
      <c r="C2" s="404"/>
      <c r="D2" s="404"/>
    </row>
    <row r="3" spans="1:16" ht="12.75" customHeight="1"/>
    <row r="4" spans="1:16" ht="12.75" customHeight="1"/>
    <row r="5" spans="1:16" ht="12.75" customHeight="1">
      <c r="B5" s="361" t="s">
        <v>317</v>
      </c>
    </row>
    <row r="6" spans="1:16" ht="12.75" customHeight="1">
      <c r="B6" s="296" t="s">
        <v>196</v>
      </c>
      <c r="C6" s="444" t="str">
        <f>IF('Brand-Factory-Tannery List'!F7=0,"",'Brand-Factory-Tannery List'!F7)</f>
        <v>Tong HongVN)</v>
      </c>
      <c r="D6" s="444"/>
      <c r="L6" s="445" t="s">
        <v>198</v>
      </c>
      <c r="M6" s="446"/>
      <c r="N6" s="382" t="str">
        <f>IF('1'!C14=0,"",'1'!C14)</f>
        <v/>
      </c>
    </row>
    <row r="7" spans="1:16" ht="12.75" customHeight="1">
      <c r="B7" s="296" t="s">
        <v>197</v>
      </c>
      <c r="C7" s="444" t="str">
        <f>IF('Brand-Factory-Tannery List'!D7=0,"",'Brand-Factory-Tannery List'!D7)</f>
        <v>PWI2(ID)</v>
      </c>
      <c r="D7" s="444"/>
    </row>
    <row r="8" spans="1:16" ht="12.75" customHeight="1"/>
    <row r="9" spans="1:16" s="297" customFormat="1" ht="90">
      <c r="B9" s="298" t="s">
        <v>206</v>
      </c>
      <c r="C9" s="298" t="s">
        <v>207</v>
      </c>
      <c r="D9" s="298" t="s">
        <v>29</v>
      </c>
      <c r="F9" s="293" t="s">
        <v>217</v>
      </c>
      <c r="H9" s="293" t="s">
        <v>201</v>
      </c>
      <c r="J9" s="373" t="s">
        <v>200</v>
      </c>
      <c r="L9" s="293" t="s">
        <v>203</v>
      </c>
      <c r="M9" s="299" t="s">
        <v>232</v>
      </c>
      <c r="N9" s="299" t="s">
        <v>199</v>
      </c>
      <c r="P9" s="300"/>
    </row>
    <row r="10" spans="1:16" ht="12.75" customHeight="1">
      <c r="A10" s="294">
        <v>1</v>
      </c>
      <c r="B10" s="306" t="str">
        <f>IFERROR(+'MLL234 Monthly Ship'!$BI$83,"")</f>
        <v/>
      </c>
      <c r="C10" s="306" t="str">
        <f>IFERROR(+'MLL234 Monthly Ship'!$BI$84,"")</f>
        <v/>
      </c>
      <c r="D10" s="306" t="str">
        <f>IFERROR(+'MLL234 Monthly Ship'!$BI$85,"")</f>
        <v/>
      </c>
      <c r="F10" s="307">
        <f>+'MLL234 Monthly Ship'!$BI$161</f>
        <v>0</v>
      </c>
      <c r="H10" s="354">
        <f>+J10+L10</f>
        <v>0</v>
      </c>
      <c r="I10" s="355"/>
      <c r="J10" s="354">
        <f>+'MLL234 Monthly Ship'!$BI$313</f>
        <v>0</v>
      </c>
      <c r="K10" s="355"/>
      <c r="L10" s="354">
        <f>+'MLL234 Monthly Ship'!$BI$237</f>
        <v>0</v>
      </c>
      <c r="M10" s="301"/>
      <c r="N10" s="308">
        <f>+L10*M10</f>
        <v>0</v>
      </c>
      <c r="P10" s="300"/>
    </row>
    <row r="11" spans="1:16" ht="12.75" customHeight="1">
      <c r="A11" s="294">
        <f>1+A10</f>
        <v>2</v>
      </c>
      <c r="B11" s="306" t="str">
        <f>IFERROR(+'MLL234 Monthly Ship'!$BJ$83,"")</f>
        <v/>
      </c>
      <c r="C11" s="306" t="str">
        <f>IFERROR(+'MLL234 Monthly Ship'!$BJ$84,"")</f>
        <v/>
      </c>
      <c r="D11" s="306" t="str">
        <f>IFERROR(+'MLL234 Monthly Ship'!$BJ$85,"")</f>
        <v/>
      </c>
      <c r="F11" s="307">
        <f>+'MLL234 Monthly Ship'!$BJ$161</f>
        <v>0</v>
      </c>
      <c r="H11" s="354">
        <f t="shared" ref="H11:H59" si="0">+J11+L11</f>
        <v>0</v>
      </c>
      <c r="I11" s="355"/>
      <c r="J11" s="354">
        <f>+'MLL234 Monthly Ship'!$BJ$313</f>
        <v>0</v>
      </c>
      <c r="K11" s="355"/>
      <c r="L11" s="354">
        <f>+'MLL234 Monthly Ship'!$BJ$237</f>
        <v>0</v>
      </c>
      <c r="M11" s="308"/>
      <c r="N11" s="308">
        <f t="shared" ref="N11:N59" si="1">+L11*M11</f>
        <v>0</v>
      </c>
      <c r="P11" s="300"/>
    </row>
    <row r="12" spans="1:16" ht="12.75" customHeight="1">
      <c r="A12" s="294">
        <f t="shared" ref="A12:A43" si="2">1+A11</f>
        <v>3</v>
      </c>
      <c r="B12" s="306" t="str">
        <f>IFERROR(+'MLL234 Monthly Ship'!$BK$83,"")</f>
        <v/>
      </c>
      <c r="C12" s="306" t="str">
        <f>IFERROR(+'MLL234 Monthly Ship'!$BK$84,"")</f>
        <v/>
      </c>
      <c r="D12" s="306" t="str">
        <f>IFERROR(+'MLL234 Monthly Ship'!$BK$85,"")</f>
        <v/>
      </c>
      <c r="F12" s="307">
        <f>+'MLL234 Monthly Ship'!$BK$161</f>
        <v>0</v>
      </c>
      <c r="H12" s="354">
        <f t="shared" si="0"/>
        <v>0</v>
      </c>
      <c r="I12" s="355"/>
      <c r="J12" s="354">
        <f>+'MLL234 Monthly Ship'!$BK$313</f>
        <v>0</v>
      </c>
      <c r="K12" s="355"/>
      <c r="L12" s="354">
        <f>+'MLL234 Monthly Ship'!$BK$237</f>
        <v>0</v>
      </c>
      <c r="M12" s="308"/>
      <c r="N12" s="308">
        <f t="shared" si="1"/>
        <v>0</v>
      </c>
      <c r="P12" s="300"/>
    </row>
    <row r="13" spans="1:16" ht="12.75" customHeight="1">
      <c r="A13" s="294">
        <f t="shared" si="2"/>
        <v>4</v>
      </c>
      <c r="B13" s="306" t="str">
        <f>IFERROR(+'MLL234 Monthly Ship'!$BL$83,"")</f>
        <v/>
      </c>
      <c r="C13" s="306" t="str">
        <f>IFERROR(+'MLL234 Monthly Ship'!$BL$84,"")</f>
        <v/>
      </c>
      <c r="D13" s="306" t="str">
        <f>IFERROR(+'MLL234 Monthly Ship'!$BL$85,"")</f>
        <v/>
      </c>
      <c r="F13" s="307">
        <f>+'MLL234 Monthly Ship'!$BL$161</f>
        <v>0</v>
      </c>
      <c r="H13" s="354">
        <f t="shared" si="0"/>
        <v>0</v>
      </c>
      <c r="I13" s="355"/>
      <c r="J13" s="354">
        <f>+'MLL234 Monthly Ship'!$BL$313</f>
        <v>0</v>
      </c>
      <c r="K13" s="355"/>
      <c r="L13" s="354">
        <f>+'MLL234 Monthly Ship'!$BL$237</f>
        <v>0</v>
      </c>
      <c r="M13" s="308"/>
      <c r="N13" s="308">
        <f t="shared" si="1"/>
        <v>0</v>
      </c>
      <c r="P13" s="300"/>
    </row>
    <row r="14" spans="1:16" ht="12.75" customHeight="1">
      <c r="A14" s="294">
        <f t="shared" si="2"/>
        <v>5</v>
      </c>
      <c r="B14" s="306" t="str">
        <f>IFERROR(+'MLL234 Monthly Ship'!$BM$83,"")</f>
        <v/>
      </c>
      <c r="C14" s="306" t="str">
        <f>IFERROR(+'MLL234 Monthly Ship'!$BM$84,"")</f>
        <v/>
      </c>
      <c r="D14" s="306" t="str">
        <f>IFERROR(+'MLL234 Monthly Ship'!$BM$85,"")</f>
        <v/>
      </c>
      <c r="F14" s="307">
        <f>+'MLL234 Monthly Ship'!$BM$161</f>
        <v>0</v>
      </c>
      <c r="H14" s="354">
        <f t="shared" si="0"/>
        <v>0</v>
      </c>
      <c r="I14" s="355"/>
      <c r="J14" s="354">
        <f>+'MLL234 Monthly Ship'!$BM$313</f>
        <v>0</v>
      </c>
      <c r="K14" s="355"/>
      <c r="L14" s="354">
        <f>+'MLL234 Monthly Ship'!$BM$237</f>
        <v>0</v>
      </c>
      <c r="M14" s="308"/>
      <c r="N14" s="308">
        <f t="shared" si="1"/>
        <v>0</v>
      </c>
      <c r="P14" s="300"/>
    </row>
    <row r="15" spans="1:16" ht="12.75" customHeight="1">
      <c r="A15" s="294">
        <f t="shared" si="2"/>
        <v>6</v>
      </c>
      <c r="B15" s="306" t="str">
        <f>IFERROR(+'MLL234 Monthly Ship'!$BN$83,"")</f>
        <v/>
      </c>
      <c r="C15" s="306" t="str">
        <f>IFERROR(+'MLL234 Monthly Ship'!$BN$84,"")</f>
        <v/>
      </c>
      <c r="D15" s="306" t="str">
        <f>IFERROR(+'MLL234 Monthly Ship'!$BN$85,"")</f>
        <v/>
      </c>
      <c r="F15" s="307">
        <f>+'MLL234 Monthly Ship'!$BN$161</f>
        <v>0</v>
      </c>
      <c r="H15" s="354">
        <f t="shared" si="0"/>
        <v>0</v>
      </c>
      <c r="I15" s="355"/>
      <c r="J15" s="354">
        <f>+'MLL234 Monthly Ship'!$BN$313</f>
        <v>0</v>
      </c>
      <c r="K15" s="355"/>
      <c r="L15" s="354">
        <f>+'MLL234 Monthly Ship'!$BN$237</f>
        <v>0</v>
      </c>
      <c r="M15" s="308"/>
      <c r="N15" s="308">
        <f t="shared" si="1"/>
        <v>0</v>
      </c>
      <c r="P15" s="300"/>
    </row>
    <row r="16" spans="1:16" ht="12.75" customHeight="1">
      <c r="A16" s="294">
        <f t="shared" si="2"/>
        <v>7</v>
      </c>
      <c r="B16" s="306" t="str">
        <f>IFERROR(+'MLL234 Monthly Ship'!$BO$83,"")</f>
        <v/>
      </c>
      <c r="C16" s="306" t="str">
        <f>IFERROR(+'MLL234 Monthly Ship'!$BO$84,"")</f>
        <v/>
      </c>
      <c r="D16" s="306" t="str">
        <f>IFERROR(+'MLL234 Monthly Ship'!$BO$85,"")</f>
        <v/>
      </c>
      <c r="F16" s="307">
        <f>+'MLL234 Monthly Ship'!$BO$161</f>
        <v>0</v>
      </c>
      <c r="H16" s="354">
        <f t="shared" si="0"/>
        <v>0</v>
      </c>
      <c r="I16" s="355"/>
      <c r="J16" s="354">
        <f>+'MLL234 Monthly Ship'!$BO$313</f>
        <v>0</v>
      </c>
      <c r="K16" s="355"/>
      <c r="L16" s="354">
        <f>+'MLL234 Monthly Ship'!$BO$237</f>
        <v>0</v>
      </c>
      <c r="M16" s="308"/>
      <c r="N16" s="308">
        <f t="shared" si="1"/>
        <v>0</v>
      </c>
      <c r="P16" s="300"/>
    </row>
    <row r="17" spans="1:16" ht="12.75" customHeight="1">
      <c r="A17" s="294">
        <f t="shared" si="2"/>
        <v>8</v>
      </c>
      <c r="B17" s="306" t="str">
        <f>IFERROR(+'MLL234 Monthly Ship'!$BP$83,"")</f>
        <v/>
      </c>
      <c r="C17" s="306" t="str">
        <f>IFERROR(+'MLL234 Monthly Ship'!$BP$84,"")</f>
        <v/>
      </c>
      <c r="D17" s="306" t="str">
        <f>IFERROR(+'MLL234 Monthly Ship'!$BP$85,"")</f>
        <v/>
      </c>
      <c r="F17" s="307">
        <f>+'MLL234 Monthly Ship'!$BP$161</f>
        <v>0</v>
      </c>
      <c r="H17" s="354">
        <f t="shared" si="0"/>
        <v>0</v>
      </c>
      <c r="I17" s="355"/>
      <c r="J17" s="354">
        <f>+'MLL234 Monthly Ship'!$BP$313</f>
        <v>0</v>
      </c>
      <c r="K17" s="355"/>
      <c r="L17" s="354">
        <f>+'MLL234 Monthly Ship'!$BP$237</f>
        <v>0</v>
      </c>
      <c r="M17" s="308"/>
      <c r="N17" s="308">
        <f t="shared" si="1"/>
        <v>0</v>
      </c>
      <c r="P17" s="300"/>
    </row>
    <row r="18" spans="1:16" ht="12.75" customHeight="1">
      <c r="A18" s="294">
        <f t="shared" si="2"/>
        <v>9</v>
      </c>
      <c r="B18" s="306" t="str">
        <f>IFERROR(+'MLL234 Monthly Ship'!$BQ$83,"")</f>
        <v/>
      </c>
      <c r="C18" s="306" t="str">
        <f>IFERROR(+'MLL234 Monthly Ship'!$BQ$84,"")</f>
        <v/>
      </c>
      <c r="D18" s="306" t="str">
        <f>IFERROR(+'MLL234 Monthly Ship'!$BQ$85,"")</f>
        <v/>
      </c>
      <c r="F18" s="307">
        <f>+'MLL234 Monthly Ship'!$BQ$161</f>
        <v>0</v>
      </c>
      <c r="H18" s="354">
        <f t="shared" si="0"/>
        <v>0</v>
      </c>
      <c r="I18" s="355"/>
      <c r="J18" s="354">
        <f>+'MLL234 Monthly Ship'!$BQ$313</f>
        <v>0</v>
      </c>
      <c r="K18" s="355"/>
      <c r="L18" s="354">
        <f>+'MLL234 Monthly Ship'!$BQ$237</f>
        <v>0</v>
      </c>
      <c r="M18" s="308"/>
      <c r="N18" s="308">
        <f t="shared" si="1"/>
        <v>0</v>
      </c>
      <c r="P18" s="300"/>
    </row>
    <row r="19" spans="1:16" ht="12.75" customHeight="1">
      <c r="A19" s="294">
        <f t="shared" si="2"/>
        <v>10</v>
      </c>
      <c r="B19" s="306" t="str">
        <f>IFERROR(+'MLL234 Monthly Ship'!$BR$83,"")</f>
        <v/>
      </c>
      <c r="C19" s="306" t="str">
        <f>IFERROR(+'MLL234 Monthly Ship'!$BR$84,"")</f>
        <v/>
      </c>
      <c r="D19" s="306" t="str">
        <f>IFERROR(+'MLL234 Monthly Ship'!$BR$85,"")</f>
        <v/>
      </c>
      <c r="F19" s="307">
        <f>+'MLL234 Monthly Ship'!$BR$161</f>
        <v>0</v>
      </c>
      <c r="H19" s="354">
        <f t="shared" si="0"/>
        <v>0</v>
      </c>
      <c r="I19" s="355"/>
      <c r="J19" s="354">
        <f>+'MLL234 Monthly Ship'!$BR$313</f>
        <v>0</v>
      </c>
      <c r="K19" s="355"/>
      <c r="L19" s="354">
        <f>+'MLL234 Monthly Ship'!$BR$237</f>
        <v>0</v>
      </c>
      <c r="M19" s="308"/>
      <c r="N19" s="308">
        <f t="shared" si="1"/>
        <v>0</v>
      </c>
      <c r="P19" s="300"/>
    </row>
    <row r="20" spans="1:16" ht="12.75" customHeight="1">
      <c r="A20" s="294">
        <f t="shared" si="2"/>
        <v>11</v>
      </c>
      <c r="B20" s="306" t="str">
        <f>IFERROR(+'MLL234 Monthly Ship'!$BS$83,"")</f>
        <v/>
      </c>
      <c r="C20" s="306" t="str">
        <f>IFERROR(+'MLL234 Monthly Ship'!$BS$84,"")</f>
        <v/>
      </c>
      <c r="D20" s="306" t="str">
        <f>IFERROR(+'MLL234 Monthly Ship'!$BS$85,"")</f>
        <v/>
      </c>
      <c r="F20" s="307">
        <f>+'MLL234 Monthly Ship'!$BS$161</f>
        <v>0</v>
      </c>
      <c r="H20" s="354">
        <f t="shared" si="0"/>
        <v>0</v>
      </c>
      <c r="I20" s="355"/>
      <c r="J20" s="354">
        <f>+'MLL234 Monthly Ship'!$BS$313</f>
        <v>0</v>
      </c>
      <c r="K20" s="355"/>
      <c r="L20" s="354">
        <f>+'MLL234 Monthly Ship'!$BS$237</f>
        <v>0</v>
      </c>
      <c r="M20" s="308"/>
      <c r="N20" s="308">
        <f t="shared" si="1"/>
        <v>0</v>
      </c>
      <c r="P20" s="300"/>
    </row>
    <row r="21" spans="1:16" ht="12.75" customHeight="1">
      <c r="A21" s="294">
        <f t="shared" si="2"/>
        <v>12</v>
      </c>
      <c r="B21" s="306" t="str">
        <f>IFERROR(+'MLL234 Monthly Ship'!$BT$83,"")</f>
        <v/>
      </c>
      <c r="C21" s="306" t="str">
        <f>IFERROR(+'MLL234 Monthly Ship'!$BT$84,"")</f>
        <v/>
      </c>
      <c r="D21" s="306" t="str">
        <f>IFERROR(+'MLL234 Monthly Ship'!$BT$85,"")</f>
        <v/>
      </c>
      <c r="F21" s="307">
        <f>+'MLL234 Monthly Ship'!$BT$161</f>
        <v>0</v>
      </c>
      <c r="H21" s="354">
        <f t="shared" si="0"/>
        <v>0</v>
      </c>
      <c r="I21" s="355"/>
      <c r="J21" s="354">
        <f>+'MLL234 Monthly Ship'!$BT$313</f>
        <v>0</v>
      </c>
      <c r="K21" s="355"/>
      <c r="L21" s="354">
        <f>+'MLL234 Monthly Ship'!$BT$237</f>
        <v>0</v>
      </c>
      <c r="M21" s="308"/>
      <c r="N21" s="308">
        <f t="shared" si="1"/>
        <v>0</v>
      </c>
      <c r="P21" s="300"/>
    </row>
    <row r="22" spans="1:16" ht="12.75" customHeight="1">
      <c r="A22" s="294">
        <f t="shared" si="2"/>
        <v>13</v>
      </c>
      <c r="B22" s="306" t="str">
        <f>IFERROR(+'MLL234 Monthly Ship'!$BU$83,"")</f>
        <v/>
      </c>
      <c r="C22" s="306" t="str">
        <f>IFERROR(+'MLL234 Monthly Ship'!$BU$84,"")</f>
        <v/>
      </c>
      <c r="D22" s="306" t="str">
        <f>IFERROR(+'MLL234 Monthly Ship'!$BU$85,"")</f>
        <v/>
      </c>
      <c r="F22" s="307">
        <f>+'MLL234 Monthly Ship'!$BU$161</f>
        <v>0</v>
      </c>
      <c r="H22" s="354">
        <f t="shared" si="0"/>
        <v>0</v>
      </c>
      <c r="I22" s="355"/>
      <c r="J22" s="354">
        <f>+'MLL234 Monthly Ship'!$BU$313</f>
        <v>0</v>
      </c>
      <c r="K22" s="355"/>
      <c r="L22" s="354">
        <f>+'MLL234 Monthly Ship'!$BU$237</f>
        <v>0</v>
      </c>
      <c r="M22" s="308"/>
      <c r="N22" s="308">
        <f t="shared" si="1"/>
        <v>0</v>
      </c>
      <c r="P22" s="300"/>
    </row>
    <row r="23" spans="1:16" ht="12.75" customHeight="1">
      <c r="A23" s="294">
        <f t="shared" si="2"/>
        <v>14</v>
      </c>
      <c r="B23" s="306" t="str">
        <f>IFERROR(+'MLL234 Monthly Ship'!$BV$83,"")</f>
        <v/>
      </c>
      <c r="C23" s="306" t="str">
        <f>IFERROR(+'MLL234 Monthly Ship'!$BV$84,"")</f>
        <v/>
      </c>
      <c r="D23" s="306" t="str">
        <f>IFERROR(+'MLL234 Monthly Ship'!$BV$85,"")</f>
        <v/>
      </c>
      <c r="F23" s="307">
        <f>+'MLL234 Monthly Ship'!$BV$161</f>
        <v>0</v>
      </c>
      <c r="H23" s="354">
        <f t="shared" si="0"/>
        <v>0</v>
      </c>
      <c r="I23" s="355"/>
      <c r="J23" s="354">
        <f>+'MLL234 Monthly Ship'!$BV$313</f>
        <v>0</v>
      </c>
      <c r="K23" s="355"/>
      <c r="L23" s="354">
        <f>+'MLL234 Monthly Ship'!$BV$237</f>
        <v>0</v>
      </c>
      <c r="M23" s="308"/>
      <c r="N23" s="308">
        <f t="shared" si="1"/>
        <v>0</v>
      </c>
      <c r="P23" s="300"/>
    </row>
    <row r="24" spans="1:16" ht="12.75" customHeight="1">
      <c r="A24" s="294">
        <f t="shared" si="2"/>
        <v>15</v>
      </c>
      <c r="B24" s="306" t="str">
        <f>IFERROR(+'MLL234 Monthly Ship'!$BW$83,"")</f>
        <v/>
      </c>
      <c r="C24" s="306" t="str">
        <f>IFERROR(+'MLL234 Monthly Ship'!$BW$84,"")</f>
        <v/>
      </c>
      <c r="D24" s="306" t="str">
        <f>IFERROR(+'MLL234 Monthly Ship'!$BW$85,"")</f>
        <v/>
      </c>
      <c r="F24" s="307">
        <f>+'MLL234 Monthly Ship'!$BW$161</f>
        <v>0</v>
      </c>
      <c r="H24" s="354">
        <f t="shared" si="0"/>
        <v>0</v>
      </c>
      <c r="I24" s="355"/>
      <c r="J24" s="354">
        <f>+'MLL234 Monthly Ship'!$BW$313</f>
        <v>0</v>
      </c>
      <c r="K24" s="355"/>
      <c r="L24" s="354">
        <f>+'MLL234 Monthly Ship'!$BW$237</f>
        <v>0</v>
      </c>
      <c r="M24" s="308"/>
      <c r="N24" s="308">
        <f t="shared" si="1"/>
        <v>0</v>
      </c>
      <c r="P24" s="300"/>
    </row>
    <row r="25" spans="1:16" ht="12.75" customHeight="1">
      <c r="A25" s="294">
        <f t="shared" si="2"/>
        <v>16</v>
      </c>
      <c r="B25" s="306" t="str">
        <f>IFERROR(+'MLL234 Monthly Ship'!$BX$83,"")</f>
        <v/>
      </c>
      <c r="C25" s="306" t="str">
        <f>IFERROR(+'MLL234 Monthly Ship'!$BX$84,"")</f>
        <v/>
      </c>
      <c r="D25" s="306" t="str">
        <f>IFERROR(+'MLL234 Monthly Ship'!$BX$85,"")</f>
        <v/>
      </c>
      <c r="F25" s="307">
        <f>+'MLL234 Monthly Ship'!$BX$161</f>
        <v>0</v>
      </c>
      <c r="H25" s="354">
        <f t="shared" si="0"/>
        <v>0</v>
      </c>
      <c r="I25" s="355"/>
      <c r="J25" s="354">
        <f>+'MLL234 Monthly Ship'!$BX$313</f>
        <v>0</v>
      </c>
      <c r="K25" s="355"/>
      <c r="L25" s="354">
        <f>+'MLL234 Monthly Ship'!$BX$237</f>
        <v>0</v>
      </c>
      <c r="M25" s="308"/>
      <c r="N25" s="308">
        <f t="shared" si="1"/>
        <v>0</v>
      </c>
      <c r="P25" s="300"/>
    </row>
    <row r="26" spans="1:16" ht="12.75" customHeight="1">
      <c r="A26" s="294">
        <f t="shared" si="2"/>
        <v>17</v>
      </c>
      <c r="B26" s="306" t="str">
        <f>IFERROR(+'MLL234 Monthly Ship'!$BY$83,"")</f>
        <v/>
      </c>
      <c r="C26" s="306" t="str">
        <f>IFERROR(+'MLL234 Monthly Ship'!$BY$84,"")</f>
        <v/>
      </c>
      <c r="D26" s="306" t="str">
        <f>IFERROR(+'MLL234 Monthly Ship'!$BY$85,"")</f>
        <v/>
      </c>
      <c r="F26" s="307">
        <f>+'MLL234 Monthly Ship'!$BY$161</f>
        <v>0</v>
      </c>
      <c r="H26" s="354">
        <f t="shared" si="0"/>
        <v>0</v>
      </c>
      <c r="I26" s="355"/>
      <c r="J26" s="354">
        <f>+'MLL234 Monthly Ship'!$BY$313</f>
        <v>0</v>
      </c>
      <c r="K26" s="355"/>
      <c r="L26" s="354">
        <f>+'MLL234 Monthly Ship'!$BY$237</f>
        <v>0</v>
      </c>
      <c r="M26" s="308"/>
      <c r="N26" s="308">
        <f t="shared" si="1"/>
        <v>0</v>
      </c>
      <c r="P26" s="300"/>
    </row>
    <row r="27" spans="1:16" ht="12.75" customHeight="1">
      <c r="A27" s="294">
        <f t="shared" si="2"/>
        <v>18</v>
      </c>
      <c r="B27" s="306" t="str">
        <f>IFERROR(+'MLL234 Monthly Ship'!$BZ$83,"")</f>
        <v/>
      </c>
      <c r="C27" s="306" t="str">
        <f>IFERROR(+'MLL234 Monthly Ship'!$BZ$84,"")</f>
        <v/>
      </c>
      <c r="D27" s="306" t="str">
        <f>IFERROR(+'MLL234 Monthly Ship'!$BZ$85,"")</f>
        <v/>
      </c>
      <c r="F27" s="307">
        <f>+'MLL234 Monthly Ship'!$BZ$161</f>
        <v>0</v>
      </c>
      <c r="H27" s="354">
        <f t="shared" si="0"/>
        <v>0</v>
      </c>
      <c r="I27" s="355"/>
      <c r="J27" s="354">
        <f>+'MLL234 Monthly Ship'!$BZ$313</f>
        <v>0</v>
      </c>
      <c r="K27" s="355"/>
      <c r="L27" s="354">
        <f>+'MLL234 Monthly Ship'!$BZ$237</f>
        <v>0</v>
      </c>
      <c r="M27" s="308"/>
      <c r="N27" s="308">
        <f t="shared" si="1"/>
        <v>0</v>
      </c>
      <c r="P27" s="300"/>
    </row>
    <row r="28" spans="1:16" ht="12.75" customHeight="1">
      <c r="A28" s="294">
        <f t="shared" si="2"/>
        <v>19</v>
      </c>
      <c r="B28" s="306" t="str">
        <f>IFERROR(+'MLL234 Monthly Ship'!$CA$83,"")</f>
        <v/>
      </c>
      <c r="C28" s="306" t="str">
        <f>IFERROR(+'MLL234 Monthly Ship'!$CA$84,"")</f>
        <v/>
      </c>
      <c r="D28" s="306" t="str">
        <f>IFERROR(+'MLL234 Monthly Ship'!$CA$85,"")</f>
        <v/>
      </c>
      <c r="F28" s="307">
        <f>+'MLL234 Monthly Ship'!$CA$161</f>
        <v>0</v>
      </c>
      <c r="H28" s="354">
        <f t="shared" si="0"/>
        <v>0</v>
      </c>
      <c r="I28" s="355"/>
      <c r="J28" s="354">
        <f>+'MLL234 Monthly Ship'!$CA$313</f>
        <v>0</v>
      </c>
      <c r="K28" s="355"/>
      <c r="L28" s="354">
        <f>+'MLL234 Monthly Ship'!$CA$237</f>
        <v>0</v>
      </c>
      <c r="M28" s="308"/>
      <c r="N28" s="308">
        <f t="shared" si="1"/>
        <v>0</v>
      </c>
      <c r="P28" s="300"/>
    </row>
    <row r="29" spans="1:16" ht="12.75" customHeight="1">
      <c r="A29" s="294">
        <f t="shared" si="2"/>
        <v>20</v>
      </c>
      <c r="B29" s="306" t="str">
        <f>IFERROR(+'MLL234 Monthly Ship'!$CB$83,"")</f>
        <v/>
      </c>
      <c r="C29" s="306" t="str">
        <f>IFERROR(+'MLL234 Monthly Ship'!$CB$84,"")</f>
        <v/>
      </c>
      <c r="D29" s="306" t="str">
        <f>IFERROR(+'MLL234 Monthly Ship'!$CB$85,"")</f>
        <v/>
      </c>
      <c r="F29" s="307">
        <f>+'MLL234 Monthly Ship'!$CB$161</f>
        <v>0</v>
      </c>
      <c r="H29" s="354">
        <f t="shared" si="0"/>
        <v>0</v>
      </c>
      <c r="I29" s="355"/>
      <c r="J29" s="354">
        <f>+'MLL234 Monthly Ship'!$CB$313</f>
        <v>0</v>
      </c>
      <c r="K29" s="355"/>
      <c r="L29" s="354">
        <f>+'MLL234 Monthly Ship'!$CB$237</f>
        <v>0</v>
      </c>
      <c r="M29" s="308"/>
      <c r="N29" s="308">
        <f t="shared" si="1"/>
        <v>0</v>
      </c>
      <c r="P29" s="300"/>
    </row>
    <row r="30" spans="1:16" ht="12.75" customHeight="1">
      <c r="A30" s="294">
        <f t="shared" si="2"/>
        <v>21</v>
      </c>
      <c r="B30" s="306" t="str">
        <f>IFERROR(+'MLL234 Monthly Ship'!$CC$83,"")</f>
        <v/>
      </c>
      <c r="C30" s="306" t="str">
        <f>IFERROR(+'MLL234 Monthly Ship'!$CC$84,"")</f>
        <v/>
      </c>
      <c r="D30" s="306" t="str">
        <f>IFERROR(+'MLL234 Monthly Ship'!$CC$85,"")</f>
        <v/>
      </c>
      <c r="F30" s="307">
        <f>+'MLL234 Monthly Ship'!$CC$161</f>
        <v>0</v>
      </c>
      <c r="H30" s="354">
        <f t="shared" si="0"/>
        <v>0</v>
      </c>
      <c r="I30" s="355"/>
      <c r="J30" s="354">
        <f>+'MLL234 Monthly Ship'!$CC$313</f>
        <v>0</v>
      </c>
      <c r="K30" s="355"/>
      <c r="L30" s="354">
        <f>+'MLL234 Monthly Ship'!$CC$237</f>
        <v>0</v>
      </c>
      <c r="M30" s="308"/>
      <c r="N30" s="308">
        <f t="shared" si="1"/>
        <v>0</v>
      </c>
      <c r="P30" s="300"/>
    </row>
    <row r="31" spans="1:16" ht="12.75" customHeight="1">
      <c r="A31" s="294">
        <f t="shared" si="2"/>
        <v>22</v>
      </c>
      <c r="B31" s="306" t="str">
        <f>IFERROR(+'MLL234 Monthly Ship'!$CD$83,"")</f>
        <v/>
      </c>
      <c r="C31" s="306" t="str">
        <f>IFERROR(+'MLL234 Monthly Ship'!$CD$84,"")</f>
        <v/>
      </c>
      <c r="D31" s="306" t="str">
        <f>IFERROR(+'MLL234 Monthly Ship'!$CD$85,"")</f>
        <v/>
      </c>
      <c r="F31" s="307">
        <f>+'MLL234 Monthly Ship'!$CD$161</f>
        <v>0</v>
      </c>
      <c r="H31" s="354">
        <f t="shared" si="0"/>
        <v>0</v>
      </c>
      <c r="I31" s="355"/>
      <c r="J31" s="354">
        <f>+'MLL234 Monthly Ship'!$CD$313</f>
        <v>0</v>
      </c>
      <c r="K31" s="355"/>
      <c r="L31" s="354">
        <f>+'MLL234 Monthly Ship'!$CD$237</f>
        <v>0</v>
      </c>
      <c r="M31" s="308"/>
      <c r="N31" s="308">
        <f t="shared" si="1"/>
        <v>0</v>
      </c>
      <c r="P31" s="300"/>
    </row>
    <row r="32" spans="1:16" ht="12.75" customHeight="1">
      <c r="A32" s="294">
        <f t="shared" si="2"/>
        <v>23</v>
      </c>
      <c r="B32" s="306" t="str">
        <f>IFERROR(+'MLL234 Monthly Ship'!$CE$83,"")</f>
        <v/>
      </c>
      <c r="C32" s="306" t="str">
        <f>IFERROR(+'MLL234 Monthly Ship'!$CE$84,"")</f>
        <v/>
      </c>
      <c r="D32" s="306" t="str">
        <f>IFERROR(+'MLL234 Monthly Ship'!$CE$85,"")</f>
        <v/>
      </c>
      <c r="F32" s="307">
        <f>+'MLL234 Monthly Ship'!$CE$161</f>
        <v>0</v>
      </c>
      <c r="H32" s="354">
        <f t="shared" si="0"/>
        <v>0</v>
      </c>
      <c r="I32" s="355"/>
      <c r="J32" s="354">
        <f>+'MLL234 Monthly Ship'!$CE$313</f>
        <v>0</v>
      </c>
      <c r="K32" s="355"/>
      <c r="L32" s="354">
        <f>+'MLL234 Monthly Ship'!$CE$237</f>
        <v>0</v>
      </c>
      <c r="M32" s="308"/>
      <c r="N32" s="308">
        <f t="shared" si="1"/>
        <v>0</v>
      </c>
      <c r="P32" s="300"/>
    </row>
    <row r="33" spans="1:16" ht="12.75" customHeight="1">
      <c r="A33" s="294">
        <f t="shared" si="2"/>
        <v>24</v>
      </c>
      <c r="B33" s="306" t="str">
        <f>IFERROR(+'MLL234 Monthly Ship'!$CF$83,"")</f>
        <v/>
      </c>
      <c r="C33" s="306" t="str">
        <f>IFERROR(+'MLL234 Monthly Ship'!$CF$84,"")</f>
        <v/>
      </c>
      <c r="D33" s="306" t="str">
        <f>IFERROR(+'MLL234 Monthly Ship'!$CF$85,"")</f>
        <v/>
      </c>
      <c r="F33" s="307">
        <f>+'MLL234 Monthly Ship'!$CF$161</f>
        <v>0</v>
      </c>
      <c r="H33" s="354">
        <f t="shared" si="0"/>
        <v>0</v>
      </c>
      <c r="I33" s="355"/>
      <c r="J33" s="354">
        <f>+'MLL234 Monthly Ship'!$CF$313</f>
        <v>0</v>
      </c>
      <c r="K33" s="355"/>
      <c r="L33" s="354">
        <f>+'MLL234 Monthly Ship'!$CF$237</f>
        <v>0</v>
      </c>
      <c r="M33" s="308"/>
      <c r="N33" s="308">
        <f t="shared" si="1"/>
        <v>0</v>
      </c>
      <c r="P33" s="300"/>
    </row>
    <row r="34" spans="1:16" ht="12.75" customHeight="1">
      <c r="A34" s="294">
        <f t="shared" si="2"/>
        <v>25</v>
      </c>
      <c r="B34" s="306" t="str">
        <f>IFERROR(+'MLL234 Monthly Ship'!$CG$83,"")</f>
        <v/>
      </c>
      <c r="C34" s="306" t="str">
        <f>IFERROR(+'MLL234 Monthly Ship'!$CG$84,"")</f>
        <v/>
      </c>
      <c r="D34" s="306" t="str">
        <f>IFERROR(+'MLL234 Monthly Ship'!$CG$85,"")</f>
        <v/>
      </c>
      <c r="F34" s="307">
        <f>+'MLL234 Monthly Ship'!$CG$161</f>
        <v>0</v>
      </c>
      <c r="H34" s="354">
        <f t="shared" si="0"/>
        <v>0</v>
      </c>
      <c r="I34" s="355"/>
      <c r="J34" s="354">
        <f>+'MLL234 Monthly Ship'!$CG$313</f>
        <v>0</v>
      </c>
      <c r="K34" s="355"/>
      <c r="L34" s="354">
        <f>+'MLL234 Monthly Ship'!$CG$237</f>
        <v>0</v>
      </c>
      <c r="M34" s="308"/>
      <c r="N34" s="308">
        <f t="shared" si="1"/>
        <v>0</v>
      </c>
      <c r="P34" s="300"/>
    </row>
    <row r="35" spans="1:16" ht="12.75" customHeight="1">
      <c r="A35" s="294">
        <f t="shared" si="2"/>
        <v>26</v>
      </c>
      <c r="B35" s="306" t="str">
        <f>IFERROR(+'MLL234 Monthly Ship'!$CH$83,"")</f>
        <v/>
      </c>
      <c r="C35" s="306" t="str">
        <f>IFERROR(+'MLL234 Monthly Ship'!$CH$84,"")</f>
        <v/>
      </c>
      <c r="D35" s="306" t="str">
        <f>IFERROR(+'MLL234 Monthly Ship'!$CH$85,"")</f>
        <v/>
      </c>
      <c r="F35" s="307">
        <f>+'MLL234 Monthly Ship'!$CH$161</f>
        <v>0</v>
      </c>
      <c r="H35" s="354">
        <f t="shared" si="0"/>
        <v>0</v>
      </c>
      <c r="I35" s="355"/>
      <c r="J35" s="354">
        <f>+'MLL234 Monthly Ship'!$CH$313</f>
        <v>0</v>
      </c>
      <c r="K35" s="355"/>
      <c r="L35" s="354">
        <f>+'MLL234 Monthly Ship'!$CH$237</f>
        <v>0</v>
      </c>
      <c r="M35" s="308"/>
      <c r="N35" s="308">
        <f t="shared" si="1"/>
        <v>0</v>
      </c>
      <c r="P35" s="300"/>
    </row>
    <row r="36" spans="1:16" ht="12.75" customHeight="1">
      <c r="A36" s="294">
        <f t="shared" si="2"/>
        <v>27</v>
      </c>
      <c r="B36" s="306" t="str">
        <f>IFERROR(+'MLL234 Monthly Ship'!$CI$83,"")</f>
        <v/>
      </c>
      <c r="C36" s="306" t="str">
        <f>IFERROR(+'MLL234 Monthly Ship'!$CI$84,"")</f>
        <v/>
      </c>
      <c r="D36" s="306" t="str">
        <f>IFERROR(+'MLL234 Monthly Ship'!$CI$85,"")</f>
        <v/>
      </c>
      <c r="F36" s="307">
        <f>+'MLL234 Monthly Ship'!$CI$161</f>
        <v>0</v>
      </c>
      <c r="H36" s="354">
        <f t="shared" si="0"/>
        <v>0</v>
      </c>
      <c r="I36" s="355"/>
      <c r="J36" s="354">
        <f>+'MLL234 Monthly Ship'!$CI$313</f>
        <v>0</v>
      </c>
      <c r="K36" s="355"/>
      <c r="L36" s="354">
        <f>+'MLL234 Monthly Ship'!$CI$237</f>
        <v>0</v>
      </c>
      <c r="M36" s="308"/>
      <c r="N36" s="308">
        <f t="shared" si="1"/>
        <v>0</v>
      </c>
      <c r="P36" s="300"/>
    </row>
    <row r="37" spans="1:16" ht="12.75" customHeight="1">
      <c r="A37" s="294">
        <f t="shared" si="2"/>
        <v>28</v>
      </c>
      <c r="B37" s="306" t="str">
        <f>IFERROR(+'MLL234 Monthly Ship'!$CJ$83,"")</f>
        <v/>
      </c>
      <c r="C37" s="306" t="str">
        <f>IFERROR(+'MLL234 Monthly Ship'!$CJ$84,"")</f>
        <v/>
      </c>
      <c r="D37" s="306" t="str">
        <f>IFERROR(+'MLL234 Monthly Ship'!$CJ$85,"")</f>
        <v/>
      </c>
      <c r="F37" s="307">
        <f>+'MLL234 Monthly Ship'!$CJ$161</f>
        <v>0</v>
      </c>
      <c r="H37" s="354">
        <f t="shared" si="0"/>
        <v>0</v>
      </c>
      <c r="I37" s="355"/>
      <c r="J37" s="354">
        <f>+'MLL234 Monthly Ship'!$CJ$313</f>
        <v>0</v>
      </c>
      <c r="K37" s="355"/>
      <c r="L37" s="354">
        <f>+'MLL234 Monthly Ship'!$CJ$237</f>
        <v>0</v>
      </c>
      <c r="M37" s="308"/>
      <c r="N37" s="308">
        <f t="shared" si="1"/>
        <v>0</v>
      </c>
      <c r="P37" s="300"/>
    </row>
    <row r="38" spans="1:16" ht="12.75" customHeight="1">
      <c r="A38" s="294">
        <f t="shared" si="2"/>
        <v>29</v>
      </c>
      <c r="B38" s="306" t="str">
        <f>IFERROR(+'MLL234 Monthly Ship'!$CK$83,"")</f>
        <v/>
      </c>
      <c r="C38" s="306" t="str">
        <f>IFERROR(+'MLL234 Monthly Ship'!$CK$84,"")</f>
        <v/>
      </c>
      <c r="D38" s="306" t="str">
        <f>IFERROR(+'MLL234 Monthly Ship'!$CK$85,"")</f>
        <v/>
      </c>
      <c r="F38" s="307">
        <f>+'MLL234 Monthly Ship'!$CK$161</f>
        <v>0</v>
      </c>
      <c r="H38" s="354">
        <f t="shared" si="0"/>
        <v>0</v>
      </c>
      <c r="I38" s="355"/>
      <c r="J38" s="354">
        <f>+'MLL234 Monthly Ship'!$CK$313</f>
        <v>0</v>
      </c>
      <c r="K38" s="355"/>
      <c r="L38" s="354">
        <f>+'MLL234 Monthly Ship'!$CK$237</f>
        <v>0</v>
      </c>
      <c r="M38" s="308"/>
      <c r="N38" s="308">
        <f t="shared" si="1"/>
        <v>0</v>
      </c>
      <c r="P38" s="300"/>
    </row>
    <row r="39" spans="1:16" ht="12.75" customHeight="1">
      <c r="A39" s="294">
        <f t="shared" si="2"/>
        <v>30</v>
      </c>
      <c r="B39" s="306" t="str">
        <f>IFERROR(+'MLL234 Monthly Ship'!$CL$83,"")</f>
        <v/>
      </c>
      <c r="C39" s="306" t="str">
        <f>IFERROR(+'MLL234 Monthly Ship'!$CL$84,"")</f>
        <v/>
      </c>
      <c r="D39" s="306" t="str">
        <f>IFERROR(+'MLL234 Monthly Ship'!$CL$85,"")</f>
        <v/>
      </c>
      <c r="F39" s="307">
        <f>+'MLL234 Monthly Ship'!$CL$161</f>
        <v>0</v>
      </c>
      <c r="H39" s="354">
        <f t="shared" si="0"/>
        <v>0</v>
      </c>
      <c r="I39" s="355"/>
      <c r="J39" s="354">
        <f>+'MLL234 Monthly Ship'!$CL$313</f>
        <v>0</v>
      </c>
      <c r="K39" s="355"/>
      <c r="L39" s="354">
        <f>+'MLL234 Monthly Ship'!$CL$237</f>
        <v>0</v>
      </c>
      <c r="M39" s="308"/>
      <c r="N39" s="308">
        <f t="shared" si="1"/>
        <v>0</v>
      </c>
      <c r="P39" s="300"/>
    </row>
    <row r="40" spans="1:16" ht="12.75" customHeight="1">
      <c r="A40" s="294">
        <f t="shared" si="2"/>
        <v>31</v>
      </c>
      <c r="B40" s="306" t="str">
        <f>IFERROR(+'MLL234 Monthly Ship'!$CM$83,"")</f>
        <v/>
      </c>
      <c r="C40" s="306" t="str">
        <f>IFERROR(+'MLL234 Monthly Ship'!$CM$84,"")</f>
        <v/>
      </c>
      <c r="D40" s="306" t="str">
        <f>IFERROR(+'MLL234 Monthly Ship'!$CM$85,"")</f>
        <v/>
      </c>
      <c r="F40" s="307">
        <f>+'MLL234 Monthly Ship'!$CM$161</f>
        <v>0</v>
      </c>
      <c r="H40" s="354">
        <f t="shared" si="0"/>
        <v>0</v>
      </c>
      <c r="I40" s="355"/>
      <c r="J40" s="354">
        <f>+'MLL234 Monthly Ship'!$CM$313</f>
        <v>0</v>
      </c>
      <c r="K40" s="355"/>
      <c r="L40" s="354">
        <f>+'MLL234 Monthly Ship'!$CM$237</f>
        <v>0</v>
      </c>
      <c r="M40" s="308"/>
      <c r="N40" s="308">
        <f t="shared" si="1"/>
        <v>0</v>
      </c>
      <c r="P40" s="300"/>
    </row>
    <row r="41" spans="1:16" ht="12.75" customHeight="1">
      <c r="A41" s="294">
        <f t="shared" si="2"/>
        <v>32</v>
      </c>
      <c r="B41" s="306" t="str">
        <f>IFERROR(+'MLL234 Monthly Ship'!$CN$83,"")</f>
        <v/>
      </c>
      <c r="C41" s="306" t="str">
        <f>IFERROR(+'MLL234 Monthly Ship'!$CN$84,"")</f>
        <v/>
      </c>
      <c r="D41" s="306" t="str">
        <f>IFERROR(+'MLL234 Monthly Ship'!$CN$85,"")</f>
        <v/>
      </c>
      <c r="F41" s="307">
        <f>+'MLL234 Monthly Ship'!$CN$161</f>
        <v>0</v>
      </c>
      <c r="H41" s="354">
        <f t="shared" si="0"/>
        <v>0</v>
      </c>
      <c r="I41" s="355"/>
      <c r="J41" s="354">
        <f>+'MLL234 Monthly Ship'!$CN$313</f>
        <v>0</v>
      </c>
      <c r="K41" s="355"/>
      <c r="L41" s="354">
        <f>+'MLL234 Monthly Ship'!$CN$237</f>
        <v>0</v>
      </c>
      <c r="M41" s="308"/>
      <c r="N41" s="308">
        <f t="shared" si="1"/>
        <v>0</v>
      </c>
      <c r="P41" s="300"/>
    </row>
    <row r="42" spans="1:16" ht="12.75" customHeight="1">
      <c r="A42" s="294">
        <f t="shared" si="2"/>
        <v>33</v>
      </c>
      <c r="B42" s="306" t="str">
        <f>IFERROR(+'MLL234 Monthly Ship'!$CO$83,"")</f>
        <v/>
      </c>
      <c r="C42" s="306" t="str">
        <f>IFERROR(+'MLL234 Monthly Ship'!$CO$84,"")</f>
        <v/>
      </c>
      <c r="D42" s="306" t="str">
        <f>IFERROR(+'MLL234 Monthly Ship'!$CO$85,"")</f>
        <v/>
      </c>
      <c r="F42" s="307">
        <f>+'MLL234 Monthly Ship'!$CO$161</f>
        <v>0</v>
      </c>
      <c r="H42" s="354">
        <f t="shared" si="0"/>
        <v>0</v>
      </c>
      <c r="I42" s="355"/>
      <c r="J42" s="354">
        <f>+'MLL234 Monthly Ship'!$CO$313</f>
        <v>0</v>
      </c>
      <c r="K42" s="355"/>
      <c r="L42" s="354">
        <f>+'MLL234 Monthly Ship'!$CO$237</f>
        <v>0</v>
      </c>
      <c r="M42" s="308"/>
      <c r="N42" s="308">
        <f t="shared" si="1"/>
        <v>0</v>
      </c>
      <c r="P42" s="300"/>
    </row>
    <row r="43" spans="1:16" ht="12.75" customHeight="1">
      <c r="A43" s="294">
        <f t="shared" si="2"/>
        <v>34</v>
      </c>
      <c r="B43" s="306" t="str">
        <f>IFERROR(+'MLL234 Monthly Ship'!$CP$83,"")</f>
        <v/>
      </c>
      <c r="C43" s="306" t="str">
        <f>IFERROR(+'MLL234 Monthly Ship'!$CP$84,"")</f>
        <v/>
      </c>
      <c r="D43" s="306" t="str">
        <f>IFERROR(+'MLL234 Monthly Ship'!$CP$85,"")</f>
        <v/>
      </c>
      <c r="F43" s="307">
        <f>+'MLL234 Monthly Ship'!$CP$161</f>
        <v>0</v>
      </c>
      <c r="H43" s="354">
        <f t="shared" si="0"/>
        <v>0</v>
      </c>
      <c r="I43" s="355"/>
      <c r="J43" s="354">
        <f>+'MLL234 Monthly Ship'!$CP$313</f>
        <v>0</v>
      </c>
      <c r="K43" s="355"/>
      <c r="L43" s="354">
        <f>+'MLL234 Monthly Ship'!$CP$237</f>
        <v>0</v>
      </c>
      <c r="M43" s="308"/>
      <c r="N43" s="308">
        <f t="shared" si="1"/>
        <v>0</v>
      </c>
      <c r="P43" s="300"/>
    </row>
    <row r="44" spans="1:16" ht="12.75" customHeight="1">
      <c r="A44" s="294">
        <f t="shared" ref="A44:A59" si="3">1+A43</f>
        <v>35</v>
      </c>
      <c r="B44" s="306" t="str">
        <f>IFERROR(+'MLL234 Monthly Ship'!$CQ$83,"")</f>
        <v/>
      </c>
      <c r="C44" s="306" t="str">
        <f>IFERROR(+'MLL234 Monthly Ship'!$CQ$84,"")</f>
        <v/>
      </c>
      <c r="D44" s="306" t="str">
        <f>IFERROR(+'MLL234 Monthly Ship'!$CQ$85,"")</f>
        <v/>
      </c>
      <c r="F44" s="307">
        <f>+'MLL234 Monthly Ship'!$CQ$161</f>
        <v>0</v>
      </c>
      <c r="H44" s="354">
        <f t="shared" ref="H44:H58" si="4">+J44+L44</f>
        <v>0</v>
      </c>
      <c r="I44" s="355"/>
      <c r="J44" s="354">
        <f>+'MLL234 Monthly Ship'!$CQ$313</f>
        <v>0</v>
      </c>
      <c r="K44" s="355"/>
      <c r="L44" s="354">
        <f>+'MLL234 Monthly Ship'!$CQ$237</f>
        <v>0</v>
      </c>
      <c r="M44" s="308"/>
      <c r="N44" s="308">
        <f t="shared" ref="N44:N58" si="5">+L44*M44</f>
        <v>0</v>
      </c>
      <c r="P44" s="300"/>
    </row>
    <row r="45" spans="1:16" ht="12.75" customHeight="1">
      <c r="A45" s="294">
        <f t="shared" si="3"/>
        <v>36</v>
      </c>
      <c r="B45" s="306" t="str">
        <f>IFERROR(+'MLL234 Monthly Ship'!$CR$83,"")</f>
        <v/>
      </c>
      <c r="C45" s="306" t="str">
        <f>IFERROR(+'MLL234 Monthly Ship'!$CR$84,"")</f>
        <v/>
      </c>
      <c r="D45" s="306" t="str">
        <f>IFERROR(+'MLL234 Monthly Ship'!$CR$85,"")</f>
        <v/>
      </c>
      <c r="F45" s="307">
        <f>+'MLL234 Monthly Ship'!$CR$161</f>
        <v>0</v>
      </c>
      <c r="H45" s="354">
        <f t="shared" si="4"/>
        <v>0</v>
      </c>
      <c r="I45" s="355"/>
      <c r="J45" s="354">
        <f>+'MLL234 Monthly Ship'!$CR$313</f>
        <v>0</v>
      </c>
      <c r="K45" s="355"/>
      <c r="L45" s="354">
        <f>+'MLL234 Monthly Ship'!$CR$237</f>
        <v>0</v>
      </c>
      <c r="M45" s="308"/>
      <c r="N45" s="308">
        <f t="shared" si="5"/>
        <v>0</v>
      </c>
      <c r="P45" s="300"/>
    </row>
    <row r="46" spans="1:16" ht="12.75" customHeight="1">
      <c r="A46" s="294">
        <f t="shared" si="3"/>
        <v>37</v>
      </c>
      <c r="B46" s="306" t="str">
        <f>IFERROR(+'MLL234 Monthly Ship'!$CS$83,"")</f>
        <v/>
      </c>
      <c r="C46" s="306" t="str">
        <f>IFERROR(+'MLL234 Monthly Ship'!$CS$84,"")</f>
        <v/>
      </c>
      <c r="D46" s="306" t="str">
        <f>IFERROR(+'MLL234 Monthly Ship'!$CS$85,"")</f>
        <v/>
      </c>
      <c r="F46" s="307">
        <f>+'MLL234 Monthly Ship'!$CS$161</f>
        <v>0</v>
      </c>
      <c r="H46" s="354">
        <f t="shared" si="4"/>
        <v>0</v>
      </c>
      <c r="I46" s="355"/>
      <c r="J46" s="354">
        <f>+'MLL234 Monthly Ship'!$CS$313</f>
        <v>0</v>
      </c>
      <c r="K46" s="355"/>
      <c r="L46" s="354">
        <f>+'MLL234 Monthly Ship'!$CS$237</f>
        <v>0</v>
      </c>
      <c r="M46" s="308"/>
      <c r="N46" s="308">
        <f t="shared" si="5"/>
        <v>0</v>
      </c>
      <c r="P46" s="300"/>
    </row>
    <row r="47" spans="1:16" ht="12.75" customHeight="1">
      <c r="A47" s="294">
        <f t="shared" si="3"/>
        <v>38</v>
      </c>
      <c r="B47" s="306" t="str">
        <f>IFERROR(+'MLL234 Monthly Ship'!$CT$83,"")</f>
        <v/>
      </c>
      <c r="C47" s="306" t="str">
        <f>IFERROR(+'MLL234 Monthly Ship'!$CT$84,"")</f>
        <v/>
      </c>
      <c r="D47" s="306" t="str">
        <f>IFERROR(+'MLL234 Monthly Ship'!$CT$85,"")</f>
        <v/>
      </c>
      <c r="F47" s="307">
        <f>+'MLL234 Monthly Ship'!$CT$161</f>
        <v>0</v>
      </c>
      <c r="H47" s="354">
        <f t="shared" si="4"/>
        <v>0</v>
      </c>
      <c r="I47" s="355"/>
      <c r="J47" s="354">
        <f>+'MLL234 Monthly Ship'!$CT$313</f>
        <v>0</v>
      </c>
      <c r="K47" s="355"/>
      <c r="L47" s="354">
        <f>+'MLL234 Monthly Ship'!$CT$237</f>
        <v>0</v>
      </c>
      <c r="M47" s="308"/>
      <c r="N47" s="308">
        <f t="shared" si="5"/>
        <v>0</v>
      </c>
      <c r="P47" s="300"/>
    </row>
    <row r="48" spans="1:16" ht="12.75" customHeight="1">
      <c r="A48" s="294">
        <f t="shared" si="3"/>
        <v>39</v>
      </c>
      <c r="B48" s="306" t="str">
        <f>IFERROR(+'MLL234 Monthly Ship'!$CU$83,"")</f>
        <v/>
      </c>
      <c r="C48" s="306" t="str">
        <f>IFERROR(+'MLL234 Monthly Ship'!$CU$84,"")</f>
        <v/>
      </c>
      <c r="D48" s="306" t="str">
        <f>IFERROR(+'MLL234 Monthly Ship'!$CU$85,"")</f>
        <v/>
      </c>
      <c r="F48" s="307">
        <f>+'MLL234 Monthly Ship'!$CU$161</f>
        <v>0</v>
      </c>
      <c r="H48" s="354">
        <f t="shared" si="4"/>
        <v>0</v>
      </c>
      <c r="I48" s="355"/>
      <c r="J48" s="354">
        <f>+'MLL234 Monthly Ship'!$CU$313</f>
        <v>0</v>
      </c>
      <c r="K48" s="355"/>
      <c r="L48" s="354">
        <f>+'MLL234 Monthly Ship'!$CU$237</f>
        <v>0</v>
      </c>
      <c r="M48" s="308"/>
      <c r="N48" s="308">
        <f t="shared" si="5"/>
        <v>0</v>
      </c>
      <c r="P48" s="300"/>
    </row>
    <row r="49" spans="1:16" ht="12.75" customHeight="1">
      <c r="A49" s="294">
        <f t="shared" si="3"/>
        <v>40</v>
      </c>
      <c r="B49" s="306" t="str">
        <f>IFERROR(+'MLL234 Monthly Ship'!$CV$83,"")</f>
        <v/>
      </c>
      <c r="C49" s="306" t="str">
        <f>IFERROR(+'MLL234 Monthly Ship'!$CV$84,"")</f>
        <v/>
      </c>
      <c r="D49" s="306" t="str">
        <f>IFERROR(+'MLL234 Monthly Ship'!$CV$85,"")</f>
        <v/>
      </c>
      <c r="F49" s="307">
        <f>+'MLL234 Monthly Ship'!$CV$161</f>
        <v>0</v>
      </c>
      <c r="H49" s="354">
        <f t="shared" si="4"/>
        <v>0</v>
      </c>
      <c r="I49" s="355"/>
      <c r="J49" s="354">
        <f>+'MLL234 Monthly Ship'!$CV$313</f>
        <v>0</v>
      </c>
      <c r="K49" s="355"/>
      <c r="L49" s="354">
        <f>+'MLL234 Monthly Ship'!$CV$237</f>
        <v>0</v>
      </c>
      <c r="M49" s="308"/>
      <c r="N49" s="308">
        <f t="shared" si="5"/>
        <v>0</v>
      </c>
      <c r="P49" s="300"/>
    </row>
    <row r="50" spans="1:16" ht="12.75" customHeight="1">
      <c r="A50" s="294">
        <f t="shared" si="3"/>
        <v>41</v>
      </c>
      <c r="B50" s="306" t="str">
        <f>IFERROR(+'MLL234 Monthly Ship'!$CW$83,"")</f>
        <v/>
      </c>
      <c r="C50" s="306" t="str">
        <f>IFERROR(+'MLL234 Monthly Ship'!$CW$84,"")</f>
        <v/>
      </c>
      <c r="D50" s="306" t="str">
        <f>IFERROR(+'MLL234 Monthly Ship'!$CW$85,"")</f>
        <v/>
      </c>
      <c r="F50" s="307">
        <f>+'MLL234 Monthly Ship'!$CW$161</f>
        <v>0</v>
      </c>
      <c r="H50" s="354">
        <f t="shared" si="4"/>
        <v>0</v>
      </c>
      <c r="I50" s="355"/>
      <c r="J50" s="354">
        <f>+'MLL234 Monthly Ship'!$CW$313</f>
        <v>0</v>
      </c>
      <c r="K50" s="355"/>
      <c r="L50" s="354">
        <f>+'MLL234 Monthly Ship'!$CW$237</f>
        <v>0</v>
      </c>
      <c r="M50" s="308"/>
      <c r="N50" s="308">
        <f t="shared" si="5"/>
        <v>0</v>
      </c>
      <c r="P50" s="300"/>
    </row>
    <row r="51" spans="1:16" ht="12.75" customHeight="1">
      <c r="A51" s="294">
        <f t="shared" si="3"/>
        <v>42</v>
      </c>
      <c r="B51" s="306" t="str">
        <f>IFERROR(+'MLL234 Monthly Ship'!$CX$83,"")</f>
        <v/>
      </c>
      <c r="C51" s="306" t="str">
        <f>IFERROR(+'MLL234 Monthly Ship'!$CX$84,"")</f>
        <v/>
      </c>
      <c r="D51" s="306" t="str">
        <f>IFERROR(+'MLL234 Monthly Ship'!$CX$85,"")</f>
        <v/>
      </c>
      <c r="F51" s="307">
        <f>+'MLL234 Monthly Ship'!$CX$161</f>
        <v>0</v>
      </c>
      <c r="H51" s="354">
        <f t="shared" si="4"/>
        <v>0</v>
      </c>
      <c r="I51" s="355"/>
      <c r="J51" s="354">
        <f>+'MLL234 Monthly Ship'!$CX$313</f>
        <v>0</v>
      </c>
      <c r="K51" s="355"/>
      <c r="L51" s="354">
        <f>+'MLL234 Monthly Ship'!$CX$237</f>
        <v>0</v>
      </c>
      <c r="M51" s="308"/>
      <c r="N51" s="308">
        <f t="shared" si="5"/>
        <v>0</v>
      </c>
      <c r="P51" s="300"/>
    </row>
    <row r="52" spans="1:16" ht="12.75" customHeight="1">
      <c r="A52" s="294">
        <f t="shared" si="3"/>
        <v>43</v>
      </c>
      <c r="B52" s="306" t="str">
        <f>IFERROR(+'MLL234 Monthly Ship'!$CY$83,"")</f>
        <v/>
      </c>
      <c r="C52" s="306" t="str">
        <f>IFERROR(+'MLL234 Monthly Ship'!$CY$84,"")</f>
        <v/>
      </c>
      <c r="D52" s="306" t="str">
        <f>IFERROR(+'MLL234 Monthly Ship'!$CY$85,"")</f>
        <v/>
      </c>
      <c r="F52" s="307">
        <f>+'MLL234 Monthly Ship'!$CY$161</f>
        <v>0</v>
      </c>
      <c r="H52" s="354">
        <f t="shared" si="4"/>
        <v>0</v>
      </c>
      <c r="I52" s="355"/>
      <c r="J52" s="354">
        <f>+'MLL234 Monthly Ship'!$CY$313</f>
        <v>0</v>
      </c>
      <c r="K52" s="355"/>
      <c r="L52" s="354">
        <f>+'MLL234 Monthly Ship'!$CY$237</f>
        <v>0</v>
      </c>
      <c r="M52" s="308"/>
      <c r="N52" s="308">
        <f t="shared" si="5"/>
        <v>0</v>
      </c>
      <c r="P52" s="300"/>
    </row>
    <row r="53" spans="1:16" ht="12.75" customHeight="1">
      <c r="A53" s="294">
        <f t="shared" si="3"/>
        <v>44</v>
      </c>
      <c r="B53" s="306" t="str">
        <f>IFERROR(+'MLL234 Monthly Ship'!$CZ$83,"")</f>
        <v/>
      </c>
      <c r="C53" s="306" t="str">
        <f>IFERROR(+'MLL234 Monthly Ship'!$CZ$84,"")</f>
        <v/>
      </c>
      <c r="D53" s="306" t="str">
        <f>IFERROR(+'MLL234 Monthly Ship'!$CZ$85,"")</f>
        <v/>
      </c>
      <c r="F53" s="307">
        <f>+'MLL234 Monthly Ship'!$CZ$161</f>
        <v>0</v>
      </c>
      <c r="H53" s="354">
        <f t="shared" si="4"/>
        <v>0</v>
      </c>
      <c r="I53" s="355"/>
      <c r="J53" s="354">
        <f>+'MLL234 Monthly Ship'!$CZ$313</f>
        <v>0</v>
      </c>
      <c r="K53" s="355"/>
      <c r="L53" s="354">
        <f>+'MLL234 Monthly Ship'!$CZ$237</f>
        <v>0</v>
      </c>
      <c r="M53" s="308"/>
      <c r="N53" s="308">
        <f t="shared" si="5"/>
        <v>0</v>
      </c>
      <c r="P53" s="300"/>
    </row>
    <row r="54" spans="1:16" ht="12.75" customHeight="1">
      <c r="A54" s="294">
        <f t="shared" si="3"/>
        <v>45</v>
      </c>
      <c r="B54" s="306" t="str">
        <f>IFERROR(+'MLL234 Monthly Ship'!$DA$83,"")</f>
        <v/>
      </c>
      <c r="C54" s="306" t="str">
        <f>IFERROR(+'MLL234 Monthly Ship'!$DA$84,"")</f>
        <v/>
      </c>
      <c r="D54" s="306" t="str">
        <f>IFERROR(+'MLL234 Monthly Ship'!$DA$85,"")</f>
        <v/>
      </c>
      <c r="F54" s="307">
        <f>+'MLL234 Monthly Ship'!$DA$161</f>
        <v>0</v>
      </c>
      <c r="H54" s="354">
        <f t="shared" si="4"/>
        <v>0</v>
      </c>
      <c r="I54" s="355"/>
      <c r="J54" s="354">
        <f>+'MLL234 Monthly Ship'!$DA$313</f>
        <v>0</v>
      </c>
      <c r="K54" s="355"/>
      <c r="L54" s="354">
        <f>+'MLL234 Monthly Ship'!$DA$237</f>
        <v>0</v>
      </c>
      <c r="M54" s="308"/>
      <c r="N54" s="308">
        <f t="shared" si="5"/>
        <v>0</v>
      </c>
      <c r="P54" s="300"/>
    </row>
    <row r="55" spans="1:16" ht="12.75" customHeight="1">
      <c r="A55" s="294">
        <f t="shared" si="3"/>
        <v>46</v>
      </c>
      <c r="B55" s="306" t="str">
        <f>IFERROR(+'MLL234 Monthly Ship'!$DB$83,"")</f>
        <v/>
      </c>
      <c r="C55" s="306" t="str">
        <f>IFERROR(+'MLL234 Monthly Ship'!$DB$84,"")</f>
        <v/>
      </c>
      <c r="D55" s="306" t="str">
        <f>IFERROR(+'MLL234 Monthly Ship'!$DB$85,"")</f>
        <v/>
      </c>
      <c r="F55" s="307">
        <f>+'MLL234 Monthly Ship'!$DB$161</f>
        <v>0</v>
      </c>
      <c r="H55" s="354">
        <f t="shared" si="4"/>
        <v>0</v>
      </c>
      <c r="I55" s="355"/>
      <c r="J55" s="354">
        <f>+'MLL234 Monthly Ship'!$DB$313</f>
        <v>0</v>
      </c>
      <c r="K55" s="355"/>
      <c r="L55" s="354">
        <f>+'MLL234 Monthly Ship'!$DB$237</f>
        <v>0</v>
      </c>
      <c r="M55" s="308"/>
      <c r="N55" s="308">
        <f t="shared" si="5"/>
        <v>0</v>
      </c>
      <c r="P55" s="300"/>
    </row>
    <row r="56" spans="1:16" ht="12.75" customHeight="1">
      <c r="A56" s="294">
        <f t="shared" si="3"/>
        <v>47</v>
      </c>
      <c r="B56" s="306" t="str">
        <f>IFERROR(+'MLL234 Monthly Ship'!$DC$83,"")</f>
        <v/>
      </c>
      <c r="C56" s="306" t="str">
        <f>IFERROR(+'MLL234 Monthly Ship'!$DC$84,"")</f>
        <v/>
      </c>
      <c r="D56" s="306" t="str">
        <f>IFERROR(+'MLL234 Monthly Ship'!$DC$85,"")</f>
        <v/>
      </c>
      <c r="F56" s="307">
        <f>+'MLL234 Monthly Ship'!$DC$161</f>
        <v>0</v>
      </c>
      <c r="H56" s="354">
        <f t="shared" si="4"/>
        <v>0</v>
      </c>
      <c r="I56" s="355"/>
      <c r="J56" s="354">
        <f>+'MLL234 Monthly Ship'!$DC$313</f>
        <v>0</v>
      </c>
      <c r="K56" s="355"/>
      <c r="L56" s="354">
        <f>+'MLL234 Monthly Ship'!$DC$237</f>
        <v>0</v>
      </c>
      <c r="M56" s="308"/>
      <c r="N56" s="308">
        <f t="shared" si="5"/>
        <v>0</v>
      </c>
      <c r="P56" s="300"/>
    </row>
    <row r="57" spans="1:16" ht="12.75" customHeight="1">
      <c r="A57" s="294">
        <f t="shared" si="3"/>
        <v>48</v>
      </c>
      <c r="B57" s="306" t="str">
        <f>IFERROR(+'MLL234 Monthly Ship'!$DD$83,"")</f>
        <v/>
      </c>
      <c r="C57" s="306" t="str">
        <f>IFERROR(+'MLL234 Monthly Ship'!$DD$84,"")</f>
        <v/>
      </c>
      <c r="D57" s="306" t="str">
        <f>IFERROR(+'MLL234 Monthly Ship'!$DD$85,"")</f>
        <v/>
      </c>
      <c r="F57" s="307">
        <f>+'MLL234 Monthly Ship'!$DD$161</f>
        <v>0</v>
      </c>
      <c r="H57" s="354">
        <f t="shared" si="4"/>
        <v>0</v>
      </c>
      <c r="I57" s="355"/>
      <c r="J57" s="354">
        <f>+'MLL234 Monthly Ship'!$DD$313</f>
        <v>0</v>
      </c>
      <c r="K57" s="355"/>
      <c r="L57" s="354">
        <f>+'MLL234 Monthly Ship'!$DD$237</f>
        <v>0</v>
      </c>
      <c r="M57" s="308"/>
      <c r="N57" s="308">
        <f t="shared" si="5"/>
        <v>0</v>
      </c>
      <c r="P57" s="300"/>
    </row>
    <row r="58" spans="1:16" ht="12.75" customHeight="1">
      <c r="A58" s="294">
        <f t="shared" si="3"/>
        <v>49</v>
      </c>
      <c r="B58" s="306" t="str">
        <f>IFERROR(+'MLL234 Monthly Ship'!$DE$83,"")</f>
        <v/>
      </c>
      <c r="C58" s="306" t="str">
        <f>IFERROR(+'MLL234 Monthly Ship'!$DE$84,"")</f>
        <v/>
      </c>
      <c r="D58" s="306" t="str">
        <f>IFERROR(+'MLL234 Monthly Ship'!$DE$85,"")</f>
        <v/>
      </c>
      <c r="F58" s="307">
        <f>+'MLL234 Monthly Ship'!$DE$161</f>
        <v>0</v>
      </c>
      <c r="H58" s="354">
        <f t="shared" si="4"/>
        <v>0</v>
      </c>
      <c r="I58" s="355"/>
      <c r="J58" s="354">
        <f>+'MLL234 Monthly Ship'!$DE$313</f>
        <v>0</v>
      </c>
      <c r="K58" s="355"/>
      <c r="L58" s="354">
        <f>+'MLL234 Monthly Ship'!$DE$237</f>
        <v>0</v>
      </c>
      <c r="M58" s="308"/>
      <c r="N58" s="308">
        <f t="shared" si="5"/>
        <v>0</v>
      </c>
      <c r="P58" s="300"/>
    </row>
    <row r="59" spans="1:16" ht="12.75" customHeight="1">
      <c r="A59" s="294">
        <f t="shared" si="3"/>
        <v>50</v>
      </c>
      <c r="B59" s="306" t="str">
        <f>IFERROR(+'MLL234 Monthly Ship'!$DF$83,"")</f>
        <v/>
      </c>
      <c r="C59" s="306" t="str">
        <f>IFERROR(+'MLL234 Monthly Ship'!$DF$84,"")</f>
        <v/>
      </c>
      <c r="D59" s="306" t="str">
        <f>IFERROR(+'MLL234 Monthly Ship'!$DF$85,"")</f>
        <v/>
      </c>
      <c r="F59" s="307">
        <f>+'MLL234 Monthly Ship'!$DF$161</f>
        <v>0</v>
      </c>
      <c r="H59" s="354">
        <f t="shared" si="0"/>
        <v>0</v>
      </c>
      <c r="I59" s="355"/>
      <c r="J59" s="354">
        <f>+'MLL234 Monthly Ship'!$DF$313</f>
        <v>0</v>
      </c>
      <c r="K59" s="355"/>
      <c r="L59" s="354">
        <f>+'MLL234 Monthly Ship'!$DF$237</f>
        <v>0</v>
      </c>
      <c r="M59" s="308"/>
      <c r="N59" s="308">
        <f t="shared" si="1"/>
        <v>0</v>
      </c>
      <c r="P59" s="300"/>
    </row>
    <row r="60" spans="1:16" ht="12.75" customHeight="1">
      <c r="F60" s="302"/>
      <c r="H60" s="300"/>
      <c r="J60" s="300"/>
      <c r="L60" s="300"/>
      <c r="M60" s="303"/>
      <c r="P60" s="300"/>
    </row>
    <row r="61" spans="1:16" ht="12.75" customHeight="1">
      <c r="B61" s="296" t="s">
        <v>175</v>
      </c>
      <c r="C61" s="304"/>
      <c r="D61" s="304"/>
      <c r="E61" s="302"/>
      <c r="F61" s="302"/>
      <c r="G61" s="302"/>
      <c r="H61" s="385">
        <f>SUM(H10:H59)</f>
        <v>0</v>
      </c>
      <c r="I61" s="351"/>
      <c r="J61" s="350">
        <f>SUM(J10:J59)</f>
        <v>0</v>
      </c>
      <c r="K61" s="351"/>
      <c r="L61" s="350">
        <f>SUM(L10:L59)</f>
        <v>0</v>
      </c>
      <c r="M61" s="351"/>
      <c r="N61" s="349">
        <f>SUM(N10:N59)</f>
        <v>0</v>
      </c>
      <c r="P61" s="305"/>
    </row>
    <row r="62" spans="1:16" ht="12.75" customHeight="1">
      <c r="B62" s="296" t="s">
        <v>176</v>
      </c>
      <c r="C62" s="304"/>
      <c r="D62" s="304"/>
      <c r="E62" s="302"/>
      <c r="F62" s="302"/>
      <c r="G62" s="302"/>
      <c r="H62" s="386">
        <f>IF(+H66=0,0,+H61/H66)</f>
        <v>0</v>
      </c>
      <c r="I62" s="351"/>
      <c r="J62" s="352">
        <f>IF(+H66=0,0,+J61/H66)</f>
        <v>0</v>
      </c>
      <c r="K62" s="351"/>
      <c r="L62" s="352">
        <f>IF(+H66=0,0,+L61/H66)</f>
        <v>0</v>
      </c>
      <c r="M62" s="351"/>
      <c r="N62" s="351"/>
    </row>
    <row r="63" spans="1:16" ht="12.75" customHeight="1">
      <c r="H63" s="353"/>
      <c r="I63" s="351"/>
      <c r="J63" s="353"/>
      <c r="K63" s="351"/>
      <c r="L63" s="353"/>
      <c r="M63" s="351"/>
      <c r="N63" s="351"/>
    </row>
    <row r="64" spans="1:16" ht="12.75" customHeight="1">
      <c r="B64" s="296" t="s">
        <v>204</v>
      </c>
      <c r="H64" s="383">
        <f>+'MLL233 Monthly Insp'!AQ81</f>
        <v>0</v>
      </c>
      <c r="I64" s="351"/>
      <c r="J64" s="353"/>
      <c r="K64" s="351"/>
      <c r="L64" s="353"/>
      <c r="M64" s="351"/>
      <c r="N64" s="351"/>
    </row>
    <row r="65" spans="2:14" ht="12.75" customHeight="1">
      <c r="B65" s="302"/>
      <c r="H65" s="384"/>
      <c r="I65" s="351"/>
      <c r="J65" s="353"/>
      <c r="K65" s="351"/>
      <c r="L65" s="353"/>
      <c r="M65" s="351"/>
      <c r="N65" s="351"/>
    </row>
    <row r="66" spans="2:14" ht="12.75" customHeight="1">
      <c r="B66" s="296" t="s">
        <v>205</v>
      </c>
      <c r="H66" s="383">
        <f>+'MLL234 Monthly Ship'!AI81</f>
        <v>0</v>
      </c>
      <c r="I66" s="351"/>
      <c r="J66" s="353"/>
      <c r="K66" s="351"/>
      <c r="L66" s="353"/>
      <c r="M66" s="351"/>
      <c r="N66" s="351"/>
    </row>
    <row r="67" spans="2:14" ht="12.75" customHeight="1">
      <c r="H67" s="353"/>
      <c r="I67" s="351"/>
      <c r="J67" s="353"/>
      <c r="K67" s="351"/>
      <c r="L67" s="353"/>
      <c r="M67" s="351"/>
      <c r="N67" s="351"/>
    </row>
    <row r="68" spans="2:14" ht="12.75" customHeight="1">
      <c r="H68" s="353"/>
      <c r="I68" s="351"/>
      <c r="J68" s="353"/>
      <c r="K68" s="351"/>
      <c r="L68" s="353"/>
      <c r="M68" s="351"/>
      <c r="N68" s="351"/>
    </row>
    <row r="69" spans="2:14" ht="12.75" customHeight="1">
      <c r="H69" s="353"/>
      <c r="I69" s="351"/>
      <c r="J69" s="353"/>
      <c r="K69" s="351"/>
      <c r="L69" s="353"/>
      <c r="M69" s="351"/>
      <c r="N69" s="351"/>
    </row>
    <row r="70" spans="2:14" ht="12.75" customHeight="1">
      <c r="H70" s="353"/>
      <c r="I70" s="351"/>
      <c r="J70" s="353"/>
      <c r="K70" s="351"/>
      <c r="L70" s="353"/>
      <c r="M70" s="351"/>
      <c r="N70" s="351"/>
    </row>
    <row r="71" spans="2:14" ht="12.75" customHeight="1"/>
    <row r="72" spans="2:14" ht="12.75" customHeight="1"/>
    <row r="73" spans="2:14" ht="12.75" customHeight="1"/>
    <row r="74" spans="2:14" ht="12.75" customHeight="1"/>
  </sheetData>
  <sheetProtection sheet="1" objects="1" scenarios="1" formatCells="0" formatColumns="0" formatRows="0"/>
  <mergeCells count="4">
    <mergeCell ref="C6:D6"/>
    <mergeCell ref="C7:D7"/>
    <mergeCell ref="L6:M6"/>
    <mergeCell ref="B2:D2"/>
  </mergeCells>
  <phoneticPr fontId="10" type="noConversion"/>
  <pageMargins left="0.25" right="0.25" top="0.25" bottom="0.25" header="0.25" footer="0.25"/>
  <pageSetup paperSize="9" scale="65" orientation="portrait" horizontalDpi="4294967295" r:id="rId1"/>
  <headerFooter>
    <oddFooter>&amp;LImpactiva&amp;XTM &amp;XCopyright 2015 -  Confidential
V51 2015-07-01</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pageSetUpPr fitToPage="1"/>
  </sheetPr>
  <dimension ref="A1:I38"/>
  <sheetViews>
    <sheetView showGridLines="0" workbookViewId="0"/>
  </sheetViews>
  <sheetFormatPr defaultRowHeight="11.25"/>
  <cols>
    <col min="1" max="1" customWidth="true" style="309" width="2.85546875" collapsed="true"/>
    <col min="2" max="2" customWidth="true" style="309" width="42.0" collapsed="true"/>
    <col min="3" max="3" customWidth="true" style="309" width="2.85546875" collapsed="true"/>
    <col min="4" max="4" customWidth="true" style="310" width="13.42578125" collapsed="true"/>
    <col min="5" max="5" customWidth="true" style="309" width="8.85546875" collapsed="true"/>
    <col min="6" max="6" customWidth="true" style="309" width="14.28515625" collapsed="true"/>
    <col min="7" max="7" customWidth="true" style="309" width="3.7109375" collapsed="true"/>
    <col min="8" max="8" customWidth="true" style="310" width="12.7109375" collapsed="true"/>
    <col min="9" max="9" customWidth="true" style="310" width="3.5703125" collapsed="true"/>
    <col min="10" max="17" style="309" width="9.140625" collapsed="true"/>
    <col min="18" max="18" customWidth="true" style="309" width="4.5703125" collapsed="true"/>
    <col min="19" max="16384" style="309" width="9.140625" collapsed="true"/>
  </cols>
  <sheetData>
    <row r="1" spans="1:9" ht="12.75" customHeight="1"/>
    <row r="2" spans="1:9" ht="12.75" customHeight="1">
      <c r="B2" s="404" t="s">
        <v>339</v>
      </c>
      <c r="C2" s="404"/>
      <c r="D2" s="404"/>
    </row>
    <row r="3" spans="1:9" ht="12.75" customHeight="1"/>
    <row r="4" spans="1:9" ht="12.75" customHeight="1"/>
    <row r="5" spans="1:9" ht="12.75" customHeight="1">
      <c r="B5" s="362" t="s">
        <v>318</v>
      </c>
    </row>
    <row r="6" spans="1:9" s="297" customFormat="1" ht="56.25" customHeight="1">
      <c r="B6" s="298" t="s">
        <v>173</v>
      </c>
      <c r="D6" s="311" t="s">
        <v>160</v>
      </c>
      <c r="E6" s="299" t="s">
        <v>174</v>
      </c>
      <c r="F6" s="299" t="s">
        <v>179</v>
      </c>
      <c r="H6" s="311" t="s">
        <v>181</v>
      </c>
      <c r="I6" s="312"/>
    </row>
    <row r="7" spans="1:9">
      <c r="A7" s="309">
        <v>1</v>
      </c>
      <c r="B7" s="321" t="e">
        <f>+'MLL234 Monthly Ship'!DH$83</f>
        <v>#N/A</v>
      </c>
      <c r="D7" s="322">
        <f>+'MLL234 Monthly Ship'!DH$81</f>
        <v>0</v>
      </c>
      <c r="E7" s="313"/>
      <c r="F7" s="323">
        <f t="shared" ref="F7:F31" si="0">+D7*E7</f>
        <v>0</v>
      </c>
      <c r="H7" s="322">
        <f>+'MLL234 Monthly Ship'!DH$161</f>
        <v>0</v>
      </c>
      <c r="I7" s="312"/>
    </row>
    <row r="8" spans="1:9">
      <c r="A8" s="309">
        <f t="shared" ref="A8:A30" si="1">1+A7</f>
        <v>2</v>
      </c>
      <c r="B8" s="321" t="e">
        <f>+'MLL234 Monthly Ship'!DI$83</f>
        <v>#N/A</v>
      </c>
      <c r="D8" s="322">
        <f>+'MLL234 Monthly Ship'!DI$81</f>
        <v>0</v>
      </c>
      <c r="E8" s="313"/>
      <c r="F8" s="323">
        <f t="shared" si="0"/>
        <v>0</v>
      </c>
      <c r="H8" s="322">
        <f>+'MLL234 Monthly Ship'!DI$161</f>
        <v>0</v>
      </c>
      <c r="I8" s="312"/>
    </row>
    <row r="9" spans="1:9">
      <c r="A9" s="309">
        <f t="shared" si="1"/>
        <v>3</v>
      </c>
      <c r="B9" s="321" t="e">
        <f>+'MLL234 Monthly Ship'!DJ$83</f>
        <v>#N/A</v>
      </c>
      <c r="D9" s="322">
        <f>+'MLL234 Monthly Ship'!DJ$81</f>
        <v>0</v>
      </c>
      <c r="E9" s="313"/>
      <c r="F9" s="323">
        <f t="shared" si="0"/>
        <v>0</v>
      </c>
      <c r="H9" s="322">
        <f>+'MLL234 Monthly Ship'!DJ$161</f>
        <v>0</v>
      </c>
      <c r="I9" s="312"/>
    </row>
    <row r="10" spans="1:9">
      <c r="A10" s="309">
        <f t="shared" si="1"/>
        <v>4</v>
      </c>
      <c r="B10" s="321" t="e">
        <f>+'MLL234 Monthly Ship'!DK$83</f>
        <v>#N/A</v>
      </c>
      <c r="D10" s="322">
        <f>+'MLL234 Monthly Ship'!DK$81</f>
        <v>0</v>
      </c>
      <c r="E10" s="313"/>
      <c r="F10" s="323">
        <f t="shared" si="0"/>
        <v>0</v>
      </c>
      <c r="H10" s="322">
        <f>+'MLL234 Monthly Ship'!DK$161</f>
        <v>0</v>
      </c>
      <c r="I10" s="312"/>
    </row>
    <row r="11" spans="1:9">
      <c r="A11" s="309">
        <f t="shared" si="1"/>
        <v>5</v>
      </c>
      <c r="B11" s="321" t="e">
        <f>+'MLL234 Monthly Ship'!DL$83</f>
        <v>#N/A</v>
      </c>
      <c r="D11" s="322">
        <f>+'MLL234 Monthly Ship'!DL$81</f>
        <v>0</v>
      </c>
      <c r="E11" s="313"/>
      <c r="F11" s="323">
        <f t="shared" si="0"/>
        <v>0</v>
      </c>
      <c r="H11" s="322">
        <f>+'MLL234 Monthly Ship'!DL$161</f>
        <v>0</v>
      </c>
      <c r="I11" s="312"/>
    </row>
    <row r="12" spans="1:9">
      <c r="A12" s="309">
        <f t="shared" si="1"/>
        <v>6</v>
      </c>
      <c r="B12" s="321" t="e">
        <f>+'MLL234 Monthly Ship'!DM$83</f>
        <v>#N/A</v>
      </c>
      <c r="D12" s="322">
        <f>+'MLL234 Monthly Ship'!DM$81</f>
        <v>0</v>
      </c>
      <c r="E12" s="313"/>
      <c r="F12" s="323">
        <f t="shared" si="0"/>
        <v>0</v>
      </c>
      <c r="H12" s="322">
        <f>+'MLL234 Monthly Ship'!DM$161</f>
        <v>0</v>
      </c>
      <c r="I12" s="312"/>
    </row>
    <row r="13" spans="1:9">
      <c r="A13" s="309">
        <f t="shared" si="1"/>
        <v>7</v>
      </c>
      <c r="B13" s="321" t="e">
        <f>+'MLL234 Monthly Ship'!DN$83</f>
        <v>#N/A</v>
      </c>
      <c r="D13" s="322">
        <f>+'MLL234 Monthly Ship'!DN$81</f>
        <v>0</v>
      </c>
      <c r="E13" s="313"/>
      <c r="F13" s="323">
        <f t="shared" si="0"/>
        <v>0</v>
      </c>
      <c r="H13" s="322">
        <f>+'MLL234 Monthly Ship'!DN$161</f>
        <v>0</v>
      </c>
      <c r="I13" s="312"/>
    </row>
    <row r="14" spans="1:9">
      <c r="A14" s="309">
        <f t="shared" si="1"/>
        <v>8</v>
      </c>
      <c r="B14" s="321" t="e">
        <f>+'MLL234 Monthly Ship'!DO$83</f>
        <v>#N/A</v>
      </c>
      <c r="D14" s="322">
        <f>+'MLL234 Monthly Ship'!DO$81</f>
        <v>0</v>
      </c>
      <c r="E14" s="313"/>
      <c r="F14" s="323">
        <f t="shared" si="0"/>
        <v>0</v>
      </c>
      <c r="H14" s="322">
        <f>+'MLL234 Monthly Ship'!DO$161</f>
        <v>0</v>
      </c>
      <c r="I14" s="312"/>
    </row>
    <row r="15" spans="1:9">
      <c r="A15" s="309">
        <f t="shared" si="1"/>
        <v>9</v>
      </c>
      <c r="B15" s="321" t="e">
        <f>+'MLL234 Monthly Ship'!DP$83</f>
        <v>#N/A</v>
      </c>
      <c r="D15" s="322">
        <f>+'MLL234 Monthly Ship'!DP$81</f>
        <v>0</v>
      </c>
      <c r="E15" s="313"/>
      <c r="F15" s="323">
        <f t="shared" si="0"/>
        <v>0</v>
      </c>
      <c r="H15" s="322">
        <f>+'MLL234 Monthly Ship'!DP$161</f>
        <v>0</v>
      </c>
      <c r="I15" s="312"/>
    </row>
    <row r="16" spans="1:9">
      <c r="A16" s="309">
        <f t="shared" si="1"/>
        <v>10</v>
      </c>
      <c r="B16" s="321" t="e">
        <f>+'MLL234 Monthly Ship'!DQ$83</f>
        <v>#N/A</v>
      </c>
      <c r="D16" s="322">
        <f>+'MLL234 Monthly Ship'!DQ$81</f>
        <v>0</v>
      </c>
      <c r="E16" s="313"/>
      <c r="F16" s="323">
        <f t="shared" si="0"/>
        <v>0</v>
      </c>
      <c r="H16" s="322">
        <f>+'MLL234 Monthly Ship'!DQ$161</f>
        <v>0</v>
      </c>
      <c r="I16" s="312"/>
    </row>
    <row r="17" spans="1:9">
      <c r="A17" s="309">
        <f t="shared" si="1"/>
        <v>11</v>
      </c>
      <c r="B17" s="321" t="e">
        <f>+'MLL234 Monthly Ship'!DR$83</f>
        <v>#N/A</v>
      </c>
      <c r="D17" s="322">
        <f>+'MLL234 Monthly Ship'!DR$81</f>
        <v>0</v>
      </c>
      <c r="E17" s="313"/>
      <c r="F17" s="323">
        <f t="shared" si="0"/>
        <v>0</v>
      </c>
      <c r="H17" s="322">
        <f>+'MLL234 Monthly Ship'!DR$161</f>
        <v>0</v>
      </c>
      <c r="I17" s="312"/>
    </row>
    <row r="18" spans="1:9">
      <c r="A18" s="309">
        <f t="shared" si="1"/>
        <v>12</v>
      </c>
      <c r="B18" s="321" t="e">
        <f>+'MLL234 Monthly Ship'!DS$83</f>
        <v>#N/A</v>
      </c>
      <c r="D18" s="322">
        <f>+'MLL234 Monthly Ship'!DS$81</f>
        <v>0</v>
      </c>
      <c r="E18" s="313"/>
      <c r="F18" s="323">
        <f t="shared" si="0"/>
        <v>0</v>
      </c>
      <c r="H18" s="322">
        <f>+'MLL234 Monthly Ship'!DS$161</f>
        <v>0</v>
      </c>
      <c r="I18" s="312"/>
    </row>
    <row r="19" spans="1:9">
      <c r="A19" s="309">
        <f t="shared" si="1"/>
        <v>13</v>
      </c>
      <c r="B19" s="321" t="e">
        <f>+'MLL234 Monthly Ship'!DT$83</f>
        <v>#N/A</v>
      </c>
      <c r="D19" s="322">
        <f>+'MLL234 Monthly Ship'!DT$81</f>
        <v>0</v>
      </c>
      <c r="E19" s="313"/>
      <c r="F19" s="323">
        <f t="shared" si="0"/>
        <v>0</v>
      </c>
      <c r="H19" s="322">
        <f>+'MLL234 Monthly Ship'!DT$161</f>
        <v>0</v>
      </c>
      <c r="I19" s="312"/>
    </row>
    <row r="20" spans="1:9">
      <c r="A20" s="309">
        <f t="shared" si="1"/>
        <v>14</v>
      </c>
      <c r="B20" s="321" t="e">
        <f>+'MLL234 Monthly Ship'!DU$83</f>
        <v>#N/A</v>
      </c>
      <c r="D20" s="322">
        <f>+'MLL234 Monthly Ship'!DU$81</f>
        <v>0</v>
      </c>
      <c r="E20" s="313"/>
      <c r="F20" s="323">
        <f t="shared" si="0"/>
        <v>0</v>
      </c>
      <c r="H20" s="322">
        <f>+'MLL234 Monthly Ship'!DU$161</f>
        <v>0</v>
      </c>
      <c r="I20" s="312"/>
    </row>
    <row r="21" spans="1:9">
      <c r="A21" s="309">
        <f t="shared" si="1"/>
        <v>15</v>
      </c>
      <c r="B21" s="321" t="e">
        <f>+'MLL234 Monthly Ship'!DV$83</f>
        <v>#N/A</v>
      </c>
      <c r="D21" s="322">
        <f>+'MLL234 Monthly Ship'!DV$81</f>
        <v>0</v>
      </c>
      <c r="E21" s="313"/>
      <c r="F21" s="323">
        <f t="shared" si="0"/>
        <v>0</v>
      </c>
      <c r="H21" s="322">
        <f>+'MLL234 Monthly Ship'!DV$161</f>
        <v>0</v>
      </c>
      <c r="I21" s="312"/>
    </row>
    <row r="22" spans="1:9">
      <c r="A22" s="309">
        <f t="shared" si="1"/>
        <v>16</v>
      </c>
      <c r="B22" s="321" t="e">
        <f>+'MLL234 Monthly Ship'!DW$83</f>
        <v>#N/A</v>
      </c>
      <c r="D22" s="322">
        <f>+'MLL234 Monthly Ship'!DW$81</f>
        <v>0</v>
      </c>
      <c r="E22" s="313"/>
      <c r="F22" s="323">
        <f t="shared" si="0"/>
        <v>0</v>
      </c>
      <c r="H22" s="322">
        <f>+'MLL234 Monthly Ship'!DW$161</f>
        <v>0</v>
      </c>
      <c r="I22" s="312"/>
    </row>
    <row r="23" spans="1:9">
      <c r="A23" s="309">
        <f t="shared" si="1"/>
        <v>17</v>
      </c>
      <c r="B23" s="321" t="e">
        <f>+'MLL234 Monthly Ship'!DX$83</f>
        <v>#N/A</v>
      </c>
      <c r="D23" s="322">
        <f>+'MLL234 Monthly Ship'!DX$81</f>
        <v>0</v>
      </c>
      <c r="E23" s="313"/>
      <c r="F23" s="323">
        <f t="shared" si="0"/>
        <v>0</v>
      </c>
      <c r="H23" s="322">
        <f>+'MLL234 Monthly Ship'!DX$161</f>
        <v>0</v>
      </c>
      <c r="I23" s="312"/>
    </row>
    <row r="24" spans="1:9">
      <c r="A24" s="309">
        <f t="shared" si="1"/>
        <v>18</v>
      </c>
      <c r="B24" s="321" t="e">
        <f>+'MLL234 Monthly Ship'!DY$83</f>
        <v>#N/A</v>
      </c>
      <c r="D24" s="322">
        <f>+'MLL234 Monthly Ship'!DY$81</f>
        <v>0</v>
      </c>
      <c r="E24" s="313"/>
      <c r="F24" s="323">
        <f t="shared" si="0"/>
        <v>0</v>
      </c>
      <c r="H24" s="322">
        <f>+'MLL234 Monthly Ship'!DY$161</f>
        <v>0</v>
      </c>
      <c r="I24" s="312"/>
    </row>
    <row r="25" spans="1:9">
      <c r="A25" s="309">
        <f t="shared" si="1"/>
        <v>19</v>
      </c>
      <c r="B25" s="321" t="e">
        <f>+'MLL234 Monthly Ship'!DZ$83</f>
        <v>#N/A</v>
      </c>
      <c r="D25" s="322">
        <f>+'MLL234 Monthly Ship'!DZ$81</f>
        <v>0</v>
      </c>
      <c r="E25" s="313"/>
      <c r="F25" s="323">
        <f t="shared" si="0"/>
        <v>0</v>
      </c>
      <c r="H25" s="322">
        <f>+'MLL234 Monthly Ship'!DZ$161</f>
        <v>0</v>
      </c>
      <c r="I25" s="312"/>
    </row>
    <row r="26" spans="1:9">
      <c r="A26" s="309">
        <f t="shared" si="1"/>
        <v>20</v>
      </c>
      <c r="B26" s="321" t="e">
        <f>+'MLL234 Monthly Ship'!EA$83</f>
        <v>#N/A</v>
      </c>
      <c r="D26" s="322">
        <f>+'MLL234 Monthly Ship'!EA$81</f>
        <v>0</v>
      </c>
      <c r="E26" s="313"/>
      <c r="F26" s="323">
        <f t="shared" si="0"/>
        <v>0</v>
      </c>
      <c r="H26" s="322">
        <f>+'MLL234 Monthly Ship'!EA$161</f>
        <v>0</v>
      </c>
      <c r="I26" s="312"/>
    </row>
    <row r="27" spans="1:9">
      <c r="A27" s="309">
        <f t="shared" si="1"/>
        <v>21</v>
      </c>
      <c r="B27" s="321" t="e">
        <f>+'MLL234 Monthly Ship'!EB$83</f>
        <v>#N/A</v>
      </c>
      <c r="D27" s="322">
        <f>+'MLL234 Monthly Ship'!EB$81</f>
        <v>0</v>
      </c>
      <c r="E27" s="313"/>
      <c r="F27" s="323">
        <f t="shared" si="0"/>
        <v>0</v>
      </c>
      <c r="H27" s="322">
        <f>+'MLL234 Monthly Ship'!EB$161</f>
        <v>0</v>
      </c>
      <c r="I27" s="312"/>
    </row>
    <row r="28" spans="1:9">
      <c r="A28" s="309">
        <f t="shared" si="1"/>
        <v>22</v>
      </c>
      <c r="B28" s="321" t="e">
        <f>+'MLL234 Monthly Ship'!EC$83</f>
        <v>#N/A</v>
      </c>
      <c r="D28" s="322">
        <f>+'MLL234 Monthly Ship'!EC$81</f>
        <v>0</v>
      </c>
      <c r="E28" s="313"/>
      <c r="F28" s="323">
        <f t="shared" si="0"/>
        <v>0</v>
      </c>
      <c r="H28" s="322">
        <f>+'MLL234 Monthly Ship'!EC$161</f>
        <v>0</v>
      </c>
      <c r="I28" s="312"/>
    </row>
    <row r="29" spans="1:9">
      <c r="A29" s="309">
        <f t="shared" si="1"/>
        <v>23</v>
      </c>
      <c r="B29" s="321" t="e">
        <f>+'MLL234 Monthly Ship'!ED$83</f>
        <v>#N/A</v>
      </c>
      <c r="D29" s="322">
        <f>+'MLL234 Monthly Ship'!ED$81</f>
        <v>0</v>
      </c>
      <c r="E29" s="313"/>
      <c r="F29" s="323">
        <f t="shared" si="0"/>
        <v>0</v>
      </c>
      <c r="H29" s="322">
        <f>+'MLL234 Monthly Ship'!ED$161</f>
        <v>0</v>
      </c>
      <c r="I29" s="312"/>
    </row>
    <row r="30" spans="1:9">
      <c r="A30" s="309">
        <f t="shared" si="1"/>
        <v>24</v>
      </c>
      <c r="B30" s="321" t="e">
        <f>+'MLL234 Monthly Ship'!EE$83</f>
        <v>#N/A</v>
      </c>
      <c r="D30" s="322">
        <f>+'MLL234 Monthly Ship'!EE$81</f>
        <v>0</v>
      </c>
      <c r="E30" s="313"/>
      <c r="F30" s="323">
        <f t="shared" si="0"/>
        <v>0</v>
      </c>
      <c r="H30" s="322">
        <f>+'MLL234 Monthly Ship'!EE$161</f>
        <v>0</v>
      </c>
      <c r="I30" s="312"/>
    </row>
    <row r="31" spans="1:9">
      <c r="A31" s="309">
        <f>1+A30</f>
        <v>25</v>
      </c>
      <c r="B31" s="321" t="e">
        <f>+'MLL234 Monthly Ship'!EF$83</f>
        <v>#N/A</v>
      </c>
      <c r="D31" s="322">
        <f>+'MLL234 Monthly Ship'!EF$81</f>
        <v>0</v>
      </c>
      <c r="E31" s="313"/>
      <c r="F31" s="323">
        <f t="shared" si="0"/>
        <v>0</v>
      </c>
      <c r="H31" s="322">
        <f>+'MLL234 Monthly Ship'!EF$161</f>
        <v>0</v>
      </c>
      <c r="I31" s="312"/>
    </row>
    <row r="32" spans="1:9">
      <c r="D32" s="312"/>
      <c r="E32" s="314"/>
      <c r="H32" s="312"/>
      <c r="I32" s="312"/>
    </row>
    <row r="33" spans="2:9">
      <c r="B33" s="315" t="s">
        <v>175</v>
      </c>
      <c r="C33" s="316"/>
      <c r="D33" s="324">
        <f>SUM(D7:D31)</f>
        <v>0</v>
      </c>
      <c r="F33" s="323">
        <f>SUM(F7:F31)</f>
        <v>0</v>
      </c>
      <c r="H33" s="324">
        <f>SUM(H7:H31)</f>
        <v>0</v>
      </c>
      <c r="I33" s="317"/>
    </row>
    <row r="34" spans="2:9">
      <c r="B34" s="318" t="s">
        <v>176</v>
      </c>
      <c r="C34" s="319"/>
      <c r="D34" s="325">
        <f>IF(+D38=0,0,+D33/D38)</f>
        <v>0</v>
      </c>
      <c r="H34" s="325">
        <f>IF(+D38=0,0,+H33/D38)</f>
        <v>0</v>
      </c>
    </row>
    <row r="36" spans="2:9">
      <c r="B36" s="318" t="s">
        <v>177</v>
      </c>
      <c r="D36" s="326">
        <f>+'MLL233 Monthly Insp'!AQ81</f>
        <v>0</v>
      </c>
    </row>
    <row r="37" spans="2:9">
      <c r="B37" s="319"/>
      <c r="D37" s="320"/>
    </row>
    <row r="38" spans="2:9">
      <c r="B38" s="318" t="s">
        <v>178</v>
      </c>
      <c r="D38" s="326">
        <f>+'MLL234 Monthly Ship'!AI81</f>
        <v>0</v>
      </c>
    </row>
  </sheetData>
  <sheetProtection sheet="1" objects="1" scenarios="1" formatCells="0" formatColumns="0" formatRows="0"/>
  <mergeCells count="1">
    <mergeCell ref="B2:D2"/>
  </mergeCells>
  <phoneticPr fontId="10" type="noConversion"/>
  <pageMargins left="0.5" right="0.5" top="1" bottom="1" header="0.5" footer="0.5"/>
  <pageSetup paperSize="9" scale="65" orientation="portrait" horizontalDpi="4294967295" r:id="rId1"/>
  <headerFooter>
    <oddFooter>&amp;LImpactiva&amp;XTM &amp;XCopyright 2015 - Confidential
V51 2015-07-01</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AN222"/>
  <sheetViews>
    <sheetView showGridLines="0" tabSelected="1" zoomScaleNormal="100" workbookViewId="0">
      <selection activeCell="C7" sqref="C7:E7"/>
    </sheetView>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258</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c r="C7" t="n">
        <v>0.0</v>
      </c>
    </row>
    <row r="8" spans="1:24" ht="30" customHeight="1">
      <c r="B8" s="222" t="s">
        <v>50</v>
      </c>
      <c r="C8" s="521" t="s">
        <v>149</v>
      </c>
      <c r="D8" s="522"/>
      <c r="E8" s="523"/>
      <c r="F8" s="222" t="s">
        <v>28</v>
      </c>
      <c r="G8" s="524"/>
      <c r="H8" s="525"/>
      <c r="I8" s="526"/>
      <c r="J8" s="222" t="s">
        <v>29</v>
      </c>
      <c r="K8" s="517"/>
      <c r="L8" s="518"/>
      <c r="M8" s="519"/>
    </row>
    <row r="9">
      <c r="C9"/>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22" t="s">
        <v>264</v>
      </c>
      <c r="C12" s="492"/>
      <c r="D12" s="493"/>
      <c r="E12" s="84" t="s">
        <v>122</v>
      </c>
      <c r="F12" s="222" t="s">
        <v>267</v>
      </c>
      <c r="G12" s="492"/>
      <c r="H12" s="493"/>
      <c r="I12" s="84" t="s">
        <v>123</v>
      </c>
      <c r="J12" s="228"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492"/>
      <c r="D14" s="493"/>
      <c r="E14" s="229" t="s">
        <v>349</v>
      </c>
      <c r="F14" s="527"/>
      <c r="G14" s="528"/>
      <c r="H14" s="229" t="s">
        <v>345</v>
      </c>
      <c r="I14" s="378"/>
      <c r="J14" s="229" t="s">
        <v>346</v>
      </c>
      <c r="K14" s="379"/>
      <c r="L14" s="229" t="s">
        <v>347</v>
      </c>
      <c r="M14" s="380"/>
    </row>
    <row r="15" spans="1:24" ht="12.75" customHeight="1">
      <c r="B15" s="405" t="s">
        <v>100</v>
      </c>
      <c r="C15" s="405"/>
      <c r="D15" s="405"/>
      <c r="E15" s="405"/>
      <c r="F15" s="405"/>
      <c r="G15" s="405"/>
      <c r="H15" s="405"/>
      <c r="I15" s="405"/>
      <c r="J15" s="405"/>
      <c r="K15" s="405"/>
      <c r="L15" s="405"/>
      <c r="M15" s="405"/>
    </row>
    <row r="16" spans="1:24" s="227" customFormat="1" ht="12.75" customHeight="1">
      <c r="A16" s="231"/>
      <c r="B16" s="462" t="s">
        <v>269</v>
      </c>
      <c r="C16" s="462"/>
      <c r="D16" s="462"/>
      <c r="E16" s="421" t="s">
        <v>270</v>
      </c>
      <c r="F16" s="421"/>
      <c r="G16" s="462" t="s">
        <v>271</v>
      </c>
      <c r="H16" s="462"/>
      <c r="I16" s="462" t="s">
        <v>272</v>
      </c>
      <c r="J16" s="462"/>
      <c r="K16" s="462"/>
      <c r="L16" s="462"/>
      <c r="M16" s="462"/>
    </row>
    <row r="17" spans="2:13" s="152" customFormat="1" ht="12.75" customHeight="1">
      <c r="B17" s="509" t="s">
        <v>280</v>
      </c>
      <c r="C17" s="509"/>
      <c r="D17" s="509"/>
      <c r="E17" s="488"/>
      <c r="F17" s="488"/>
      <c r="G17" s="488"/>
      <c r="H17" s="488"/>
      <c r="I17" s="467"/>
      <c r="J17" s="467"/>
      <c r="K17" s="467"/>
      <c r="L17" s="467"/>
      <c r="M17" s="467"/>
    </row>
    <row r="18" spans="2:13" s="152" customFormat="1" ht="12.75" customHeight="1">
      <c r="B18" s="509" t="s">
        <v>101</v>
      </c>
      <c r="C18" s="509"/>
      <c r="D18" s="509"/>
      <c r="E18" s="488"/>
      <c r="F18" s="488"/>
      <c r="G18" s="488"/>
      <c r="H18" s="488"/>
      <c r="I18" s="467"/>
      <c r="J18" s="467"/>
      <c r="K18" s="467"/>
      <c r="L18" s="467"/>
      <c r="M18" s="467"/>
    </row>
    <row r="19" spans="2:13" s="152" customFormat="1" ht="12.75" customHeight="1">
      <c r="B19" s="509" t="s">
        <v>102</v>
      </c>
      <c r="C19" s="509"/>
      <c r="D19" s="509"/>
      <c r="E19" s="488"/>
      <c r="F19" s="488"/>
      <c r="G19" s="488"/>
      <c r="H19" s="488"/>
      <c r="I19" s="467"/>
      <c r="J19" s="467"/>
      <c r="K19" s="467"/>
      <c r="L19" s="467"/>
      <c r="M19" s="467"/>
    </row>
    <row r="20" spans="2:13" s="152" customFormat="1" ht="12.75" customHeight="1">
      <c r="B20" s="509" t="s">
        <v>233</v>
      </c>
      <c r="C20" s="509"/>
      <c r="D20" s="509"/>
      <c r="E20" s="488"/>
      <c r="F20" s="488"/>
      <c r="G20" s="488"/>
      <c r="H20" s="488"/>
      <c r="I20" s="467"/>
      <c r="J20" s="467"/>
      <c r="K20" s="467"/>
      <c r="L20" s="467"/>
      <c r="M20" s="467"/>
    </row>
    <row r="21" spans="2:13" s="152" customFormat="1" ht="12.75" customHeight="1">
      <c r="B21" s="509" t="s">
        <v>257</v>
      </c>
      <c r="C21" s="509"/>
      <c r="D21" s="509"/>
      <c r="E21" s="488"/>
      <c r="F21" s="488"/>
      <c r="G21" s="488"/>
      <c r="H21" s="488"/>
      <c r="I21" s="467"/>
      <c r="J21" s="467"/>
      <c r="K21" s="467"/>
      <c r="L21" s="467"/>
      <c r="M21" s="467"/>
    </row>
    <row r="22" spans="2:13" s="152" customFormat="1" ht="12.75" customHeight="1">
      <c r="B22" s="509" t="s">
        <v>234</v>
      </c>
      <c r="C22" s="509"/>
      <c r="D22" s="509"/>
      <c r="E22" s="488"/>
      <c r="F22" s="488"/>
      <c r="G22" s="488"/>
      <c r="H22" s="488"/>
      <c r="I22" s="467"/>
      <c r="J22" s="467"/>
      <c r="K22" s="467"/>
      <c r="L22" s="467"/>
      <c r="M22" s="467"/>
    </row>
    <row r="23" spans="2:13" s="152" customFormat="1" ht="12.75" customHeight="1">
      <c r="B23" s="509" t="s">
        <v>235</v>
      </c>
      <c r="C23" s="509"/>
      <c r="D23" s="509"/>
      <c r="E23" s="488"/>
      <c r="F23" s="488"/>
      <c r="G23" s="488"/>
      <c r="H23" s="488"/>
      <c r="I23" s="467"/>
      <c r="J23" s="467"/>
      <c r="K23" s="467"/>
      <c r="L23" s="467"/>
      <c r="M23" s="467"/>
    </row>
    <row r="24" spans="2:13" s="152" customFormat="1" ht="12.75" customHeight="1">
      <c r="B24" s="509" t="s">
        <v>236</v>
      </c>
      <c r="C24" s="509"/>
      <c r="D24" s="509"/>
      <c r="E24" s="488"/>
      <c r="F24" s="488"/>
      <c r="G24" s="488"/>
      <c r="H24" s="488"/>
      <c r="I24" s="467"/>
      <c r="J24" s="467"/>
      <c r="K24" s="467"/>
      <c r="L24" s="467"/>
      <c r="M24" s="467"/>
    </row>
    <row r="25" spans="2:13" s="152" customFormat="1" ht="12.75" customHeight="1">
      <c r="B25" s="509" t="s">
        <v>331</v>
      </c>
      <c r="C25" s="509"/>
      <c r="D25" s="509"/>
      <c r="E25" s="488"/>
      <c r="F25" s="488"/>
      <c r="G25" s="488"/>
      <c r="H25" s="488"/>
      <c r="I25" s="467"/>
      <c r="J25" s="467"/>
      <c r="K25" s="467"/>
      <c r="L25" s="467"/>
      <c r="M25" s="467"/>
    </row>
    <row r="26" spans="2:13" s="152" customFormat="1" ht="12.75" customHeight="1">
      <c r="B26" s="232" t="s">
        <v>237</v>
      </c>
      <c r="C26" s="510"/>
      <c r="D26" s="510"/>
      <c r="E26" s="488"/>
      <c r="F26" s="488"/>
      <c r="G26" s="488"/>
      <c r="H26" s="488"/>
      <c r="I26" s="467"/>
      <c r="J26" s="467"/>
      <c r="K26" s="467"/>
      <c r="L26" s="467"/>
      <c r="M26" s="467"/>
    </row>
    <row r="27" spans="2:13" s="152" customFormat="1" ht="12.75" customHeight="1">
      <c r="B27" s="232" t="s">
        <v>238</v>
      </c>
      <c r="C27" s="510"/>
      <c r="D27" s="510"/>
      <c r="E27" s="488"/>
      <c r="F27" s="488"/>
      <c r="G27" s="488"/>
      <c r="H27" s="488"/>
      <c r="I27" s="467"/>
      <c r="J27" s="467"/>
      <c r="K27" s="467"/>
      <c r="L27" s="467"/>
      <c r="M27" s="467"/>
    </row>
    <row r="28" spans="2:13" s="152" customFormat="1" ht="12.75" customHeight="1">
      <c r="B28" s="232" t="s">
        <v>239</v>
      </c>
      <c r="C28" s="510"/>
      <c r="D28" s="510"/>
      <c r="E28" s="488"/>
      <c r="F28" s="488"/>
      <c r="G28" s="488"/>
      <c r="H28" s="488"/>
      <c r="I28" s="467"/>
      <c r="J28" s="467"/>
      <c r="K28" s="467"/>
      <c r="L28" s="467"/>
      <c r="M28" s="467"/>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231" customFormat="1" ht="12.75" customHeight="1">
      <c r="B31" s="462" t="s">
        <v>219</v>
      </c>
      <c r="C31" s="462"/>
      <c r="D31" s="462"/>
      <c r="E31" s="462"/>
      <c r="F31" s="462"/>
      <c r="G31" s="462" t="s">
        <v>157</v>
      </c>
      <c r="H31" s="462"/>
      <c r="I31" s="462"/>
      <c r="J31" s="462"/>
      <c r="K31" s="462"/>
      <c r="L31" s="462"/>
      <c r="M31" s="462"/>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c r="A36" s="231"/>
      <c r="B36" s="457" t="s">
        <v>275</v>
      </c>
      <c r="C36" s="458"/>
      <c r="D36" s="459"/>
      <c r="E36" s="507" t="s">
        <v>276</v>
      </c>
      <c r="F36" s="508"/>
      <c r="G36" s="485" t="s">
        <v>277</v>
      </c>
      <c r="H36" s="486"/>
      <c r="I36" s="457" t="s">
        <v>278</v>
      </c>
      <c r="J36" s="458"/>
      <c r="K36" s="458"/>
      <c r="L36" s="458"/>
      <c r="M36" s="459"/>
    </row>
    <row r="37" spans="1:13" s="152" customFormat="1" ht="18.75" customHeight="1">
      <c r="B37" s="499" t="s">
        <v>313</v>
      </c>
      <c r="C37" s="500"/>
      <c r="D37" s="501"/>
      <c r="E37" s="502"/>
      <c r="F37" s="503"/>
      <c r="G37" s="502"/>
      <c r="H37" s="503"/>
      <c r="I37" s="504"/>
      <c r="J37" s="505"/>
      <c r="K37" s="505"/>
      <c r="L37" s="505"/>
      <c r="M37" s="506"/>
    </row>
    <row r="38" spans="1:13" s="152" customFormat="1" ht="12.75" customHeight="1">
      <c r="B38" s="405" t="s">
        <v>241</v>
      </c>
      <c r="C38" s="468"/>
      <c r="D38" s="468"/>
      <c r="E38" s="468"/>
      <c r="F38" s="468"/>
      <c r="G38" s="468"/>
      <c r="H38" s="468"/>
      <c r="I38" s="468"/>
      <c r="J38" s="468"/>
      <c r="K38" s="468"/>
      <c r="L38" s="468"/>
      <c r="M38" s="468"/>
    </row>
    <row r="39" spans="1:13" s="231" customFormat="1" ht="45.75" customHeight="1">
      <c r="B39" s="421" t="s">
        <v>281</v>
      </c>
      <c r="C39" s="462"/>
      <c r="D39" s="117" t="s">
        <v>66</v>
      </c>
      <c r="E39" s="117" t="s">
        <v>282</v>
      </c>
      <c r="F39" s="223" t="s">
        <v>283</v>
      </c>
      <c r="G39" s="223" t="s">
        <v>284</v>
      </c>
      <c r="H39" s="117" t="s">
        <v>285</v>
      </c>
      <c r="I39" s="421" t="s">
        <v>55</v>
      </c>
      <c r="J39" s="421"/>
      <c r="K39" s="421"/>
      <c r="L39" s="421"/>
      <c r="M39" s="421"/>
    </row>
    <row r="40" spans="1:13" s="152" customFormat="1" ht="12.75" customHeight="1">
      <c r="B40" s="472" t="str">
        <f>IF(+F105="y","1st Grade 第 1  級","")</f>
        <v>1st Grade 第 1  級</v>
      </c>
      <c r="C40" s="472"/>
      <c r="D40" s="7"/>
      <c r="E40" s="7"/>
      <c r="F40" s="7"/>
      <c r="G40" s="48"/>
      <c r="H40" s="273" t="str">
        <f t="shared" ref="H40:H47" si="0">IF(+$G$48=0,"",IF(+G40=0,"",+G40/$G$48))</f>
        <v/>
      </c>
      <c r="I40" s="466"/>
      <c r="J40" s="466"/>
      <c r="K40" s="466"/>
      <c r="L40" s="466"/>
      <c r="M40" s="466"/>
    </row>
    <row r="41" spans="1:13" s="152" customFormat="1" ht="12.75" customHeight="1">
      <c r="B41" s="472" t="str">
        <f>IF(+F106="y","2nd Grade 第 2 級","")</f>
        <v/>
      </c>
      <c r="C41" s="472"/>
      <c r="D41" s="7"/>
      <c r="E41" s="7"/>
      <c r="F41" s="7"/>
      <c r="G41" s="48"/>
      <c r="H41" s="273" t="str">
        <f t="shared" si="0"/>
        <v/>
      </c>
      <c r="I41" s="467"/>
      <c r="J41" s="467"/>
      <c r="K41" s="467"/>
      <c r="L41" s="467"/>
      <c r="M41" s="467"/>
    </row>
    <row r="42" spans="1:13" s="152" customFormat="1" ht="12.75" customHeight="1">
      <c r="B42" s="472" t="str">
        <f>IF(+F107="y","3rd Grade 第 3 級","")</f>
        <v/>
      </c>
      <c r="C42" s="472"/>
      <c r="D42" s="7"/>
      <c r="E42" s="7"/>
      <c r="F42" s="7"/>
      <c r="G42" s="48"/>
      <c r="H42" s="273" t="str">
        <f t="shared" si="0"/>
        <v/>
      </c>
      <c r="I42" s="467"/>
      <c r="J42" s="467"/>
      <c r="K42" s="467"/>
      <c r="L42" s="467"/>
      <c r="M42" s="467"/>
    </row>
    <row r="43" spans="1:13" s="152" customFormat="1" ht="12.75" customHeight="1">
      <c r="B43" s="472" t="str">
        <f>IF(+F108="y","4th Grade 第 4  級","")</f>
        <v/>
      </c>
      <c r="C43" s="472"/>
      <c r="D43" s="7"/>
      <c r="E43" s="7"/>
      <c r="F43" s="7"/>
      <c r="G43" s="48"/>
      <c r="H43" s="273" t="str">
        <f t="shared" si="0"/>
        <v/>
      </c>
      <c r="I43" s="467"/>
      <c r="J43" s="467"/>
      <c r="K43" s="467"/>
      <c r="L43" s="467"/>
      <c r="M43" s="467"/>
    </row>
    <row r="44" spans="1:13" s="152" customFormat="1" ht="12.75" customHeight="1">
      <c r="B44" s="472" t="str">
        <f>IF(+F109="y","5th Grade 第 5  級","")</f>
        <v/>
      </c>
      <c r="C44" s="472"/>
      <c r="D44" s="7"/>
      <c r="E44" s="7"/>
      <c r="F44" s="7"/>
      <c r="G44" s="48"/>
      <c r="H44" s="273" t="str">
        <f t="shared" si="0"/>
        <v/>
      </c>
      <c r="I44" s="467"/>
      <c r="J44" s="467"/>
      <c r="K44" s="467"/>
      <c r="L44" s="467"/>
      <c r="M44" s="467"/>
    </row>
    <row r="45" spans="1:13" s="152" customFormat="1" ht="12.75" customHeight="1">
      <c r="B45" s="472" t="str">
        <f>IF(+F110="y","6th Grade 第 6  級","")</f>
        <v/>
      </c>
      <c r="C45" s="472"/>
      <c r="D45" s="7"/>
      <c r="E45" s="7"/>
      <c r="F45" s="7"/>
      <c r="G45" s="48"/>
      <c r="H45" s="273" t="str">
        <f t="shared" si="0"/>
        <v/>
      </c>
      <c r="I45" s="467"/>
      <c r="J45" s="467"/>
      <c r="K45" s="467"/>
      <c r="L45" s="467"/>
      <c r="M45" s="467"/>
    </row>
    <row r="46" spans="1:13" s="152" customFormat="1" ht="12.75" customHeight="1">
      <c r="B46" s="472" t="str">
        <f>IF(+F111="y","7th Grade 第 7  級","")</f>
        <v/>
      </c>
      <c r="C46" s="472"/>
      <c r="D46" s="7"/>
      <c r="E46" s="7"/>
      <c r="F46" s="7"/>
      <c r="G46" s="48"/>
      <c r="H46" s="273" t="str">
        <f t="shared" si="0"/>
        <v/>
      </c>
      <c r="I46" s="467"/>
      <c r="J46" s="467"/>
      <c r="K46" s="467"/>
      <c r="L46" s="467"/>
      <c r="M46" s="467"/>
    </row>
    <row r="47" spans="1:13" s="152" customFormat="1" ht="12.75" customHeight="1">
      <c r="B47" s="472" t="str">
        <f>IF(+F112="y","8th Grade 第 8  級","")</f>
        <v/>
      </c>
      <c r="C47" s="472"/>
      <c r="D47" s="7"/>
      <c r="E47" s="7"/>
      <c r="F47" s="7"/>
      <c r="G47" s="48"/>
      <c r="H47" s="273" t="str">
        <f t="shared" si="0"/>
        <v/>
      </c>
      <c r="I47" s="467"/>
      <c r="J47" s="467"/>
      <c r="K47" s="467"/>
      <c r="L47" s="467"/>
      <c r="M47" s="467"/>
    </row>
    <row r="48" spans="1:13" s="152" customFormat="1" ht="12.75" customHeight="1">
      <c r="B48" s="428" t="s">
        <v>314</v>
      </c>
      <c r="C48" s="405"/>
      <c r="D48" s="356">
        <f>SUM(D40:D45)</f>
        <v>0</v>
      </c>
      <c r="E48" s="356">
        <f>SUM(E40:E45)</f>
        <v>0</v>
      </c>
      <c r="F48" s="180">
        <f>SUM(F40:F45)</f>
        <v>0</v>
      </c>
      <c r="G48" s="277">
        <f>SUM(G40:G45)</f>
        <v>0</v>
      </c>
      <c r="H48" s="274">
        <f>SUM(H40:H45)</f>
        <v>0</v>
      </c>
      <c r="I48" s="483"/>
      <c r="J48" s="483"/>
      <c r="K48" s="483"/>
      <c r="L48" s="483"/>
      <c r="M48" s="483"/>
    </row>
    <row r="49" spans="2:15" ht="12.75" customHeight="1">
      <c r="B49" s="405" t="s">
        <v>286</v>
      </c>
      <c r="C49" s="405"/>
      <c r="D49" s="405"/>
      <c r="E49" s="405"/>
      <c r="F49" s="405"/>
      <c r="G49" s="405"/>
      <c r="H49" s="405"/>
      <c r="I49" s="405"/>
      <c r="J49" s="405"/>
      <c r="K49" s="405"/>
      <c r="L49" s="405"/>
      <c r="M49" s="405"/>
    </row>
    <row r="50" spans="2:15" s="152" customFormat="1" ht="12.75" customHeight="1">
      <c r="B50" s="469" t="s">
        <v>242</v>
      </c>
      <c r="C50" s="469"/>
      <c r="D50" s="469"/>
      <c r="E50" s="469"/>
      <c r="F50" s="469"/>
      <c r="G50" s="469"/>
      <c r="H50" s="484">
        <f>IF(+D48=0,0,+$C$105*$B$105+$C$106*$B$106+$C$107*$B$107+$C$108*$B$108+$C$109*$B$109+$C$110*$B$110+$C$111*$B$111+$C$112*$B$112)</f>
        <v>0</v>
      </c>
      <c r="I50" s="484"/>
      <c r="J50" s="484"/>
      <c r="K50" s="484"/>
      <c r="L50" s="484"/>
      <c r="M50" s="484"/>
      <c r="N50" s="224"/>
      <c r="O50" s="224"/>
    </row>
    <row r="51" spans="2:15" ht="12.75" customHeight="1">
      <c r="B51" s="469" t="s">
        <v>243</v>
      </c>
      <c r="C51" s="469"/>
      <c r="D51" s="469"/>
      <c r="E51" s="469"/>
      <c r="F51" s="469"/>
      <c r="G51" s="469"/>
      <c r="H51" s="538">
        <f>IF(+F48=C13,(B105*D105+B106*D106+B107*D107+B108*D108+B109*D109+B110*D110+B111*D111+B112*D112),(+$E$105*$B$105+$E$106*$B$106+$E$107*$B$107+$E$108*$B$108+$E$109*$B$109+$E$110*$B$110+$E$111*$B$111+$E$112*$B$112))</f>
        <v>0</v>
      </c>
      <c r="I51" s="538"/>
      <c r="J51" s="538"/>
      <c r="K51" s="538"/>
      <c r="L51" s="538"/>
      <c r="M51" s="539"/>
    </row>
    <row r="52" spans="2:15" ht="12.75" customHeight="1">
      <c r="B52" s="469" t="s">
        <v>244</v>
      </c>
      <c r="C52" s="470"/>
      <c r="D52" s="470"/>
      <c r="E52" s="470"/>
      <c r="F52" s="470"/>
      <c r="G52" s="470"/>
      <c r="H52" s="536">
        <f>VLOOKUP(+C8,'Leather Clean Area'!B8:C112,2,FALSE)</f>
        <v>1</v>
      </c>
      <c r="I52" s="536"/>
      <c r="J52" s="536"/>
      <c r="K52" s="536"/>
      <c r="L52" s="536"/>
      <c r="M52" s="536"/>
    </row>
    <row r="53" spans="2:15" ht="12.75" customHeight="1">
      <c r="B53" s="469" t="s">
        <v>245</v>
      </c>
      <c r="C53" s="469"/>
      <c r="D53" s="469"/>
      <c r="E53" s="469"/>
      <c r="F53" s="469"/>
      <c r="G53" s="469"/>
      <c r="H53" s="536">
        <f>IF(+G48=0,0,+B105*D105+B106*D106+B107*D107+B108*D108+B109*D109+B110*D110+B111*D111+B112*D112)</f>
        <v>0</v>
      </c>
      <c r="I53" s="536"/>
      <c r="J53" s="536"/>
      <c r="K53" s="536"/>
      <c r="L53" s="536"/>
      <c r="M53" s="536"/>
    </row>
    <row r="54" spans="2:15" ht="12.75" customHeight="1">
      <c r="B54" s="476" t="s">
        <v>291</v>
      </c>
      <c r="C54" s="477"/>
      <c r="D54" s="477"/>
      <c r="E54" s="477"/>
      <c r="F54" s="477"/>
      <c r="G54" s="477"/>
      <c r="H54" s="536">
        <f>IF(((H52-H53)*G48)/H52&lt;0,0,(H52-H53)/H52)</f>
        <v>1</v>
      </c>
      <c r="I54" s="536"/>
      <c r="J54" s="536"/>
      <c r="K54" s="536"/>
      <c r="L54" s="536"/>
      <c r="M54" s="536"/>
    </row>
    <row r="55" spans="2:15" ht="12.75" customHeight="1">
      <c r="B55" s="476" t="s">
        <v>246</v>
      </c>
      <c r="C55" s="477"/>
      <c r="D55" s="477"/>
      <c r="E55" s="477"/>
      <c r="F55" s="477"/>
      <c r="G55" s="477"/>
      <c r="H55" s="537">
        <f>ROUNDUP(IF(((H52-H53)*G48)/H52&lt;0,0,((H52-H53)*G48)/H52),1)</f>
        <v>0</v>
      </c>
      <c r="I55" s="537"/>
      <c r="J55" s="537"/>
      <c r="K55" s="537"/>
      <c r="L55" s="537"/>
      <c r="M55" s="537"/>
    </row>
    <row r="56" spans="2:15" ht="12.75" customHeight="1">
      <c r="B56" s="405" t="s">
        <v>247</v>
      </c>
      <c r="C56" s="468"/>
      <c r="D56" s="468"/>
      <c r="E56" s="468"/>
      <c r="F56" s="468"/>
      <c r="G56" s="468"/>
      <c r="H56" s="468"/>
      <c r="I56" s="468"/>
      <c r="J56" s="468"/>
      <c r="K56" s="468"/>
      <c r="L56" s="468"/>
      <c r="M56" s="468"/>
    </row>
    <row r="57" spans="2:15" s="231" customFormat="1" ht="45" customHeight="1">
      <c r="B57" s="421" t="s">
        <v>281</v>
      </c>
      <c r="C57" s="421"/>
      <c r="D57" s="421"/>
      <c r="E57" s="117" t="s">
        <v>282</v>
      </c>
      <c r="F57" s="223" t="s">
        <v>293</v>
      </c>
      <c r="G57" s="223" t="s">
        <v>294</v>
      </c>
      <c r="H57" s="117" t="s">
        <v>295</v>
      </c>
      <c r="I57" s="117" t="s">
        <v>67</v>
      </c>
      <c r="J57" s="421" t="s">
        <v>55</v>
      </c>
      <c r="K57" s="421"/>
      <c r="L57" s="421"/>
      <c r="M57" s="421"/>
    </row>
    <row r="58" spans="2:15" s="152" customFormat="1" ht="12.75" customHeight="1">
      <c r="B58" s="471" t="s">
        <v>112</v>
      </c>
      <c r="C58" s="471"/>
      <c r="D58" s="236"/>
      <c r="E58" s="7"/>
      <c r="F58" s="7"/>
      <c r="G58" s="48"/>
      <c r="H58" s="49"/>
      <c r="I58" s="277" t="str">
        <f>IF(G58=0,"",ROUNDUP(($H$52-H58)/$H$52*G58,1))</f>
        <v/>
      </c>
      <c r="J58" s="467"/>
      <c r="K58" s="467"/>
      <c r="L58" s="467"/>
      <c r="M58" s="467"/>
    </row>
    <row r="59" spans="2:15" s="152" customFormat="1" ht="12.75" customHeight="1">
      <c r="B59" s="471" t="s">
        <v>112</v>
      </c>
      <c r="C59" s="471"/>
      <c r="D59" s="236"/>
      <c r="E59" s="7"/>
      <c r="F59" s="7"/>
      <c r="G59" s="48"/>
      <c r="H59" s="49"/>
      <c r="I59" s="277" t="str">
        <f t="shared" ref="I59:I75" si="1">IF(G59=0,"",ROUNDUP(($H$52-H59)/$H$52*G59,1))</f>
        <v/>
      </c>
      <c r="J59" s="467"/>
      <c r="K59" s="467"/>
      <c r="L59" s="467"/>
      <c r="M59" s="467"/>
    </row>
    <row r="60" spans="2:15" s="152" customFormat="1" ht="12.75" customHeight="1">
      <c r="B60" s="471" t="s">
        <v>112</v>
      </c>
      <c r="C60" s="471"/>
      <c r="D60" s="236"/>
      <c r="E60" s="7"/>
      <c r="F60" s="7"/>
      <c r="G60" s="48"/>
      <c r="H60" s="49"/>
      <c r="I60" s="277" t="str">
        <f t="shared" si="1"/>
        <v/>
      </c>
      <c r="J60" s="467"/>
      <c r="K60" s="467"/>
      <c r="L60" s="467"/>
      <c r="M60" s="467"/>
    </row>
    <row r="61" spans="2:15" s="152" customFormat="1" ht="12.75" customHeight="1">
      <c r="B61" s="471" t="s">
        <v>112</v>
      </c>
      <c r="C61" s="471"/>
      <c r="D61" s="236"/>
      <c r="E61" s="7"/>
      <c r="F61" s="7"/>
      <c r="G61" s="48"/>
      <c r="H61" s="49"/>
      <c r="I61" s="277" t="str">
        <f t="shared" si="1"/>
        <v/>
      </c>
      <c r="J61" s="467"/>
      <c r="K61" s="467"/>
      <c r="L61" s="467"/>
      <c r="M61" s="467"/>
    </row>
    <row r="62" spans="2:15" s="152" customFormat="1" ht="12.75" customHeight="1">
      <c r="B62" s="471" t="s">
        <v>248</v>
      </c>
      <c r="C62" s="471"/>
      <c r="D62" s="471"/>
      <c r="E62" s="7"/>
      <c r="F62" s="7"/>
      <c r="G62" s="48"/>
      <c r="H62" s="49"/>
      <c r="I62" s="277" t="str">
        <f t="shared" si="1"/>
        <v/>
      </c>
      <c r="J62" s="467"/>
      <c r="K62" s="467"/>
      <c r="L62" s="467"/>
      <c r="M62" s="467"/>
    </row>
    <row r="63" spans="2:15" s="152" customFormat="1" ht="12.75" customHeight="1">
      <c r="B63" s="471" t="s">
        <v>249</v>
      </c>
      <c r="C63" s="471"/>
      <c r="D63" s="471"/>
      <c r="E63" s="7"/>
      <c r="F63" s="7"/>
      <c r="G63" s="48"/>
      <c r="H63" s="49"/>
      <c r="I63" s="277" t="str">
        <f t="shared" si="1"/>
        <v/>
      </c>
      <c r="J63" s="467"/>
      <c r="K63" s="467"/>
      <c r="L63" s="467"/>
      <c r="M63" s="467"/>
    </row>
    <row r="64" spans="2:15" s="152" customFormat="1" ht="12.75" customHeight="1">
      <c r="B64" s="471" t="s">
        <v>250</v>
      </c>
      <c r="C64" s="471"/>
      <c r="D64" s="471"/>
      <c r="E64" s="7"/>
      <c r="F64" s="7"/>
      <c r="G64" s="48"/>
      <c r="H64" s="49"/>
      <c r="I64" s="277" t="str">
        <f t="shared" si="1"/>
        <v/>
      </c>
      <c r="J64" s="467"/>
      <c r="K64" s="467"/>
      <c r="L64" s="467"/>
      <c r="M64" s="467"/>
    </row>
    <row r="65" spans="1:13" s="152" customFormat="1" ht="12.75" customHeight="1">
      <c r="B65" s="471" t="s">
        <v>213</v>
      </c>
      <c r="C65" s="471"/>
      <c r="D65" s="471"/>
      <c r="E65" s="7"/>
      <c r="F65" s="7"/>
      <c r="G65" s="48"/>
      <c r="H65" s="49"/>
      <c r="I65" s="277" t="str">
        <f t="shared" si="1"/>
        <v/>
      </c>
      <c r="J65" s="467"/>
      <c r="K65" s="467"/>
      <c r="L65" s="467"/>
      <c r="M65" s="467"/>
    </row>
    <row r="66" spans="1:13" s="152" customFormat="1" ht="12.75" customHeight="1">
      <c r="B66" s="471" t="s">
        <v>251</v>
      </c>
      <c r="C66" s="471"/>
      <c r="D66" s="471"/>
      <c r="E66" s="7"/>
      <c r="F66" s="7"/>
      <c r="G66" s="48"/>
      <c r="H66" s="49"/>
      <c r="I66" s="277" t="str">
        <f t="shared" si="1"/>
        <v/>
      </c>
      <c r="J66" s="467"/>
      <c r="K66" s="467"/>
      <c r="L66" s="467"/>
      <c r="M66" s="467"/>
    </row>
    <row r="67" spans="1:13" s="152" customFormat="1" ht="12.75" customHeight="1">
      <c r="B67" s="471" t="s">
        <v>252</v>
      </c>
      <c r="C67" s="471"/>
      <c r="D67" s="471"/>
      <c r="E67" s="7"/>
      <c r="F67" s="7"/>
      <c r="G67" s="48"/>
      <c r="H67" s="49"/>
      <c r="I67" s="277" t="str">
        <f t="shared" si="1"/>
        <v/>
      </c>
      <c r="J67" s="467"/>
      <c r="K67" s="467"/>
      <c r="L67" s="467"/>
      <c r="M67" s="467"/>
    </row>
    <row r="68" spans="1:13" s="152" customFormat="1" ht="12.75" customHeight="1">
      <c r="B68" s="471" t="s">
        <v>113</v>
      </c>
      <c r="C68" s="471"/>
      <c r="D68" s="471"/>
      <c r="E68" s="7"/>
      <c r="F68" s="7"/>
      <c r="G68" s="48"/>
      <c r="H68" s="49"/>
      <c r="I68" s="277" t="str">
        <f t="shared" si="1"/>
        <v/>
      </c>
      <c r="J68" s="467"/>
      <c r="K68" s="467"/>
      <c r="L68" s="467"/>
      <c r="M68" s="467"/>
    </row>
    <row r="69" spans="1:13" s="152" customFormat="1" ht="12.75" customHeight="1">
      <c r="B69" s="471" t="s">
        <v>280</v>
      </c>
      <c r="C69" s="471"/>
      <c r="D69" s="471"/>
      <c r="E69" s="7"/>
      <c r="F69" s="7"/>
      <c r="G69" s="48"/>
      <c r="H69" s="49"/>
      <c r="I69" s="277" t="str">
        <f t="shared" si="1"/>
        <v/>
      </c>
      <c r="J69" s="467"/>
      <c r="K69" s="467"/>
      <c r="L69" s="467"/>
      <c r="M69" s="467"/>
    </row>
    <row r="70" spans="1:13" s="152" customFormat="1" ht="12.75" customHeight="1">
      <c r="B70" s="471" t="s">
        <v>253</v>
      </c>
      <c r="C70" s="471"/>
      <c r="D70" s="471"/>
      <c r="E70" s="7"/>
      <c r="F70" s="7"/>
      <c r="G70" s="48"/>
      <c r="H70" s="49"/>
      <c r="I70" s="277" t="str">
        <f t="shared" si="1"/>
        <v/>
      </c>
      <c r="J70" s="467"/>
      <c r="K70" s="467"/>
      <c r="L70" s="467"/>
      <c r="M70" s="467"/>
    </row>
    <row r="71" spans="1:13" s="152" customFormat="1" ht="12.75" customHeight="1">
      <c r="B71" s="471" t="s">
        <v>103</v>
      </c>
      <c r="C71" s="471"/>
      <c r="D71" s="471"/>
      <c r="E71" s="7"/>
      <c r="F71" s="7"/>
      <c r="G71" s="48"/>
      <c r="H71" s="49"/>
      <c r="I71" s="277" t="str">
        <f t="shared" si="1"/>
        <v/>
      </c>
      <c r="J71" s="467"/>
      <c r="K71" s="467"/>
      <c r="L71" s="467"/>
      <c r="M71" s="467"/>
    </row>
    <row r="72" spans="1:13" s="152" customFormat="1" ht="12.75" customHeight="1">
      <c r="B72" s="471" t="s">
        <v>254</v>
      </c>
      <c r="C72" s="471"/>
      <c r="D72" s="471"/>
      <c r="E72" s="7"/>
      <c r="F72" s="7"/>
      <c r="G72" s="48"/>
      <c r="H72" s="49"/>
      <c r="I72" s="277" t="str">
        <f t="shared" si="1"/>
        <v/>
      </c>
      <c r="J72" s="467"/>
      <c r="K72" s="467"/>
      <c r="L72" s="467"/>
      <c r="M72" s="467"/>
    </row>
    <row r="73" spans="1:13" s="152" customFormat="1" ht="12.75" customHeight="1">
      <c r="B73" s="471" t="s">
        <v>104</v>
      </c>
      <c r="C73" s="471"/>
      <c r="D73" s="471"/>
      <c r="E73" s="7"/>
      <c r="F73" s="7"/>
      <c r="G73" s="48"/>
      <c r="H73" s="49"/>
      <c r="I73" s="277" t="str">
        <f t="shared" si="1"/>
        <v/>
      </c>
      <c r="J73" s="467"/>
      <c r="K73" s="467"/>
      <c r="L73" s="467"/>
      <c r="M73" s="467"/>
    </row>
    <row r="74" spans="1:13" s="152" customFormat="1" ht="12.75" customHeight="1">
      <c r="B74" s="471" t="s">
        <v>105</v>
      </c>
      <c r="C74" s="471"/>
      <c r="D74" s="471"/>
      <c r="E74" s="7"/>
      <c r="F74" s="7"/>
      <c r="G74" s="48"/>
      <c r="H74" s="49"/>
      <c r="I74" s="277" t="str">
        <f t="shared" si="1"/>
        <v/>
      </c>
      <c r="J74" s="467"/>
      <c r="K74" s="467"/>
      <c r="L74" s="467"/>
      <c r="M74" s="467"/>
    </row>
    <row r="75" spans="1:13" s="152" customFormat="1" ht="12.75" customHeight="1">
      <c r="B75" s="237" t="s">
        <v>106</v>
      </c>
      <c r="C75" s="543"/>
      <c r="D75" s="543"/>
      <c r="E75" s="7"/>
      <c r="F75" s="7"/>
      <c r="G75" s="48"/>
      <c r="H75" s="49"/>
      <c r="I75" s="277" t="str">
        <f t="shared" si="1"/>
        <v/>
      </c>
      <c r="J75" s="467"/>
      <c r="K75" s="467"/>
      <c r="L75" s="467"/>
      <c r="M75" s="467"/>
    </row>
    <row r="76" spans="1:13" s="152" customFormat="1" ht="12.75" customHeight="1">
      <c r="B76" s="509" t="s">
        <v>255</v>
      </c>
      <c r="C76" s="509"/>
      <c r="D76" s="509"/>
      <c r="E76" s="276">
        <f>SUM(E58:E75)</f>
        <v>0</v>
      </c>
      <c r="F76" s="276">
        <f>SUM(F58:F75)</f>
        <v>0</v>
      </c>
      <c r="G76" s="51">
        <f>SUM(G58:G75)</f>
        <v>0</v>
      </c>
      <c r="H76" s="483"/>
      <c r="I76" s="483"/>
      <c r="J76" s="483"/>
      <c r="K76" s="483"/>
      <c r="L76" s="483"/>
      <c r="M76" s="483"/>
    </row>
    <row r="77" spans="1:13" ht="12.75" customHeight="1">
      <c r="B77" s="405" t="s">
        <v>302</v>
      </c>
      <c r="C77" s="405"/>
      <c r="D77" s="405"/>
      <c r="E77" s="405"/>
      <c r="F77" s="405"/>
      <c r="G77" s="405"/>
      <c r="H77" s="405"/>
      <c r="I77" s="405"/>
      <c r="J77" s="405"/>
      <c r="K77" s="405"/>
      <c r="L77" s="405"/>
      <c r="M77" s="405"/>
    </row>
    <row r="78" spans="1:13" ht="12.75" customHeight="1">
      <c r="B78" s="478" t="s">
        <v>334</v>
      </c>
      <c r="C78" s="478"/>
      <c r="D78" s="478"/>
      <c r="E78" s="478"/>
      <c r="F78" s="478"/>
      <c r="G78" s="478"/>
      <c r="H78" s="473">
        <f>ROUNDUP(SUM(I58:M75),1)</f>
        <v>0</v>
      </c>
      <c r="I78" s="474"/>
      <c r="J78" s="474"/>
      <c r="K78" s="474"/>
      <c r="L78" s="474"/>
      <c r="M78" s="475"/>
    </row>
    <row r="79" spans="1:13" ht="12.75" customHeight="1">
      <c r="B79" s="405" t="s">
        <v>304</v>
      </c>
      <c r="C79" s="468"/>
      <c r="D79" s="468"/>
      <c r="E79" s="468"/>
      <c r="F79" s="468"/>
      <c r="G79" s="468"/>
      <c r="H79" s="468"/>
      <c r="I79" s="468"/>
      <c r="J79" s="468"/>
      <c r="K79" s="468"/>
      <c r="L79" s="468"/>
      <c r="M79" s="468"/>
    </row>
    <row r="80" spans="1:13" s="227" customFormat="1" ht="38.25" customHeight="1">
      <c r="A80" s="231"/>
      <c r="B80" s="421" t="s">
        <v>299</v>
      </c>
      <c r="C80" s="421"/>
      <c r="D80" s="331" t="s">
        <v>335</v>
      </c>
      <c r="E80" s="117" t="s">
        <v>296</v>
      </c>
      <c r="F80" s="117" t="s">
        <v>297</v>
      </c>
      <c r="G80" s="117" t="s">
        <v>298</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75" customHeight="1"/>
    <row r="100" spans="2:40" ht="13.5" customHeight="1">
      <c r="N100" s="541" t="s">
        <v>72</v>
      </c>
      <c r="O100" s="541"/>
      <c r="P100" s="541"/>
      <c r="Q100" s="541"/>
      <c r="R100" s="541"/>
      <c r="S100" s="541"/>
      <c r="T100" s="541"/>
      <c r="U100" s="542" t="s">
        <v>73</v>
      </c>
      <c r="V100" s="542"/>
      <c r="W100" s="542"/>
      <c r="X100" s="542"/>
      <c r="Y100" s="542"/>
      <c r="Z100" s="542"/>
    </row>
    <row r="101" spans="2:40" ht="33.75">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c r="B103" s="38" t="str">
        <f>+G6</f>
        <v>PWI2(ID)</v>
      </c>
      <c r="C103" s="38" t="str">
        <f>+K6</f>
        <v>Tong HongVN)</v>
      </c>
      <c r="D103" s="59">
        <f>+G12</f>
        <v>0</v>
      </c>
      <c r="E103" s="40" t="str">
        <f>IF(+C7="","",+C7)</f>
        <v>pwi-udp</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c r="B110" s="260">
        <f>VLOOKUP(+$C$8,'Leather Clean Area'!$B$8:$L$112,9,FALSE)</f>
        <v>0</v>
      </c>
      <c r="C110" s="260">
        <f t="shared" si="3"/>
        <v>0</v>
      </c>
      <c r="D110" s="260">
        <f t="shared" si="4"/>
        <v>0</v>
      </c>
      <c r="E110" s="260">
        <f t="shared" si="5"/>
        <v>0</v>
      </c>
      <c r="F110" s="261" t="str">
        <f>IF(6&lt;=VLOOKUP(+$C$8,'Leather Clean Area'!$B$8:$L$112,3,FALSE),"Y","N")</f>
        <v>N</v>
      </c>
      <c r="G110" s="262"/>
    </row>
    <row r="111" spans="2:40">
      <c r="B111" s="260">
        <f>VLOOKUP(+$C$8,'Leather Clean Area'!$B$8:$L$112,10,FALSE)</f>
        <v>0</v>
      </c>
      <c r="C111" s="260">
        <f>IF(+$D$48=0,0,+D46/$D$48)</f>
        <v>0</v>
      </c>
      <c r="D111" s="260">
        <f>IF(+$G$48=0,0,+G46/$G$48)</f>
        <v>0</v>
      </c>
      <c r="E111" s="260">
        <f t="shared" si="5"/>
        <v>0</v>
      </c>
      <c r="F111" s="261" t="str">
        <f>IF(7&lt;=VLOOKUP(+$C$8,'Leather Clean Area'!$B$8:$L$112,3,FALSE),"Y","N")</f>
        <v>N</v>
      </c>
      <c r="G111" s="262"/>
    </row>
    <row r="112" spans="2:40">
      <c r="B112" s="260">
        <f>VLOOKUP(+$C$8,'Leather Clean Area'!$B$8:$L$112,11,FALSE)</f>
        <v>0</v>
      </c>
      <c r="C112" s="260">
        <f>IF(+$D$48=0,0,+D47/$D$48)</f>
        <v>0</v>
      </c>
      <c r="D112" s="260">
        <f>IF(+$G$48=0,0,+G47/$G$48)</f>
        <v>0</v>
      </c>
      <c r="E112" s="260">
        <f t="shared" si="5"/>
        <v>0</v>
      </c>
      <c r="F112" s="261" t="str">
        <f>IF(8&lt;=VLOOKUP(+$C$8,'Leather Clean Area'!$B$8:$L$112,3,FALSE),"Y","N")</f>
        <v>N</v>
      </c>
      <c r="G112" s="262"/>
    </row>
    <row r="113" spans="2:7">
      <c r="C113" s="262"/>
      <c r="D113" s="150"/>
      <c r="E113" s="150"/>
      <c r="F113" s="262"/>
      <c r="G113" s="262"/>
    </row>
    <row r="114" spans="2:7">
      <c r="C114" s="262"/>
      <c r="D114" s="150"/>
      <c r="E114" s="150"/>
      <c r="F114" s="262"/>
      <c r="G114" s="262"/>
    </row>
    <row r="115" spans="2:7">
      <c r="C115" s="262"/>
      <c r="D115" s="150"/>
      <c r="E115" s="150"/>
      <c r="F115" s="262"/>
      <c r="G115" s="262"/>
    </row>
    <row r="116" spans="2:7">
      <c r="C116" s="262"/>
      <c r="D116" s="150"/>
      <c r="E116" s="150"/>
      <c r="F116" s="262"/>
      <c r="G116" s="262"/>
    </row>
    <row r="117" spans="2:7">
      <c r="C117" s="262"/>
      <c r="D117" s="150"/>
      <c r="E117" s="150"/>
      <c r="F117" s="262"/>
      <c r="G117" s="262"/>
    </row>
    <row r="118" spans="2:7">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c r="B119" s="366" t="str">
        <f>IF(+'Leather Clean Area'!$B8="","",+'Leather Clean Area'!$B8)</f>
        <v>Split Suede</v>
      </c>
      <c r="C119" s="367" t="str">
        <f>IF(+'Brand-Factory-Tannery List'!$B8="","",+'Brand-Factory-Tannery List'!$B8)</f>
        <v/>
      </c>
      <c r="D119" s="367"/>
      <c r="E119" s="368"/>
    </row>
    <row r="120" spans="2:7">
      <c r="B120" s="366" t="str">
        <f>IF(+'Leather Clean Area'!$B9="","",+'Leather Clean Area'!$B9)</f>
        <v>Split Suede for Kids</v>
      </c>
      <c r="C120" s="367" t="str">
        <f>IF(+'Brand-Factory-Tannery List'!$B9="","",+'Brand-Factory-Tannery List'!$B9)</f>
        <v/>
      </c>
      <c r="D120" s="367"/>
      <c r="E120" s="368"/>
    </row>
    <row r="121" spans="2:7">
      <c r="B121" s="366" t="str">
        <f>IF(+'Leather Clean Area'!$B10="","",+'Leather Clean Area'!$B10)</f>
        <v>Ultra Suede</v>
      </c>
      <c r="C121" s="367" t="str">
        <f>IF(+'Brand-Factory-Tannery List'!$B10="","",+'Brand-Factory-Tannery List'!$B10)</f>
        <v/>
      </c>
      <c r="D121" s="367"/>
      <c r="E121" s="368"/>
    </row>
    <row r="122" spans="2:7">
      <c r="B122" s="366" t="str">
        <f>IF(+'Leather Clean Area'!$B11="","",+'Leather Clean Area'!$B11)</f>
        <v>E.H Suede</v>
      </c>
      <c r="C122" s="367" t="str">
        <f>IF(+'Brand-Factory-Tannery List'!$B11="","",+'Brand-Factory-Tannery List'!$B11)</f>
        <v/>
      </c>
      <c r="D122" s="367"/>
      <c r="E122" s="368"/>
    </row>
    <row r="123" spans="2:7">
      <c r="B123" s="366" t="str">
        <f>IF(+'Leather Clean Area'!$B12="","",+'Leather Clean Area'!$B12)</f>
        <v>Split Suede WP</v>
      </c>
      <c r="C123" s="367" t="str">
        <f>IF(+'Brand-Factory-Tannery List'!$B12="","",+'Brand-Factory-Tannery List'!$B12)</f>
        <v/>
      </c>
      <c r="D123" s="367"/>
      <c r="E123" s="368"/>
    </row>
    <row r="124" spans="2:7">
      <c r="B124" s="366" t="str">
        <f>IF(+'Leather Clean Area'!$B13="","",+'Leather Clean Area'!$B13)</f>
        <v/>
      </c>
      <c r="C124" s="367" t="str">
        <f>IF(+'Brand-Factory-Tannery List'!$B13="","",+'Brand-Factory-Tannery List'!$B13)</f>
        <v/>
      </c>
      <c r="D124" s="367"/>
      <c r="E124" s="368"/>
    </row>
    <row r="125" spans="2:7">
      <c r="B125" s="366" t="str">
        <f>IF(+'Leather Clean Area'!$B14="","",+'Leather Clean Area'!$B14)</f>
        <v/>
      </c>
      <c r="C125" s="367" t="str">
        <f>IF(+'Brand-Factory-Tannery List'!$B14="","",+'Brand-Factory-Tannery List'!$B14)</f>
        <v/>
      </c>
      <c r="D125" s="367"/>
      <c r="E125" s="368"/>
    </row>
    <row r="126" spans="2:7">
      <c r="B126" s="366" t="str">
        <f>IF(+'Leather Clean Area'!$B15="","",+'Leather Clean Area'!$B15)</f>
        <v/>
      </c>
      <c r="C126" s="367" t="str">
        <f>IF(+'Brand-Factory-Tannery List'!$B15="","",+'Brand-Factory-Tannery List'!$B15)</f>
        <v/>
      </c>
      <c r="D126" s="367"/>
      <c r="E126" s="368"/>
    </row>
    <row r="127" spans="2:7">
      <c r="B127" s="366" t="str">
        <f>IF(+'Leather Clean Area'!$B16="","",+'Leather Clean Area'!$B16)</f>
        <v/>
      </c>
      <c r="C127" s="367" t="str">
        <f>IF(+'Brand-Factory-Tannery List'!$B16="","",+'Brand-Factory-Tannery List'!$B16)</f>
        <v/>
      </c>
      <c r="D127" s="367"/>
      <c r="E127" s="368"/>
    </row>
    <row r="128" spans="2:7">
      <c r="B128" s="366" t="str">
        <f>IF(+'Leather Clean Area'!$B17="","",+'Leather Clean Area'!$B17)</f>
        <v/>
      </c>
      <c r="C128" s="367" t="str">
        <f>IF(+'Brand-Factory-Tannery List'!$B17="","",+'Brand-Factory-Tannery List'!$B17)</f>
        <v/>
      </c>
      <c r="D128" s="367"/>
      <c r="E128" s="368"/>
    </row>
    <row r="129" spans="2:5">
      <c r="B129" s="366" t="str">
        <f>IF(+'Leather Clean Area'!$B18="","",+'Leather Clean Area'!$B18)</f>
        <v/>
      </c>
      <c r="C129" s="367" t="str">
        <f>IF(+'Brand-Factory-Tannery List'!$B18="","",+'Brand-Factory-Tannery List'!$B18)</f>
        <v/>
      </c>
      <c r="D129" s="367"/>
      <c r="E129" s="368"/>
    </row>
    <row r="130" spans="2:5">
      <c r="B130" s="366" t="str">
        <f>IF(+'Leather Clean Area'!$B19="","",+'Leather Clean Area'!$B19)</f>
        <v/>
      </c>
      <c r="C130" s="367" t="str">
        <f>IF(+'Brand-Factory-Tannery List'!$B19="","",+'Brand-Factory-Tannery List'!$B19)</f>
        <v/>
      </c>
      <c r="D130" s="367"/>
      <c r="E130" s="368"/>
    </row>
    <row r="131" spans="2:5">
      <c r="B131" s="366" t="str">
        <f>IF(+'Leather Clean Area'!$B20="","",+'Leather Clean Area'!$B20)</f>
        <v/>
      </c>
      <c r="C131" s="367" t="str">
        <f>IF(+'Brand-Factory-Tannery List'!$B20="","",+'Brand-Factory-Tannery List'!$B20)</f>
        <v/>
      </c>
      <c r="D131" s="367"/>
      <c r="E131" s="368"/>
    </row>
    <row r="132" spans="2:5">
      <c r="B132" s="366" t="str">
        <f>IF(+'Leather Clean Area'!$B21="","",+'Leather Clean Area'!$B21)</f>
        <v/>
      </c>
      <c r="C132" s="367" t="str">
        <f>IF(+'Brand-Factory-Tannery List'!$B21="","",+'Brand-Factory-Tannery List'!$B21)</f>
        <v/>
      </c>
      <c r="D132" s="367"/>
      <c r="E132" s="368"/>
    </row>
    <row r="133" spans="2:5">
      <c r="B133" s="366" t="str">
        <f>IF(+'Leather Clean Area'!$B22="","",+'Leather Clean Area'!$B22)</f>
        <v/>
      </c>
      <c r="C133" s="367" t="str">
        <f>IF(+'Brand-Factory-Tannery List'!$B22="","",+'Brand-Factory-Tannery List'!$B22)</f>
        <v/>
      </c>
      <c r="D133" s="367"/>
      <c r="E133" s="368"/>
    </row>
    <row r="134" spans="2:5">
      <c r="B134" s="366" t="str">
        <f>IF(+'Leather Clean Area'!$B23="","",+'Leather Clean Area'!$B23)</f>
        <v/>
      </c>
      <c r="C134" s="367" t="str">
        <f>IF(+'Brand-Factory-Tannery List'!$B23="","",+'Brand-Factory-Tannery List'!$B23)</f>
        <v/>
      </c>
      <c r="D134" s="367"/>
      <c r="E134" s="368"/>
    </row>
    <row r="135" spans="2:5">
      <c r="B135" s="366" t="str">
        <f>IF(+'Leather Clean Area'!$B24="","",+'Leather Clean Area'!$B24)</f>
        <v/>
      </c>
      <c r="C135" s="367" t="str">
        <f>IF(+'Brand-Factory-Tannery List'!$B24="","",+'Brand-Factory-Tannery List'!$B24)</f>
        <v/>
      </c>
      <c r="D135" s="367"/>
      <c r="E135" s="368"/>
    </row>
    <row r="136" spans="2:5">
      <c r="B136" s="366" t="str">
        <f>IF(+'Leather Clean Area'!$B25="","",+'Leather Clean Area'!$B25)</f>
        <v/>
      </c>
      <c r="C136" s="367" t="str">
        <f>IF(+'Brand-Factory-Tannery List'!$B25="","",+'Brand-Factory-Tannery List'!$B25)</f>
        <v/>
      </c>
      <c r="D136" s="367"/>
      <c r="E136" s="368"/>
    </row>
    <row r="137" spans="2:5">
      <c r="B137" s="366" t="str">
        <f>IF(+'Leather Clean Area'!$B26="","",+'Leather Clean Area'!$B26)</f>
        <v/>
      </c>
      <c r="C137" s="367" t="str">
        <f>IF(+'Brand-Factory-Tannery List'!$B26="","",+'Brand-Factory-Tannery List'!$B26)</f>
        <v/>
      </c>
      <c r="D137" s="367"/>
      <c r="E137" s="368"/>
    </row>
    <row r="138" spans="2:5">
      <c r="B138" s="366" t="str">
        <f>IF(+'Leather Clean Area'!$B27="","",+'Leather Clean Area'!$B27)</f>
        <v/>
      </c>
      <c r="C138" s="367"/>
      <c r="D138" s="367"/>
      <c r="E138" s="368"/>
    </row>
    <row r="139" spans="2:5">
      <c r="B139" s="366" t="str">
        <f>IF(+'Leather Clean Area'!$B28="","",+'Leather Clean Area'!$B28)</f>
        <v/>
      </c>
      <c r="C139" s="367"/>
      <c r="D139" s="367"/>
      <c r="E139" s="368"/>
    </row>
    <row r="140" spans="2:5">
      <c r="B140" s="366" t="str">
        <f>IF(+'Leather Clean Area'!$B29="","",+'Leather Clean Area'!$B29)</f>
        <v/>
      </c>
      <c r="C140" s="367"/>
      <c r="D140" s="367"/>
      <c r="E140" s="368"/>
    </row>
    <row r="141" spans="2:5">
      <c r="B141" s="366" t="str">
        <f>IF(+'Leather Clean Area'!$B30="","",+'Leather Clean Area'!$B30)</f>
        <v/>
      </c>
      <c r="C141" s="367"/>
      <c r="D141" s="367"/>
      <c r="E141" s="368"/>
    </row>
    <row r="142" spans="2:5">
      <c r="B142" s="366" t="str">
        <f>IF(+'Leather Clean Area'!$B31="","",+'Leather Clean Area'!$B31)</f>
        <v/>
      </c>
      <c r="C142" s="367"/>
      <c r="D142" s="367"/>
      <c r="E142" s="368"/>
    </row>
    <row r="143" spans="2:5">
      <c r="B143" s="366" t="str">
        <f>IF(+'Leather Clean Area'!$B32="","",+'Leather Clean Area'!$B32)</f>
        <v/>
      </c>
      <c r="C143" s="367"/>
      <c r="D143" s="367"/>
      <c r="E143" s="368"/>
    </row>
    <row r="144" spans="2:5">
      <c r="B144" s="366" t="str">
        <f>IF(+'Leather Clean Area'!$B33="","",+'Leather Clean Area'!$B33)</f>
        <v/>
      </c>
      <c r="C144" s="367"/>
      <c r="D144" s="367"/>
      <c r="E144" s="368"/>
    </row>
    <row r="145" spans="2:5">
      <c r="B145" s="366" t="str">
        <f>IF(+'Leather Clean Area'!$B34="","",+'Leather Clean Area'!$B34)</f>
        <v/>
      </c>
      <c r="C145" s="367"/>
      <c r="D145" s="367"/>
      <c r="E145" s="368"/>
    </row>
    <row r="146" spans="2:5">
      <c r="B146" s="366" t="str">
        <f>IF(+'Leather Clean Area'!$B35="","",+'Leather Clean Area'!$B35)</f>
        <v/>
      </c>
      <c r="C146" s="367"/>
      <c r="D146" s="367"/>
      <c r="E146" s="368"/>
    </row>
    <row r="147" spans="2:5">
      <c r="B147" s="366" t="str">
        <f>IF(+'Leather Clean Area'!$B36="","",+'Leather Clean Area'!$B36)</f>
        <v/>
      </c>
      <c r="C147" s="367"/>
      <c r="D147" s="367"/>
      <c r="E147" s="368"/>
    </row>
    <row r="148" spans="2:5">
      <c r="B148" s="366" t="str">
        <f>IF(+'Leather Clean Area'!$B37="","",+'Leather Clean Area'!$B37)</f>
        <v/>
      </c>
      <c r="C148" s="367"/>
      <c r="D148" s="367"/>
      <c r="E148" s="368"/>
    </row>
    <row r="149" spans="2:5">
      <c r="B149" s="366" t="str">
        <f>IF(+'Leather Clean Area'!$B38="","",+'Leather Clean Area'!$B38)</f>
        <v/>
      </c>
      <c r="C149" s="367"/>
      <c r="D149" s="367"/>
      <c r="E149" s="368"/>
    </row>
    <row r="150" spans="2:5">
      <c r="B150" s="366" t="str">
        <f>IF(+'Leather Clean Area'!$B39="","",+'Leather Clean Area'!$B39)</f>
        <v/>
      </c>
      <c r="C150" s="367"/>
      <c r="D150" s="367"/>
      <c r="E150" s="368"/>
    </row>
    <row r="151" spans="2:5">
      <c r="B151" s="366" t="str">
        <f>IF(+'Leather Clean Area'!$B40="","",+'Leather Clean Area'!$B40)</f>
        <v/>
      </c>
      <c r="C151" s="367"/>
      <c r="D151" s="367"/>
      <c r="E151" s="368"/>
    </row>
    <row r="152" spans="2:5">
      <c r="B152" s="366" t="str">
        <f>IF(+'Leather Clean Area'!$B41="","",+'Leather Clean Area'!$B41)</f>
        <v/>
      </c>
      <c r="C152" s="367"/>
      <c r="D152" s="367"/>
      <c r="E152" s="368"/>
    </row>
    <row r="153" spans="2:5">
      <c r="B153" s="366" t="str">
        <f>IF(+'Leather Clean Area'!$B42="","",+'Leather Clean Area'!$B42)</f>
        <v/>
      </c>
      <c r="C153" s="367"/>
      <c r="D153" s="367"/>
      <c r="E153" s="368"/>
    </row>
    <row r="154" spans="2:5">
      <c r="B154" s="366" t="str">
        <f>IF(+'Leather Clean Area'!$B43="","",+'Leather Clean Area'!$B43)</f>
        <v/>
      </c>
      <c r="C154" s="367"/>
      <c r="D154" s="367"/>
      <c r="E154" s="368"/>
    </row>
    <row r="155" spans="2:5">
      <c r="B155" s="366" t="str">
        <f>IF(+'Leather Clean Area'!$B44="","",+'Leather Clean Area'!$B44)</f>
        <v/>
      </c>
      <c r="C155" s="367"/>
      <c r="D155" s="367"/>
      <c r="E155" s="368"/>
    </row>
    <row r="156" spans="2:5">
      <c r="B156" s="366" t="str">
        <f>IF(+'Leather Clean Area'!$B45="","",+'Leather Clean Area'!$B45)</f>
        <v/>
      </c>
      <c r="C156" s="367"/>
      <c r="D156" s="367"/>
      <c r="E156" s="368"/>
    </row>
    <row r="157" spans="2:5">
      <c r="B157" s="366" t="str">
        <f>IF(+'Leather Clean Area'!$B46="","",+'Leather Clean Area'!$B46)</f>
        <v/>
      </c>
      <c r="C157" s="367"/>
      <c r="D157" s="367"/>
      <c r="E157" s="368"/>
    </row>
    <row r="158" spans="2:5">
      <c r="B158" s="366" t="str">
        <f>IF(+'Leather Clean Area'!$B47="","",+'Leather Clean Area'!$B47)</f>
        <v/>
      </c>
      <c r="C158" s="367"/>
      <c r="D158" s="367"/>
      <c r="E158" s="368"/>
    </row>
    <row r="159" spans="2:5">
      <c r="B159" s="366" t="str">
        <f>IF(+'Leather Clean Area'!$B48="","",+'Leather Clean Area'!$B48)</f>
        <v/>
      </c>
      <c r="C159" s="367"/>
      <c r="D159" s="367"/>
      <c r="E159" s="368"/>
    </row>
    <row r="160" spans="2:5">
      <c r="B160" s="366" t="str">
        <f>IF(+'Leather Clean Area'!$B49="","",+'Leather Clean Area'!$B49)</f>
        <v/>
      </c>
      <c r="C160" s="367"/>
      <c r="D160" s="367"/>
      <c r="E160" s="368"/>
    </row>
    <row r="161" spans="2:5">
      <c r="B161" s="366" t="str">
        <f>IF(+'Leather Clean Area'!$B50="","",+'Leather Clean Area'!$B50)</f>
        <v/>
      </c>
      <c r="C161" s="367"/>
      <c r="D161" s="367"/>
      <c r="E161" s="368"/>
    </row>
    <row r="162" spans="2:5">
      <c r="B162" s="366" t="str">
        <f>IF(+'Leather Clean Area'!$B51="","",+'Leather Clean Area'!$B51)</f>
        <v/>
      </c>
      <c r="C162" s="367"/>
      <c r="D162" s="367"/>
      <c r="E162" s="368"/>
    </row>
    <row r="163" spans="2:5">
      <c r="B163" s="366" t="str">
        <f>IF(+'Leather Clean Area'!$B52="","",+'Leather Clean Area'!$B52)</f>
        <v/>
      </c>
      <c r="C163" s="367"/>
      <c r="D163" s="367"/>
      <c r="E163" s="368"/>
    </row>
    <row r="164" spans="2:5">
      <c r="B164" s="366" t="str">
        <f>IF(+'Leather Clean Area'!$B53="","",+'Leather Clean Area'!$B53)</f>
        <v/>
      </c>
      <c r="C164" s="367"/>
      <c r="D164" s="367"/>
      <c r="E164" s="368"/>
    </row>
    <row r="165" spans="2:5">
      <c r="B165" s="366" t="str">
        <f>IF(+'Leather Clean Area'!$B54="","",+'Leather Clean Area'!$B54)</f>
        <v/>
      </c>
      <c r="C165" s="367"/>
      <c r="D165" s="367"/>
      <c r="E165" s="368"/>
    </row>
    <row r="166" spans="2:5">
      <c r="B166" s="366" t="str">
        <f>IF(+'Leather Clean Area'!$B55="","",+'Leather Clean Area'!$B55)</f>
        <v/>
      </c>
      <c r="C166" s="367"/>
      <c r="D166" s="367"/>
      <c r="E166" s="368"/>
    </row>
    <row r="167" spans="2:5">
      <c r="B167" s="366" t="str">
        <f>IF(+'Leather Clean Area'!$B56="","",+'Leather Clean Area'!$B56)</f>
        <v/>
      </c>
      <c r="C167" s="367"/>
      <c r="D167" s="367"/>
      <c r="E167" s="368"/>
    </row>
    <row r="168" spans="2:5">
      <c r="B168" s="366" t="str">
        <f>IF(+'Leather Clean Area'!$B57="","",+'Leather Clean Area'!$B57)</f>
        <v/>
      </c>
      <c r="C168" s="367"/>
      <c r="D168" s="367"/>
      <c r="E168" s="368"/>
    </row>
    <row r="169" spans="2:5">
      <c r="B169" s="366" t="str">
        <f>IF(+'Leather Clean Area'!$B58="","",+'Leather Clean Area'!$B58)</f>
        <v/>
      </c>
      <c r="C169" s="367"/>
      <c r="D169" s="367"/>
      <c r="E169" s="368"/>
    </row>
    <row r="170" spans="2:5">
      <c r="B170" s="366" t="str">
        <f>IF(+'Leather Clean Area'!$B59="","",+'Leather Clean Area'!$B59)</f>
        <v/>
      </c>
      <c r="C170" s="367"/>
      <c r="D170" s="367"/>
      <c r="E170" s="368"/>
    </row>
    <row r="171" spans="2:5">
      <c r="B171" s="366" t="str">
        <f>IF(+'Leather Clean Area'!$B60="","",+'Leather Clean Area'!$B60)</f>
        <v/>
      </c>
      <c r="C171" s="367"/>
      <c r="D171" s="367"/>
      <c r="E171" s="368"/>
    </row>
    <row r="172" spans="2:5">
      <c r="B172" s="366" t="str">
        <f>IF(+'Leather Clean Area'!$B61="","",+'Leather Clean Area'!$B61)</f>
        <v/>
      </c>
      <c r="C172" s="367"/>
      <c r="D172" s="367"/>
      <c r="E172" s="368"/>
    </row>
    <row r="173" spans="2:5">
      <c r="B173" s="366" t="str">
        <f>IF(+'Leather Clean Area'!$B62="","",+'Leather Clean Area'!$B62)</f>
        <v/>
      </c>
      <c r="C173" s="367"/>
      <c r="D173" s="367"/>
      <c r="E173" s="368"/>
    </row>
    <row r="174" spans="2:5">
      <c r="B174" s="366" t="str">
        <f>IF(+'Leather Clean Area'!$B63="","",+'Leather Clean Area'!$B63)</f>
        <v/>
      </c>
      <c r="C174" s="367"/>
      <c r="D174" s="367"/>
      <c r="E174" s="368"/>
    </row>
    <row r="175" spans="2:5">
      <c r="B175" s="366" t="str">
        <f>IF(+'Leather Clean Area'!$B64="","",+'Leather Clean Area'!$B64)</f>
        <v/>
      </c>
      <c r="C175" s="367"/>
      <c r="D175" s="367"/>
      <c r="E175" s="368"/>
    </row>
    <row r="176" spans="2:5">
      <c r="B176" s="366" t="str">
        <f>IF(+'Leather Clean Area'!$B65="","",+'Leather Clean Area'!$B65)</f>
        <v/>
      </c>
      <c r="C176" s="367"/>
      <c r="D176" s="367"/>
      <c r="E176" s="368"/>
    </row>
    <row r="177" spans="2:5">
      <c r="B177" s="366" t="str">
        <f>IF(+'Leather Clean Area'!$B66="","",+'Leather Clean Area'!$B66)</f>
        <v/>
      </c>
      <c r="C177" s="367"/>
      <c r="D177" s="367"/>
      <c r="E177" s="368"/>
    </row>
    <row r="178" spans="2:5">
      <c r="B178" s="366" t="str">
        <f>IF(+'Leather Clean Area'!$B67="","",+'Leather Clean Area'!$B67)</f>
        <v/>
      </c>
      <c r="C178" s="367"/>
      <c r="D178" s="367"/>
      <c r="E178" s="368"/>
    </row>
    <row r="179" spans="2:5">
      <c r="B179" s="366" t="str">
        <f>IF(+'Leather Clean Area'!$B68="","",+'Leather Clean Area'!$B68)</f>
        <v/>
      </c>
      <c r="C179" s="367"/>
      <c r="D179" s="367"/>
      <c r="E179" s="368"/>
    </row>
    <row r="180" spans="2:5">
      <c r="B180" s="366" t="str">
        <f>IF(+'Leather Clean Area'!$B69="","",+'Leather Clean Area'!$B69)</f>
        <v/>
      </c>
      <c r="C180" s="367"/>
      <c r="D180" s="367"/>
      <c r="E180" s="368"/>
    </row>
    <row r="181" spans="2:5">
      <c r="B181" s="366" t="str">
        <f>IF(+'Leather Clean Area'!$B70="","",+'Leather Clean Area'!$B70)</f>
        <v/>
      </c>
      <c r="C181" s="367"/>
      <c r="D181" s="367"/>
      <c r="E181" s="368"/>
    </row>
    <row r="182" spans="2:5">
      <c r="B182" s="366" t="str">
        <f>IF(+'Leather Clean Area'!$B71="","",+'Leather Clean Area'!$B71)</f>
        <v/>
      </c>
      <c r="C182" s="367"/>
      <c r="D182" s="367"/>
      <c r="E182" s="368"/>
    </row>
    <row r="183" spans="2:5">
      <c r="B183" s="366" t="str">
        <f>IF(+'Leather Clean Area'!$B72="","",+'Leather Clean Area'!$B72)</f>
        <v/>
      </c>
      <c r="C183" s="367"/>
      <c r="D183" s="367"/>
      <c r="E183" s="368"/>
    </row>
    <row r="184" spans="2:5">
      <c r="B184" s="366" t="str">
        <f>IF(+'Leather Clean Area'!$B73="","",+'Leather Clean Area'!$B73)</f>
        <v/>
      </c>
      <c r="C184" s="367"/>
      <c r="D184" s="367"/>
      <c r="E184" s="368"/>
    </row>
    <row r="185" spans="2:5">
      <c r="B185" s="366" t="str">
        <f>IF(+'Leather Clean Area'!$B74="","",+'Leather Clean Area'!$B74)</f>
        <v/>
      </c>
      <c r="C185" s="367"/>
      <c r="D185" s="367"/>
      <c r="E185" s="368"/>
    </row>
    <row r="186" spans="2:5">
      <c r="B186" s="366" t="str">
        <f>IF(+'Leather Clean Area'!$B75="","",+'Leather Clean Area'!$B75)</f>
        <v/>
      </c>
      <c r="C186" s="367"/>
      <c r="D186" s="367"/>
      <c r="E186" s="368"/>
    </row>
    <row r="187" spans="2:5">
      <c r="B187" s="366" t="str">
        <f>IF(+'Leather Clean Area'!$B76="","",+'Leather Clean Area'!$B76)</f>
        <v/>
      </c>
      <c r="C187" s="367"/>
      <c r="D187" s="367"/>
      <c r="E187" s="368"/>
    </row>
    <row r="188" spans="2:5">
      <c r="B188" s="366" t="str">
        <f>IF(+'Leather Clean Area'!$B77="","",+'Leather Clean Area'!$B77)</f>
        <v/>
      </c>
      <c r="C188" s="367"/>
      <c r="D188" s="367"/>
      <c r="E188" s="368"/>
    </row>
    <row r="189" spans="2:5">
      <c r="B189" s="366" t="str">
        <f>IF(+'Leather Clean Area'!$B78="","",+'Leather Clean Area'!$B78)</f>
        <v/>
      </c>
      <c r="C189" s="367"/>
      <c r="D189" s="367"/>
      <c r="E189" s="368"/>
    </row>
    <row r="190" spans="2:5">
      <c r="B190" s="366" t="str">
        <f>IF(+'Leather Clean Area'!$B79="","",+'Leather Clean Area'!$B79)</f>
        <v/>
      </c>
      <c r="C190" s="367"/>
      <c r="D190" s="367"/>
      <c r="E190" s="368"/>
    </row>
    <row r="191" spans="2:5">
      <c r="B191" s="366" t="str">
        <f>IF(+'Leather Clean Area'!$B80="","",+'Leather Clean Area'!$B80)</f>
        <v/>
      </c>
      <c r="C191" s="367"/>
      <c r="D191" s="367"/>
      <c r="E191" s="368"/>
    </row>
    <row r="192" spans="2:5">
      <c r="B192" s="366" t="str">
        <f>IF(+'Leather Clean Area'!$B81="","",+'Leather Clean Area'!$B81)</f>
        <v/>
      </c>
      <c r="C192" s="367"/>
      <c r="D192" s="367"/>
      <c r="E192" s="368"/>
    </row>
    <row r="193" spans="2:5">
      <c r="B193" s="366" t="str">
        <f>IF(+'Leather Clean Area'!$B82="","",+'Leather Clean Area'!$B82)</f>
        <v/>
      </c>
      <c r="C193" s="367"/>
      <c r="D193" s="367"/>
      <c r="E193" s="368"/>
    </row>
    <row r="194" spans="2:5">
      <c r="B194" s="366" t="str">
        <f>IF(+'Leather Clean Area'!$B83="","",+'Leather Clean Area'!$B83)</f>
        <v/>
      </c>
      <c r="C194" s="367"/>
      <c r="D194" s="367"/>
      <c r="E194" s="368"/>
    </row>
    <row r="195" spans="2:5">
      <c r="B195" s="366" t="str">
        <f>IF(+'Leather Clean Area'!$B84="","",+'Leather Clean Area'!$B84)</f>
        <v/>
      </c>
      <c r="C195" s="367"/>
      <c r="D195" s="367"/>
      <c r="E195" s="368"/>
    </row>
    <row r="196" spans="2:5">
      <c r="B196" s="366" t="str">
        <f>IF(+'Leather Clean Area'!$B85="","",+'Leather Clean Area'!$B85)</f>
        <v/>
      </c>
      <c r="C196" s="367"/>
      <c r="D196" s="367"/>
      <c r="E196" s="368"/>
    </row>
    <row r="197" spans="2:5">
      <c r="B197" s="366" t="str">
        <f>IF(+'Leather Clean Area'!$B86="","",+'Leather Clean Area'!$B86)</f>
        <v/>
      </c>
      <c r="C197" s="367"/>
      <c r="D197" s="367"/>
      <c r="E197" s="368"/>
    </row>
    <row r="198" spans="2:5">
      <c r="B198" s="366" t="str">
        <f>IF(+'Leather Clean Area'!$B87="","",+'Leather Clean Area'!$B87)</f>
        <v/>
      </c>
      <c r="C198" s="367"/>
      <c r="D198" s="367"/>
      <c r="E198" s="368"/>
    </row>
    <row r="199" spans="2:5">
      <c r="B199" s="366" t="str">
        <f>IF(+'Leather Clean Area'!$B88="","",+'Leather Clean Area'!$B88)</f>
        <v/>
      </c>
      <c r="C199" s="367"/>
      <c r="D199" s="367"/>
      <c r="E199" s="368"/>
    </row>
    <row r="200" spans="2:5">
      <c r="B200" s="366" t="str">
        <f>IF(+'Leather Clean Area'!$B89="","",+'Leather Clean Area'!$B89)</f>
        <v/>
      </c>
      <c r="C200" s="367"/>
      <c r="D200" s="367"/>
      <c r="E200" s="368"/>
    </row>
    <row r="201" spans="2:5">
      <c r="B201" s="366" t="str">
        <f>IF(+'Leather Clean Area'!$B90="","",+'Leather Clean Area'!$B90)</f>
        <v/>
      </c>
      <c r="C201" s="367"/>
      <c r="D201" s="367"/>
      <c r="E201" s="368"/>
    </row>
    <row r="202" spans="2:5">
      <c r="B202" s="366" t="str">
        <f>IF(+'Leather Clean Area'!$B91="","",+'Leather Clean Area'!$B91)</f>
        <v/>
      </c>
      <c r="C202" s="367"/>
      <c r="D202" s="367"/>
      <c r="E202" s="368"/>
    </row>
    <row r="203" spans="2:5">
      <c r="B203" s="366" t="str">
        <f>IF(+'Leather Clean Area'!$B92="","",+'Leather Clean Area'!$B92)</f>
        <v/>
      </c>
      <c r="C203" s="367"/>
      <c r="D203" s="367"/>
      <c r="E203" s="368"/>
    </row>
    <row r="204" spans="2:5">
      <c r="B204" s="366" t="str">
        <f>IF(+'Leather Clean Area'!$B93="","",+'Leather Clean Area'!$B93)</f>
        <v/>
      </c>
      <c r="C204" s="367"/>
      <c r="D204" s="367"/>
      <c r="E204" s="368"/>
    </row>
    <row r="205" spans="2:5">
      <c r="B205" s="366" t="str">
        <f>IF(+'Leather Clean Area'!$B94="","",+'Leather Clean Area'!$B94)</f>
        <v/>
      </c>
      <c r="C205" s="367"/>
      <c r="D205" s="367"/>
      <c r="E205" s="368"/>
    </row>
    <row r="206" spans="2:5">
      <c r="B206" s="366" t="str">
        <f>IF(+'Leather Clean Area'!$B95="","",+'Leather Clean Area'!$B95)</f>
        <v/>
      </c>
      <c r="C206" s="367"/>
      <c r="D206" s="367"/>
      <c r="E206" s="368"/>
    </row>
    <row r="207" spans="2:5">
      <c r="B207" s="366" t="str">
        <f>IF(+'Leather Clean Area'!$B96="","",+'Leather Clean Area'!$B96)</f>
        <v/>
      </c>
      <c r="C207" s="367"/>
      <c r="D207" s="367"/>
      <c r="E207" s="368"/>
    </row>
    <row r="208" spans="2:5">
      <c r="B208" s="366" t="str">
        <f>IF(+'Leather Clean Area'!$B97="","",+'Leather Clean Area'!$B97)</f>
        <v/>
      </c>
      <c r="C208" s="367"/>
      <c r="D208" s="367"/>
      <c r="E208" s="368"/>
    </row>
    <row r="209" spans="2:5">
      <c r="B209" s="366" t="str">
        <f>IF(+'Leather Clean Area'!$B98="","",+'Leather Clean Area'!$B98)</f>
        <v/>
      </c>
      <c r="C209" s="367"/>
      <c r="D209" s="367"/>
      <c r="E209" s="368"/>
    </row>
    <row r="210" spans="2:5">
      <c r="B210" s="366" t="str">
        <f>IF(+'Leather Clean Area'!$B99="","",+'Leather Clean Area'!$B99)</f>
        <v/>
      </c>
      <c r="C210" s="367"/>
      <c r="D210" s="367"/>
      <c r="E210" s="368"/>
    </row>
    <row r="211" spans="2:5">
      <c r="B211" s="366" t="str">
        <f>IF(+'Leather Clean Area'!$B100="","",+'Leather Clean Area'!$B100)</f>
        <v/>
      </c>
      <c r="C211" s="367"/>
      <c r="D211" s="367"/>
      <c r="E211" s="368"/>
    </row>
    <row r="212" spans="2:5">
      <c r="B212" s="366" t="str">
        <f>IF(+'Leather Clean Area'!$B101="","",+'Leather Clean Area'!$B101)</f>
        <v/>
      </c>
      <c r="C212" s="367"/>
      <c r="D212" s="367"/>
      <c r="E212" s="368"/>
    </row>
    <row r="213" spans="2:5">
      <c r="B213" s="366" t="str">
        <f>IF(+'Leather Clean Area'!$B102="","",+'Leather Clean Area'!$B102)</f>
        <v/>
      </c>
      <c r="C213" s="367"/>
      <c r="D213" s="367"/>
      <c r="E213" s="368"/>
    </row>
    <row r="214" spans="2:5">
      <c r="B214" s="366" t="str">
        <f>IF(+'Leather Clean Area'!$B103="","",+'Leather Clean Area'!$B103)</f>
        <v/>
      </c>
      <c r="C214" s="367"/>
      <c r="D214" s="367"/>
      <c r="E214" s="368"/>
    </row>
    <row r="215" spans="2:5">
      <c r="B215" s="366" t="str">
        <f>IF(+'Leather Clean Area'!$B104="","",+'Leather Clean Area'!$B104)</f>
        <v/>
      </c>
      <c r="C215" s="367"/>
      <c r="D215" s="367"/>
      <c r="E215" s="368"/>
    </row>
    <row r="216" spans="2:5">
      <c r="B216" s="366" t="str">
        <f>IF(+'Leather Clean Area'!$B105="","",+'Leather Clean Area'!$B105)</f>
        <v/>
      </c>
      <c r="C216" s="367"/>
      <c r="D216" s="367"/>
      <c r="E216" s="368"/>
    </row>
    <row r="217" spans="2:5">
      <c r="B217" s="366" t="str">
        <f>IF(+'Leather Clean Area'!$B106="","",+'Leather Clean Area'!$B106)</f>
        <v/>
      </c>
      <c r="C217" s="367"/>
      <c r="D217" s="367"/>
      <c r="E217" s="368"/>
    </row>
    <row r="218" spans="2:5">
      <c r="B218" s="366" t="str">
        <f>IF(+'Leather Clean Area'!$B107="","",+'Leather Clean Area'!$B107)</f>
        <v/>
      </c>
      <c r="C218" s="367"/>
      <c r="D218" s="367"/>
      <c r="E218" s="368"/>
    </row>
    <row r="219" spans="2:5">
      <c r="B219" s="366" t="str">
        <f>IF(+'Leather Clean Area'!$B108="","",+'Leather Clean Area'!$B108)</f>
        <v/>
      </c>
      <c r="C219" s="367"/>
      <c r="D219" s="367"/>
      <c r="E219" s="368"/>
    </row>
    <row r="220" spans="2:5">
      <c r="B220" s="366" t="str">
        <f>IF(+'Leather Clean Area'!$B109="","",+'Leather Clean Area'!$B109)</f>
        <v/>
      </c>
      <c r="C220" s="367"/>
      <c r="D220" s="367"/>
      <c r="E220" s="368"/>
    </row>
    <row r="221" spans="2:5">
      <c r="B221" s="366" t="str">
        <f>IF(+'Leather Clean Area'!$B110="","",+'Leather Clean Area'!$B110)</f>
        <v/>
      </c>
      <c r="C221" s="367"/>
      <c r="D221" s="367"/>
      <c r="E221" s="368"/>
    </row>
    <row r="222" spans="2:5">
      <c r="B222" s="369" t="str">
        <f>IF(+'Leather Clean Area'!$B111="","",+'Leather Clean Area'!$B111)</f>
        <v/>
      </c>
      <c r="C222" s="370"/>
      <c r="D222" s="370"/>
      <c r="E222" s="371"/>
    </row>
  </sheetData>
  <sheetProtection formatCells="0" formatColumns="0" formatRows="0"/>
  <mergeCells count="249">
    <mergeCell ref="B34:D34"/>
    <mergeCell ref="F34:M34"/>
    <mergeCell ref="C29:D29"/>
    <mergeCell ref="E29:F29"/>
    <mergeCell ref="G29:H29"/>
    <mergeCell ref="I29:M29"/>
    <mergeCell ref="C30:D30"/>
    <mergeCell ref="E30:F30"/>
    <mergeCell ref="G30:H30"/>
    <mergeCell ref="I30:M30"/>
    <mergeCell ref="B31:F31"/>
    <mergeCell ref="G31:M31"/>
    <mergeCell ref="H32:I32"/>
    <mergeCell ref="K32:L32"/>
    <mergeCell ref="C33:M33"/>
    <mergeCell ref="N106:Y106"/>
    <mergeCell ref="N100:T100"/>
    <mergeCell ref="U100:Z100"/>
    <mergeCell ref="B73:D73"/>
    <mergeCell ref="J74:M74"/>
    <mergeCell ref="J73:M73"/>
    <mergeCell ref="B70:D70"/>
    <mergeCell ref="J70:M70"/>
    <mergeCell ref="J69:M69"/>
    <mergeCell ref="J75:M75"/>
    <mergeCell ref="I89:J89"/>
    <mergeCell ref="I90:J90"/>
    <mergeCell ref="I91:J91"/>
    <mergeCell ref="C89:D89"/>
    <mergeCell ref="C90:D90"/>
    <mergeCell ref="K89:L89"/>
    <mergeCell ref="K90:L90"/>
    <mergeCell ref="G89:H89"/>
    <mergeCell ref="B74:D74"/>
    <mergeCell ref="C75:D75"/>
    <mergeCell ref="B82:M82"/>
    <mergeCell ref="B83:M83"/>
    <mergeCell ref="B80:C80"/>
    <mergeCell ref="B76:D76"/>
    <mergeCell ref="B25:D25"/>
    <mergeCell ref="E25:F25"/>
    <mergeCell ref="G25:H25"/>
    <mergeCell ref="I25:M25"/>
    <mergeCell ref="B81:C81"/>
    <mergeCell ref="J58:M58"/>
    <mergeCell ref="J67:M67"/>
    <mergeCell ref="I42:M42"/>
    <mergeCell ref="I43:M43"/>
    <mergeCell ref="I44:M44"/>
    <mergeCell ref="I45:M45"/>
    <mergeCell ref="H53:M53"/>
    <mergeCell ref="H54:M54"/>
    <mergeCell ref="J59:M59"/>
    <mergeCell ref="J60:M60"/>
    <mergeCell ref="J61:M61"/>
    <mergeCell ref="J62:M62"/>
    <mergeCell ref="H55:M55"/>
    <mergeCell ref="B56:M56"/>
    <mergeCell ref="H52:M52"/>
    <mergeCell ref="H51:M51"/>
    <mergeCell ref="I46:M46"/>
    <mergeCell ref="I47:M47"/>
    <mergeCell ref="B64:D64"/>
    <mergeCell ref="E23:F23"/>
    <mergeCell ref="G23:H23"/>
    <mergeCell ref="I23:M23"/>
    <mergeCell ref="E27:F27"/>
    <mergeCell ref="E24:F24"/>
    <mergeCell ref="G24:H24"/>
    <mergeCell ref="G27:H27"/>
    <mergeCell ref="I24:M24"/>
    <mergeCell ref="E26:F26"/>
    <mergeCell ref="G26:H26"/>
    <mergeCell ref="I26:M26"/>
    <mergeCell ref="I27:M27"/>
    <mergeCell ref="F14:G14"/>
    <mergeCell ref="K8:M8"/>
    <mergeCell ref="J10:K10"/>
    <mergeCell ref="L10:M10"/>
    <mergeCell ref="B15:M15"/>
    <mergeCell ref="C10:E10"/>
    <mergeCell ref="G10:I10"/>
    <mergeCell ref="I16:M16"/>
    <mergeCell ref="I18:M18"/>
    <mergeCell ref="B16:D16"/>
    <mergeCell ref="E16:F16"/>
    <mergeCell ref="G16:H16"/>
    <mergeCell ref="B5:M5"/>
    <mergeCell ref="K6:M6"/>
    <mergeCell ref="C6:E6"/>
    <mergeCell ref="G6:I6"/>
    <mergeCell ref="B22:D22"/>
    <mergeCell ref="E22:F22"/>
    <mergeCell ref="C12:D12"/>
    <mergeCell ref="B19:D19"/>
    <mergeCell ref="E19:F19"/>
    <mergeCell ref="B18:D18"/>
    <mergeCell ref="C7:E7"/>
    <mergeCell ref="G7:I7"/>
    <mergeCell ref="B17:D17"/>
    <mergeCell ref="E18:F18"/>
    <mergeCell ref="G20:H20"/>
    <mergeCell ref="I20:M20"/>
    <mergeCell ref="B21:D21"/>
    <mergeCell ref="K9:M9"/>
    <mergeCell ref="C8:E8"/>
    <mergeCell ref="G8:I8"/>
    <mergeCell ref="C9:E9"/>
    <mergeCell ref="G9:I9"/>
    <mergeCell ref="E21:F21"/>
    <mergeCell ref="C14:D14"/>
    <mergeCell ref="B39:C39"/>
    <mergeCell ref="B41:C41"/>
    <mergeCell ref="B40:C40"/>
    <mergeCell ref="B50:G50"/>
    <mergeCell ref="B42:C42"/>
    <mergeCell ref="I22:M22"/>
    <mergeCell ref="G19:H19"/>
    <mergeCell ref="G17:H17"/>
    <mergeCell ref="I17:M17"/>
    <mergeCell ref="E17:F17"/>
    <mergeCell ref="I19:M19"/>
    <mergeCell ref="I36:M36"/>
    <mergeCell ref="G21:H21"/>
    <mergeCell ref="I21:M21"/>
    <mergeCell ref="B20:D20"/>
    <mergeCell ref="E20:F20"/>
    <mergeCell ref="B24:D24"/>
    <mergeCell ref="C28:D28"/>
    <mergeCell ref="E28:F28"/>
    <mergeCell ref="G28:H28"/>
    <mergeCell ref="I28:M28"/>
    <mergeCell ref="C26:D26"/>
    <mergeCell ref="C27:D27"/>
    <mergeCell ref="B23:D23"/>
    <mergeCell ref="I39:M39"/>
    <mergeCell ref="G36:H36"/>
    <mergeCell ref="B71:D71"/>
    <mergeCell ref="B59:C59"/>
    <mergeCell ref="B68:D68"/>
    <mergeCell ref="J68:M68"/>
    <mergeCell ref="B63:D63"/>
    <mergeCell ref="K7:L7"/>
    <mergeCell ref="G22:H22"/>
    <mergeCell ref="K12:M12"/>
    <mergeCell ref="G12:H12"/>
    <mergeCell ref="B11:M11"/>
    <mergeCell ref="G18:H18"/>
    <mergeCell ref="B55:G55"/>
    <mergeCell ref="J57:M57"/>
    <mergeCell ref="B35:M35"/>
    <mergeCell ref="B37:D37"/>
    <mergeCell ref="E37:F37"/>
    <mergeCell ref="G37:H37"/>
    <mergeCell ref="I37:M37"/>
    <mergeCell ref="B36:D36"/>
    <mergeCell ref="E36:F36"/>
    <mergeCell ref="B38:M38"/>
    <mergeCell ref="B48:C48"/>
    <mergeCell ref="B69:D69"/>
    <mergeCell ref="B67:D67"/>
    <mergeCell ref="J63:M63"/>
    <mergeCell ref="B62:D62"/>
    <mergeCell ref="J81:K81"/>
    <mergeCell ref="L81:M81"/>
    <mergeCell ref="H76:M76"/>
    <mergeCell ref="B45:C45"/>
    <mergeCell ref="B46:C46"/>
    <mergeCell ref="B47:C47"/>
    <mergeCell ref="H50:M50"/>
    <mergeCell ref="I48:M48"/>
    <mergeCell ref="B49:M49"/>
    <mergeCell ref="B57:D57"/>
    <mergeCell ref="J64:M64"/>
    <mergeCell ref="B61:C61"/>
    <mergeCell ref="B66:D66"/>
    <mergeCell ref="J66:M66"/>
    <mergeCell ref="C93:D93"/>
    <mergeCell ref="C94:D94"/>
    <mergeCell ref="C95:D95"/>
    <mergeCell ref="I40:M40"/>
    <mergeCell ref="I41:M41"/>
    <mergeCell ref="B77:M77"/>
    <mergeCell ref="B79:M79"/>
    <mergeCell ref="B52:G52"/>
    <mergeCell ref="J80:K80"/>
    <mergeCell ref="L80:M80"/>
    <mergeCell ref="B60:C60"/>
    <mergeCell ref="B58:C58"/>
    <mergeCell ref="B44:C44"/>
    <mergeCell ref="B43:C43"/>
    <mergeCell ref="H78:M78"/>
    <mergeCell ref="B51:G51"/>
    <mergeCell ref="B53:G53"/>
    <mergeCell ref="B65:D65"/>
    <mergeCell ref="J65:M65"/>
    <mergeCell ref="B54:G54"/>
    <mergeCell ref="J71:M71"/>
    <mergeCell ref="B72:D72"/>
    <mergeCell ref="J72:M72"/>
    <mergeCell ref="B78:G78"/>
    <mergeCell ref="C96:D96"/>
    <mergeCell ref="K96:L96"/>
    <mergeCell ref="E95:F95"/>
    <mergeCell ref="E96:F96"/>
    <mergeCell ref="I96:J96"/>
    <mergeCell ref="G96:H96"/>
    <mergeCell ref="G91:H91"/>
    <mergeCell ref="G92:H92"/>
    <mergeCell ref="H80:I80"/>
    <mergeCell ref="K88:L88"/>
    <mergeCell ref="B86:D86"/>
    <mergeCell ref="C88:D88"/>
    <mergeCell ref="E88:F88"/>
    <mergeCell ref="G88:H88"/>
    <mergeCell ref="I88:J88"/>
    <mergeCell ref="G90:H90"/>
    <mergeCell ref="C92:D92"/>
    <mergeCell ref="E89:F89"/>
    <mergeCell ref="E90:F90"/>
    <mergeCell ref="I93:J93"/>
    <mergeCell ref="I95:J95"/>
    <mergeCell ref="E91:F91"/>
    <mergeCell ref="C91:D91"/>
    <mergeCell ref="K92:L92"/>
    <mergeCell ref="C97:D97"/>
    <mergeCell ref="K97:L97"/>
    <mergeCell ref="K91:L91"/>
    <mergeCell ref="B2:D2"/>
    <mergeCell ref="C13:D13"/>
    <mergeCell ref="F13:G13"/>
    <mergeCell ref="I13:J13"/>
    <mergeCell ref="L13:M13"/>
    <mergeCell ref="B84:M84"/>
    <mergeCell ref="H81:I81"/>
    <mergeCell ref="I97:J97"/>
    <mergeCell ref="I94:J94"/>
    <mergeCell ref="E92:F92"/>
    <mergeCell ref="E93:F93"/>
    <mergeCell ref="E94:F94"/>
    <mergeCell ref="G97:H97"/>
    <mergeCell ref="G95:H95"/>
    <mergeCell ref="G93:H93"/>
    <mergeCell ref="G94:H94"/>
    <mergeCell ref="E97:F97"/>
    <mergeCell ref="I92:J92"/>
    <mergeCell ref="K93:L93"/>
    <mergeCell ref="K94:L94"/>
    <mergeCell ref="K95:L95"/>
  </mergeCells>
  <phoneticPr fontId="0" type="noConversion"/>
  <conditionalFormatting sqref="D81">
    <cfRule type="expression" dxfId="278" priority="7">
      <formula>C10=""</formula>
    </cfRule>
  </conditionalFormatting>
  <conditionalFormatting sqref="C89:J94">
    <cfRule type="notContainsBlanks" dxfId="277" priority="1">
      <formula>LEN(TRIM(C89))&gt;0</formula>
    </cfRule>
    <cfRule type="expression" dxfId="276" priority="2">
      <formula>$E$34="Yes"</formula>
    </cfRule>
  </conditionalFormatting>
  <dataValidations count="20">
    <dataValidation type="custom" allowBlank="1" showInputMessage="1" showErrorMessage="1" errorTitle="Error:  Input &gt; Compensation" error="Number must be less than or equal to total sq. ft. to compensate" sqref="L81:M81" xr:uid="{00000000-0002-0000-0500-000000000000}">
      <formula1>+L81&lt;=H78+H55</formula1>
    </dataValidation>
    <dataValidation type="whole" allowBlank="1" showInputMessage="1" showErrorMessage="1" errorTitle="Error - Input must be a Number" error="Must Input a Number from 1 to 10,000" sqref="D40:F47" xr:uid="{00000000-0002-0000-0500-000001000000}">
      <formula1>1</formula1>
      <formula2>10000</formula2>
    </dataValidation>
    <dataValidation type="decimal" allowBlank="1" showInputMessage="1" showErrorMessage="1" errorTitle="Error - Input must be a Number" error="Input must be a number from 0.1 to 250,000_x000a_" sqref="G40:G47" xr:uid="{00000000-0002-0000-0500-000002000000}">
      <formula1>0.1</formula1>
      <formula2>250000</formula2>
    </dataValidation>
    <dataValidation type="whole" allowBlank="1" showInputMessage="1" showErrorMessage="1" errorTitle="Error - Input must be a Number" error="Input must be a number from 1 to 10,000" sqref="E58:F75" xr:uid="{00000000-0002-0000-0500-000003000000}">
      <formula1>1</formula1>
      <formula2>10000</formula2>
    </dataValidation>
    <dataValidation type="decimal" allowBlank="1" showInputMessage="1" showErrorMessage="1" errorTitle="Error - Input must be a number" error="Input must be a number from 0.1 to 250,000" sqref="G58:G75" xr:uid="{00000000-0002-0000-0500-000004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0500-000005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0500-000006000000}">
      <formula1>1</formula1>
      <formula2>20</formula2>
    </dataValidation>
    <dataValidation type="list" allowBlank="1" showInputMessage="1" showErrorMessage="1" sqref="G32 B32" xr:uid="{00000000-0002-0000-0500-000007000000}">
      <formula1>"No, Yes"</formula1>
    </dataValidation>
    <dataValidation type="whole" allowBlank="1" showInputMessage="1" showErrorMessage="1" errorTitle="Error - Must Input a Number" error="Error - Must Input a Number from 1 to 500" sqref="E17:H30" xr:uid="{00000000-0002-0000-0500-000008000000}">
      <formula1>1</formula1>
      <formula2>500</formula2>
    </dataValidation>
    <dataValidation type="decimal" allowBlank="1" showInputMessage="1" showErrorMessage="1" errorTitle="Must Enter a Number" error="Must Enter a Number from 0.1 to 250,000" sqref="G10:I10" xr:uid="{00000000-0002-0000-0500-000009000000}">
      <formula1>0.1</formula1>
      <formula2>250000</formula2>
    </dataValidation>
    <dataValidation type="date" allowBlank="1" showInputMessage="1" showErrorMessage="1" errorTitle="Must Enter a Date" error="Must Enter a Date in format xx-xx-xxxx" sqref="C10 G12 C12 C14" xr:uid="{00000000-0002-0000-0500-00000A000000}">
      <formula1>37987</formula1>
      <formula2>73050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0500-00000B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0500-00000C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0500-00000D000000}">
      <formula1>$C$118:$C$222</formula1>
    </dataValidation>
    <dataValidation allowBlank="1" showInputMessage="1" showErrorMessage="1" errorTitle="Must Enter a Number" error="Must Enter a Number from 0.1 to 250,000" sqref="F13:G13" xr:uid="{00000000-0002-0000-0500-00000E000000}"/>
    <dataValidation allowBlank="1" showInputMessage="1" showErrorMessage="1" errorTitle="Choose from the Drop Down List" error="You must choose a Tannery from the Drop Down list." sqref="K6:M6" xr:uid="{00000000-0002-0000-0500-00000F000000}"/>
    <dataValidation allowBlank="1" showInputMessage="1" showErrorMessage="1" errorTitle="Choose from the Drop Down List" error="You must choose a Factory from the Drop Down list." sqref="G6:I6" xr:uid="{00000000-0002-0000-0500-000010000000}"/>
    <dataValidation allowBlank="1" showInputMessage="1" showErrorMessage="1" errorTitle="Must Enter a Number" error="Must Enter a Number from 1 to 10,000" sqref="C13:D13" xr:uid="{00000000-0002-0000-0500-000011000000}"/>
    <dataValidation type="date" operator="greaterThanOrEqual" allowBlank="1" showInputMessage="1" showErrorMessage="1" error="Must Enter a Valid Date" sqref="B81:C81" xr:uid="{00000000-0002-0000-0500-000012000000}">
      <formula1>C12</formula1>
    </dataValidation>
    <dataValidation type="list" allowBlank="1" showInputMessage="1" showErrorMessage="1" sqref="E34" xr:uid="{00000000-0002-0000-0500-000013000000}">
      <formula1>"Yes, No"</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257</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275" priority="10">
      <formula>C9=""</formula>
    </cfRule>
  </conditionalFormatting>
  <conditionalFormatting sqref="D81">
    <cfRule type="expression" dxfId="274" priority="5">
      <formula>C10=""</formula>
    </cfRule>
  </conditionalFormatting>
  <conditionalFormatting sqref="C89:J94">
    <cfRule type="notContainsBlanks" dxfId="273" priority="1">
      <formula>LEN(TRIM(C89))&gt;0</formula>
    </cfRule>
    <cfRule type="expression" dxfId="272"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0600-000000000000}">
      <formula1>+L81&lt;=H78+H55</formula1>
    </dataValidation>
    <dataValidation type="date" allowBlank="1" showInputMessage="1" showErrorMessage="1" error="Must Enter a Valid Date" sqref="C14:D14" xr:uid="{00000000-0002-0000-0600-000001000000}">
      <formula1>X6</formula1>
      <formula2>X7</formula2>
    </dataValidation>
    <dataValidation type="whole" allowBlank="1" showInputMessage="1" showErrorMessage="1" errorTitle="Error - Input must be a Number" error="Must Input a Number from 1 to 10,000" sqref="D40:F47" xr:uid="{00000000-0002-0000-0600-000002000000}">
      <formula1>1</formula1>
      <formula2>10000</formula2>
    </dataValidation>
    <dataValidation type="decimal" allowBlank="1" showInputMessage="1" showErrorMessage="1" errorTitle="Error - Input must be a Number" error="Input must be a number from 0.1 to 250,000_x000a_" sqref="G40:G47" xr:uid="{00000000-0002-0000-0600-000003000000}">
      <formula1>0.1</formula1>
      <formula2>250000</formula2>
    </dataValidation>
    <dataValidation type="whole" allowBlank="1" showInputMessage="1" showErrorMessage="1" errorTitle="Error - Input must be a Number" error="Input must be a number from 1 to 10,000" sqref="E58:F75" xr:uid="{00000000-0002-0000-0600-000004000000}">
      <formula1>1</formula1>
      <formula2>10000</formula2>
    </dataValidation>
    <dataValidation type="decimal" allowBlank="1" showInputMessage="1" showErrorMessage="1" errorTitle="Error - Input must be a number" error="Input must be a number from 0.1 to 250,000" sqref="G58:G75" xr:uid="{00000000-0002-0000-06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06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0600-000007000000}">
      <formula1>1</formula1>
      <formula2>20</formula2>
    </dataValidation>
    <dataValidation type="list" allowBlank="1" showInputMessage="1" showErrorMessage="1" sqref="E34" xr:uid="{00000000-0002-0000-0600-000008000000}">
      <formula1>"Yes, No"</formula1>
    </dataValidation>
    <dataValidation type="list" allowBlank="1" showInputMessage="1" showErrorMessage="1" sqref="G32 B32" xr:uid="{00000000-0002-0000-0600-000009000000}">
      <formula1>"No, Yes"</formula1>
    </dataValidation>
    <dataValidation type="decimal" allowBlank="1" showInputMessage="1" showErrorMessage="1" errorTitle="Must Enter a Number" error="Must Enter a Number from 0.1 to 250,000" sqref="G10:I10" xr:uid="{00000000-0002-0000-0600-00000A000000}">
      <formula1>0.1</formula1>
      <formula2>250000</formula2>
    </dataValidation>
    <dataValidation type="date" allowBlank="1" showInputMessage="1" showErrorMessage="1" errorTitle="Must Enter a Date" error="Must Enter a Date in format xx-xx-xxxx" sqref="C10 G12 C12" xr:uid="{00000000-0002-0000-0600-00000B000000}">
      <formula1>37987</formula1>
      <formula2>73050</formula2>
    </dataValidation>
    <dataValidation type="whole" allowBlank="1" showInputMessage="1" showErrorMessage="1" errorTitle="Error - Must Input a Number" error="Error - Must Input a Number from 1 to 500" sqref="E17:H31" xr:uid="{00000000-0002-0000-06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06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06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0600-00000F000000}">
      <formula1>$C$118:$C$222</formula1>
    </dataValidation>
    <dataValidation allowBlank="1" showInputMessage="1" showErrorMessage="1" errorTitle="Must Enter a Number" error="Must Enter a Number from 0.1 to 250,000" sqref="F13:G13" xr:uid="{00000000-0002-0000-0600-000010000000}"/>
    <dataValidation allowBlank="1" showInputMessage="1" showErrorMessage="1" errorTitle="Choose from the Drop Down List" error="You must choose a Factory from the Drop Down list." sqref="G6:I6" xr:uid="{00000000-0002-0000-0600-000011000000}"/>
    <dataValidation allowBlank="1" showInputMessage="1" showErrorMessage="1" errorTitle="Choose from the Drop Down List" error="You must choose a Tannery from the Drop Down list." sqref="K6:M6" xr:uid="{00000000-0002-0000-0600-000012000000}"/>
    <dataValidation allowBlank="1" showInputMessage="1" showErrorMessage="1" errorTitle="Must Enter a Number" error="Must Enter a Number from 1 to 10,000" sqref="C13:D13" xr:uid="{00000000-0002-0000-0600-000013000000}"/>
    <dataValidation type="date" operator="greaterThanOrEqual" allowBlank="1" showInputMessage="1" showErrorMessage="1" error="Must Enter a Valid Date" sqref="B81:C81" xr:uid="{00000000-0002-0000-06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271" priority="8">
      <formula>C9=""</formula>
    </cfRule>
  </conditionalFormatting>
  <conditionalFormatting sqref="D81">
    <cfRule type="expression" dxfId="270" priority="3">
      <formula>C10=""</formula>
    </cfRule>
  </conditionalFormatting>
  <conditionalFormatting sqref="C89:J94">
    <cfRule type="notContainsBlanks" dxfId="269" priority="1">
      <formula>LEN(TRIM(C89))&gt;0</formula>
    </cfRule>
    <cfRule type="expression" dxfId="268" priority="2">
      <formula>$E$34="Yes"</formula>
    </cfRule>
  </conditionalFormatting>
  <dataValidations disablePrompts="1" count="21">
    <dataValidation type="custom" allowBlank="1" showInputMessage="1" showErrorMessage="1" errorTitle="Error:  Input &gt; Compensation" error="Number must be less than or equal to total sq. ft. to compensate" sqref="L81:M81" xr:uid="{00000000-0002-0000-0700-000000000000}">
      <formula1>+L81&lt;=H78+H55</formula1>
    </dataValidation>
    <dataValidation type="date" allowBlank="1" showInputMessage="1" showErrorMessage="1" error="Must Enter a Valid Date" sqref="C14:D14" xr:uid="{00000000-0002-0000-0700-000001000000}">
      <formula1>X6</formula1>
      <formula2>X7</formula2>
    </dataValidation>
    <dataValidation type="whole" allowBlank="1" showInputMessage="1" showErrorMessage="1" errorTitle="Error - Input must be a Number" error="Must Input a Number from 1 to 10,000" sqref="D40:F47" xr:uid="{00000000-0002-0000-0700-000002000000}">
      <formula1>1</formula1>
      <formula2>10000</formula2>
    </dataValidation>
    <dataValidation type="decimal" allowBlank="1" showInputMessage="1" showErrorMessage="1" errorTitle="Error - Input must be a Number" error="Input must be a number from 0.1 to 250,000_x000a_" sqref="G40:G47" xr:uid="{00000000-0002-0000-0700-000003000000}">
      <formula1>0.1</formula1>
      <formula2>250000</formula2>
    </dataValidation>
    <dataValidation type="whole" allowBlank="1" showInputMessage="1" showErrorMessage="1" errorTitle="Error - Input must be a Number" error="Input must be a number from 1 to 10,000" sqref="E58:F75" xr:uid="{00000000-0002-0000-0700-000004000000}">
      <formula1>1</formula1>
      <formula2>10000</formula2>
    </dataValidation>
    <dataValidation type="decimal" allowBlank="1" showInputMessage="1" showErrorMessage="1" errorTitle="Error - Input must be a number" error="Input must be a number from 0.1 to 250,000" sqref="G58:G75" xr:uid="{00000000-0002-0000-07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07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0700-000007000000}">
      <formula1>1</formula1>
      <formula2>20</formula2>
    </dataValidation>
    <dataValidation type="list" allowBlank="1" showInputMessage="1" showErrorMessage="1" sqref="E34" xr:uid="{00000000-0002-0000-0700-000008000000}">
      <formula1>"Yes, No"</formula1>
    </dataValidation>
    <dataValidation type="list" allowBlank="1" showInputMessage="1" showErrorMessage="1" sqref="G32 B32" xr:uid="{00000000-0002-0000-0700-000009000000}">
      <formula1>"No, Yes"</formula1>
    </dataValidation>
    <dataValidation type="decimal" allowBlank="1" showInputMessage="1" showErrorMessage="1" errorTitle="Must Enter a Number" error="Must Enter a Number from 0.1 to 250,000" sqref="G10:I10" xr:uid="{00000000-0002-0000-0700-00000A000000}">
      <formula1>0.1</formula1>
      <formula2>250000</formula2>
    </dataValidation>
    <dataValidation type="date" allowBlank="1" showInputMessage="1" showErrorMessage="1" errorTitle="Must Enter a Date" error="Must Enter a Date in format xx-xx-xxxx" sqref="C10 G12 C12" xr:uid="{00000000-0002-0000-0700-00000B000000}">
      <formula1>37987</formula1>
      <formula2>73050</formula2>
    </dataValidation>
    <dataValidation type="whole" allowBlank="1" showInputMessage="1" showErrorMessage="1" errorTitle="Error - Must Input a Number" error="Error - Must Input a Number from 1 to 500" sqref="E17:H31" xr:uid="{00000000-0002-0000-07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07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07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0700-00000F000000}">
      <formula1>$C$118:$C$222</formula1>
    </dataValidation>
    <dataValidation allowBlank="1" showInputMessage="1" showErrorMessage="1" errorTitle="Must Enter a Number" error="Must Enter a Number from 0.1 to 250,000" sqref="F13:G13" xr:uid="{00000000-0002-0000-0700-000010000000}"/>
    <dataValidation allowBlank="1" showInputMessage="1" showErrorMessage="1" errorTitle="Choose from the Drop Down List" error="You must choose a Factory from the Drop Down list." sqref="G6:I6" xr:uid="{00000000-0002-0000-0700-000011000000}"/>
    <dataValidation allowBlank="1" showInputMessage="1" showErrorMessage="1" errorTitle="Choose from the Drop Down List" error="You must choose a Tannery from the Drop Down list." sqref="K6:M6" xr:uid="{00000000-0002-0000-0700-000012000000}"/>
    <dataValidation allowBlank="1" showInputMessage="1" showErrorMessage="1" errorTitle="Must Enter a Number" error="Must Enter a Number from 1 to 10,000" sqref="C13:D13" xr:uid="{00000000-0002-0000-0700-000013000000}"/>
    <dataValidation type="date" operator="greaterThanOrEqual" allowBlank="1" showInputMessage="1" showErrorMessage="1" error="Must Enter a Valid Date" sqref="B81:C81" xr:uid="{00000000-0002-0000-07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5" max="12" man="1"/>
  </rowBreak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267" priority="8">
      <formula>C9=""</formula>
    </cfRule>
  </conditionalFormatting>
  <conditionalFormatting sqref="D81">
    <cfRule type="expression" dxfId="266" priority="3">
      <formula>C10=""</formula>
    </cfRule>
  </conditionalFormatting>
  <conditionalFormatting sqref="C89:J94">
    <cfRule type="notContainsBlanks" dxfId="265" priority="1">
      <formula>LEN(TRIM(C89))&gt;0</formula>
    </cfRule>
    <cfRule type="expression" dxfId="264"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0800-000000000000}">
      <formula1>+L81&lt;=H78+H55</formula1>
    </dataValidation>
    <dataValidation type="date" allowBlank="1" showInputMessage="1" showErrorMessage="1" error="Must Enter a Valid Date" sqref="C14:D14" xr:uid="{00000000-0002-0000-0800-000001000000}">
      <formula1>X6</formula1>
      <formula2>X7</formula2>
    </dataValidation>
    <dataValidation type="whole" allowBlank="1" showInputMessage="1" showErrorMessage="1" errorTitle="Error - Input must be a Number" error="Must Input a Number from 1 to 10,000" sqref="D40:F47" xr:uid="{00000000-0002-0000-0800-000002000000}">
      <formula1>1</formula1>
      <formula2>10000</formula2>
    </dataValidation>
    <dataValidation type="decimal" allowBlank="1" showInputMessage="1" showErrorMessage="1" errorTitle="Error - Input must be a Number" error="Input must be a number from 0.1 to 250,000_x000a_" sqref="G40:G47" xr:uid="{00000000-0002-0000-0800-000003000000}">
      <formula1>0.1</formula1>
      <formula2>250000</formula2>
    </dataValidation>
    <dataValidation type="whole" allowBlank="1" showInputMessage="1" showErrorMessage="1" errorTitle="Error - Input must be a Number" error="Input must be a number from 1 to 10,000" sqref="E58:F75" xr:uid="{00000000-0002-0000-0800-000004000000}">
      <formula1>1</formula1>
      <formula2>10000</formula2>
    </dataValidation>
    <dataValidation type="decimal" allowBlank="1" showInputMessage="1" showErrorMessage="1" errorTitle="Error - Input must be a number" error="Input must be a number from 0.1 to 250,000" sqref="G58:G75" xr:uid="{00000000-0002-0000-08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08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0800-000007000000}">
      <formula1>1</formula1>
      <formula2>20</formula2>
    </dataValidation>
    <dataValidation type="list" allowBlank="1" showInputMessage="1" showErrorMessage="1" sqref="E34" xr:uid="{00000000-0002-0000-0800-000008000000}">
      <formula1>"Yes, No"</formula1>
    </dataValidation>
    <dataValidation type="list" allowBlank="1" showInputMessage="1" showErrorMessage="1" sqref="G32 B32" xr:uid="{00000000-0002-0000-0800-000009000000}">
      <formula1>"No, Yes"</formula1>
    </dataValidation>
    <dataValidation type="decimal" allowBlank="1" showInputMessage="1" showErrorMessage="1" errorTitle="Must Enter a Number" error="Must Enter a Number from 0.1 to 250,000" sqref="G10:I10" xr:uid="{00000000-0002-0000-0800-00000A000000}">
      <formula1>0.1</formula1>
      <formula2>250000</formula2>
    </dataValidation>
    <dataValidation type="date" allowBlank="1" showInputMessage="1" showErrorMessage="1" errorTitle="Must Enter a Date" error="Must Enter a Date in format xx-xx-xxxx" sqref="C10 G12 C12" xr:uid="{00000000-0002-0000-0800-00000B000000}">
      <formula1>37987</formula1>
      <formula2>73050</formula2>
    </dataValidation>
    <dataValidation type="whole" allowBlank="1" showInputMessage="1" showErrorMessage="1" errorTitle="Error - Must Input a Number" error="Error - Must Input a Number from 1 to 500" sqref="E17:H31" xr:uid="{00000000-0002-0000-08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08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08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0800-00000F000000}">
      <formula1>$C$118:$C$222</formula1>
    </dataValidation>
    <dataValidation allowBlank="1" showInputMessage="1" showErrorMessage="1" errorTitle="Must Enter a Number" error="Must Enter a Number from 0.1 to 250,000" sqref="F13:G13" xr:uid="{00000000-0002-0000-0800-000010000000}"/>
    <dataValidation allowBlank="1" showInputMessage="1" showErrorMessage="1" errorTitle="Choose from the Drop Down List" error="You must choose a Factory from the Drop Down list." sqref="G6:I6" xr:uid="{00000000-0002-0000-0800-000011000000}"/>
    <dataValidation allowBlank="1" showInputMessage="1" showErrorMessage="1" errorTitle="Choose from the Drop Down List" error="You must choose a Tannery from the Drop Down list." sqref="K6:M6" xr:uid="{00000000-0002-0000-0800-000012000000}"/>
    <dataValidation allowBlank="1" showInputMessage="1" showErrorMessage="1" errorTitle="Must Enter a Number" error="Must Enter a Number from 1 to 10,000" sqref="C13:D13" xr:uid="{00000000-0002-0000-0800-000013000000}"/>
    <dataValidation type="date" operator="greaterThanOrEqual" allowBlank="1" showInputMessage="1" showErrorMessage="1" error="Must Enter a Valid Date" sqref="B81:C81" xr:uid="{00000000-0002-0000-08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263" priority="8">
      <formula>C9=""</formula>
    </cfRule>
  </conditionalFormatting>
  <conditionalFormatting sqref="D81">
    <cfRule type="expression" dxfId="262" priority="3">
      <formula>C10=""</formula>
    </cfRule>
  </conditionalFormatting>
  <conditionalFormatting sqref="C89:J94">
    <cfRule type="notContainsBlanks" dxfId="261" priority="1">
      <formula>LEN(TRIM(C89))&gt;0</formula>
    </cfRule>
    <cfRule type="expression" dxfId="260" priority="2">
      <formula>$E$34="Yes"</formula>
    </cfRule>
  </conditionalFormatting>
  <dataValidations disablePrompts="1" count="21">
    <dataValidation type="custom" allowBlank="1" showInputMessage="1" showErrorMessage="1" errorTitle="Error:  Input &gt; Compensation" error="Number must be less than or equal to total sq. ft. to compensate" sqref="L81:M81" xr:uid="{00000000-0002-0000-0900-000000000000}">
      <formula1>+L81&lt;=H78+H55</formula1>
    </dataValidation>
    <dataValidation type="date" allowBlank="1" showInputMessage="1" showErrorMessage="1" error="Must Enter a Valid Date" sqref="C14:D14" xr:uid="{00000000-0002-0000-0900-000001000000}">
      <formula1>X6</formula1>
      <formula2>X7</formula2>
    </dataValidation>
    <dataValidation type="whole" allowBlank="1" showInputMessage="1" showErrorMessage="1" errorTitle="Error - Input must be a Number" error="Must Input a Number from 1 to 10,000" sqref="D40:F47" xr:uid="{00000000-0002-0000-0900-000002000000}">
      <formula1>1</formula1>
      <formula2>10000</formula2>
    </dataValidation>
    <dataValidation type="decimal" allowBlank="1" showInputMessage="1" showErrorMessage="1" errorTitle="Error - Input must be a Number" error="Input must be a number from 0.1 to 250,000_x000a_" sqref="G40:G47" xr:uid="{00000000-0002-0000-0900-000003000000}">
      <formula1>0.1</formula1>
      <formula2>250000</formula2>
    </dataValidation>
    <dataValidation type="whole" allowBlank="1" showInputMessage="1" showErrorMessage="1" errorTitle="Error - Input must be a Number" error="Input must be a number from 1 to 10,000" sqref="E58:F75" xr:uid="{00000000-0002-0000-0900-000004000000}">
      <formula1>1</formula1>
      <formula2>10000</formula2>
    </dataValidation>
    <dataValidation type="decimal" allowBlank="1" showInputMessage="1" showErrorMessage="1" errorTitle="Error - Input must be a number" error="Input must be a number from 0.1 to 250,000" sqref="G58:G75" xr:uid="{00000000-0002-0000-09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09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0900-000007000000}">
      <formula1>1</formula1>
      <formula2>20</formula2>
    </dataValidation>
    <dataValidation type="list" allowBlank="1" showInputMessage="1" showErrorMessage="1" sqref="E34" xr:uid="{00000000-0002-0000-0900-000008000000}">
      <formula1>"Yes, No"</formula1>
    </dataValidation>
    <dataValidation type="list" allowBlank="1" showInputMessage="1" showErrorMessage="1" sqref="G32 B32" xr:uid="{00000000-0002-0000-0900-000009000000}">
      <formula1>"No, Yes"</formula1>
    </dataValidation>
    <dataValidation type="decimal" allowBlank="1" showInputMessage="1" showErrorMessage="1" errorTitle="Must Enter a Number" error="Must Enter a Number from 0.1 to 250,000" sqref="G10:I10" xr:uid="{00000000-0002-0000-0900-00000A000000}">
      <formula1>0.1</formula1>
      <formula2>250000</formula2>
    </dataValidation>
    <dataValidation type="date" allowBlank="1" showInputMessage="1" showErrorMessage="1" errorTitle="Must Enter a Date" error="Must Enter a Date in format xx-xx-xxxx" sqref="C10 G12 C12" xr:uid="{00000000-0002-0000-0900-00000B000000}">
      <formula1>37987</formula1>
      <formula2>73050</formula2>
    </dataValidation>
    <dataValidation type="whole" allowBlank="1" showInputMessage="1" showErrorMessage="1" errorTitle="Error - Must Input a Number" error="Error - Must Input a Number from 1 to 500" sqref="E17:H31" xr:uid="{00000000-0002-0000-09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09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09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0900-00000F000000}">
      <formula1>$C$118:$C$222</formula1>
    </dataValidation>
    <dataValidation allowBlank="1" showInputMessage="1" showErrorMessage="1" errorTitle="Must Enter a Number" error="Must Enter a Number from 0.1 to 250,000" sqref="F13:G13" xr:uid="{00000000-0002-0000-0900-000010000000}"/>
    <dataValidation allowBlank="1" showInputMessage="1" showErrorMessage="1" errorTitle="Choose from the Drop Down List" error="You must choose a Factory from the Drop Down list." sqref="G6:I6" xr:uid="{00000000-0002-0000-0900-000011000000}"/>
    <dataValidation allowBlank="1" showInputMessage="1" showErrorMessage="1" errorTitle="Choose from the Drop Down List" error="You must choose a Tannery from the Drop Down list." sqref="K6:M6" xr:uid="{00000000-0002-0000-0900-000012000000}"/>
    <dataValidation allowBlank="1" showInputMessage="1" showErrorMessage="1" errorTitle="Must Enter a Number" error="Must Enter a Number from 1 to 10,000" sqref="C13:D13" xr:uid="{00000000-0002-0000-0900-000013000000}"/>
    <dataValidation type="date" operator="greaterThanOrEqual" allowBlank="1" showInputMessage="1" showErrorMessage="1" error="Must Enter a Valid Date" sqref="B81:C81" xr:uid="{00000000-0002-0000-09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259" priority="8">
      <formula>C9=""</formula>
    </cfRule>
  </conditionalFormatting>
  <conditionalFormatting sqref="D81">
    <cfRule type="expression" dxfId="258" priority="3">
      <formula>C10=""</formula>
    </cfRule>
  </conditionalFormatting>
  <conditionalFormatting sqref="C89:J94">
    <cfRule type="notContainsBlanks" dxfId="257" priority="1">
      <formula>LEN(TRIM(C89))&gt;0</formula>
    </cfRule>
    <cfRule type="expression" dxfId="256" priority="2">
      <formula>$E$34="Yes"</formula>
    </cfRule>
  </conditionalFormatting>
  <dataValidations disablePrompts="1" count="21">
    <dataValidation type="custom" allowBlank="1" showInputMessage="1" showErrorMessage="1" errorTitle="Error:  Input &gt; Compensation" error="Number must be less than or equal to total sq. ft. to compensate" sqref="L81:M81" xr:uid="{00000000-0002-0000-0A00-000000000000}">
      <formula1>+L81&lt;=H78+H55</formula1>
    </dataValidation>
    <dataValidation type="date" allowBlank="1" showInputMessage="1" showErrorMessage="1" error="Must Enter a Valid Date" sqref="C14:D14" xr:uid="{00000000-0002-0000-0A00-000001000000}">
      <formula1>X6</formula1>
      <formula2>X7</formula2>
    </dataValidation>
    <dataValidation type="whole" allowBlank="1" showInputMessage="1" showErrorMessage="1" errorTitle="Error - Input must be a Number" error="Must Input a Number from 1 to 10,000" sqref="D40:F47" xr:uid="{00000000-0002-0000-0A00-000002000000}">
      <formula1>1</formula1>
      <formula2>10000</formula2>
    </dataValidation>
    <dataValidation type="decimal" allowBlank="1" showInputMessage="1" showErrorMessage="1" errorTitle="Error - Input must be a Number" error="Input must be a number from 0.1 to 250,000_x000a_" sqref="G40:G47" xr:uid="{00000000-0002-0000-0A00-000003000000}">
      <formula1>0.1</formula1>
      <formula2>250000</formula2>
    </dataValidation>
    <dataValidation type="whole" allowBlank="1" showInputMessage="1" showErrorMessage="1" errorTitle="Error - Input must be a Number" error="Input must be a number from 1 to 10,000" sqref="E58:F75" xr:uid="{00000000-0002-0000-0A00-000004000000}">
      <formula1>1</formula1>
      <formula2>10000</formula2>
    </dataValidation>
    <dataValidation type="decimal" allowBlank="1" showInputMessage="1" showErrorMessage="1" errorTitle="Error - Input must be a number" error="Input must be a number from 0.1 to 250,000" sqref="G58:G75" xr:uid="{00000000-0002-0000-0A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0A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0A00-000007000000}">
      <formula1>1</formula1>
      <formula2>20</formula2>
    </dataValidation>
    <dataValidation type="list" allowBlank="1" showInputMessage="1" showErrorMessage="1" sqref="E34" xr:uid="{00000000-0002-0000-0A00-000008000000}">
      <formula1>"Yes, No"</formula1>
    </dataValidation>
    <dataValidation type="list" allowBlank="1" showInputMessage="1" showErrorMessage="1" sqref="G32 B32" xr:uid="{00000000-0002-0000-0A00-000009000000}">
      <formula1>"No, Yes"</formula1>
    </dataValidation>
    <dataValidation type="decimal" allowBlank="1" showInputMessage="1" showErrorMessage="1" errorTitle="Must Enter a Number" error="Must Enter a Number from 0.1 to 250,000" sqref="G10:I10" xr:uid="{00000000-0002-0000-0A00-00000A000000}">
      <formula1>0.1</formula1>
      <formula2>250000</formula2>
    </dataValidation>
    <dataValidation type="date" allowBlank="1" showInputMessage="1" showErrorMessage="1" errorTitle="Must Enter a Date" error="Must Enter a Date in format xx-xx-xxxx" sqref="C10 G12 C12" xr:uid="{00000000-0002-0000-0A00-00000B000000}">
      <formula1>37987</formula1>
      <formula2>73050</formula2>
    </dataValidation>
    <dataValidation type="whole" allowBlank="1" showInputMessage="1" showErrorMessage="1" errorTitle="Error - Must Input a Number" error="Error - Must Input a Number from 1 to 500" sqref="E17:H31" xr:uid="{00000000-0002-0000-0A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0A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0A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0A00-00000F000000}">
      <formula1>$C$118:$C$222</formula1>
    </dataValidation>
    <dataValidation allowBlank="1" showInputMessage="1" showErrorMessage="1" errorTitle="Must Enter a Number" error="Must Enter a Number from 0.1 to 250,000" sqref="F13:G13" xr:uid="{00000000-0002-0000-0A00-000010000000}"/>
    <dataValidation allowBlank="1" showInputMessage="1" showErrorMessage="1" errorTitle="Choose from the Drop Down List" error="You must choose a Factory from the Drop Down list." sqref="G6:I6" xr:uid="{00000000-0002-0000-0A00-000011000000}"/>
    <dataValidation allowBlank="1" showInputMessage="1" showErrorMessage="1" errorTitle="Choose from the Drop Down List" error="You must choose a Tannery from the Drop Down list." sqref="K6:M6" xr:uid="{00000000-0002-0000-0A00-000012000000}"/>
    <dataValidation allowBlank="1" showInputMessage="1" showErrorMessage="1" errorTitle="Must Enter a Number" error="Must Enter a Number from 1 to 10,000" sqref="C13:D13" xr:uid="{00000000-0002-0000-0A00-000013000000}"/>
    <dataValidation type="date" operator="greaterThanOrEqual" allowBlank="1" showInputMessage="1" showErrorMessage="1" error="Must Enter a Valid Date" sqref="B81:C81" xr:uid="{00000000-0002-0000-0A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255" priority="8">
      <formula>C9=""</formula>
    </cfRule>
  </conditionalFormatting>
  <conditionalFormatting sqref="D81">
    <cfRule type="expression" dxfId="254" priority="3">
      <formula>C10=""</formula>
    </cfRule>
  </conditionalFormatting>
  <conditionalFormatting sqref="C89:J94">
    <cfRule type="notContainsBlanks" dxfId="253" priority="1">
      <formula>LEN(TRIM(C89))&gt;0</formula>
    </cfRule>
    <cfRule type="expression" dxfId="252" priority="2">
      <formula>$E$34="Yes"</formula>
    </cfRule>
  </conditionalFormatting>
  <dataValidations disablePrompts="1" count="21">
    <dataValidation type="custom" allowBlank="1" showInputMessage="1" showErrorMessage="1" errorTitle="Error:  Input &gt; Compensation" error="Number must be less than or equal to total sq. ft. to compensate" sqref="L81:M81" xr:uid="{00000000-0002-0000-0B00-000000000000}">
      <formula1>+L81&lt;=H78+H55</formula1>
    </dataValidation>
    <dataValidation type="date" allowBlank="1" showInputMessage="1" showErrorMessage="1" error="Must Enter a Valid Date" sqref="C14:D14" xr:uid="{00000000-0002-0000-0B00-000001000000}">
      <formula1>X6</formula1>
      <formula2>X7</formula2>
    </dataValidation>
    <dataValidation type="whole" allowBlank="1" showInputMessage="1" showErrorMessage="1" errorTitle="Error - Input must be a Number" error="Must Input a Number from 1 to 10,000" sqref="D40:F47" xr:uid="{00000000-0002-0000-0B00-000002000000}">
      <formula1>1</formula1>
      <formula2>10000</formula2>
    </dataValidation>
    <dataValidation type="decimal" allowBlank="1" showInputMessage="1" showErrorMessage="1" errorTitle="Error - Input must be a Number" error="Input must be a number from 0.1 to 250,000_x000a_" sqref="G40:G47" xr:uid="{00000000-0002-0000-0B00-000003000000}">
      <formula1>0.1</formula1>
      <formula2>250000</formula2>
    </dataValidation>
    <dataValidation type="whole" allowBlank="1" showInputMessage="1" showErrorMessage="1" errorTitle="Error - Input must be a Number" error="Input must be a number from 1 to 10,000" sqref="E58:F75" xr:uid="{00000000-0002-0000-0B00-000004000000}">
      <formula1>1</formula1>
      <formula2>10000</formula2>
    </dataValidation>
    <dataValidation type="decimal" allowBlank="1" showInputMessage="1" showErrorMessage="1" errorTitle="Error - Input must be a number" error="Input must be a number from 0.1 to 250,000" sqref="G58:G75" xr:uid="{00000000-0002-0000-0B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0B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0B00-000007000000}">
      <formula1>1</formula1>
      <formula2>20</formula2>
    </dataValidation>
    <dataValidation type="list" allowBlank="1" showInputMessage="1" showErrorMessage="1" sqref="E34" xr:uid="{00000000-0002-0000-0B00-000008000000}">
      <formula1>"Yes, No"</formula1>
    </dataValidation>
    <dataValidation type="list" allowBlank="1" showInputMessage="1" showErrorMessage="1" sqref="G32 B32" xr:uid="{00000000-0002-0000-0B00-000009000000}">
      <formula1>"No, Yes"</formula1>
    </dataValidation>
    <dataValidation type="decimal" allowBlank="1" showInputMessage="1" showErrorMessage="1" errorTitle="Must Enter a Number" error="Must Enter a Number from 0.1 to 250,000" sqref="G10:I10" xr:uid="{00000000-0002-0000-0B00-00000A000000}">
      <formula1>0.1</formula1>
      <formula2>250000</formula2>
    </dataValidation>
    <dataValidation type="date" allowBlank="1" showInputMessage="1" showErrorMessage="1" errorTitle="Must Enter a Date" error="Must Enter a Date in format xx-xx-xxxx" sqref="C10 G12 C12" xr:uid="{00000000-0002-0000-0B00-00000B000000}">
      <formula1>37987</formula1>
      <formula2>73050</formula2>
    </dataValidation>
    <dataValidation type="whole" allowBlank="1" showInputMessage="1" showErrorMessage="1" errorTitle="Error - Must Input a Number" error="Error - Must Input a Number from 1 to 500" sqref="E17:H31" xr:uid="{00000000-0002-0000-0B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0B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0B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0B00-00000F000000}">
      <formula1>$C$118:$C$222</formula1>
    </dataValidation>
    <dataValidation allowBlank="1" showInputMessage="1" showErrorMessage="1" errorTitle="Must Enter a Number" error="Must Enter a Number from 0.1 to 250,000" sqref="F13:G13" xr:uid="{00000000-0002-0000-0B00-000010000000}"/>
    <dataValidation allowBlank="1" showInputMessage="1" showErrorMessage="1" errorTitle="Choose from the Drop Down List" error="You must choose a Factory from the Drop Down list." sqref="G6:I6" xr:uid="{00000000-0002-0000-0B00-000011000000}"/>
    <dataValidation allowBlank="1" showInputMessage="1" showErrorMessage="1" errorTitle="Choose from the Drop Down List" error="You must choose a Tannery from the Drop Down list." sqref="K6:M6" xr:uid="{00000000-0002-0000-0B00-000012000000}"/>
    <dataValidation allowBlank="1" showInputMessage="1" showErrorMessage="1" errorTitle="Must Enter a Number" error="Must Enter a Number from 1 to 10,000" sqref="C13:D13" xr:uid="{00000000-0002-0000-0B00-000013000000}"/>
    <dataValidation type="date" operator="greaterThanOrEqual" allowBlank="1" showInputMessage="1" showErrorMessage="1" error="Must Enter a Valid Date" sqref="B81:C81" xr:uid="{00000000-0002-0000-0B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251" priority="8">
      <formula>C9=""</formula>
    </cfRule>
  </conditionalFormatting>
  <conditionalFormatting sqref="D81">
    <cfRule type="expression" dxfId="250" priority="3">
      <formula>C10=""</formula>
    </cfRule>
  </conditionalFormatting>
  <conditionalFormatting sqref="C89:J94">
    <cfRule type="notContainsBlanks" dxfId="249" priority="1">
      <formula>LEN(TRIM(C89))&gt;0</formula>
    </cfRule>
    <cfRule type="expression" dxfId="248"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0C00-000000000000}">
      <formula1>+L81&lt;=H78+H55</formula1>
    </dataValidation>
    <dataValidation type="date" allowBlank="1" showInputMessage="1" showErrorMessage="1" error="Must Enter a Valid Date" sqref="C14:D14" xr:uid="{00000000-0002-0000-0C00-000001000000}">
      <formula1>X6</formula1>
      <formula2>X7</formula2>
    </dataValidation>
    <dataValidation type="whole" allowBlank="1" showInputMessage="1" showErrorMessage="1" errorTitle="Error - Input must be a Number" error="Must Input a Number from 1 to 10,000" sqref="D40:F47" xr:uid="{00000000-0002-0000-0C00-000002000000}">
      <formula1>1</formula1>
      <formula2>10000</formula2>
    </dataValidation>
    <dataValidation type="decimal" allowBlank="1" showInputMessage="1" showErrorMessage="1" errorTitle="Error - Input must be a Number" error="Input must be a number from 0.1 to 250,000_x000a_" sqref="G40:G47" xr:uid="{00000000-0002-0000-0C00-000003000000}">
      <formula1>0.1</formula1>
      <formula2>250000</formula2>
    </dataValidation>
    <dataValidation type="whole" allowBlank="1" showInputMessage="1" showErrorMessage="1" errorTitle="Error - Input must be a Number" error="Input must be a number from 1 to 10,000" sqref="E58:F75" xr:uid="{00000000-0002-0000-0C00-000004000000}">
      <formula1>1</formula1>
      <formula2>10000</formula2>
    </dataValidation>
    <dataValidation type="decimal" allowBlank="1" showInputMessage="1" showErrorMessage="1" errorTitle="Error - Input must be a number" error="Input must be a number from 0.1 to 250,000" sqref="G58:G75" xr:uid="{00000000-0002-0000-0C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0C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0C00-000007000000}">
      <formula1>1</formula1>
      <formula2>20</formula2>
    </dataValidation>
    <dataValidation type="list" allowBlank="1" showInputMessage="1" showErrorMessage="1" sqref="E34" xr:uid="{00000000-0002-0000-0C00-000008000000}">
      <formula1>"Yes, No"</formula1>
    </dataValidation>
    <dataValidation type="list" allowBlank="1" showInputMessage="1" showErrorMessage="1" sqref="G32 B32" xr:uid="{00000000-0002-0000-0C00-000009000000}">
      <formula1>"No, Yes"</formula1>
    </dataValidation>
    <dataValidation type="decimal" allowBlank="1" showInputMessage="1" showErrorMessage="1" errorTitle="Must Enter a Number" error="Must Enter a Number from 0.1 to 250,000" sqref="G10:I10" xr:uid="{00000000-0002-0000-0C00-00000A000000}">
      <formula1>0.1</formula1>
      <formula2>250000</formula2>
    </dataValidation>
    <dataValidation type="date" allowBlank="1" showInputMessage="1" showErrorMessage="1" errorTitle="Must Enter a Date" error="Must Enter a Date in format xx-xx-xxxx" sqref="C10 G12 C12" xr:uid="{00000000-0002-0000-0C00-00000B000000}">
      <formula1>37987</formula1>
      <formula2>73050</formula2>
    </dataValidation>
    <dataValidation type="whole" allowBlank="1" showInputMessage="1" showErrorMessage="1" errorTitle="Error - Must Input a Number" error="Error - Must Input a Number from 1 to 500" sqref="E17:H31" xr:uid="{00000000-0002-0000-0C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0C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0C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0C00-00000F000000}">
      <formula1>$C$118:$C$222</formula1>
    </dataValidation>
    <dataValidation allowBlank="1" showInputMessage="1" showErrorMessage="1" errorTitle="Must Enter a Number" error="Must Enter a Number from 0.1 to 250,000" sqref="F13:G13" xr:uid="{00000000-0002-0000-0C00-000010000000}"/>
    <dataValidation allowBlank="1" showInputMessage="1" showErrorMessage="1" errorTitle="Choose from the Drop Down List" error="You must choose a Factory from the Drop Down list." sqref="G6:I6" xr:uid="{00000000-0002-0000-0C00-000011000000}"/>
    <dataValidation allowBlank="1" showInputMessage="1" showErrorMessage="1" errorTitle="Choose from the Drop Down List" error="You must choose a Tannery from the Drop Down list." sqref="K6:M6" xr:uid="{00000000-0002-0000-0C00-000012000000}"/>
    <dataValidation allowBlank="1" showInputMessage="1" showErrorMessage="1" errorTitle="Must Enter a Number" error="Must Enter a Number from 1 to 10,000" sqref="C13:D13" xr:uid="{00000000-0002-0000-0C00-000013000000}"/>
    <dataValidation type="date" operator="greaterThanOrEqual" allowBlank="1" showInputMessage="1" showErrorMessage="1" error="Must Enter a Valid Date" sqref="B81:C81" xr:uid="{00000000-0002-0000-0C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247" priority="8">
      <formula>C9=""</formula>
    </cfRule>
  </conditionalFormatting>
  <conditionalFormatting sqref="D81">
    <cfRule type="expression" dxfId="246" priority="3">
      <formula>C10=""</formula>
    </cfRule>
  </conditionalFormatting>
  <conditionalFormatting sqref="C89:J94">
    <cfRule type="notContainsBlanks" dxfId="245" priority="1">
      <formula>LEN(TRIM(C89))&gt;0</formula>
    </cfRule>
    <cfRule type="expression" dxfId="244"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0D00-000000000000}">
      <formula1>+L81&lt;=H78+H55</formula1>
    </dataValidation>
    <dataValidation type="date" allowBlank="1" showInputMessage="1" showErrorMessage="1" error="Must Enter a Valid Date" sqref="C14:D14" xr:uid="{00000000-0002-0000-0D00-000001000000}">
      <formula1>X6</formula1>
      <formula2>X7</formula2>
    </dataValidation>
    <dataValidation type="whole" allowBlank="1" showInputMessage="1" showErrorMessage="1" errorTitle="Error - Input must be a Number" error="Must Input a Number from 1 to 10,000" sqref="D40:F47" xr:uid="{00000000-0002-0000-0D00-000002000000}">
      <formula1>1</formula1>
      <formula2>10000</formula2>
    </dataValidation>
    <dataValidation type="decimal" allowBlank="1" showInputMessage="1" showErrorMessage="1" errorTitle="Error - Input must be a Number" error="Input must be a number from 0.1 to 250,000_x000a_" sqref="G40:G47" xr:uid="{00000000-0002-0000-0D00-000003000000}">
      <formula1>0.1</formula1>
      <formula2>250000</formula2>
    </dataValidation>
    <dataValidation type="whole" allowBlank="1" showInputMessage="1" showErrorMessage="1" errorTitle="Error - Input must be a Number" error="Input must be a number from 1 to 10,000" sqref="E58:F75" xr:uid="{00000000-0002-0000-0D00-000004000000}">
      <formula1>1</formula1>
      <formula2>10000</formula2>
    </dataValidation>
    <dataValidation type="decimal" allowBlank="1" showInputMessage="1" showErrorMessage="1" errorTitle="Error - Input must be a number" error="Input must be a number from 0.1 to 250,000" sqref="G58:G75" xr:uid="{00000000-0002-0000-0D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0D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0D00-000007000000}">
      <formula1>1</formula1>
      <formula2>20</formula2>
    </dataValidation>
    <dataValidation type="list" allowBlank="1" showInputMessage="1" showErrorMessage="1" sqref="E34" xr:uid="{00000000-0002-0000-0D00-000008000000}">
      <formula1>"Yes, No"</formula1>
    </dataValidation>
    <dataValidation type="list" allowBlank="1" showInputMessage="1" showErrorMessage="1" sqref="G32 B32" xr:uid="{00000000-0002-0000-0D00-000009000000}">
      <formula1>"No, Yes"</formula1>
    </dataValidation>
    <dataValidation type="decimal" allowBlank="1" showInputMessage="1" showErrorMessage="1" errorTitle="Must Enter a Number" error="Must Enter a Number from 0.1 to 250,000" sqref="G10:I10" xr:uid="{00000000-0002-0000-0D00-00000A000000}">
      <formula1>0.1</formula1>
      <formula2>250000</formula2>
    </dataValidation>
    <dataValidation type="date" allowBlank="1" showInputMessage="1" showErrorMessage="1" errorTitle="Must Enter a Date" error="Must Enter a Date in format xx-xx-xxxx" sqref="C10 G12 C12" xr:uid="{00000000-0002-0000-0D00-00000B000000}">
      <formula1>37987</formula1>
      <formula2>73050</formula2>
    </dataValidation>
    <dataValidation type="whole" allowBlank="1" showInputMessage="1" showErrorMessage="1" errorTitle="Error - Must Input a Number" error="Error - Must Input a Number from 1 to 500" sqref="E17:H31" xr:uid="{00000000-0002-0000-0D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0D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0D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0D00-00000F000000}">
      <formula1>$C$118:$C$222</formula1>
    </dataValidation>
    <dataValidation allowBlank="1" showInputMessage="1" showErrorMessage="1" errorTitle="Must Enter a Number" error="Must Enter a Number from 0.1 to 250,000" sqref="F13:G13" xr:uid="{00000000-0002-0000-0D00-000010000000}"/>
    <dataValidation allowBlank="1" showInputMessage="1" showErrorMessage="1" errorTitle="Choose from the Drop Down List" error="You must choose a Factory from the Drop Down list." sqref="G6:I6" xr:uid="{00000000-0002-0000-0D00-000011000000}"/>
    <dataValidation allowBlank="1" showInputMessage="1" showErrorMessage="1" errorTitle="Choose from the Drop Down List" error="You must choose a Tannery from the Drop Down list." sqref="K6:M6" xr:uid="{00000000-0002-0000-0D00-000012000000}"/>
    <dataValidation allowBlank="1" showInputMessage="1" showErrorMessage="1" errorTitle="Must Enter a Number" error="Must Enter a Number from 1 to 10,000" sqref="C13:D13" xr:uid="{00000000-0002-0000-0D00-000013000000}"/>
    <dataValidation type="date" operator="greaterThanOrEqual" allowBlank="1" showInputMessage="1" showErrorMessage="1" error="Must Enter a Valid Date" sqref="B81:C81" xr:uid="{00000000-0002-0000-0D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243" priority="8">
      <formula>C9=""</formula>
    </cfRule>
  </conditionalFormatting>
  <conditionalFormatting sqref="D81">
    <cfRule type="expression" dxfId="242" priority="3">
      <formula>C10=""</formula>
    </cfRule>
  </conditionalFormatting>
  <conditionalFormatting sqref="C89:J94">
    <cfRule type="notContainsBlanks" dxfId="241" priority="1">
      <formula>LEN(TRIM(C89))&gt;0</formula>
    </cfRule>
    <cfRule type="expression" dxfId="240"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0E00-000000000000}">
      <formula1>+L81&lt;=H78+H55</formula1>
    </dataValidation>
    <dataValidation type="date" allowBlank="1" showInputMessage="1" showErrorMessage="1" error="Must Enter a Valid Date" sqref="C14:D14" xr:uid="{00000000-0002-0000-0E00-000001000000}">
      <formula1>X6</formula1>
      <formula2>X7</formula2>
    </dataValidation>
    <dataValidation type="whole" allowBlank="1" showInputMessage="1" showErrorMessage="1" errorTitle="Error - Input must be a Number" error="Must Input a Number from 1 to 10,000" sqref="D40:F47" xr:uid="{00000000-0002-0000-0E00-000002000000}">
      <formula1>1</formula1>
      <formula2>10000</formula2>
    </dataValidation>
    <dataValidation type="decimal" allowBlank="1" showInputMessage="1" showErrorMessage="1" errorTitle="Error - Input must be a Number" error="Input must be a number from 0.1 to 250,000_x000a_" sqref="G40:G47" xr:uid="{00000000-0002-0000-0E00-000003000000}">
      <formula1>0.1</formula1>
      <formula2>250000</formula2>
    </dataValidation>
    <dataValidation type="whole" allowBlank="1" showInputMessage="1" showErrorMessage="1" errorTitle="Error - Input must be a Number" error="Input must be a number from 1 to 10,000" sqref="E58:F75" xr:uid="{00000000-0002-0000-0E00-000004000000}">
      <formula1>1</formula1>
      <formula2>10000</formula2>
    </dataValidation>
    <dataValidation type="decimal" allowBlank="1" showInputMessage="1" showErrorMessage="1" errorTitle="Error - Input must be a number" error="Input must be a number from 0.1 to 250,000" sqref="G58:G75" xr:uid="{00000000-0002-0000-0E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0E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0E00-000007000000}">
      <formula1>1</formula1>
      <formula2>20</formula2>
    </dataValidation>
    <dataValidation type="list" allowBlank="1" showInputMessage="1" showErrorMessage="1" sqref="E34" xr:uid="{00000000-0002-0000-0E00-000008000000}">
      <formula1>"Yes, No"</formula1>
    </dataValidation>
    <dataValidation type="list" allowBlank="1" showInputMessage="1" showErrorMessage="1" sqref="G32 B32" xr:uid="{00000000-0002-0000-0E00-000009000000}">
      <formula1>"No, Yes"</formula1>
    </dataValidation>
    <dataValidation type="decimal" allowBlank="1" showInputMessage="1" showErrorMessage="1" errorTitle="Must Enter a Number" error="Must Enter a Number from 0.1 to 250,000" sqref="G10:I10" xr:uid="{00000000-0002-0000-0E00-00000A000000}">
      <formula1>0.1</formula1>
      <formula2>250000</formula2>
    </dataValidation>
    <dataValidation type="date" allowBlank="1" showInputMessage="1" showErrorMessage="1" errorTitle="Must Enter a Date" error="Must Enter a Date in format xx-xx-xxxx" sqref="C10 G12 C12" xr:uid="{00000000-0002-0000-0E00-00000B000000}">
      <formula1>37987</formula1>
      <formula2>73050</formula2>
    </dataValidation>
    <dataValidation type="whole" allowBlank="1" showInputMessage="1" showErrorMessage="1" errorTitle="Error - Must Input a Number" error="Error - Must Input a Number from 1 to 500" sqref="E17:H31" xr:uid="{00000000-0002-0000-0E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0E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0E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0E00-00000F000000}">
      <formula1>$C$118:$C$222</formula1>
    </dataValidation>
    <dataValidation allowBlank="1" showInputMessage="1" showErrorMessage="1" errorTitle="Must Enter a Number" error="Must Enter a Number from 0.1 to 250,000" sqref="F13:G13" xr:uid="{00000000-0002-0000-0E00-000010000000}"/>
    <dataValidation allowBlank="1" showInputMessage="1" showErrorMessage="1" errorTitle="Choose from the Drop Down List" error="You must choose a Factory from the Drop Down list." sqref="G6:I6" xr:uid="{00000000-0002-0000-0E00-000011000000}"/>
    <dataValidation allowBlank="1" showInputMessage="1" showErrorMessage="1" errorTitle="Choose from the Drop Down List" error="You must choose a Tannery from the Drop Down list." sqref="K6:M6" xr:uid="{00000000-0002-0000-0E00-000012000000}"/>
    <dataValidation allowBlank="1" showInputMessage="1" showErrorMessage="1" errorTitle="Must Enter a Number" error="Must Enter a Number from 1 to 10,000" sqref="C13:D13" xr:uid="{00000000-0002-0000-0E00-000013000000}"/>
    <dataValidation type="date" operator="greaterThanOrEqual" allowBlank="1" showInputMessage="1" showErrorMessage="1" error="Must Enter a Valid Date" sqref="B81:C81" xr:uid="{00000000-0002-0000-0E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239" priority="8">
      <formula>C9=""</formula>
    </cfRule>
  </conditionalFormatting>
  <conditionalFormatting sqref="D81">
    <cfRule type="expression" dxfId="238" priority="3">
      <formula>C10=""</formula>
    </cfRule>
  </conditionalFormatting>
  <conditionalFormatting sqref="C89:J94">
    <cfRule type="notContainsBlanks" dxfId="237" priority="1">
      <formula>LEN(TRIM(C89))&gt;0</formula>
    </cfRule>
    <cfRule type="expression" dxfId="236"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0F00-000000000000}">
      <formula1>+L81&lt;=H78+H55</formula1>
    </dataValidation>
    <dataValidation type="date" allowBlank="1" showInputMessage="1" showErrorMessage="1" error="Must Enter a Valid Date" sqref="C14:D14" xr:uid="{00000000-0002-0000-0F00-000001000000}">
      <formula1>X6</formula1>
      <formula2>X7</formula2>
    </dataValidation>
    <dataValidation type="whole" allowBlank="1" showInputMessage="1" showErrorMessage="1" errorTitle="Error - Input must be a Number" error="Must Input a Number from 1 to 10,000" sqref="D40:F47" xr:uid="{00000000-0002-0000-0F00-000002000000}">
      <formula1>1</formula1>
      <formula2>10000</formula2>
    </dataValidation>
    <dataValidation type="decimal" allowBlank="1" showInputMessage="1" showErrorMessage="1" errorTitle="Error - Input must be a Number" error="Input must be a number from 0.1 to 250,000_x000a_" sqref="G40:G47" xr:uid="{00000000-0002-0000-0F00-000003000000}">
      <formula1>0.1</formula1>
      <formula2>250000</formula2>
    </dataValidation>
    <dataValidation type="whole" allowBlank="1" showInputMessage="1" showErrorMessage="1" errorTitle="Error - Input must be a Number" error="Input must be a number from 1 to 10,000" sqref="E58:F75" xr:uid="{00000000-0002-0000-0F00-000004000000}">
      <formula1>1</formula1>
      <formula2>10000</formula2>
    </dataValidation>
    <dataValidation type="decimal" allowBlank="1" showInputMessage="1" showErrorMessage="1" errorTitle="Error - Input must be a number" error="Input must be a number from 0.1 to 250,000" sqref="G58:G75" xr:uid="{00000000-0002-0000-0F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0F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0F00-000007000000}">
      <formula1>1</formula1>
      <formula2>20</formula2>
    </dataValidation>
    <dataValidation type="list" allowBlank="1" showInputMessage="1" showErrorMessage="1" sqref="E34" xr:uid="{00000000-0002-0000-0F00-000008000000}">
      <formula1>"Yes, No"</formula1>
    </dataValidation>
    <dataValidation type="list" allowBlank="1" showInputMessage="1" showErrorMessage="1" sqref="G32 B32" xr:uid="{00000000-0002-0000-0F00-000009000000}">
      <formula1>"No, Yes"</formula1>
    </dataValidation>
    <dataValidation type="decimal" allowBlank="1" showInputMessage="1" showErrorMessage="1" errorTitle="Must Enter a Number" error="Must Enter a Number from 0.1 to 250,000" sqref="G10:I10" xr:uid="{00000000-0002-0000-0F00-00000A000000}">
      <formula1>0.1</formula1>
      <formula2>250000</formula2>
    </dataValidation>
    <dataValidation type="date" allowBlank="1" showInputMessage="1" showErrorMessage="1" errorTitle="Must Enter a Date" error="Must Enter a Date in format xx-xx-xxxx" sqref="C10 G12 C12" xr:uid="{00000000-0002-0000-0F00-00000B000000}">
      <formula1>37987</formula1>
      <formula2>73050</formula2>
    </dataValidation>
    <dataValidation type="whole" allowBlank="1" showInputMessage="1" showErrorMessage="1" errorTitle="Error - Must Input a Number" error="Error - Must Input a Number from 1 to 500" sqref="E17:H31" xr:uid="{00000000-0002-0000-0F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0F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0F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0F00-00000F000000}">
      <formula1>$C$118:$C$222</formula1>
    </dataValidation>
    <dataValidation allowBlank="1" showInputMessage="1" showErrorMessage="1" errorTitle="Must Enter a Number" error="Must Enter a Number from 0.1 to 250,000" sqref="F13:G13" xr:uid="{00000000-0002-0000-0F00-000010000000}"/>
    <dataValidation allowBlank="1" showInputMessage="1" showErrorMessage="1" errorTitle="Choose from the Drop Down List" error="You must choose a Factory from the Drop Down list." sqref="G6:I6" xr:uid="{00000000-0002-0000-0F00-000011000000}"/>
    <dataValidation allowBlank="1" showInputMessage="1" showErrorMessage="1" errorTitle="Choose from the Drop Down List" error="You must choose a Tannery from the Drop Down list." sqref="K6:M6" xr:uid="{00000000-0002-0000-0F00-000012000000}"/>
    <dataValidation allowBlank="1" showInputMessage="1" showErrorMessage="1" errorTitle="Must Enter a Number" error="Must Enter a Number from 1 to 10,000" sqref="C13:D13" xr:uid="{00000000-0002-0000-0F00-000013000000}"/>
    <dataValidation type="date" operator="greaterThanOrEqual" allowBlank="1" showInputMessage="1" showErrorMessage="1" error="Must Enter a Valid Date" sqref="B81:C81" xr:uid="{00000000-0002-0000-0F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235" priority="8">
      <formula>C9=""</formula>
    </cfRule>
  </conditionalFormatting>
  <conditionalFormatting sqref="D81">
    <cfRule type="expression" dxfId="234" priority="3">
      <formula>C10=""</formula>
    </cfRule>
  </conditionalFormatting>
  <conditionalFormatting sqref="C89:J94">
    <cfRule type="notContainsBlanks" dxfId="233" priority="1">
      <formula>LEN(TRIM(C89))&gt;0</formula>
    </cfRule>
    <cfRule type="expression" dxfId="232"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1000-000000000000}">
      <formula1>+L81&lt;=H78+H55</formula1>
    </dataValidation>
    <dataValidation type="date" allowBlank="1" showInputMessage="1" showErrorMessage="1" error="Must Enter a Valid Date" sqref="C14:D14" xr:uid="{00000000-0002-0000-1000-000001000000}">
      <formula1>X6</formula1>
      <formula2>X7</formula2>
    </dataValidation>
    <dataValidation type="whole" allowBlank="1" showInputMessage="1" showErrorMessage="1" errorTitle="Error - Input must be a Number" error="Must Input a Number from 1 to 10,000" sqref="D40:F47" xr:uid="{00000000-0002-0000-1000-000002000000}">
      <formula1>1</formula1>
      <formula2>10000</formula2>
    </dataValidation>
    <dataValidation type="decimal" allowBlank="1" showInputMessage="1" showErrorMessage="1" errorTitle="Error - Input must be a Number" error="Input must be a number from 0.1 to 250,000_x000a_" sqref="G40:G47" xr:uid="{00000000-0002-0000-1000-000003000000}">
      <formula1>0.1</formula1>
      <formula2>250000</formula2>
    </dataValidation>
    <dataValidation type="whole" allowBlank="1" showInputMessage="1" showErrorMessage="1" errorTitle="Error - Input must be a Number" error="Input must be a number from 1 to 10,000" sqref="E58:F75" xr:uid="{00000000-0002-0000-1000-000004000000}">
      <formula1>1</formula1>
      <formula2>10000</formula2>
    </dataValidation>
    <dataValidation type="decimal" allowBlank="1" showInputMessage="1" showErrorMessage="1" errorTitle="Error - Input must be a number" error="Input must be a number from 0.1 to 250,000" sqref="G58:G75" xr:uid="{00000000-0002-0000-10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0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000-000007000000}">
      <formula1>1</formula1>
      <formula2>20</formula2>
    </dataValidation>
    <dataValidation type="list" allowBlank="1" showInputMessage="1" showErrorMessage="1" sqref="E34" xr:uid="{00000000-0002-0000-1000-000008000000}">
      <formula1>"Yes, No"</formula1>
    </dataValidation>
    <dataValidation type="list" allowBlank="1" showInputMessage="1" showErrorMessage="1" sqref="G32 B32" xr:uid="{00000000-0002-0000-1000-000009000000}">
      <formula1>"No, Yes"</formula1>
    </dataValidation>
    <dataValidation type="decimal" allowBlank="1" showInputMessage="1" showErrorMessage="1" errorTitle="Must Enter a Number" error="Must Enter a Number from 0.1 to 250,000" sqref="G10:I10" xr:uid="{00000000-0002-0000-1000-00000A000000}">
      <formula1>0.1</formula1>
      <formula2>250000</formula2>
    </dataValidation>
    <dataValidation type="date" allowBlank="1" showInputMessage="1" showErrorMessage="1" errorTitle="Must Enter a Date" error="Must Enter a Date in format xx-xx-xxxx" sqref="C10 G12 C12" xr:uid="{00000000-0002-0000-1000-00000B000000}">
      <formula1>37987</formula1>
      <formula2>73050</formula2>
    </dataValidation>
    <dataValidation type="whole" allowBlank="1" showInputMessage="1" showErrorMessage="1" errorTitle="Error - Must Input a Number" error="Error - Must Input a Number from 1 to 500" sqref="E17:H31" xr:uid="{00000000-0002-0000-10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0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0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000-00000F000000}">
      <formula1>$C$118:$C$222</formula1>
    </dataValidation>
    <dataValidation allowBlank="1" showInputMessage="1" showErrorMessage="1" errorTitle="Must Enter a Number" error="Must Enter a Number from 0.1 to 250,000" sqref="F13:G13" xr:uid="{00000000-0002-0000-1000-000010000000}"/>
    <dataValidation allowBlank="1" showInputMessage="1" showErrorMessage="1" errorTitle="Choose from the Drop Down List" error="You must choose a Factory from the Drop Down list." sqref="G6:I6" xr:uid="{00000000-0002-0000-1000-000011000000}"/>
    <dataValidation allowBlank="1" showInputMessage="1" showErrorMessage="1" errorTitle="Choose from the Drop Down List" error="You must choose a Tannery from the Drop Down list." sqref="K6:M6" xr:uid="{00000000-0002-0000-1000-000012000000}"/>
    <dataValidation allowBlank="1" showInputMessage="1" showErrorMessage="1" errorTitle="Must Enter a Number" error="Must Enter a Number from 1 to 10,000" sqref="C13:D13" xr:uid="{00000000-0002-0000-1000-000013000000}"/>
    <dataValidation type="date" operator="greaterThanOrEqual" allowBlank="1" showInputMessage="1" showErrorMessage="1" error="Must Enter a Valid Date" sqref="B81:C81" xr:uid="{00000000-0002-0000-10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231" priority="8">
      <formula>C9=""</formula>
    </cfRule>
  </conditionalFormatting>
  <conditionalFormatting sqref="D81">
    <cfRule type="expression" dxfId="230" priority="3">
      <formula>C10=""</formula>
    </cfRule>
  </conditionalFormatting>
  <conditionalFormatting sqref="C89:J94">
    <cfRule type="notContainsBlanks" dxfId="229" priority="1">
      <formula>LEN(TRIM(C89))&gt;0</formula>
    </cfRule>
    <cfRule type="expression" dxfId="228"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1100-000000000000}">
      <formula1>+L81&lt;=H78+H55</formula1>
    </dataValidation>
    <dataValidation type="date" allowBlank="1" showInputMessage="1" showErrorMessage="1" error="Must Enter a Valid Date" sqref="C14:D14" xr:uid="{00000000-0002-0000-1100-000001000000}">
      <formula1>X6</formula1>
      <formula2>X7</formula2>
    </dataValidation>
    <dataValidation type="whole" allowBlank="1" showInputMessage="1" showErrorMessage="1" errorTitle="Error - Input must be a Number" error="Must Input a Number from 1 to 10,000" sqref="D40:F47" xr:uid="{00000000-0002-0000-1100-000002000000}">
      <formula1>1</formula1>
      <formula2>10000</formula2>
    </dataValidation>
    <dataValidation type="decimal" allowBlank="1" showInputMessage="1" showErrorMessage="1" errorTitle="Error - Input must be a Number" error="Input must be a number from 0.1 to 250,000_x000a_" sqref="G40:G47" xr:uid="{00000000-0002-0000-1100-000003000000}">
      <formula1>0.1</formula1>
      <formula2>250000</formula2>
    </dataValidation>
    <dataValidation type="whole" allowBlank="1" showInputMessage="1" showErrorMessage="1" errorTitle="Error - Input must be a Number" error="Input must be a number from 1 to 10,000" sqref="E58:F75" xr:uid="{00000000-0002-0000-1100-000004000000}">
      <formula1>1</formula1>
      <formula2>10000</formula2>
    </dataValidation>
    <dataValidation type="decimal" allowBlank="1" showInputMessage="1" showErrorMessage="1" errorTitle="Error - Input must be a number" error="Input must be a number from 0.1 to 250,000" sqref="G58:G75" xr:uid="{00000000-0002-0000-11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1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100-000007000000}">
      <formula1>1</formula1>
      <formula2>20</formula2>
    </dataValidation>
    <dataValidation type="list" allowBlank="1" showInputMessage="1" showErrorMessage="1" sqref="E34" xr:uid="{00000000-0002-0000-1100-000008000000}">
      <formula1>"Yes, No"</formula1>
    </dataValidation>
    <dataValidation type="list" allowBlank="1" showInputMessage="1" showErrorMessage="1" sqref="G32 B32" xr:uid="{00000000-0002-0000-1100-000009000000}">
      <formula1>"No, Yes"</formula1>
    </dataValidation>
    <dataValidation type="decimal" allowBlank="1" showInputMessage="1" showErrorMessage="1" errorTitle="Must Enter a Number" error="Must Enter a Number from 0.1 to 250,000" sqref="G10:I10" xr:uid="{00000000-0002-0000-1100-00000A000000}">
      <formula1>0.1</formula1>
      <formula2>250000</formula2>
    </dataValidation>
    <dataValidation type="date" allowBlank="1" showInputMessage="1" showErrorMessage="1" errorTitle="Must Enter a Date" error="Must Enter a Date in format xx-xx-xxxx" sqref="C10 G12 C12" xr:uid="{00000000-0002-0000-1100-00000B000000}">
      <formula1>37987</formula1>
      <formula2>73050</formula2>
    </dataValidation>
    <dataValidation type="whole" allowBlank="1" showInputMessage="1" showErrorMessage="1" errorTitle="Error - Must Input a Number" error="Error - Must Input a Number from 1 to 500" sqref="E17:H31" xr:uid="{00000000-0002-0000-11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1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1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100-00000F000000}">
      <formula1>$C$118:$C$222</formula1>
    </dataValidation>
    <dataValidation allowBlank="1" showInputMessage="1" showErrorMessage="1" errorTitle="Must Enter a Number" error="Must Enter a Number from 0.1 to 250,000" sqref="F13:G13" xr:uid="{00000000-0002-0000-1100-000010000000}"/>
    <dataValidation allowBlank="1" showInputMessage="1" showErrorMessage="1" errorTitle="Choose from the Drop Down List" error="You must choose a Factory from the Drop Down list." sqref="G6:I6" xr:uid="{00000000-0002-0000-1100-000011000000}"/>
    <dataValidation allowBlank="1" showInputMessage="1" showErrorMessage="1" errorTitle="Choose from the Drop Down List" error="You must choose a Tannery from the Drop Down list." sqref="K6:M6" xr:uid="{00000000-0002-0000-1100-000012000000}"/>
    <dataValidation allowBlank="1" showInputMessage="1" showErrorMessage="1" errorTitle="Must Enter a Number" error="Must Enter a Number from 1 to 10,000" sqref="C13:D13" xr:uid="{00000000-0002-0000-1100-000013000000}"/>
    <dataValidation type="date" operator="greaterThanOrEqual" allowBlank="1" showInputMessage="1" showErrorMessage="1" error="Must Enter a Valid Date" sqref="B81:C81" xr:uid="{00000000-0002-0000-11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227" priority="8">
      <formula>C9=""</formula>
    </cfRule>
  </conditionalFormatting>
  <conditionalFormatting sqref="D81">
    <cfRule type="expression" dxfId="226" priority="3">
      <formula>C10=""</formula>
    </cfRule>
  </conditionalFormatting>
  <conditionalFormatting sqref="C89:J94">
    <cfRule type="notContainsBlanks" dxfId="225" priority="1">
      <formula>LEN(TRIM(C89))&gt;0</formula>
    </cfRule>
    <cfRule type="expression" dxfId="224"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1200-000000000000}">
      <formula1>+L81&lt;=H78+H55</formula1>
    </dataValidation>
    <dataValidation type="date" allowBlank="1" showInputMessage="1" showErrorMessage="1" error="Must Enter a Valid Date" sqref="C14:D14" xr:uid="{00000000-0002-0000-1200-000001000000}">
      <formula1>X6</formula1>
      <formula2>X7</formula2>
    </dataValidation>
    <dataValidation type="whole" allowBlank="1" showInputMessage="1" showErrorMessage="1" errorTitle="Error - Input must be a Number" error="Must Input a Number from 1 to 10,000" sqref="D40:F47" xr:uid="{00000000-0002-0000-1200-000002000000}">
      <formula1>1</formula1>
      <formula2>10000</formula2>
    </dataValidation>
    <dataValidation type="decimal" allowBlank="1" showInputMessage="1" showErrorMessage="1" errorTitle="Error - Input must be a Number" error="Input must be a number from 0.1 to 250,000_x000a_" sqref="G40:G47" xr:uid="{00000000-0002-0000-1200-000003000000}">
      <formula1>0.1</formula1>
      <formula2>250000</formula2>
    </dataValidation>
    <dataValidation type="whole" allowBlank="1" showInputMessage="1" showErrorMessage="1" errorTitle="Error - Input must be a Number" error="Input must be a number from 1 to 10,000" sqref="E58:F75" xr:uid="{00000000-0002-0000-1200-000004000000}">
      <formula1>1</formula1>
      <formula2>10000</formula2>
    </dataValidation>
    <dataValidation type="decimal" allowBlank="1" showInputMessage="1" showErrorMessage="1" errorTitle="Error - Input must be a number" error="Input must be a number from 0.1 to 250,000" sqref="G58:G75" xr:uid="{00000000-0002-0000-12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2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200-000007000000}">
      <formula1>1</formula1>
      <formula2>20</formula2>
    </dataValidation>
    <dataValidation type="list" allowBlank="1" showInputMessage="1" showErrorMessage="1" sqref="E34" xr:uid="{00000000-0002-0000-1200-000008000000}">
      <formula1>"Yes, No"</formula1>
    </dataValidation>
    <dataValidation type="list" allowBlank="1" showInputMessage="1" showErrorMessage="1" sqref="G32 B32" xr:uid="{00000000-0002-0000-1200-000009000000}">
      <formula1>"No, Yes"</formula1>
    </dataValidation>
    <dataValidation type="decimal" allowBlank="1" showInputMessage="1" showErrorMessage="1" errorTitle="Must Enter a Number" error="Must Enter a Number from 0.1 to 250,000" sqref="G10:I10" xr:uid="{00000000-0002-0000-1200-00000A000000}">
      <formula1>0.1</formula1>
      <formula2>250000</formula2>
    </dataValidation>
    <dataValidation type="date" allowBlank="1" showInputMessage="1" showErrorMessage="1" errorTitle="Must Enter a Date" error="Must Enter a Date in format xx-xx-xxxx" sqref="C10 G12 C12" xr:uid="{00000000-0002-0000-1200-00000B000000}">
      <formula1>37987</formula1>
      <formula2>73050</formula2>
    </dataValidation>
    <dataValidation type="whole" allowBlank="1" showInputMessage="1" showErrorMessage="1" errorTitle="Error - Must Input a Number" error="Error - Must Input a Number from 1 to 500" sqref="E17:H31" xr:uid="{00000000-0002-0000-12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2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2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200-00000F000000}">
      <formula1>$C$118:$C$222</formula1>
    </dataValidation>
    <dataValidation allowBlank="1" showInputMessage="1" showErrorMessage="1" errorTitle="Must Enter a Number" error="Must Enter a Number from 0.1 to 250,000" sqref="F13:G13" xr:uid="{00000000-0002-0000-1200-000010000000}"/>
    <dataValidation allowBlank="1" showInputMessage="1" showErrorMessage="1" errorTitle="Choose from the Drop Down List" error="You must choose a Factory from the Drop Down list." sqref="G6:I6" xr:uid="{00000000-0002-0000-1200-000011000000}"/>
    <dataValidation allowBlank="1" showInputMessage="1" showErrorMessage="1" errorTitle="Choose from the Drop Down List" error="You must choose a Tannery from the Drop Down list." sqref="K6:M6" xr:uid="{00000000-0002-0000-1200-000012000000}"/>
    <dataValidation allowBlank="1" showInputMessage="1" showErrorMessage="1" errorTitle="Must Enter a Number" error="Must Enter a Number from 1 to 10,000" sqref="C13:D13" xr:uid="{00000000-0002-0000-1200-000013000000}"/>
    <dataValidation type="date" operator="greaterThanOrEqual" allowBlank="1" showInputMessage="1" showErrorMessage="1" error="Must Enter a Valid Date" sqref="B81:C81" xr:uid="{00000000-0002-0000-12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223" priority="8">
      <formula>C9=""</formula>
    </cfRule>
  </conditionalFormatting>
  <conditionalFormatting sqref="D81">
    <cfRule type="expression" dxfId="222" priority="3">
      <formula>C10=""</formula>
    </cfRule>
  </conditionalFormatting>
  <conditionalFormatting sqref="C89:J94">
    <cfRule type="notContainsBlanks" dxfId="221" priority="1">
      <formula>LEN(TRIM(C89))&gt;0</formula>
    </cfRule>
    <cfRule type="expression" dxfId="220"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1300-000000000000}">
      <formula1>+L81&lt;=H78+H55</formula1>
    </dataValidation>
    <dataValidation type="date" allowBlank="1" showInputMessage="1" showErrorMessage="1" error="Must Enter a Valid Date" sqref="C14:D14" xr:uid="{00000000-0002-0000-1300-000001000000}">
      <formula1>X6</formula1>
      <formula2>X7</formula2>
    </dataValidation>
    <dataValidation type="whole" allowBlank="1" showInputMessage="1" showErrorMessage="1" errorTitle="Error - Input must be a Number" error="Must Input a Number from 1 to 10,000" sqref="D40:F47" xr:uid="{00000000-0002-0000-1300-000002000000}">
      <formula1>1</formula1>
      <formula2>10000</formula2>
    </dataValidation>
    <dataValidation type="decimal" allowBlank="1" showInputMessage="1" showErrorMessage="1" errorTitle="Error - Input must be a Number" error="Input must be a number from 0.1 to 250,000_x000a_" sqref="G40:G47" xr:uid="{00000000-0002-0000-1300-000003000000}">
      <formula1>0.1</formula1>
      <formula2>250000</formula2>
    </dataValidation>
    <dataValidation type="whole" allowBlank="1" showInputMessage="1" showErrorMessage="1" errorTitle="Error - Input must be a Number" error="Input must be a number from 1 to 10,000" sqref="E58:F75" xr:uid="{00000000-0002-0000-1300-000004000000}">
      <formula1>1</formula1>
      <formula2>10000</formula2>
    </dataValidation>
    <dataValidation type="decimal" allowBlank="1" showInputMessage="1" showErrorMessage="1" errorTitle="Error - Input must be a number" error="Input must be a number from 0.1 to 250,000" sqref="G58:G75" xr:uid="{00000000-0002-0000-13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3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300-000007000000}">
      <formula1>1</formula1>
      <formula2>20</formula2>
    </dataValidation>
    <dataValidation type="list" allowBlank="1" showInputMessage="1" showErrorMessage="1" sqref="E34" xr:uid="{00000000-0002-0000-1300-000008000000}">
      <formula1>"Yes, No"</formula1>
    </dataValidation>
    <dataValidation type="list" allowBlank="1" showInputMessage="1" showErrorMessage="1" sqref="G32 B32" xr:uid="{00000000-0002-0000-1300-000009000000}">
      <formula1>"No, Yes"</formula1>
    </dataValidation>
    <dataValidation type="decimal" allowBlank="1" showInputMessage="1" showErrorMessage="1" errorTitle="Must Enter a Number" error="Must Enter a Number from 0.1 to 250,000" sqref="G10:I10" xr:uid="{00000000-0002-0000-1300-00000A000000}">
      <formula1>0.1</formula1>
      <formula2>250000</formula2>
    </dataValidation>
    <dataValidation type="date" allowBlank="1" showInputMessage="1" showErrorMessage="1" errorTitle="Must Enter a Date" error="Must Enter a Date in format xx-xx-xxxx" sqref="C10 G12 C12" xr:uid="{00000000-0002-0000-1300-00000B000000}">
      <formula1>37987</formula1>
      <formula2>73050</formula2>
    </dataValidation>
    <dataValidation type="whole" allowBlank="1" showInputMessage="1" showErrorMessage="1" errorTitle="Error - Must Input a Number" error="Error - Must Input a Number from 1 to 500" sqref="E17:H31" xr:uid="{00000000-0002-0000-13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3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3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300-00000F000000}">
      <formula1>$C$118:$C$222</formula1>
    </dataValidation>
    <dataValidation allowBlank="1" showInputMessage="1" showErrorMessage="1" errorTitle="Must Enter a Number" error="Must Enter a Number from 0.1 to 250,000" sqref="F13:G13" xr:uid="{00000000-0002-0000-1300-000010000000}"/>
    <dataValidation allowBlank="1" showInputMessage="1" showErrorMessage="1" errorTitle="Choose from the Drop Down List" error="You must choose a Factory from the Drop Down list." sqref="G6:I6" xr:uid="{00000000-0002-0000-1300-000011000000}"/>
    <dataValidation allowBlank="1" showInputMessage="1" showErrorMessage="1" errorTitle="Choose from the Drop Down List" error="You must choose a Tannery from the Drop Down list." sqref="K6:M6" xr:uid="{00000000-0002-0000-1300-000012000000}"/>
    <dataValidation allowBlank="1" showInputMessage="1" showErrorMessage="1" errorTitle="Must Enter a Number" error="Must Enter a Number from 1 to 10,000" sqref="C13:D13" xr:uid="{00000000-0002-0000-1300-000013000000}"/>
    <dataValidation type="date" operator="greaterThanOrEqual" allowBlank="1" showInputMessage="1" showErrorMessage="1" error="Must Enter a Valid Date" sqref="B81:C81" xr:uid="{00000000-0002-0000-13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219" priority="8">
      <formula>C9=""</formula>
    </cfRule>
  </conditionalFormatting>
  <conditionalFormatting sqref="D81">
    <cfRule type="expression" dxfId="218" priority="3">
      <formula>C10=""</formula>
    </cfRule>
  </conditionalFormatting>
  <conditionalFormatting sqref="C89:J94">
    <cfRule type="notContainsBlanks" dxfId="217" priority="1">
      <formula>LEN(TRIM(C89))&gt;0</formula>
    </cfRule>
    <cfRule type="expression" dxfId="216"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1400-000000000000}">
      <formula1>+L81&lt;=H78+H55</formula1>
    </dataValidation>
    <dataValidation type="date" allowBlank="1" showInputMessage="1" showErrorMessage="1" error="Must Enter a Valid Date" sqref="C14:D14" xr:uid="{00000000-0002-0000-1400-000001000000}">
      <formula1>X6</formula1>
      <formula2>X7</formula2>
    </dataValidation>
    <dataValidation type="whole" allowBlank="1" showInputMessage="1" showErrorMessage="1" errorTitle="Error - Input must be a Number" error="Must Input a Number from 1 to 10,000" sqref="D40:F47" xr:uid="{00000000-0002-0000-1400-000002000000}">
      <formula1>1</formula1>
      <formula2>10000</formula2>
    </dataValidation>
    <dataValidation type="decimal" allowBlank="1" showInputMessage="1" showErrorMessage="1" errorTitle="Error - Input must be a Number" error="Input must be a number from 0.1 to 250,000_x000a_" sqref="G40:G47" xr:uid="{00000000-0002-0000-1400-000003000000}">
      <formula1>0.1</formula1>
      <formula2>250000</formula2>
    </dataValidation>
    <dataValidation type="whole" allowBlank="1" showInputMessage="1" showErrorMessage="1" errorTitle="Error - Input must be a Number" error="Input must be a number from 1 to 10,000" sqref="E58:F75" xr:uid="{00000000-0002-0000-1400-000004000000}">
      <formula1>1</formula1>
      <formula2>10000</formula2>
    </dataValidation>
    <dataValidation type="decimal" allowBlank="1" showInputMessage="1" showErrorMessage="1" errorTitle="Error - Input must be a number" error="Input must be a number from 0.1 to 250,000" sqref="G58:G75" xr:uid="{00000000-0002-0000-14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4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400-000007000000}">
      <formula1>1</formula1>
      <formula2>20</formula2>
    </dataValidation>
    <dataValidation type="list" allowBlank="1" showInputMessage="1" showErrorMessage="1" sqref="E34" xr:uid="{00000000-0002-0000-1400-000008000000}">
      <formula1>"Yes, No"</formula1>
    </dataValidation>
    <dataValidation type="list" allowBlank="1" showInputMessage="1" showErrorMessage="1" sqref="G32 B32" xr:uid="{00000000-0002-0000-1400-000009000000}">
      <formula1>"No, Yes"</formula1>
    </dataValidation>
    <dataValidation type="decimal" allowBlank="1" showInputMessage="1" showErrorMessage="1" errorTitle="Must Enter a Number" error="Must Enter a Number from 0.1 to 250,000" sqref="G10:I10" xr:uid="{00000000-0002-0000-1400-00000A000000}">
      <formula1>0.1</formula1>
      <formula2>250000</formula2>
    </dataValidation>
    <dataValidation type="date" allowBlank="1" showInputMessage="1" showErrorMessage="1" errorTitle="Must Enter a Date" error="Must Enter a Date in format xx-xx-xxxx" sqref="C10 G12 C12" xr:uid="{00000000-0002-0000-1400-00000B000000}">
      <formula1>37987</formula1>
      <formula2>73050</formula2>
    </dataValidation>
    <dataValidation type="whole" allowBlank="1" showInputMessage="1" showErrorMessage="1" errorTitle="Error - Must Input a Number" error="Error - Must Input a Number from 1 to 500" sqref="E17:H31" xr:uid="{00000000-0002-0000-14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4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4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400-00000F000000}">
      <formula1>$C$118:$C$222</formula1>
    </dataValidation>
    <dataValidation allowBlank="1" showInputMessage="1" showErrorMessage="1" errorTitle="Must Enter a Number" error="Must Enter a Number from 0.1 to 250,000" sqref="F13:G13" xr:uid="{00000000-0002-0000-1400-000010000000}"/>
    <dataValidation allowBlank="1" showInputMessage="1" showErrorMessage="1" errorTitle="Choose from the Drop Down List" error="You must choose a Factory from the Drop Down list." sqref="G6:I6" xr:uid="{00000000-0002-0000-1400-000011000000}"/>
    <dataValidation allowBlank="1" showInputMessage="1" showErrorMessage="1" errorTitle="Choose from the Drop Down List" error="You must choose a Tannery from the Drop Down list." sqref="K6:M6" xr:uid="{00000000-0002-0000-1400-000012000000}"/>
    <dataValidation allowBlank="1" showInputMessage="1" showErrorMessage="1" errorTitle="Must Enter a Number" error="Must Enter a Number from 1 to 10,000" sqref="C13:D13" xr:uid="{00000000-0002-0000-1400-000013000000}"/>
    <dataValidation type="date" operator="greaterThanOrEqual" allowBlank="1" showInputMessage="1" showErrorMessage="1" error="Must Enter a Valid Date" sqref="B81:C81" xr:uid="{00000000-0002-0000-14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215" priority="8">
      <formula>C9=""</formula>
    </cfRule>
  </conditionalFormatting>
  <conditionalFormatting sqref="D81">
    <cfRule type="expression" dxfId="214" priority="3">
      <formula>C10=""</formula>
    </cfRule>
  </conditionalFormatting>
  <conditionalFormatting sqref="C89:J94">
    <cfRule type="notContainsBlanks" dxfId="213" priority="1">
      <formula>LEN(TRIM(C89))&gt;0</formula>
    </cfRule>
    <cfRule type="expression" dxfId="212"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1500-000000000000}">
      <formula1>+L81&lt;=H78+H55</formula1>
    </dataValidation>
    <dataValidation type="date" allowBlank="1" showInputMessage="1" showErrorMessage="1" error="Must Enter a Valid Date" sqref="C14:D14" xr:uid="{00000000-0002-0000-1500-000001000000}">
      <formula1>X6</formula1>
      <formula2>X7</formula2>
    </dataValidation>
    <dataValidation type="whole" allowBlank="1" showInputMessage="1" showErrorMessage="1" errorTitle="Error - Input must be a Number" error="Must Input a Number from 1 to 10,000" sqref="D40:F47" xr:uid="{00000000-0002-0000-1500-000002000000}">
      <formula1>1</formula1>
      <formula2>10000</formula2>
    </dataValidation>
    <dataValidation type="decimal" allowBlank="1" showInputMessage="1" showErrorMessage="1" errorTitle="Error - Input must be a Number" error="Input must be a number from 0.1 to 250,000_x000a_" sqref="G40:G47" xr:uid="{00000000-0002-0000-1500-000003000000}">
      <formula1>0.1</formula1>
      <formula2>250000</formula2>
    </dataValidation>
    <dataValidation type="whole" allowBlank="1" showInputMessage="1" showErrorMessage="1" errorTitle="Error - Input must be a Number" error="Input must be a number from 1 to 10,000" sqref="E58:F75" xr:uid="{00000000-0002-0000-1500-000004000000}">
      <formula1>1</formula1>
      <formula2>10000</formula2>
    </dataValidation>
    <dataValidation type="decimal" allowBlank="1" showInputMessage="1" showErrorMessage="1" errorTitle="Error - Input must be a number" error="Input must be a number from 0.1 to 250,000" sqref="G58:G75" xr:uid="{00000000-0002-0000-15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5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500-000007000000}">
      <formula1>1</formula1>
      <formula2>20</formula2>
    </dataValidation>
    <dataValidation type="list" allowBlank="1" showInputMessage="1" showErrorMessage="1" sqref="E34" xr:uid="{00000000-0002-0000-1500-000008000000}">
      <formula1>"Yes, No"</formula1>
    </dataValidation>
    <dataValidation type="list" allowBlank="1" showInputMessage="1" showErrorMessage="1" sqref="G32 B32" xr:uid="{00000000-0002-0000-1500-000009000000}">
      <formula1>"No, Yes"</formula1>
    </dataValidation>
    <dataValidation type="decimal" allowBlank="1" showInputMessage="1" showErrorMessage="1" errorTitle="Must Enter a Number" error="Must Enter a Number from 0.1 to 250,000" sqref="G10:I10" xr:uid="{00000000-0002-0000-1500-00000A000000}">
      <formula1>0.1</formula1>
      <formula2>250000</formula2>
    </dataValidation>
    <dataValidation type="date" allowBlank="1" showInputMessage="1" showErrorMessage="1" errorTitle="Must Enter a Date" error="Must Enter a Date in format xx-xx-xxxx" sqref="C10 G12 C12" xr:uid="{00000000-0002-0000-1500-00000B000000}">
      <formula1>37987</formula1>
      <formula2>73050</formula2>
    </dataValidation>
    <dataValidation type="whole" allowBlank="1" showInputMessage="1" showErrorMessage="1" errorTitle="Error - Must Input a Number" error="Error - Must Input a Number from 1 to 500" sqref="E17:H31" xr:uid="{00000000-0002-0000-15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5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5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500-00000F000000}">
      <formula1>$C$118:$C$222</formula1>
    </dataValidation>
    <dataValidation allowBlank="1" showInputMessage="1" showErrorMessage="1" errorTitle="Must Enter a Number" error="Must Enter a Number from 0.1 to 250,000" sqref="F13:G13" xr:uid="{00000000-0002-0000-1500-000010000000}"/>
    <dataValidation allowBlank="1" showInputMessage="1" showErrorMessage="1" errorTitle="Choose from the Drop Down List" error="You must choose a Factory from the Drop Down list." sqref="G6:I6" xr:uid="{00000000-0002-0000-1500-000011000000}"/>
    <dataValidation allowBlank="1" showInputMessage="1" showErrorMessage="1" errorTitle="Choose from the Drop Down List" error="You must choose a Tannery from the Drop Down list." sqref="K6:M6" xr:uid="{00000000-0002-0000-1500-000012000000}"/>
    <dataValidation allowBlank="1" showInputMessage="1" showErrorMessage="1" errorTitle="Must Enter a Number" error="Must Enter a Number from 1 to 10,000" sqref="C13:D13" xr:uid="{00000000-0002-0000-1500-000013000000}"/>
    <dataValidation type="date" operator="greaterThanOrEqual" allowBlank="1" showInputMessage="1" showErrorMessage="1" error="Must Enter a Valid Date" sqref="B81:C81" xr:uid="{00000000-0002-0000-15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211" priority="8">
      <formula>C9=""</formula>
    </cfRule>
  </conditionalFormatting>
  <conditionalFormatting sqref="D81">
    <cfRule type="expression" dxfId="210" priority="3">
      <formula>C10=""</formula>
    </cfRule>
  </conditionalFormatting>
  <conditionalFormatting sqref="C89:J94">
    <cfRule type="notContainsBlanks" dxfId="209" priority="1">
      <formula>LEN(TRIM(C89))&gt;0</formula>
    </cfRule>
    <cfRule type="expression" dxfId="208"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1600-000000000000}">
      <formula1>+L81&lt;=H78+H55</formula1>
    </dataValidation>
    <dataValidation type="date" allowBlank="1" showInputMessage="1" showErrorMessage="1" error="Must Enter a Valid Date" sqref="C14:D14" xr:uid="{00000000-0002-0000-1600-000001000000}">
      <formula1>X6</formula1>
      <formula2>X7</formula2>
    </dataValidation>
    <dataValidation type="whole" allowBlank="1" showInputMessage="1" showErrorMessage="1" errorTitle="Error - Input must be a Number" error="Must Input a Number from 1 to 10,000" sqref="D40:F47" xr:uid="{00000000-0002-0000-1600-000002000000}">
      <formula1>1</formula1>
      <formula2>10000</formula2>
    </dataValidation>
    <dataValidation type="decimal" allowBlank="1" showInputMessage="1" showErrorMessage="1" errorTitle="Error - Input must be a Number" error="Input must be a number from 0.1 to 250,000_x000a_" sqref="G40:G47" xr:uid="{00000000-0002-0000-1600-000003000000}">
      <formula1>0.1</formula1>
      <formula2>250000</formula2>
    </dataValidation>
    <dataValidation type="whole" allowBlank="1" showInputMessage="1" showErrorMessage="1" errorTitle="Error - Input must be a Number" error="Input must be a number from 1 to 10,000" sqref="E58:F75" xr:uid="{00000000-0002-0000-1600-000004000000}">
      <formula1>1</formula1>
      <formula2>10000</formula2>
    </dataValidation>
    <dataValidation type="decimal" allowBlank="1" showInputMessage="1" showErrorMessage="1" errorTitle="Error - Input must be a number" error="Input must be a number from 0.1 to 250,000" sqref="G58:G75" xr:uid="{00000000-0002-0000-16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6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600-000007000000}">
      <formula1>1</formula1>
      <formula2>20</formula2>
    </dataValidation>
    <dataValidation type="list" allowBlank="1" showInputMessage="1" showErrorMessage="1" sqref="E34" xr:uid="{00000000-0002-0000-1600-000008000000}">
      <formula1>"Yes, No"</formula1>
    </dataValidation>
    <dataValidation type="list" allowBlank="1" showInputMessage="1" showErrorMessage="1" sqref="G32 B32" xr:uid="{00000000-0002-0000-1600-000009000000}">
      <formula1>"No, Yes"</formula1>
    </dataValidation>
    <dataValidation type="decimal" allowBlank="1" showInputMessage="1" showErrorMessage="1" errorTitle="Must Enter a Number" error="Must Enter a Number from 0.1 to 250,000" sqref="G10:I10" xr:uid="{00000000-0002-0000-1600-00000A000000}">
      <formula1>0.1</formula1>
      <formula2>250000</formula2>
    </dataValidation>
    <dataValidation type="date" allowBlank="1" showInputMessage="1" showErrorMessage="1" errorTitle="Must Enter a Date" error="Must Enter a Date in format xx-xx-xxxx" sqref="C10 G12 C12" xr:uid="{00000000-0002-0000-1600-00000B000000}">
      <formula1>37987</formula1>
      <formula2>73050</formula2>
    </dataValidation>
    <dataValidation type="whole" allowBlank="1" showInputMessage="1" showErrorMessage="1" errorTitle="Error - Must Input a Number" error="Error - Must Input a Number from 1 to 500" sqref="E17:H31" xr:uid="{00000000-0002-0000-16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6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6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600-00000F000000}">
      <formula1>$C$118:$C$222</formula1>
    </dataValidation>
    <dataValidation allowBlank="1" showInputMessage="1" showErrorMessage="1" errorTitle="Must Enter a Number" error="Must Enter a Number from 0.1 to 250,000" sqref="F13:G13" xr:uid="{00000000-0002-0000-1600-000010000000}"/>
    <dataValidation allowBlank="1" showInputMessage="1" showErrorMessage="1" errorTitle="Choose from the Drop Down List" error="You must choose a Factory from the Drop Down list." sqref="G6:I6" xr:uid="{00000000-0002-0000-1600-000011000000}"/>
    <dataValidation allowBlank="1" showInputMessage="1" showErrorMessage="1" errorTitle="Choose from the Drop Down List" error="You must choose a Tannery from the Drop Down list." sqref="K6:M6" xr:uid="{00000000-0002-0000-1600-000012000000}"/>
    <dataValidation allowBlank="1" showInputMessage="1" showErrorMessage="1" errorTitle="Must Enter a Number" error="Must Enter a Number from 1 to 10,000" sqref="C13:D13" xr:uid="{00000000-0002-0000-1600-000013000000}"/>
    <dataValidation type="date" operator="greaterThanOrEqual" allowBlank="1" showInputMessage="1" showErrorMessage="1" error="Must Enter a Valid Date" sqref="B81:C81" xr:uid="{00000000-0002-0000-16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207" priority="8">
      <formula>C9=""</formula>
    </cfRule>
  </conditionalFormatting>
  <conditionalFormatting sqref="D81">
    <cfRule type="expression" dxfId="206" priority="3">
      <formula>C10=""</formula>
    </cfRule>
  </conditionalFormatting>
  <conditionalFormatting sqref="C89:J94">
    <cfRule type="notContainsBlanks" dxfId="205" priority="1">
      <formula>LEN(TRIM(C89))&gt;0</formula>
    </cfRule>
    <cfRule type="expression" dxfId="204"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1700-000000000000}">
      <formula1>+L81&lt;=H78+H55</formula1>
    </dataValidation>
    <dataValidation type="date" allowBlank="1" showInputMessage="1" showErrorMessage="1" error="Must Enter a Valid Date" sqref="C14:D14" xr:uid="{00000000-0002-0000-1700-000001000000}">
      <formula1>X6</formula1>
      <formula2>X7</formula2>
    </dataValidation>
    <dataValidation type="whole" allowBlank="1" showInputMessage="1" showErrorMessage="1" errorTitle="Error - Input must be a Number" error="Must Input a Number from 1 to 10,000" sqref="D40:F47" xr:uid="{00000000-0002-0000-1700-000002000000}">
      <formula1>1</formula1>
      <formula2>10000</formula2>
    </dataValidation>
    <dataValidation type="decimal" allowBlank="1" showInputMessage="1" showErrorMessage="1" errorTitle="Error - Input must be a Number" error="Input must be a number from 0.1 to 250,000_x000a_" sqref="G40:G47" xr:uid="{00000000-0002-0000-1700-000003000000}">
      <formula1>0.1</formula1>
      <formula2>250000</formula2>
    </dataValidation>
    <dataValidation type="whole" allowBlank="1" showInputMessage="1" showErrorMessage="1" errorTitle="Error - Input must be a Number" error="Input must be a number from 1 to 10,000" sqref="E58:F75" xr:uid="{00000000-0002-0000-1700-000004000000}">
      <formula1>1</formula1>
      <formula2>10000</formula2>
    </dataValidation>
    <dataValidation type="decimal" allowBlank="1" showInputMessage="1" showErrorMessage="1" errorTitle="Error - Input must be a number" error="Input must be a number from 0.1 to 250,000" sqref="G58:G75" xr:uid="{00000000-0002-0000-17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7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700-000007000000}">
      <formula1>1</formula1>
      <formula2>20</formula2>
    </dataValidation>
    <dataValidation type="list" allowBlank="1" showInputMessage="1" showErrorMessage="1" sqref="E34" xr:uid="{00000000-0002-0000-1700-000008000000}">
      <formula1>"Yes, No"</formula1>
    </dataValidation>
    <dataValidation type="list" allowBlank="1" showInputMessage="1" showErrorMessage="1" sqref="G32 B32" xr:uid="{00000000-0002-0000-1700-000009000000}">
      <formula1>"No, Yes"</formula1>
    </dataValidation>
    <dataValidation type="decimal" allowBlank="1" showInputMessage="1" showErrorMessage="1" errorTitle="Must Enter a Number" error="Must Enter a Number from 0.1 to 250,000" sqref="G10:I10" xr:uid="{00000000-0002-0000-1700-00000A000000}">
      <formula1>0.1</formula1>
      <formula2>250000</formula2>
    </dataValidation>
    <dataValidation type="date" allowBlank="1" showInputMessage="1" showErrorMessage="1" errorTitle="Must Enter a Date" error="Must Enter a Date in format xx-xx-xxxx" sqref="C10 G12 C12" xr:uid="{00000000-0002-0000-1700-00000B000000}">
      <formula1>37987</formula1>
      <formula2>73050</formula2>
    </dataValidation>
    <dataValidation type="whole" allowBlank="1" showInputMessage="1" showErrorMessage="1" errorTitle="Error - Must Input a Number" error="Error - Must Input a Number from 1 to 500" sqref="E17:H31" xr:uid="{00000000-0002-0000-17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7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7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700-00000F000000}">
      <formula1>$C$118:$C$222</formula1>
    </dataValidation>
    <dataValidation allowBlank="1" showInputMessage="1" showErrorMessage="1" errorTitle="Must Enter a Number" error="Must Enter a Number from 0.1 to 250,000" sqref="F13:G13" xr:uid="{00000000-0002-0000-1700-000010000000}"/>
    <dataValidation allowBlank="1" showInputMessage="1" showErrorMessage="1" errorTitle="Choose from the Drop Down List" error="You must choose a Factory from the Drop Down list." sqref="G6:I6" xr:uid="{00000000-0002-0000-1700-000011000000}"/>
    <dataValidation allowBlank="1" showInputMessage="1" showErrorMessage="1" errorTitle="Choose from the Drop Down List" error="You must choose a Tannery from the Drop Down list." sqref="K6:M6" xr:uid="{00000000-0002-0000-1700-000012000000}"/>
    <dataValidation allowBlank="1" showInputMessage="1" showErrorMessage="1" errorTitle="Must Enter a Number" error="Must Enter a Number from 1 to 10,000" sqref="C13:D13" xr:uid="{00000000-0002-0000-1700-000013000000}"/>
    <dataValidation type="date" operator="greaterThanOrEqual" allowBlank="1" showInputMessage="1" showErrorMessage="1" error="Must Enter a Valid Date" sqref="B81:C81" xr:uid="{00000000-0002-0000-17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203" priority="8">
      <formula>C9=""</formula>
    </cfRule>
  </conditionalFormatting>
  <conditionalFormatting sqref="D81">
    <cfRule type="expression" dxfId="202" priority="3">
      <formula>C10=""</formula>
    </cfRule>
  </conditionalFormatting>
  <conditionalFormatting sqref="C89:J94">
    <cfRule type="notContainsBlanks" dxfId="201" priority="1">
      <formula>LEN(TRIM(C89))&gt;0</formula>
    </cfRule>
    <cfRule type="expression" dxfId="200"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1800-000000000000}">
      <formula1>+L81&lt;=H78+H55</formula1>
    </dataValidation>
    <dataValidation type="date" allowBlank="1" showInputMessage="1" showErrorMessage="1" error="Must Enter a Valid Date" sqref="C14:D14" xr:uid="{00000000-0002-0000-1800-000001000000}">
      <formula1>X6</formula1>
      <formula2>X7</formula2>
    </dataValidation>
    <dataValidation type="whole" allowBlank="1" showInputMessage="1" showErrorMessage="1" errorTitle="Error - Input must be a Number" error="Must Input a Number from 1 to 10,000" sqref="D40:F47" xr:uid="{00000000-0002-0000-1800-000002000000}">
      <formula1>1</formula1>
      <formula2>10000</formula2>
    </dataValidation>
    <dataValidation type="decimal" allowBlank="1" showInputMessage="1" showErrorMessage="1" errorTitle="Error - Input must be a Number" error="Input must be a number from 0.1 to 250,000_x000a_" sqref="G40:G47" xr:uid="{00000000-0002-0000-1800-000003000000}">
      <formula1>0.1</formula1>
      <formula2>250000</formula2>
    </dataValidation>
    <dataValidation type="whole" allowBlank="1" showInputMessage="1" showErrorMessage="1" errorTitle="Error - Input must be a Number" error="Input must be a number from 1 to 10,000" sqref="E58:F75" xr:uid="{00000000-0002-0000-1800-000004000000}">
      <formula1>1</formula1>
      <formula2>10000</formula2>
    </dataValidation>
    <dataValidation type="decimal" allowBlank="1" showInputMessage="1" showErrorMessage="1" errorTitle="Error - Input must be a number" error="Input must be a number from 0.1 to 250,000" sqref="G58:G75" xr:uid="{00000000-0002-0000-18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8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800-000007000000}">
      <formula1>1</formula1>
      <formula2>20</formula2>
    </dataValidation>
    <dataValidation type="list" allowBlank="1" showInputMessage="1" showErrorMessage="1" sqref="E34" xr:uid="{00000000-0002-0000-1800-000008000000}">
      <formula1>"Yes, No"</formula1>
    </dataValidation>
    <dataValidation type="list" allowBlank="1" showInputMessage="1" showErrorMessage="1" sqref="G32 B32" xr:uid="{00000000-0002-0000-1800-000009000000}">
      <formula1>"No, Yes"</formula1>
    </dataValidation>
    <dataValidation type="decimal" allowBlank="1" showInputMessage="1" showErrorMessage="1" errorTitle="Must Enter a Number" error="Must Enter a Number from 0.1 to 250,000" sqref="G10:I10" xr:uid="{00000000-0002-0000-1800-00000A000000}">
      <formula1>0.1</formula1>
      <formula2>250000</formula2>
    </dataValidation>
    <dataValidation type="date" allowBlank="1" showInputMessage="1" showErrorMessage="1" errorTitle="Must Enter a Date" error="Must Enter a Date in format xx-xx-xxxx" sqref="C10 G12 C12" xr:uid="{00000000-0002-0000-1800-00000B000000}">
      <formula1>37987</formula1>
      <formula2>73050</formula2>
    </dataValidation>
    <dataValidation type="whole" allowBlank="1" showInputMessage="1" showErrorMessage="1" errorTitle="Error - Must Input a Number" error="Error - Must Input a Number from 1 to 500" sqref="E17:H31" xr:uid="{00000000-0002-0000-18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8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8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800-00000F000000}">
      <formula1>$C$118:$C$222</formula1>
    </dataValidation>
    <dataValidation allowBlank="1" showInputMessage="1" showErrorMessage="1" errorTitle="Must Enter a Number" error="Must Enter a Number from 0.1 to 250,000" sqref="F13:G13" xr:uid="{00000000-0002-0000-1800-000010000000}"/>
    <dataValidation allowBlank="1" showInputMessage="1" showErrorMessage="1" errorTitle="Choose from the Drop Down List" error="You must choose a Factory from the Drop Down list." sqref="G6:I6" xr:uid="{00000000-0002-0000-1800-000011000000}"/>
    <dataValidation allowBlank="1" showInputMessage="1" showErrorMessage="1" errorTitle="Choose from the Drop Down List" error="You must choose a Tannery from the Drop Down list." sqref="K6:M6" xr:uid="{00000000-0002-0000-1800-000012000000}"/>
    <dataValidation allowBlank="1" showInputMessage="1" showErrorMessage="1" errorTitle="Must Enter a Number" error="Must Enter a Number from 1 to 10,000" sqref="C13:D13" xr:uid="{00000000-0002-0000-1800-000013000000}"/>
    <dataValidation type="date" operator="greaterThanOrEqual" allowBlank="1" showInputMessage="1" showErrorMessage="1" error="Must Enter a Valid Date" sqref="B81:C81" xr:uid="{00000000-0002-0000-18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99" priority="8">
      <formula>C9=""</formula>
    </cfRule>
  </conditionalFormatting>
  <conditionalFormatting sqref="D81">
    <cfRule type="expression" dxfId="198" priority="3">
      <formula>C10=""</formula>
    </cfRule>
  </conditionalFormatting>
  <conditionalFormatting sqref="C89:J94">
    <cfRule type="notContainsBlanks" dxfId="197" priority="1">
      <formula>LEN(TRIM(C89))&gt;0</formula>
    </cfRule>
    <cfRule type="expression" dxfId="196" priority="2">
      <formula>$E$34="Yes"</formula>
    </cfRule>
  </conditionalFormatting>
  <dataValidations disablePrompts="1" count="21">
    <dataValidation type="custom" allowBlank="1" showInputMessage="1" showErrorMessage="1" errorTitle="Error:  Input &gt; Compensation" error="Number must be less than or equal to total sq. ft. to compensate" sqref="L81:M81" xr:uid="{00000000-0002-0000-1900-000000000000}">
      <formula1>+L81&lt;=H78+H55</formula1>
    </dataValidation>
    <dataValidation type="date" allowBlank="1" showInputMessage="1" showErrorMessage="1" error="Must Enter a Valid Date" sqref="C14:D14" xr:uid="{00000000-0002-0000-1900-000001000000}">
      <formula1>X6</formula1>
      <formula2>X7</formula2>
    </dataValidation>
    <dataValidation type="whole" allowBlank="1" showInputMessage="1" showErrorMessage="1" errorTitle="Error - Input must be a Number" error="Must Input a Number from 1 to 10,000" sqref="D40:F47" xr:uid="{00000000-0002-0000-1900-000002000000}">
      <formula1>1</formula1>
      <formula2>10000</formula2>
    </dataValidation>
    <dataValidation type="decimal" allowBlank="1" showInputMessage="1" showErrorMessage="1" errorTitle="Error - Input must be a Number" error="Input must be a number from 0.1 to 250,000_x000a_" sqref="G40:G47" xr:uid="{00000000-0002-0000-1900-000003000000}">
      <formula1>0.1</formula1>
      <formula2>250000</formula2>
    </dataValidation>
    <dataValidation type="whole" allowBlank="1" showInputMessage="1" showErrorMessage="1" errorTitle="Error - Input must be a Number" error="Input must be a number from 1 to 10,000" sqref="E58:F75" xr:uid="{00000000-0002-0000-1900-000004000000}">
      <formula1>1</formula1>
      <formula2>10000</formula2>
    </dataValidation>
    <dataValidation type="decimal" allowBlank="1" showInputMessage="1" showErrorMessage="1" errorTitle="Error - Input must be a number" error="Input must be a number from 0.1 to 250,000" sqref="G58:G75" xr:uid="{00000000-0002-0000-19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9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900-000007000000}">
      <formula1>1</formula1>
      <formula2>20</formula2>
    </dataValidation>
    <dataValidation type="list" allowBlank="1" showInputMessage="1" showErrorMessage="1" sqref="E34" xr:uid="{00000000-0002-0000-1900-000008000000}">
      <formula1>"Yes, No"</formula1>
    </dataValidation>
    <dataValidation type="list" allowBlank="1" showInputMessage="1" showErrorMessage="1" sqref="G32 B32" xr:uid="{00000000-0002-0000-1900-000009000000}">
      <formula1>"No, Yes"</formula1>
    </dataValidation>
    <dataValidation type="decimal" allowBlank="1" showInputMessage="1" showErrorMessage="1" errorTitle="Must Enter a Number" error="Must Enter a Number from 0.1 to 250,000" sqref="G10:I10" xr:uid="{00000000-0002-0000-1900-00000A000000}">
      <formula1>0.1</formula1>
      <formula2>250000</formula2>
    </dataValidation>
    <dataValidation type="date" allowBlank="1" showInputMessage="1" showErrorMessage="1" errorTitle="Must Enter a Date" error="Must Enter a Date in format xx-xx-xxxx" sqref="C10 G12 C12" xr:uid="{00000000-0002-0000-1900-00000B000000}">
      <formula1>37987</formula1>
      <formula2>73050</formula2>
    </dataValidation>
    <dataValidation type="whole" allowBlank="1" showInputMessage="1" showErrorMessage="1" errorTitle="Error - Must Input a Number" error="Error - Must Input a Number from 1 to 500" sqref="E17:H31" xr:uid="{00000000-0002-0000-19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9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9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900-00000F000000}">
      <formula1>$C$118:$C$222</formula1>
    </dataValidation>
    <dataValidation allowBlank="1" showInputMessage="1" showErrorMessage="1" errorTitle="Must Enter a Number" error="Must Enter a Number from 0.1 to 250,000" sqref="F13:G13" xr:uid="{00000000-0002-0000-1900-000010000000}"/>
    <dataValidation allowBlank="1" showInputMessage="1" showErrorMessage="1" errorTitle="Choose from the Drop Down List" error="You must choose a Factory from the Drop Down list." sqref="G6:I6" xr:uid="{00000000-0002-0000-1900-000011000000}"/>
    <dataValidation allowBlank="1" showInputMessage="1" showErrorMessage="1" errorTitle="Choose from the Drop Down List" error="You must choose a Tannery from the Drop Down list." sqref="K6:M6" xr:uid="{00000000-0002-0000-1900-000012000000}"/>
    <dataValidation allowBlank="1" showInputMessage="1" showErrorMessage="1" errorTitle="Must Enter a Number" error="Must Enter a Number from 1 to 10,000" sqref="C13:D13" xr:uid="{00000000-0002-0000-1900-000013000000}"/>
    <dataValidation type="date" operator="greaterThanOrEqual" allowBlank="1" showInputMessage="1" showErrorMessage="1" error="Must Enter a Valid Date" sqref="B81:C81" xr:uid="{00000000-0002-0000-19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195" priority="8">
      <formula>C9=""</formula>
    </cfRule>
  </conditionalFormatting>
  <conditionalFormatting sqref="D81">
    <cfRule type="expression" dxfId="194" priority="3">
      <formula>C10=""</formula>
    </cfRule>
  </conditionalFormatting>
  <conditionalFormatting sqref="C89:J94">
    <cfRule type="notContainsBlanks" dxfId="193" priority="1">
      <formula>LEN(TRIM(C89))&gt;0</formula>
    </cfRule>
    <cfRule type="expression" dxfId="192" priority="2">
      <formula>$E$34="Yes"</formula>
    </cfRule>
  </conditionalFormatting>
  <dataValidations disablePrompts="1" count="21">
    <dataValidation type="custom" allowBlank="1" showInputMessage="1" showErrorMessage="1" errorTitle="Error:  Input &gt; Compensation" error="Number must be less than or equal to total sq. ft. to compensate" sqref="L81:M81" xr:uid="{00000000-0002-0000-1A00-000000000000}">
      <formula1>+L81&lt;=H78+H55</formula1>
    </dataValidation>
    <dataValidation type="date" allowBlank="1" showInputMessage="1" showErrorMessage="1" error="Must Enter a Valid Date" sqref="C14:D14" xr:uid="{00000000-0002-0000-1A00-000001000000}">
      <formula1>X6</formula1>
      <formula2>X7</formula2>
    </dataValidation>
    <dataValidation type="whole" allowBlank="1" showInputMessage="1" showErrorMessage="1" errorTitle="Error - Input must be a Number" error="Must Input a Number from 1 to 10,000" sqref="D40:F47" xr:uid="{00000000-0002-0000-1A00-000002000000}">
      <formula1>1</formula1>
      <formula2>10000</formula2>
    </dataValidation>
    <dataValidation type="decimal" allowBlank="1" showInputMessage="1" showErrorMessage="1" errorTitle="Error - Input must be a Number" error="Input must be a number from 0.1 to 250,000_x000a_" sqref="G40:G47" xr:uid="{00000000-0002-0000-1A00-000003000000}">
      <formula1>0.1</formula1>
      <formula2>250000</formula2>
    </dataValidation>
    <dataValidation type="whole" allowBlank="1" showInputMessage="1" showErrorMessage="1" errorTitle="Error - Input must be a Number" error="Input must be a number from 1 to 10,000" sqref="E58:F75" xr:uid="{00000000-0002-0000-1A00-000004000000}">
      <formula1>1</formula1>
      <formula2>10000</formula2>
    </dataValidation>
    <dataValidation type="decimal" allowBlank="1" showInputMessage="1" showErrorMessage="1" errorTitle="Error - Input must be a number" error="Input must be a number from 0.1 to 250,000" sqref="G58:G75" xr:uid="{00000000-0002-0000-1A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A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A00-000007000000}">
      <formula1>1</formula1>
      <formula2>20</formula2>
    </dataValidation>
    <dataValidation type="list" allowBlank="1" showInputMessage="1" showErrorMessage="1" sqref="E34" xr:uid="{00000000-0002-0000-1A00-000008000000}">
      <formula1>"Yes, No"</formula1>
    </dataValidation>
    <dataValidation type="list" allowBlank="1" showInputMessage="1" showErrorMessage="1" sqref="G32 B32" xr:uid="{00000000-0002-0000-1A00-000009000000}">
      <formula1>"No, Yes"</formula1>
    </dataValidation>
    <dataValidation type="decimal" allowBlank="1" showInputMessage="1" showErrorMessage="1" errorTitle="Must Enter a Number" error="Must Enter a Number from 0.1 to 250,000" sqref="G10:I10" xr:uid="{00000000-0002-0000-1A00-00000A000000}">
      <formula1>0.1</formula1>
      <formula2>250000</formula2>
    </dataValidation>
    <dataValidation type="date" allowBlank="1" showInputMessage="1" showErrorMessage="1" errorTitle="Must Enter a Date" error="Must Enter a Date in format xx-xx-xxxx" sqref="C10 G12 C12" xr:uid="{00000000-0002-0000-1A00-00000B000000}">
      <formula1>37987</formula1>
      <formula2>73050</formula2>
    </dataValidation>
    <dataValidation type="whole" allowBlank="1" showInputMessage="1" showErrorMessage="1" errorTitle="Error - Must Input a Number" error="Error - Must Input a Number from 1 to 500" sqref="E17:H31" xr:uid="{00000000-0002-0000-1A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A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A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A00-00000F000000}">
      <formula1>$C$118:$C$222</formula1>
    </dataValidation>
    <dataValidation allowBlank="1" showInputMessage="1" showErrorMessage="1" errorTitle="Must Enter a Number" error="Must Enter a Number from 0.1 to 250,000" sqref="F13:G13" xr:uid="{00000000-0002-0000-1A00-000010000000}"/>
    <dataValidation allowBlank="1" showInputMessage="1" showErrorMessage="1" errorTitle="Choose from the Drop Down List" error="You must choose a Factory from the Drop Down list." sqref="G6:I6" xr:uid="{00000000-0002-0000-1A00-000011000000}"/>
    <dataValidation allowBlank="1" showInputMessage="1" showErrorMessage="1" errorTitle="Choose from the Drop Down List" error="You must choose a Tannery from the Drop Down list." sqref="K6:M6" xr:uid="{00000000-0002-0000-1A00-000012000000}"/>
    <dataValidation allowBlank="1" showInputMessage="1" showErrorMessage="1" errorTitle="Must Enter a Number" error="Must Enter a Number from 1 to 10,000" sqref="C13:D13" xr:uid="{00000000-0002-0000-1A00-000013000000}"/>
    <dataValidation type="date" operator="greaterThanOrEqual" allowBlank="1" showInputMessage="1" showErrorMessage="1" error="Must Enter a Valid Date" sqref="B81:C81" xr:uid="{00000000-0002-0000-1A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91" priority="8">
      <formula>C9=""</formula>
    </cfRule>
  </conditionalFormatting>
  <conditionalFormatting sqref="D81">
    <cfRule type="expression" dxfId="190" priority="3">
      <formula>C10=""</formula>
    </cfRule>
  </conditionalFormatting>
  <conditionalFormatting sqref="C89:J94">
    <cfRule type="notContainsBlanks" dxfId="189" priority="1">
      <formula>LEN(TRIM(C89))&gt;0</formula>
    </cfRule>
    <cfRule type="expression" dxfId="188" priority="2">
      <formula>$E$34="Yes"</formula>
    </cfRule>
  </conditionalFormatting>
  <dataValidations disablePrompts="1" count="21">
    <dataValidation type="custom" allowBlank="1" showInputMessage="1" showErrorMessage="1" errorTitle="Error:  Input &gt; Compensation" error="Number must be less than or equal to total sq. ft. to compensate" sqref="L81:M81" xr:uid="{00000000-0002-0000-1B00-000000000000}">
      <formula1>+L81&lt;=H78+H55</formula1>
    </dataValidation>
    <dataValidation type="date" allowBlank="1" showInputMessage="1" showErrorMessage="1" error="Must Enter a Valid Date" sqref="C14:D14" xr:uid="{00000000-0002-0000-1B00-000001000000}">
      <formula1>X6</formula1>
      <formula2>X7</formula2>
    </dataValidation>
    <dataValidation type="whole" allowBlank="1" showInputMessage="1" showErrorMessage="1" errorTitle="Error - Input must be a Number" error="Must Input a Number from 1 to 10,000" sqref="D40:F47" xr:uid="{00000000-0002-0000-1B00-000002000000}">
      <formula1>1</formula1>
      <formula2>10000</formula2>
    </dataValidation>
    <dataValidation type="decimal" allowBlank="1" showInputMessage="1" showErrorMessage="1" errorTitle="Error - Input must be a Number" error="Input must be a number from 0.1 to 250,000_x000a_" sqref="G40:G47" xr:uid="{00000000-0002-0000-1B00-000003000000}">
      <formula1>0.1</formula1>
      <formula2>250000</formula2>
    </dataValidation>
    <dataValidation type="whole" allowBlank="1" showInputMessage="1" showErrorMessage="1" errorTitle="Error - Input must be a Number" error="Input must be a number from 1 to 10,000" sqref="E58:F75" xr:uid="{00000000-0002-0000-1B00-000004000000}">
      <formula1>1</formula1>
      <formula2>10000</formula2>
    </dataValidation>
    <dataValidation type="decimal" allowBlank="1" showInputMessage="1" showErrorMessage="1" errorTitle="Error - Input must be a number" error="Input must be a number from 0.1 to 250,000" sqref="G58:G75" xr:uid="{00000000-0002-0000-1B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B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B00-000007000000}">
      <formula1>1</formula1>
      <formula2>20</formula2>
    </dataValidation>
    <dataValidation type="list" allowBlank="1" showInputMessage="1" showErrorMessage="1" sqref="E34" xr:uid="{00000000-0002-0000-1B00-000008000000}">
      <formula1>"Yes, No"</formula1>
    </dataValidation>
    <dataValidation type="list" allowBlank="1" showInputMessage="1" showErrorMessage="1" sqref="G32 B32" xr:uid="{00000000-0002-0000-1B00-000009000000}">
      <formula1>"No, Yes"</formula1>
    </dataValidation>
    <dataValidation type="decimal" allowBlank="1" showInputMessage="1" showErrorMessage="1" errorTitle="Must Enter a Number" error="Must Enter a Number from 0.1 to 250,000" sqref="G10:I10" xr:uid="{00000000-0002-0000-1B00-00000A000000}">
      <formula1>0.1</formula1>
      <formula2>250000</formula2>
    </dataValidation>
    <dataValidation type="date" allowBlank="1" showInputMessage="1" showErrorMessage="1" errorTitle="Must Enter a Date" error="Must Enter a Date in format xx-xx-xxxx" sqref="C10 G12 C12" xr:uid="{00000000-0002-0000-1B00-00000B000000}">
      <formula1>37987</formula1>
      <formula2>73050</formula2>
    </dataValidation>
    <dataValidation type="whole" allowBlank="1" showInputMessage="1" showErrorMessage="1" errorTitle="Error - Must Input a Number" error="Error - Must Input a Number from 1 to 500" sqref="E17:H31" xr:uid="{00000000-0002-0000-1B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B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B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B00-00000F000000}">
      <formula1>$C$118:$C$222</formula1>
    </dataValidation>
    <dataValidation allowBlank="1" showInputMessage="1" showErrorMessage="1" errorTitle="Must Enter a Number" error="Must Enter a Number from 0.1 to 250,000" sqref="F13:G13" xr:uid="{00000000-0002-0000-1B00-000010000000}"/>
    <dataValidation allowBlank="1" showInputMessage="1" showErrorMessage="1" errorTitle="Choose from the Drop Down List" error="You must choose a Factory from the Drop Down list." sqref="G6:I6" xr:uid="{00000000-0002-0000-1B00-000011000000}"/>
    <dataValidation allowBlank="1" showInputMessage="1" showErrorMessage="1" errorTitle="Choose from the Drop Down List" error="You must choose a Tannery from the Drop Down list." sqref="K6:M6" xr:uid="{00000000-0002-0000-1B00-000012000000}"/>
    <dataValidation allowBlank="1" showInputMessage="1" showErrorMessage="1" errorTitle="Must Enter a Number" error="Must Enter a Number from 1 to 10,000" sqref="C13:D13" xr:uid="{00000000-0002-0000-1B00-000013000000}"/>
    <dataValidation type="date" operator="greaterThanOrEqual" allowBlank="1" showInputMessage="1" showErrorMessage="1" error="Must Enter a Valid Date" sqref="B81:C81" xr:uid="{00000000-0002-0000-1B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187" priority="8">
      <formula>C9=""</formula>
    </cfRule>
  </conditionalFormatting>
  <conditionalFormatting sqref="D81">
    <cfRule type="expression" dxfId="186" priority="3">
      <formula>C10=""</formula>
    </cfRule>
  </conditionalFormatting>
  <conditionalFormatting sqref="C89:J94">
    <cfRule type="notContainsBlanks" dxfId="185" priority="1">
      <formula>LEN(TRIM(C89))&gt;0</formula>
    </cfRule>
    <cfRule type="expression" dxfId="184"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1C00-000000000000}">
      <formula1>+L81&lt;=H78+H55</formula1>
    </dataValidation>
    <dataValidation type="date" allowBlank="1" showInputMessage="1" showErrorMessage="1" error="Must Enter a Valid Date" sqref="C14:D14" xr:uid="{00000000-0002-0000-1C00-000001000000}">
      <formula1>X6</formula1>
      <formula2>X7</formula2>
    </dataValidation>
    <dataValidation type="whole" allowBlank="1" showInputMessage="1" showErrorMessage="1" errorTitle="Error - Input must be a Number" error="Must Input a Number from 1 to 10,000" sqref="D40:F47" xr:uid="{00000000-0002-0000-1C00-000002000000}">
      <formula1>1</formula1>
      <formula2>10000</formula2>
    </dataValidation>
    <dataValidation type="decimal" allowBlank="1" showInputMessage="1" showErrorMessage="1" errorTitle="Error - Input must be a Number" error="Input must be a number from 0.1 to 250,000_x000a_" sqref="G40:G47" xr:uid="{00000000-0002-0000-1C00-000003000000}">
      <formula1>0.1</formula1>
      <formula2>250000</formula2>
    </dataValidation>
    <dataValidation type="whole" allowBlank="1" showInputMessage="1" showErrorMessage="1" errorTitle="Error - Input must be a Number" error="Input must be a number from 1 to 10,000" sqref="E58:F75" xr:uid="{00000000-0002-0000-1C00-000004000000}">
      <formula1>1</formula1>
      <formula2>10000</formula2>
    </dataValidation>
    <dataValidation type="decimal" allowBlank="1" showInputMessage="1" showErrorMessage="1" errorTitle="Error - Input must be a number" error="Input must be a number from 0.1 to 250,000" sqref="G58:G75" xr:uid="{00000000-0002-0000-1C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C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C00-000007000000}">
      <formula1>1</formula1>
      <formula2>20</formula2>
    </dataValidation>
    <dataValidation type="list" allowBlank="1" showInputMessage="1" showErrorMessage="1" sqref="E34" xr:uid="{00000000-0002-0000-1C00-000008000000}">
      <formula1>"Yes, No"</formula1>
    </dataValidation>
    <dataValidation type="list" allowBlank="1" showInputMessage="1" showErrorMessage="1" sqref="G32 B32" xr:uid="{00000000-0002-0000-1C00-000009000000}">
      <formula1>"No, Yes"</formula1>
    </dataValidation>
    <dataValidation type="decimal" allowBlank="1" showInputMessage="1" showErrorMessage="1" errorTitle="Must Enter a Number" error="Must Enter a Number from 0.1 to 250,000" sqref="G10:I10" xr:uid="{00000000-0002-0000-1C00-00000A000000}">
      <formula1>0.1</formula1>
      <formula2>250000</formula2>
    </dataValidation>
    <dataValidation type="date" allowBlank="1" showInputMessage="1" showErrorMessage="1" errorTitle="Must Enter a Date" error="Must Enter a Date in format xx-xx-xxxx" sqref="C10 G12 C12" xr:uid="{00000000-0002-0000-1C00-00000B000000}">
      <formula1>37987</formula1>
      <formula2>73050</formula2>
    </dataValidation>
    <dataValidation type="whole" allowBlank="1" showInputMessage="1" showErrorMessage="1" errorTitle="Error - Must Input a Number" error="Error - Must Input a Number from 1 to 500" sqref="E17:H31" xr:uid="{00000000-0002-0000-1C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C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C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C00-00000F000000}">
      <formula1>$C$118:$C$222</formula1>
    </dataValidation>
    <dataValidation allowBlank="1" showInputMessage="1" showErrorMessage="1" errorTitle="Must Enter a Number" error="Must Enter a Number from 0.1 to 250,000" sqref="F13:G13" xr:uid="{00000000-0002-0000-1C00-000010000000}"/>
    <dataValidation allowBlank="1" showInputMessage="1" showErrorMessage="1" errorTitle="Choose from the Drop Down List" error="You must choose a Factory from the Drop Down list." sqref="G6:I6" xr:uid="{00000000-0002-0000-1C00-000011000000}"/>
    <dataValidation allowBlank="1" showInputMessage="1" showErrorMessage="1" errorTitle="Choose from the Drop Down List" error="You must choose a Tannery from the Drop Down list." sqref="K6:M6" xr:uid="{00000000-0002-0000-1C00-000012000000}"/>
    <dataValidation allowBlank="1" showInputMessage="1" showErrorMessage="1" errorTitle="Must Enter a Number" error="Must Enter a Number from 1 to 10,000" sqref="C13:D13" xr:uid="{00000000-0002-0000-1C00-000013000000}"/>
    <dataValidation type="date" operator="greaterThanOrEqual" allowBlank="1" showInputMessage="1" showErrorMessage="1" error="Must Enter a Valid Date" sqref="B81:C81" xr:uid="{00000000-0002-0000-1C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83" priority="8">
      <formula>C9=""</formula>
    </cfRule>
  </conditionalFormatting>
  <conditionalFormatting sqref="D81">
    <cfRule type="expression" dxfId="182" priority="3">
      <formula>C10=""</formula>
    </cfRule>
  </conditionalFormatting>
  <conditionalFormatting sqref="C89:J94">
    <cfRule type="notContainsBlanks" dxfId="181" priority="1">
      <formula>LEN(TRIM(C89))&gt;0</formula>
    </cfRule>
    <cfRule type="expression" dxfId="180"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1D00-000000000000}">
      <formula1>+L81&lt;=H78+H55</formula1>
    </dataValidation>
    <dataValidation type="date" allowBlank="1" showInputMessage="1" showErrorMessage="1" error="Must Enter a Valid Date" sqref="C14:D14" xr:uid="{00000000-0002-0000-1D00-000001000000}">
      <formula1>X6</formula1>
      <formula2>X7</formula2>
    </dataValidation>
    <dataValidation type="whole" allowBlank="1" showInputMessage="1" showErrorMessage="1" errorTitle="Error - Input must be a Number" error="Must Input a Number from 1 to 10,000" sqref="D40:F47" xr:uid="{00000000-0002-0000-1D00-000002000000}">
      <formula1>1</formula1>
      <formula2>10000</formula2>
    </dataValidation>
    <dataValidation type="decimal" allowBlank="1" showInputMessage="1" showErrorMessage="1" errorTitle="Error - Input must be a Number" error="Input must be a number from 0.1 to 250,000_x000a_" sqref="G40:G47" xr:uid="{00000000-0002-0000-1D00-000003000000}">
      <formula1>0.1</formula1>
      <formula2>250000</formula2>
    </dataValidation>
    <dataValidation type="whole" allowBlank="1" showInputMessage="1" showErrorMessage="1" errorTitle="Error - Input must be a Number" error="Input must be a number from 1 to 10,000" sqref="E58:F75" xr:uid="{00000000-0002-0000-1D00-000004000000}">
      <formula1>1</formula1>
      <formula2>10000</formula2>
    </dataValidation>
    <dataValidation type="decimal" allowBlank="1" showInputMessage="1" showErrorMessage="1" errorTitle="Error - Input must be a number" error="Input must be a number from 0.1 to 250,000" sqref="G58:G75" xr:uid="{00000000-0002-0000-1D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D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D00-000007000000}">
      <formula1>1</formula1>
      <formula2>20</formula2>
    </dataValidation>
    <dataValidation type="list" allowBlank="1" showInputMessage="1" showErrorMessage="1" sqref="E34" xr:uid="{00000000-0002-0000-1D00-000008000000}">
      <formula1>"Yes, No"</formula1>
    </dataValidation>
    <dataValidation type="list" allowBlank="1" showInputMessage="1" showErrorMessage="1" sqref="G32 B32" xr:uid="{00000000-0002-0000-1D00-000009000000}">
      <formula1>"No, Yes"</formula1>
    </dataValidation>
    <dataValidation type="decimal" allowBlank="1" showInputMessage="1" showErrorMessage="1" errorTitle="Must Enter a Number" error="Must Enter a Number from 0.1 to 250,000" sqref="G10:I10" xr:uid="{00000000-0002-0000-1D00-00000A000000}">
      <formula1>0.1</formula1>
      <formula2>250000</formula2>
    </dataValidation>
    <dataValidation type="date" allowBlank="1" showInputMessage="1" showErrorMessage="1" errorTitle="Must Enter a Date" error="Must Enter a Date in format xx-xx-xxxx" sqref="C10 G12 C12" xr:uid="{00000000-0002-0000-1D00-00000B000000}">
      <formula1>37987</formula1>
      <formula2>73050</formula2>
    </dataValidation>
    <dataValidation type="whole" allowBlank="1" showInputMessage="1" showErrorMessage="1" errorTitle="Error - Must Input a Number" error="Error - Must Input a Number from 1 to 500" sqref="E17:H31" xr:uid="{00000000-0002-0000-1D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D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D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D00-00000F000000}">
      <formula1>$C$118:$C$222</formula1>
    </dataValidation>
    <dataValidation allowBlank="1" showInputMessage="1" showErrorMessage="1" errorTitle="Must Enter a Number" error="Must Enter a Number from 0.1 to 250,000" sqref="F13:G13" xr:uid="{00000000-0002-0000-1D00-000010000000}"/>
    <dataValidation allowBlank="1" showInputMessage="1" showErrorMessage="1" errorTitle="Choose from the Drop Down List" error="You must choose a Factory from the Drop Down list." sqref="G6:I6" xr:uid="{00000000-0002-0000-1D00-000011000000}"/>
    <dataValidation allowBlank="1" showInputMessage="1" showErrorMessage="1" errorTitle="Choose from the Drop Down List" error="You must choose a Tannery from the Drop Down list." sqref="K6:M6" xr:uid="{00000000-0002-0000-1D00-000012000000}"/>
    <dataValidation allowBlank="1" showInputMessage="1" showErrorMessage="1" errorTitle="Must Enter a Number" error="Must Enter a Number from 1 to 10,000" sqref="C13:D13" xr:uid="{00000000-0002-0000-1D00-000013000000}"/>
    <dataValidation type="date" operator="greaterThanOrEqual" allowBlank="1" showInputMessage="1" showErrorMessage="1" error="Must Enter a Valid Date" sqref="B81:C81" xr:uid="{00000000-0002-0000-1D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179" priority="8">
      <formula>C9=""</formula>
    </cfRule>
  </conditionalFormatting>
  <conditionalFormatting sqref="D81">
    <cfRule type="expression" dxfId="178" priority="3">
      <formula>C10=""</formula>
    </cfRule>
  </conditionalFormatting>
  <conditionalFormatting sqref="C89:J94">
    <cfRule type="notContainsBlanks" dxfId="177" priority="1">
      <formula>LEN(TRIM(C89))&gt;0</formula>
    </cfRule>
    <cfRule type="expression" dxfId="176"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1E00-000000000000}">
      <formula1>+L81&lt;=H78+H55</formula1>
    </dataValidation>
    <dataValidation type="date" allowBlank="1" showInputMessage="1" showErrorMessage="1" error="Must Enter a Valid Date" sqref="C14:D14" xr:uid="{00000000-0002-0000-1E00-000001000000}">
      <formula1>X6</formula1>
      <formula2>X7</formula2>
    </dataValidation>
    <dataValidation type="whole" allowBlank="1" showInputMessage="1" showErrorMessage="1" errorTitle="Error - Input must be a Number" error="Must Input a Number from 1 to 10,000" sqref="D40:F47" xr:uid="{00000000-0002-0000-1E00-000002000000}">
      <formula1>1</formula1>
      <formula2>10000</formula2>
    </dataValidation>
    <dataValidation type="decimal" allowBlank="1" showInputMessage="1" showErrorMessage="1" errorTitle="Error - Input must be a Number" error="Input must be a number from 0.1 to 250,000_x000a_" sqref="G40:G47" xr:uid="{00000000-0002-0000-1E00-000003000000}">
      <formula1>0.1</formula1>
      <formula2>250000</formula2>
    </dataValidation>
    <dataValidation type="whole" allowBlank="1" showInputMessage="1" showErrorMessage="1" errorTitle="Error - Input must be a Number" error="Input must be a number from 1 to 10,000" sqref="E58:F75" xr:uid="{00000000-0002-0000-1E00-000004000000}">
      <formula1>1</formula1>
      <formula2>10000</formula2>
    </dataValidation>
    <dataValidation type="decimal" allowBlank="1" showInputMessage="1" showErrorMessage="1" errorTitle="Error - Input must be a number" error="Input must be a number from 0.1 to 250,000" sqref="G58:G75" xr:uid="{00000000-0002-0000-1E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E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E00-000007000000}">
      <formula1>1</formula1>
      <formula2>20</formula2>
    </dataValidation>
    <dataValidation type="list" allowBlank="1" showInputMessage="1" showErrorMessage="1" sqref="E34" xr:uid="{00000000-0002-0000-1E00-000008000000}">
      <formula1>"Yes, No"</formula1>
    </dataValidation>
    <dataValidation type="list" allowBlank="1" showInputMessage="1" showErrorMessage="1" sqref="G32 B32" xr:uid="{00000000-0002-0000-1E00-000009000000}">
      <formula1>"No, Yes"</formula1>
    </dataValidation>
    <dataValidation type="decimal" allowBlank="1" showInputMessage="1" showErrorMessage="1" errorTitle="Must Enter a Number" error="Must Enter a Number from 0.1 to 250,000" sqref="G10:I10" xr:uid="{00000000-0002-0000-1E00-00000A000000}">
      <formula1>0.1</formula1>
      <formula2>250000</formula2>
    </dataValidation>
    <dataValidation type="date" allowBlank="1" showInputMessage="1" showErrorMessage="1" errorTitle="Must Enter a Date" error="Must Enter a Date in format xx-xx-xxxx" sqref="C10 G12 C12" xr:uid="{00000000-0002-0000-1E00-00000B000000}">
      <formula1>37987</formula1>
      <formula2>73050</formula2>
    </dataValidation>
    <dataValidation type="whole" allowBlank="1" showInputMessage="1" showErrorMessage="1" errorTitle="Error - Must Input a Number" error="Error - Must Input a Number from 1 to 500" sqref="E17:H31" xr:uid="{00000000-0002-0000-1E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E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E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E00-00000F000000}">
      <formula1>$C$118:$C$222</formula1>
    </dataValidation>
    <dataValidation allowBlank="1" showInputMessage="1" showErrorMessage="1" errorTitle="Must Enter a Number" error="Must Enter a Number from 0.1 to 250,000" sqref="F13:G13" xr:uid="{00000000-0002-0000-1E00-000010000000}"/>
    <dataValidation allowBlank="1" showInputMessage="1" showErrorMessage="1" errorTitle="Choose from the Drop Down List" error="You must choose a Factory from the Drop Down list." sqref="G6:I6" xr:uid="{00000000-0002-0000-1E00-000011000000}"/>
    <dataValidation allowBlank="1" showInputMessage="1" showErrorMessage="1" errorTitle="Choose from the Drop Down List" error="You must choose a Tannery from the Drop Down list." sqref="K6:M6" xr:uid="{00000000-0002-0000-1E00-000012000000}"/>
    <dataValidation allowBlank="1" showInputMessage="1" showErrorMessage="1" errorTitle="Must Enter a Number" error="Must Enter a Number from 1 to 10,000" sqref="C13:D13" xr:uid="{00000000-0002-0000-1E00-000013000000}"/>
    <dataValidation type="date" operator="greaterThanOrEqual" allowBlank="1" showInputMessage="1" showErrorMessage="1" error="Must Enter a Valid Date" sqref="B81:C81" xr:uid="{00000000-0002-0000-1E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75" priority="8">
      <formula>C9=""</formula>
    </cfRule>
  </conditionalFormatting>
  <conditionalFormatting sqref="D81">
    <cfRule type="expression" dxfId="174" priority="3">
      <formula>C10=""</formula>
    </cfRule>
  </conditionalFormatting>
  <conditionalFormatting sqref="C89:J94">
    <cfRule type="notContainsBlanks" dxfId="173" priority="1">
      <formula>LEN(TRIM(C89))&gt;0</formula>
    </cfRule>
    <cfRule type="expression" dxfId="172"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1F00-000000000000}">
      <formula1>+L81&lt;=H78+H55</formula1>
    </dataValidation>
    <dataValidation type="date" allowBlank="1" showInputMessage="1" showErrorMessage="1" error="Must Enter a Valid Date" sqref="C14:D14" xr:uid="{00000000-0002-0000-1F00-000001000000}">
      <formula1>X6</formula1>
      <formula2>X7</formula2>
    </dataValidation>
    <dataValidation type="whole" allowBlank="1" showInputMessage="1" showErrorMessage="1" errorTitle="Error - Input must be a Number" error="Must Input a Number from 1 to 10,000" sqref="D40:F47" xr:uid="{00000000-0002-0000-1F00-000002000000}">
      <formula1>1</formula1>
      <formula2>10000</formula2>
    </dataValidation>
    <dataValidation type="decimal" allowBlank="1" showInputMessage="1" showErrorMessage="1" errorTitle="Error - Input must be a Number" error="Input must be a number from 0.1 to 250,000_x000a_" sqref="G40:G47" xr:uid="{00000000-0002-0000-1F00-000003000000}">
      <formula1>0.1</formula1>
      <formula2>250000</formula2>
    </dataValidation>
    <dataValidation type="whole" allowBlank="1" showInputMessage="1" showErrorMessage="1" errorTitle="Error - Input must be a Number" error="Input must be a number from 1 to 10,000" sqref="E58:F75" xr:uid="{00000000-0002-0000-1F00-000004000000}">
      <formula1>1</formula1>
      <formula2>10000</formula2>
    </dataValidation>
    <dataValidation type="decimal" allowBlank="1" showInputMessage="1" showErrorMessage="1" errorTitle="Error - Input must be a number" error="Input must be a number from 0.1 to 250,000" sqref="G58:G75" xr:uid="{00000000-0002-0000-1F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1F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1F00-000007000000}">
      <formula1>1</formula1>
      <formula2>20</formula2>
    </dataValidation>
    <dataValidation type="list" allowBlank="1" showInputMessage="1" showErrorMessage="1" sqref="E34" xr:uid="{00000000-0002-0000-1F00-000008000000}">
      <formula1>"Yes, No"</formula1>
    </dataValidation>
    <dataValidation type="list" allowBlank="1" showInputMessage="1" showErrorMessage="1" sqref="G32 B32" xr:uid="{00000000-0002-0000-1F00-000009000000}">
      <formula1>"No, Yes"</formula1>
    </dataValidation>
    <dataValidation type="decimal" allowBlank="1" showInputMessage="1" showErrorMessage="1" errorTitle="Must Enter a Number" error="Must Enter a Number from 0.1 to 250,000" sqref="G10:I10" xr:uid="{00000000-0002-0000-1F00-00000A000000}">
      <formula1>0.1</formula1>
      <formula2>250000</formula2>
    </dataValidation>
    <dataValidation type="date" allowBlank="1" showInputMessage="1" showErrorMessage="1" errorTitle="Must Enter a Date" error="Must Enter a Date in format xx-xx-xxxx" sqref="C10 G12 C12" xr:uid="{00000000-0002-0000-1F00-00000B000000}">
      <formula1>37987</formula1>
      <formula2>73050</formula2>
    </dataValidation>
    <dataValidation type="whole" allowBlank="1" showInputMessage="1" showErrorMessage="1" errorTitle="Error - Must Input a Number" error="Error - Must Input a Number from 1 to 500" sqref="E17:H31" xr:uid="{00000000-0002-0000-1F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1F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1F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1F00-00000F000000}">
      <formula1>$C$118:$C$222</formula1>
    </dataValidation>
    <dataValidation allowBlank="1" showInputMessage="1" showErrorMessage="1" errorTitle="Must Enter a Number" error="Must Enter a Number from 0.1 to 250,000" sqref="F13:G13" xr:uid="{00000000-0002-0000-1F00-000010000000}"/>
    <dataValidation allowBlank="1" showInputMessage="1" showErrorMessage="1" errorTitle="Choose from the Drop Down List" error="You must choose a Factory from the Drop Down list." sqref="G6:I6" xr:uid="{00000000-0002-0000-1F00-000011000000}"/>
    <dataValidation allowBlank="1" showInputMessage="1" showErrorMessage="1" errorTitle="Choose from the Drop Down List" error="You must choose a Tannery from the Drop Down list." sqref="K6:M6" xr:uid="{00000000-0002-0000-1F00-000012000000}"/>
    <dataValidation allowBlank="1" showInputMessage="1" showErrorMessage="1" errorTitle="Must Enter a Number" error="Must Enter a Number from 1 to 10,000" sqref="C13:D13" xr:uid="{00000000-0002-0000-1F00-000013000000}"/>
    <dataValidation type="date" operator="greaterThanOrEqual" allowBlank="1" showInputMessage="1" showErrorMessage="1" error="Must Enter a Valid Date" sqref="B81:C81" xr:uid="{00000000-0002-0000-1F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171" priority="8">
      <formula>C9=""</formula>
    </cfRule>
  </conditionalFormatting>
  <conditionalFormatting sqref="D81">
    <cfRule type="expression" dxfId="170" priority="3">
      <formula>C10=""</formula>
    </cfRule>
  </conditionalFormatting>
  <conditionalFormatting sqref="C89:J94">
    <cfRule type="notContainsBlanks" dxfId="169" priority="1">
      <formula>LEN(TRIM(C89))&gt;0</formula>
    </cfRule>
    <cfRule type="expression" dxfId="168"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000-000000000000}">
      <formula1>+L81&lt;=H78+H55</formula1>
    </dataValidation>
    <dataValidation type="date" allowBlank="1" showInputMessage="1" showErrorMessage="1" error="Must Enter a Valid Date" sqref="C14:D14" xr:uid="{00000000-0002-0000-2000-000001000000}">
      <formula1>X6</formula1>
      <formula2>X7</formula2>
    </dataValidation>
    <dataValidation type="whole" allowBlank="1" showInputMessage="1" showErrorMessage="1" errorTitle="Error - Input must be a Number" error="Must Input a Number from 1 to 10,000" sqref="D40:F47" xr:uid="{00000000-0002-0000-2000-000002000000}">
      <formula1>1</formula1>
      <formula2>10000</formula2>
    </dataValidation>
    <dataValidation type="decimal" allowBlank="1" showInputMessage="1" showErrorMessage="1" errorTitle="Error - Input must be a Number" error="Input must be a number from 0.1 to 250,000_x000a_" sqref="G40:G47" xr:uid="{00000000-0002-0000-2000-000003000000}">
      <formula1>0.1</formula1>
      <formula2>250000</formula2>
    </dataValidation>
    <dataValidation type="whole" allowBlank="1" showInputMessage="1" showErrorMessage="1" errorTitle="Error - Input must be a Number" error="Input must be a number from 1 to 10,000" sqref="E58:F75" xr:uid="{00000000-0002-0000-2000-000004000000}">
      <formula1>1</formula1>
      <formula2>10000</formula2>
    </dataValidation>
    <dataValidation type="decimal" allowBlank="1" showInputMessage="1" showErrorMessage="1" errorTitle="Error - Input must be a number" error="Input must be a number from 0.1 to 250,000" sqref="G58:G75" xr:uid="{00000000-0002-0000-20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0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000-000007000000}">
      <formula1>1</formula1>
      <formula2>20</formula2>
    </dataValidation>
    <dataValidation type="list" allowBlank="1" showInputMessage="1" showErrorMessage="1" sqref="E34" xr:uid="{00000000-0002-0000-2000-000008000000}">
      <formula1>"Yes, No"</formula1>
    </dataValidation>
    <dataValidation type="list" allowBlank="1" showInputMessage="1" showErrorMessage="1" sqref="G32 B32" xr:uid="{00000000-0002-0000-2000-000009000000}">
      <formula1>"No, Yes"</formula1>
    </dataValidation>
    <dataValidation type="decimal" allowBlank="1" showInputMessage="1" showErrorMessage="1" errorTitle="Must Enter a Number" error="Must Enter a Number from 0.1 to 250,000" sqref="G10:I10" xr:uid="{00000000-0002-0000-2000-00000A000000}">
      <formula1>0.1</formula1>
      <formula2>250000</formula2>
    </dataValidation>
    <dataValidation type="date" allowBlank="1" showInputMessage="1" showErrorMessage="1" errorTitle="Must Enter a Date" error="Must Enter a Date in format xx-xx-xxxx" sqref="C10 G12 C12" xr:uid="{00000000-0002-0000-2000-00000B000000}">
      <formula1>37987</formula1>
      <formula2>73050</formula2>
    </dataValidation>
    <dataValidation type="whole" allowBlank="1" showInputMessage="1" showErrorMessage="1" errorTitle="Error - Must Input a Number" error="Error - Must Input a Number from 1 to 500" sqref="E17:H31" xr:uid="{00000000-0002-0000-20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0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0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000-00000F000000}">
      <formula1>$C$118:$C$222</formula1>
    </dataValidation>
    <dataValidation allowBlank="1" showInputMessage="1" showErrorMessage="1" errorTitle="Must Enter a Number" error="Must Enter a Number from 0.1 to 250,000" sqref="F13:G13" xr:uid="{00000000-0002-0000-2000-000010000000}"/>
    <dataValidation allowBlank="1" showInputMessage="1" showErrorMessage="1" errorTitle="Choose from the Drop Down List" error="You must choose a Factory from the Drop Down list." sqref="G6:I6" xr:uid="{00000000-0002-0000-2000-000011000000}"/>
    <dataValidation allowBlank="1" showInputMessage="1" showErrorMessage="1" errorTitle="Choose from the Drop Down List" error="You must choose a Tannery from the Drop Down list." sqref="K6:M6" xr:uid="{00000000-0002-0000-2000-000012000000}"/>
    <dataValidation allowBlank="1" showInputMessage="1" showErrorMessage="1" errorTitle="Must Enter a Number" error="Must Enter a Number from 1 to 10,000" sqref="C13:D13" xr:uid="{00000000-0002-0000-2000-000013000000}"/>
    <dataValidation type="date" operator="greaterThanOrEqual" allowBlank="1" showInputMessage="1" showErrorMessage="1" error="Must Enter a Valid Date" sqref="B81:C81" xr:uid="{00000000-0002-0000-20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67" priority="8">
      <formula>C9=""</formula>
    </cfRule>
  </conditionalFormatting>
  <conditionalFormatting sqref="D81">
    <cfRule type="expression" dxfId="166" priority="3">
      <formula>C10=""</formula>
    </cfRule>
  </conditionalFormatting>
  <conditionalFormatting sqref="C89:J94">
    <cfRule type="notContainsBlanks" dxfId="165" priority="1">
      <formula>LEN(TRIM(C89))&gt;0</formula>
    </cfRule>
    <cfRule type="expression" dxfId="164"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100-000000000000}">
      <formula1>+L81&lt;=H78+H55</formula1>
    </dataValidation>
    <dataValidation type="date" allowBlank="1" showInputMessage="1" showErrorMessage="1" error="Must Enter a Valid Date" sqref="C14:D14" xr:uid="{00000000-0002-0000-2100-000001000000}">
      <formula1>X6</formula1>
      <formula2>X7</formula2>
    </dataValidation>
    <dataValidation type="whole" allowBlank="1" showInputMessage="1" showErrorMessage="1" errorTitle="Error - Input must be a Number" error="Must Input a Number from 1 to 10,000" sqref="D40:F47" xr:uid="{00000000-0002-0000-2100-000002000000}">
      <formula1>1</formula1>
      <formula2>10000</formula2>
    </dataValidation>
    <dataValidation type="decimal" allowBlank="1" showInputMessage="1" showErrorMessage="1" errorTitle="Error - Input must be a Number" error="Input must be a number from 0.1 to 250,000_x000a_" sqref="G40:G47" xr:uid="{00000000-0002-0000-2100-000003000000}">
      <formula1>0.1</formula1>
      <formula2>250000</formula2>
    </dataValidation>
    <dataValidation type="whole" allowBlank="1" showInputMessage="1" showErrorMessage="1" errorTitle="Error - Input must be a Number" error="Input must be a number from 1 to 10,000" sqref="E58:F75" xr:uid="{00000000-0002-0000-2100-000004000000}">
      <formula1>1</formula1>
      <formula2>10000</formula2>
    </dataValidation>
    <dataValidation type="decimal" allowBlank="1" showInputMessage="1" showErrorMessage="1" errorTitle="Error - Input must be a number" error="Input must be a number from 0.1 to 250,000" sqref="G58:G75" xr:uid="{00000000-0002-0000-21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1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100-000007000000}">
      <formula1>1</formula1>
      <formula2>20</formula2>
    </dataValidation>
    <dataValidation type="list" allowBlank="1" showInputMessage="1" showErrorMessage="1" sqref="E34" xr:uid="{00000000-0002-0000-2100-000008000000}">
      <formula1>"Yes, No"</formula1>
    </dataValidation>
    <dataValidation type="list" allowBlank="1" showInputMessage="1" showErrorMessage="1" sqref="G32 B32" xr:uid="{00000000-0002-0000-2100-000009000000}">
      <formula1>"No, Yes"</formula1>
    </dataValidation>
    <dataValidation type="decimal" allowBlank="1" showInputMessage="1" showErrorMessage="1" errorTitle="Must Enter a Number" error="Must Enter a Number from 0.1 to 250,000" sqref="G10:I10" xr:uid="{00000000-0002-0000-2100-00000A000000}">
      <formula1>0.1</formula1>
      <formula2>250000</formula2>
    </dataValidation>
    <dataValidation type="date" allowBlank="1" showInputMessage="1" showErrorMessage="1" errorTitle="Must Enter a Date" error="Must Enter a Date in format xx-xx-xxxx" sqref="C10 G12 C12" xr:uid="{00000000-0002-0000-2100-00000B000000}">
      <formula1>37987</formula1>
      <formula2>73050</formula2>
    </dataValidation>
    <dataValidation type="whole" allowBlank="1" showInputMessage="1" showErrorMessage="1" errorTitle="Error - Must Input a Number" error="Error - Must Input a Number from 1 to 500" sqref="E17:H31" xr:uid="{00000000-0002-0000-21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1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1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100-00000F000000}">
      <formula1>$C$118:$C$222</formula1>
    </dataValidation>
    <dataValidation allowBlank="1" showInputMessage="1" showErrorMessage="1" errorTitle="Must Enter a Number" error="Must Enter a Number from 0.1 to 250,000" sqref="F13:G13" xr:uid="{00000000-0002-0000-2100-000010000000}"/>
    <dataValidation allowBlank="1" showInputMessage="1" showErrorMessage="1" errorTitle="Choose from the Drop Down List" error="You must choose a Factory from the Drop Down list." sqref="G6:I6" xr:uid="{00000000-0002-0000-2100-000011000000}"/>
    <dataValidation allowBlank="1" showInputMessage="1" showErrorMessage="1" errorTitle="Choose from the Drop Down List" error="You must choose a Tannery from the Drop Down list." sqref="K6:M6" xr:uid="{00000000-0002-0000-2100-000012000000}"/>
    <dataValidation allowBlank="1" showInputMessage="1" showErrorMessage="1" errorTitle="Must Enter a Number" error="Must Enter a Number from 1 to 10,000" sqref="C13:D13" xr:uid="{00000000-0002-0000-2100-000013000000}"/>
    <dataValidation type="date" operator="greaterThanOrEqual" allowBlank="1" showInputMessage="1" showErrorMessage="1" error="Must Enter a Valid Date" sqref="B81:C81" xr:uid="{00000000-0002-0000-21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163" priority="8">
      <formula>C9=""</formula>
    </cfRule>
  </conditionalFormatting>
  <conditionalFormatting sqref="D81">
    <cfRule type="expression" dxfId="162" priority="3">
      <formula>C10=""</formula>
    </cfRule>
  </conditionalFormatting>
  <conditionalFormatting sqref="C89:J94">
    <cfRule type="notContainsBlanks" dxfId="161" priority="1">
      <formula>LEN(TRIM(C89))&gt;0</formula>
    </cfRule>
    <cfRule type="expression" dxfId="160"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200-000000000000}">
      <formula1>+L81&lt;=H78+H55</formula1>
    </dataValidation>
    <dataValidation type="date" allowBlank="1" showInputMessage="1" showErrorMessage="1" error="Must Enter a Valid Date" sqref="C14:D14" xr:uid="{00000000-0002-0000-2200-000001000000}">
      <formula1>X6</formula1>
      <formula2>X7</formula2>
    </dataValidation>
    <dataValidation type="whole" allowBlank="1" showInputMessage="1" showErrorMessage="1" errorTitle="Error - Input must be a Number" error="Must Input a Number from 1 to 10,000" sqref="D40:F47" xr:uid="{00000000-0002-0000-2200-000002000000}">
      <formula1>1</formula1>
      <formula2>10000</formula2>
    </dataValidation>
    <dataValidation type="decimal" allowBlank="1" showInputMessage="1" showErrorMessage="1" errorTitle="Error - Input must be a Number" error="Input must be a number from 0.1 to 250,000_x000a_" sqref="G40:G47" xr:uid="{00000000-0002-0000-2200-000003000000}">
      <formula1>0.1</formula1>
      <formula2>250000</formula2>
    </dataValidation>
    <dataValidation type="whole" allowBlank="1" showInputMessage="1" showErrorMessage="1" errorTitle="Error - Input must be a Number" error="Input must be a number from 1 to 10,000" sqref="E58:F75" xr:uid="{00000000-0002-0000-2200-000004000000}">
      <formula1>1</formula1>
      <formula2>10000</formula2>
    </dataValidation>
    <dataValidation type="decimal" allowBlank="1" showInputMessage="1" showErrorMessage="1" errorTitle="Error - Input must be a number" error="Input must be a number from 0.1 to 250,000" sqref="G58:G75" xr:uid="{00000000-0002-0000-22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2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200-000007000000}">
      <formula1>1</formula1>
      <formula2>20</formula2>
    </dataValidation>
    <dataValidation type="list" allowBlank="1" showInputMessage="1" showErrorMessage="1" sqref="E34" xr:uid="{00000000-0002-0000-2200-000008000000}">
      <formula1>"Yes, No"</formula1>
    </dataValidation>
    <dataValidation type="list" allowBlank="1" showInputMessage="1" showErrorMessage="1" sqref="G32 B32" xr:uid="{00000000-0002-0000-2200-000009000000}">
      <formula1>"No, Yes"</formula1>
    </dataValidation>
    <dataValidation type="decimal" allowBlank="1" showInputMessage="1" showErrorMessage="1" errorTitle="Must Enter a Number" error="Must Enter a Number from 0.1 to 250,000" sqref="G10:I10" xr:uid="{00000000-0002-0000-2200-00000A000000}">
      <formula1>0.1</formula1>
      <formula2>250000</formula2>
    </dataValidation>
    <dataValidation type="date" allowBlank="1" showInputMessage="1" showErrorMessage="1" errorTitle="Must Enter a Date" error="Must Enter a Date in format xx-xx-xxxx" sqref="C10 G12 C12" xr:uid="{00000000-0002-0000-2200-00000B000000}">
      <formula1>37987</formula1>
      <formula2>73050</formula2>
    </dataValidation>
    <dataValidation type="whole" allowBlank="1" showInputMessage="1" showErrorMessage="1" errorTitle="Error - Must Input a Number" error="Error - Must Input a Number from 1 to 500" sqref="E17:H31" xr:uid="{00000000-0002-0000-22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2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2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200-00000F000000}">
      <formula1>$C$118:$C$222</formula1>
    </dataValidation>
    <dataValidation allowBlank="1" showInputMessage="1" showErrorMessage="1" errorTitle="Must Enter a Number" error="Must Enter a Number from 0.1 to 250,000" sqref="F13:G13" xr:uid="{00000000-0002-0000-2200-000010000000}"/>
    <dataValidation allowBlank="1" showInputMessage="1" showErrorMessage="1" errorTitle="Choose from the Drop Down List" error="You must choose a Factory from the Drop Down list." sqref="G6:I6" xr:uid="{00000000-0002-0000-2200-000011000000}"/>
    <dataValidation allowBlank="1" showInputMessage="1" showErrorMessage="1" errorTitle="Choose from the Drop Down List" error="You must choose a Tannery from the Drop Down list." sqref="K6:M6" xr:uid="{00000000-0002-0000-2200-000012000000}"/>
    <dataValidation allowBlank="1" showInputMessage="1" showErrorMessage="1" errorTitle="Must Enter a Number" error="Must Enter a Number from 1 to 10,000" sqref="C13:D13" xr:uid="{00000000-0002-0000-2200-000013000000}"/>
    <dataValidation type="date" operator="greaterThanOrEqual" allowBlank="1" showInputMessage="1" showErrorMessage="1" error="Must Enter a Valid Date" sqref="B81:C81" xr:uid="{00000000-0002-0000-22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6383" man="1"/>
  </rowBreaks>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59" priority="8">
      <formula>C9=""</formula>
    </cfRule>
  </conditionalFormatting>
  <conditionalFormatting sqref="D81">
    <cfRule type="expression" dxfId="158" priority="3">
      <formula>C10=""</formula>
    </cfRule>
  </conditionalFormatting>
  <conditionalFormatting sqref="C89:J94">
    <cfRule type="notContainsBlanks" dxfId="157" priority="1">
      <formula>LEN(TRIM(C89))&gt;0</formula>
    </cfRule>
    <cfRule type="expression" dxfId="156"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300-000000000000}">
      <formula1>+L81&lt;=H78+H55</formula1>
    </dataValidation>
    <dataValidation type="date" allowBlank="1" showInputMessage="1" showErrorMessage="1" error="Must Enter a Valid Date" sqref="C14:D14" xr:uid="{00000000-0002-0000-2300-000001000000}">
      <formula1>X6</formula1>
      <formula2>X7</formula2>
    </dataValidation>
    <dataValidation type="whole" allowBlank="1" showInputMessage="1" showErrorMessage="1" errorTitle="Error - Input must be a Number" error="Must Input a Number from 1 to 10,000" sqref="D40:F47" xr:uid="{00000000-0002-0000-2300-000002000000}">
      <formula1>1</formula1>
      <formula2>10000</formula2>
    </dataValidation>
    <dataValidation type="decimal" allowBlank="1" showInputMessage="1" showErrorMessage="1" errorTitle="Error - Input must be a Number" error="Input must be a number from 0.1 to 250,000_x000a_" sqref="G40:G47" xr:uid="{00000000-0002-0000-2300-000003000000}">
      <formula1>0.1</formula1>
      <formula2>250000</formula2>
    </dataValidation>
    <dataValidation type="whole" allowBlank="1" showInputMessage="1" showErrorMessage="1" errorTitle="Error - Input must be a Number" error="Input must be a number from 1 to 10,000" sqref="E58:F75" xr:uid="{00000000-0002-0000-2300-000004000000}">
      <formula1>1</formula1>
      <formula2>10000</formula2>
    </dataValidation>
    <dataValidation type="decimal" allowBlank="1" showInputMessage="1" showErrorMessage="1" errorTitle="Error - Input must be a number" error="Input must be a number from 0.1 to 250,000" sqref="G58:G75" xr:uid="{00000000-0002-0000-23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3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300-000007000000}">
      <formula1>1</formula1>
      <formula2>20</formula2>
    </dataValidation>
    <dataValidation type="list" allowBlank="1" showInputMessage="1" showErrorMessage="1" sqref="E34" xr:uid="{00000000-0002-0000-2300-000008000000}">
      <formula1>"Yes, No"</formula1>
    </dataValidation>
    <dataValidation type="list" allowBlank="1" showInputMessage="1" showErrorMessage="1" sqref="G32 B32" xr:uid="{00000000-0002-0000-2300-000009000000}">
      <formula1>"No, Yes"</formula1>
    </dataValidation>
    <dataValidation type="decimal" allowBlank="1" showInputMessage="1" showErrorMessage="1" errorTitle="Must Enter a Number" error="Must Enter a Number from 0.1 to 250,000" sqref="G10:I10" xr:uid="{00000000-0002-0000-2300-00000A000000}">
      <formula1>0.1</formula1>
      <formula2>250000</formula2>
    </dataValidation>
    <dataValidation type="date" allowBlank="1" showInputMessage="1" showErrorMessage="1" errorTitle="Must Enter a Date" error="Must Enter a Date in format xx-xx-xxxx" sqref="C10 G12 C12" xr:uid="{00000000-0002-0000-2300-00000B000000}">
      <formula1>37987</formula1>
      <formula2>73050</formula2>
    </dataValidation>
    <dataValidation type="whole" allowBlank="1" showInputMessage="1" showErrorMessage="1" errorTitle="Error - Must Input a Number" error="Error - Must Input a Number from 1 to 500" sqref="E17:H31" xr:uid="{00000000-0002-0000-23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3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3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300-00000F000000}">
      <formula1>$C$118:$C$222</formula1>
    </dataValidation>
    <dataValidation allowBlank="1" showInputMessage="1" showErrorMessage="1" errorTitle="Must Enter a Number" error="Must Enter a Number from 0.1 to 250,000" sqref="F13:G13" xr:uid="{00000000-0002-0000-2300-000010000000}"/>
    <dataValidation allowBlank="1" showInputMessage="1" showErrorMessage="1" errorTitle="Choose from the Drop Down List" error="You must choose a Factory from the Drop Down list." sqref="G6:I6" xr:uid="{00000000-0002-0000-2300-000011000000}"/>
    <dataValidation allowBlank="1" showInputMessage="1" showErrorMessage="1" errorTitle="Choose from the Drop Down List" error="You must choose a Tannery from the Drop Down list." sqref="K6:M6" xr:uid="{00000000-0002-0000-2300-000012000000}"/>
    <dataValidation allowBlank="1" showInputMessage="1" showErrorMessage="1" errorTitle="Must Enter a Number" error="Must Enter a Number from 1 to 10,000" sqref="C13:D13" xr:uid="{00000000-0002-0000-2300-000013000000}"/>
    <dataValidation type="date" operator="greaterThanOrEqual" allowBlank="1" showInputMessage="1" showErrorMessage="1" error="Must Enter a Valid Date" sqref="B81:C81" xr:uid="{00000000-0002-0000-23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6383" man="1"/>
  </rowBreaks>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155" priority="8">
      <formula>C9=""</formula>
    </cfRule>
  </conditionalFormatting>
  <conditionalFormatting sqref="D81">
    <cfRule type="expression" dxfId="154" priority="3">
      <formula>C10=""</formula>
    </cfRule>
  </conditionalFormatting>
  <conditionalFormatting sqref="C89:J94">
    <cfRule type="notContainsBlanks" dxfId="153" priority="1">
      <formula>LEN(TRIM(C89))&gt;0</formula>
    </cfRule>
    <cfRule type="expression" dxfId="152"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400-000000000000}">
      <formula1>+L81&lt;=H78+H55</formula1>
    </dataValidation>
    <dataValidation type="date" allowBlank="1" showInputMessage="1" showErrorMessage="1" error="Must Enter a Valid Date" sqref="C14:D14" xr:uid="{00000000-0002-0000-2400-000001000000}">
      <formula1>X6</formula1>
      <formula2>X7</formula2>
    </dataValidation>
    <dataValidation type="whole" allowBlank="1" showInputMessage="1" showErrorMessage="1" errorTitle="Error - Input must be a Number" error="Must Input a Number from 1 to 10,000" sqref="D40:F47" xr:uid="{00000000-0002-0000-2400-000002000000}">
      <formula1>1</formula1>
      <formula2>10000</formula2>
    </dataValidation>
    <dataValidation type="decimal" allowBlank="1" showInputMessage="1" showErrorMessage="1" errorTitle="Error - Input must be a Number" error="Input must be a number from 0.1 to 250,000_x000a_" sqref="G40:G47" xr:uid="{00000000-0002-0000-2400-000003000000}">
      <formula1>0.1</formula1>
      <formula2>250000</formula2>
    </dataValidation>
    <dataValidation type="whole" allowBlank="1" showInputMessage="1" showErrorMessage="1" errorTitle="Error - Input must be a Number" error="Input must be a number from 1 to 10,000" sqref="E58:F75" xr:uid="{00000000-0002-0000-2400-000004000000}">
      <formula1>1</formula1>
      <formula2>10000</formula2>
    </dataValidation>
    <dataValidation type="decimal" allowBlank="1" showInputMessage="1" showErrorMessage="1" errorTitle="Error - Input must be a number" error="Input must be a number from 0.1 to 250,000" sqref="G58:G75" xr:uid="{00000000-0002-0000-24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4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400-000007000000}">
      <formula1>1</formula1>
      <formula2>20</formula2>
    </dataValidation>
    <dataValidation type="list" allowBlank="1" showInputMessage="1" showErrorMessage="1" sqref="E34" xr:uid="{00000000-0002-0000-2400-000008000000}">
      <formula1>"Yes, No"</formula1>
    </dataValidation>
    <dataValidation type="list" allowBlank="1" showInputMessage="1" showErrorMessage="1" sqref="G32 B32" xr:uid="{00000000-0002-0000-2400-000009000000}">
      <formula1>"No, Yes"</formula1>
    </dataValidation>
    <dataValidation type="decimal" allowBlank="1" showInputMessage="1" showErrorMessage="1" errorTitle="Must Enter a Number" error="Must Enter a Number from 0.1 to 250,000" sqref="G10:I10" xr:uid="{00000000-0002-0000-2400-00000A000000}">
      <formula1>0.1</formula1>
      <formula2>250000</formula2>
    </dataValidation>
    <dataValidation type="date" allowBlank="1" showInputMessage="1" showErrorMessage="1" errorTitle="Must Enter a Date" error="Must Enter a Date in format xx-xx-xxxx" sqref="C10 G12 C12" xr:uid="{00000000-0002-0000-2400-00000B000000}">
      <formula1>37987</formula1>
      <formula2>73050</formula2>
    </dataValidation>
    <dataValidation type="whole" allowBlank="1" showInputMessage="1" showErrorMessage="1" errorTitle="Error - Must Input a Number" error="Error - Must Input a Number from 1 to 500" sqref="E17:H31" xr:uid="{00000000-0002-0000-24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4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4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400-00000F000000}">
      <formula1>$C$118:$C$222</formula1>
    </dataValidation>
    <dataValidation allowBlank="1" showInputMessage="1" showErrorMessage="1" errorTitle="Must Enter a Number" error="Must Enter a Number from 0.1 to 250,000" sqref="F13:G13" xr:uid="{00000000-0002-0000-2400-000010000000}"/>
    <dataValidation allowBlank="1" showInputMessage="1" showErrorMessage="1" errorTitle="Choose from the Drop Down List" error="You must choose a Factory from the Drop Down list." sqref="G6:I6" xr:uid="{00000000-0002-0000-2400-000011000000}"/>
    <dataValidation allowBlank="1" showInputMessage="1" showErrorMessage="1" errorTitle="Choose from the Drop Down List" error="You must choose a Tannery from the Drop Down list." sqref="K6:M6" xr:uid="{00000000-0002-0000-2400-000012000000}"/>
    <dataValidation allowBlank="1" showInputMessage="1" showErrorMessage="1" errorTitle="Must Enter a Number" error="Must Enter a Number from 1 to 10,000" sqref="C13:D13" xr:uid="{00000000-0002-0000-2400-000013000000}"/>
    <dataValidation type="date" operator="greaterThanOrEqual" allowBlank="1" showInputMessage="1" showErrorMessage="1" error="Must Enter a Valid Date" sqref="B81:C81" xr:uid="{00000000-0002-0000-24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51" priority="8">
      <formula>C9=""</formula>
    </cfRule>
  </conditionalFormatting>
  <conditionalFormatting sqref="D81">
    <cfRule type="expression" dxfId="150" priority="3">
      <formula>C10=""</formula>
    </cfRule>
  </conditionalFormatting>
  <conditionalFormatting sqref="C89:J94">
    <cfRule type="notContainsBlanks" dxfId="149" priority="1">
      <formula>LEN(TRIM(C89))&gt;0</formula>
    </cfRule>
    <cfRule type="expression" dxfId="148"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500-000000000000}">
      <formula1>+L81&lt;=H78+H55</formula1>
    </dataValidation>
    <dataValidation type="date" allowBlank="1" showInputMessage="1" showErrorMessage="1" error="Must Enter a Valid Date" sqref="C14:D14" xr:uid="{00000000-0002-0000-2500-000001000000}">
      <formula1>X6</formula1>
      <formula2>X7</formula2>
    </dataValidation>
    <dataValidation type="whole" allowBlank="1" showInputMessage="1" showErrorMessage="1" errorTitle="Error - Input must be a Number" error="Must Input a Number from 1 to 10,000" sqref="D40:F47" xr:uid="{00000000-0002-0000-2500-000002000000}">
      <formula1>1</formula1>
      <formula2>10000</formula2>
    </dataValidation>
    <dataValidation type="decimal" allowBlank="1" showInputMessage="1" showErrorMessage="1" errorTitle="Error - Input must be a Number" error="Input must be a number from 0.1 to 250,000_x000a_" sqref="G40:G47" xr:uid="{00000000-0002-0000-2500-000003000000}">
      <formula1>0.1</formula1>
      <formula2>250000</formula2>
    </dataValidation>
    <dataValidation type="whole" allowBlank="1" showInputMessage="1" showErrorMessage="1" errorTitle="Error - Input must be a Number" error="Input must be a number from 1 to 10,000" sqref="E58:F75" xr:uid="{00000000-0002-0000-2500-000004000000}">
      <formula1>1</formula1>
      <formula2>10000</formula2>
    </dataValidation>
    <dataValidation type="decimal" allowBlank="1" showInputMessage="1" showErrorMessage="1" errorTitle="Error - Input must be a number" error="Input must be a number from 0.1 to 250,000" sqref="G58:G75" xr:uid="{00000000-0002-0000-25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5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500-000007000000}">
      <formula1>1</formula1>
      <formula2>20</formula2>
    </dataValidation>
    <dataValidation type="list" allowBlank="1" showInputMessage="1" showErrorMessage="1" sqref="E34" xr:uid="{00000000-0002-0000-2500-000008000000}">
      <formula1>"Yes, No"</formula1>
    </dataValidation>
    <dataValidation type="list" allowBlank="1" showInputMessage="1" showErrorMessage="1" sqref="G32 B32" xr:uid="{00000000-0002-0000-2500-000009000000}">
      <formula1>"No, Yes"</formula1>
    </dataValidation>
    <dataValidation type="decimal" allowBlank="1" showInputMessage="1" showErrorMessage="1" errorTitle="Must Enter a Number" error="Must Enter a Number from 0.1 to 250,000" sqref="G10:I10" xr:uid="{00000000-0002-0000-2500-00000A000000}">
      <formula1>0.1</formula1>
      <formula2>250000</formula2>
    </dataValidation>
    <dataValidation type="date" allowBlank="1" showInputMessage="1" showErrorMessage="1" errorTitle="Must Enter a Date" error="Must Enter a Date in format xx-xx-xxxx" sqref="C10 G12 C12" xr:uid="{00000000-0002-0000-2500-00000B000000}">
      <formula1>37987</formula1>
      <formula2>73050</formula2>
    </dataValidation>
    <dataValidation type="whole" allowBlank="1" showInputMessage="1" showErrorMessage="1" errorTitle="Error - Must Input a Number" error="Error - Must Input a Number from 1 to 500" sqref="E17:H31" xr:uid="{00000000-0002-0000-25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5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5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500-00000F000000}">
      <formula1>$C$118:$C$222</formula1>
    </dataValidation>
    <dataValidation allowBlank="1" showInputMessage="1" showErrorMessage="1" errorTitle="Must Enter a Number" error="Must Enter a Number from 0.1 to 250,000" sqref="F13:G13" xr:uid="{00000000-0002-0000-2500-000010000000}"/>
    <dataValidation allowBlank="1" showInputMessage="1" showErrorMessage="1" errorTitle="Choose from the Drop Down List" error="You must choose a Factory from the Drop Down list." sqref="G6:I6" xr:uid="{00000000-0002-0000-2500-000011000000}"/>
    <dataValidation allowBlank="1" showInputMessage="1" showErrorMessage="1" errorTitle="Choose from the Drop Down List" error="You must choose a Tannery from the Drop Down list." sqref="K6:M6" xr:uid="{00000000-0002-0000-2500-000012000000}"/>
    <dataValidation allowBlank="1" showInputMessage="1" showErrorMessage="1" errorTitle="Must Enter a Number" error="Must Enter a Number from 1 to 10,000" sqref="C13:D13" xr:uid="{00000000-0002-0000-2500-000013000000}"/>
    <dataValidation type="date" operator="greaterThanOrEqual" allowBlank="1" showInputMessage="1" showErrorMessage="1" error="Must Enter a Valid Date" sqref="B81:C81" xr:uid="{00000000-0002-0000-25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147" priority="8">
      <formula>C9=""</formula>
    </cfRule>
  </conditionalFormatting>
  <conditionalFormatting sqref="D81">
    <cfRule type="expression" dxfId="146" priority="3">
      <formula>C10=""</formula>
    </cfRule>
  </conditionalFormatting>
  <conditionalFormatting sqref="C89:J94">
    <cfRule type="notContainsBlanks" dxfId="145" priority="1">
      <formula>LEN(TRIM(C89))&gt;0</formula>
    </cfRule>
    <cfRule type="expression" dxfId="144"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600-000000000000}">
      <formula1>+L81&lt;=H78+H55</formula1>
    </dataValidation>
    <dataValidation type="date" allowBlank="1" showInputMessage="1" showErrorMessage="1" error="Must Enter a Valid Date" sqref="C14:D14" xr:uid="{00000000-0002-0000-2600-000001000000}">
      <formula1>X6</formula1>
      <formula2>X7</formula2>
    </dataValidation>
    <dataValidation type="whole" allowBlank="1" showInputMessage="1" showErrorMessage="1" errorTitle="Error - Input must be a Number" error="Must Input a Number from 1 to 10,000" sqref="D40:F47" xr:uid="{00000000-0002-0000-2600-000002000000}">
      <formula1>1</formula1>
      <formula2>10000</formula2>
    </dataValidation>
    <dataValidation type="decimal" allowBlank="1" showInputMessage="1" showErrorMessage="1" errorTitle="Error - Input must be a Number" error="Input must be a number from 0.1 to 250,000_x000a_" sqref="G40:G47" xr:uid="{00000000-0002-0000-2600-000003000000}">
      <formula1>0.1</formula1>
      <formula2>250000</formula2>
    </dataValidation>
    <dataValidation type="whole" allowBlank="1" showInputMessage="1" showErrorMessage="1" errorTitle="Error - Input must be a Number" error="Input must be a number from 1 to 10,000" sqref="E58:F75" xr:uid="{00000000-0002-0000-2600-000004000000}">
      <formula1>1</formula1>
      <formula2>10000</formula2>
    </dataValidation>
    <dataValidation type="decimal" allowBlank="1" showInputMessage="1" showErrorMessage="1" errorTitle="Error - Input must be a number" error="Input must be a number from 0.1 to 250,000" sqref="G58:G75" xr:uid="{00000000-0002-0000-26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6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600-000007000000}">
      <formula1>1</formula1>
      <formula2>20</formula2>
    </dataValidation>
    <dataValidation type="list" allowBlank="1" showInputMessage="1" showErrorMessage="1" sqref="E34" xr:uid="{00000000-0002-0000-2600-000008000000}">
      <formula1>"Yes, No"</formula1>
    </dataValidation>
    <dataValidation type="list" allowBlank="1" showInputMessage="1" showErrorMessage="1" sqref="G32 B32" xr:uid="{00000000-0002-0000-2600-000009000000}">
      <formula1>"No, Yes"</formula1>
    </dataValidation>
    <dataValidation type="decimal" allowBlank="1" showInputMessage="1" showErrorMessage="1" errorTitle="Must Enter a Number" error="Must Enter a Number from 0.1 to 250,000" sqref="G10:I10" xr:uid="{00000000-0002-0000-2600-00000A000000}">
      <formula1>0.1</formula1>
      <formula2>250000</formula2>
    </dataValidation>
    <dataValidation type="date" allowBlank="1" showInputMessage="1" showErrorMessage="1" errorTitle="Must Enter a Date" error="Must Enter a Date in format xx-xx-xxxx" sqref="C10 G12 C12" xr:uid="{00000000-0002-0000-2600-00000B000000}">
      <formula1>37987</formula1>
      <formula2>73050</formula2>
    </dataValidation>
    <dataValidation type="whole" allowBlank="1" showInputMessage="1" showErrorMessage="1" errorTitle="Error - Must Input a Number" error="Error - Must Input a Number from 1 to 500" sqref="E17:H31" xr:uid="{00000000-0002-0000-26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6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6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600-00000F000000}">
      <formula1>$C$118:$C$222</formula1>
    </dataValidation>
    <dataValidation allowBlank="1" showInputMessage="1" showErrorMessage="1" errorTitle="Must Enter a Number" error="Must Enter a Number from 0.1 to 250,000" sqref="F13:G13" xr:uid="{00000000-0002-0000-2600-000010000000}"/>
    <dataValidation allowBlank="1" showInputMessage="1" showErrorMessage="1" errorTitle="Choose from the Drop Down List" error="You must choose a Factory from the Drop Down list." sqref="G6:I6" xr:uid="{00000000-0002-0000-2600-000011000000}"/>
    <dataValidation allowBlank="1" showInputMessage="1" showErrorMessage="1" errorTitle="Choose from the Drop Down List" error="You must choose a Tannery from the Drop Down list." sqref="K6:M6" xr:uid="{00000000-0002-0000-2600-000012000000}"/>
    <dataValidation allowBlank="1" showInputMessage="1" showErrorMessage="1" errorTitle="Must Enter a Number" error="Must Enter a Number from 1 to 10,000" sqref="C13:D13" xr:uid="{00000000-0002-0000-2600-000013000000}"/>
    <dataValidation type="date" operator="greaterThanOrEqual" allowBlank="1" showInputMessage="1" showErrorMessage="1" error="Must Enter a Valid Date" sqref="B81:C81" xr:uid="{00000000-0002-0000-26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8">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43" priority="8">
      <formula>C9=""</formula>
    </cfRule>
  </conditionalFormatting>
  <conditionalFormatting sqref="D81">
    <cfRule type="expression" dxfId="142" priority="3">
      <formula>C10=""</formula>
    </cfRule>
  </conditionalFormatting>
  <conditionalFormatting sqref="C89:J94">
    <cfRule type="notContainsBlanks" dxfId="141" priority="1">
      <formula>LEN(TRIM(C89))&gt;0</formula>
    </cfRule>
    <cfRule type="expression" dxfId="140"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700-000000000000}">
      <formula1>+L81&lt;=H78+H55</formula1>
    </dataValidation>
    <dataValidation type="date" allowBlank="1" showInputMessage="1" showErrorMessage="1" error="Must Enter a Valid Date" sqref="C14:D14" xr:uid="{00000000-0002-0000-2700-000001000000}">
      <formula1>X6</formula1>
      <formula2>X7</formula2>
    </dataValidation>
    <dataValidation type="whole" allowBlank="1" showInputMessage="1" showErrorMessage="1" errorTitle="Error - Input must be a Number" error="Must Input a Number from 1 to 10,000" sqref="D40:F47" xr:uid="{00000000-0002-0000-2700-000002000000}">
      <formula1>1</formula1>
      <formula2>10000</formula2>
    </dataValidation>
    <dataValidation type="decimal" allowBlank="1" showInputMessage="1" showErrorMessage="1" errorTitle="Error - Input must be a Number" error="Input must be a number from 0.1 to 250,000_x000a_" sqref="G40:G47" xr:uid="{00000000-0002-0000-2700-000003000000}">
      <formula1>0.1</formula1>
      <formula2>250000</formula2>
    </dataValidation>
    <dataValidation type="whole" allowBlank="1" showInputMessage="1" showErrorMessage="1" errorTitle="Error - Input must be a Number" error="Input must be a number from 1 to 10,000" sqref="E58:F75" xr:uid="{00000000-0002-0000-2700-000004000000}">
      <formula1>1</formula1>
      <formula2>10000</formula2>
    </dataValidation>
    <dataValidation type="decimal" allowBlank="1" showInputMessage="1" showErrorMessage="1" errorTitle="Error - Input must be a number" error="Input must be a number from 0.1 to 250,000" sqref="G58:G75" xr:uid="{00000000-0002-0000-27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7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700-000007000000}">
      <formula1>1</formula1>
      <formula2>20</formula2>
    </dataValidation>
    <dataValidation type="list" allowBlank="1" showInputMessage="1" showErrorMessage="1" sqref="E34" xr:uid="{00000000-0002-0000-2700-000008000000}">
      <formula1>"Yes, No"</formula1>
    </dataValidation>
    <dataValidation type="list" allowBlank="1" showInputMessage="1" showErrorMessage="1" sqref="G32 B32" xr:uid="{00000000-0002-0000-2700-000009000000}">
      <formula1>"No, Yes"</formula1>
    </dataValidation>
    <dataValidation type="decimal" allowBlank="1" showInputMessage="1" showErrorMessage="1" errorTitle="Must Enter a Number" error="Must Enter a Number from 0.1 to 250,000" sqref="G10:I10" xr:uid="{00000000-0002-0000-2700-00000A000000}">
      <formula1>0.1</formula1>
      <formula2>250000</formula2>
    </dataValidation>
    <dataValidation type="date" allowBlank="1" showInputMessage="1" showErrorMessage="1" errorTitle="Must Enter a Date" error="Must Enter a Date in format xx-xx-xxxx" sqref="C10 G12 C12" xr:uid="{00000000-0002-0000-2700-00000B000000}">
      <formula1>37987</formula1>
      <formula2>73050</formula2>
    </dataValidation>
    <dataValidation type="whole" allowBlank="1" showInputMessage="1" showErrorMessage="1" errorTitle="Error - Must Input a Number" error="Error - Must Input a Number from 1 to 500" sqref="E17:H31" xr:uid="{00000000-0002-0000-27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7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7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700-00000F000000}">
      <formula1>$C$118:$C$222</formula1>
    </dataValidation>
    <dataValidation allowBlank="1" showInputMessage="1" showErrorMessage="1" errorTitle="Must Enter a Number" error="Must Enter a Number from 0.1 to 250,000" sqref="F13:G13" xr:uid="{00000000-0002-0000-2700-000010000000}"/>
    <dataValidation allowBlank="1" showInputMessage="1" showErrorMessage="1" errorTitle="Choose from the Drop Down List" error="You must choose a Factory from the Drop Down list." sqref="G6:I6" xr:uid="{00000000-0002-0000-2700-000011000000}"/>
    <dataValidation allowBlank="1" showInputMessage="1" showErrorMessage="1" errorTitle="Choose from the Drop Down List" error="You must choose a Tannery from the Drop Down list." sqref="K6:M6" xr:uid="{00000000-0002-0000-2700-000012000000}"/>
    <dataValidation allowBlank="1" showInputMessage="1" showErrorMessage="1" errorTitle="Must Enter a Number" error="Must Enter a Number from 1 to 10,000" sqref="C13:D13" xr:uid="{00000000-0002-0000-2700-000013000000}"/>
    <dataValidation type="date" operator="greaterThanOrEqual" allowBlank="1" showInputMessage="1" showErrorMessage="1" error="Must Enter a Valid Date" sqref="B81:C81" xr:uid="{00000000-0002-0000-27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9">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139" priority="8">
      <formula>C9=""</formula>
    </cfRule>
  </conditionalFormatting>
  <conditionalFormatting sqref="D81">
    <cfRule type="expression" dxfId="138" priority="3">
      <formula>C10=""</formula>
    </cfRule>
  </conditionalFormatting>
  <conditionalFormatting sqref="C89:J94">
    <cfRule type="notContainsBlanks" dxfId="137" priority="1">
      <formula>LEN(TRIM(C89))&gt;0</formula>
    </cfRule>
    <cfRule type="expression" dxfId="136"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800-000000000000}">
      <formula1>+L81&lt;=H78+H55</formula1>
    </dataValidation>
    <dataValidation type="date" allowBlank="1" showInputMessage="1" showErrorMessage="1" error="Must Enter a Valid Date" sqref="C14:D14" xr:uid="{00000000-0002-0000-2800-000001000000}">
      <formula1>X6</formula1>
      <formula2>X7</formula2>
    </dataValidation>
    <dataValidation type="whole" allowBlank="1" showInputMessage="1" showErrorMessage="1" errorTitle="Error - Input must be a Number" error="Must Input a Number from 1 to 10,000" sqref="D40:F47" xr:uid="{00000000-0002-0000-2800-000002000000}">
      <formula1>1</formula1>
      <formula2>10000</formula2>
    </dataValidation>
    <dataValidation type="decimal" allowBlank="1" showInputMessage="1" showErrorMessage="1" errorTitle="Error - Input must be a Number" error="Input must be a number from 0.1 to 250,000_x000a_" sqref="G40:G47" xr:uid="{00000000-0002-0000-2800-000003000000}">
      <formula1>0.1</formula1>
      <formula2>250000</formula2>
    </dataValidation>
    <dataValidation type="whole" allowBlank="1" showInputMessage="1" showErrorMessage="1" errorTitle="Error - Input must be a Number" error="Input must be a number from 1 to 10,000" sqref="E58:F75" xr:uid="{00000000-0002-0000-2800-000004000000}">
      <formula1>1</formula1>
      <formula2>10000</formula2>
    </dataValidation>
    <dataValidation type="decimal" allowBlank="1" showInputMessage="1" showErrorMessage="1" errorTitle="Error - Input must be a number" error="Input must be a number from 0.1 to 250,000" sqref="G58:G75" xr:uid="{00000000-0002-0000-28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8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800-000007000000}">
      <formula1>1</formula1>
      <formula2>20</formula2>
    </dataValidation>
    <dataValidation type="list" allowBlank="1" showInputMessage="1" showErrorMessage="1" sqref="E34" xr:uid="{00000000-0002-0000-2800-000008000000}">
      <formula1>"Yes, No"</formula1>
    </dataValidation>
    <dataValidation type="list" allowBlank="1" showInputMessage="1" showErrorMessage="1" sqref="G32 B32" xr:uid="{00000000-0002-0000-2800-000009000000}">
      <formula1>"No, Yes"</formula1>
    </dataValidation>
    <dataValidation type="decimal" allowBlank="1" showInputMessage="1" showErrorMessage="1" errorTitle="Must Enter a Number" error="Must Enter a Number from 0.1 to 250,000" sqref="G10:I10" xr:uid="{00000000-0002-0000-2800-00000A000000}">
      <formula1>0.1</formula1>
      <formula2>250000</formula2>
    </dataValidation>
    <dataValidation type="date" allowBlank="1" showInputMessage="1" showErrorMessage="1" errorTitle="Must Enter a Date" error="Must Enter a Date in format xx-xx-xxxx" sqref="C10 G12 C12" xr:uid="{00000000-0002-0000-2800-00000B000000}">
      <formula1>37987</formula1>
      <formula2>73050</formula2>
    </dataValidation>
    <dataValidation type="whole" allowBlank="1" showInputMessage="1" showErrorMessage="1" errorTitle="Error - Must Input a Number" error="Error - Must Input a Number from 1 to 500" sqref="E17:H31" xr:uid="{00000000-0002-0000-28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8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8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800-00000F000000}">
      <formula1>$C$118:$C$222</formula1>
    </dataValidation>
    <dataValidation allowBlank="1" showInputMessage="1" showErrorMessage="1" errorTitle="Must Enter a Number" error="Must Enter a Number from 0.1 to 250,000" sqref="F13:G13" xr:uid="{00000000-0002-0000-2800-000010000000}"/>
    <dataValidation allowBlank="1" showInputMessage="1" showErrorMessage="1" errorTitle="Choose from the Drop Down List" error="You must choose a Factory from the Drop Down list." sqref="G6:I6" xr:uid="{00000000-0002-0000-2800-000011000000}"/>
    <dataValidation allowBlank="1" showInputMessage="1" showErrorMessage="1" errorTitle="Choose from the Drop Down List" error="You must choose a Tannery from the Drop Down list." sqref="K6:M6" xr:uid="{00000000-0002-0000-2800-000012000000}"/>
    <dataValidation allowBlank="1" showInputMessage="1" showErrorMessage="1" errorTitle="Must Enter a Number" error="Must Enter a Number from 1 to 10,000" sqref="C13:D13" xr:uid="{00000000-0002-0000-2800-000013000000}"/>
    <dataValidation type="date" operator="greaterThanOrEqual" allowBlank="1" showInputMessage="1" showErrorMessage="1" error="Must Enter a Valid Date" sqref="B81:C81" xr:uid="{00000000-0002-0000-28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35" priority="8">
      <formula>C9=""</formula>
    </cfRule>
  </conditionalFormatting>
  <conditionalFormatting sqref="D81">
    <cfRule type="expression" dxfId="134" priority="3">
      <formula>C10=""</formula>
    </cfRule>
  </conditionalFormatting>
  <conditionalFormatting sqref="C89:J94">
    <cfRule type="notContainsBlanks" dxfId="133" priority="1">
      <formula>LEN(TRIM(C89))&gt;0</formula>
    </cfRule>
    <cfRule type="expression" dxfId="132"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900-000000000000}">
      <formula1>+L81&lt;=H78+H55</formula1>
    </dataValidation>
    <dataValidation type="date" allowBlank="1" showInputMessage="1" showErrorMessage="1" error="Must Enter a Valid Date" sqref="C14:D14" xr:uid="{00000000-0002-0000-2900-000001000000}">
      <formula1>X6</formula1>
      <formula2>X7</formula2>
    </dataValidation>
    <dataValidation type="whole" allowBlank="1" showInputMessage="1" showErrorMessage="1" errorTitle="Error - Input must be a Number" error="Must Input a Number from 1 to 10,000" sqref="D40:F47" xr:uid="{00000000-0002-0000-2900-000002000000}">
      <formula1>1</formula1>
      <formula2>10000</formula2>
    </dataValidation>
    <dataValidation type="decimal" allowBlank="1" showInputMessage="1" showErrorMessage="1" errorTitle="Error - Input must be a Number" error="Input must be a number from 0.1 to 250,000_x000a_" sqref="G40:G47" xr:uid="{00000000-0002-0000-2900-000003000000}">
      <formula1>0.1</formula1>
      <formula2>250000</formula2>
    </dataValidation>
    <dataValidation type="whole" allowBlank="1" showInputMessage="1" showErrorMessage="1" errorTitle="Error - Input must be a Number" error="Input must be a number from 1 to 10,000" sqref="E58:F75" xr:uid="{00000000-0002-0000-2900-000004000000}">
      <formula1>1</formula1>
      <formula2>10000</formula2>
    </dataValidation>
    <dataValidation type="decimal" allowBlank="1" showInputMessage="1" showErrorMessage="1" errorTitle="Error - Input must be a number" error="Input must be a number from 0.1 to 250,000" sqref="G58:G75" xr:uid="{00000000-0002-0000-29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9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900-000007000000}">
      <formula1>1</formula1>
      <formula2>20</formula2>
    </dataValidation>
    <dataValidation type="list" allowBlank="1" showInputMessage="1" showErrorMessage="1" sqref="E34" xr:uid="{00000000-0002-0000-2900-000008000000}">
      <formula1>"Yes, No"</formula1>
    </dataValidation>
    <dataValidation type="list" allowBlank="1" showInputMessage="1" showErrorMessage="1" sqref="G32 B32" xr:uid="{00000000-0002-0000-2900-000009000000}">
      <formula1>"No, Yes"</formula1>
    </dataValidation>
    <dataValidation type="decimal" allowBlank="1" showInputMessage="1" showErrorMessage="1" errorTitle="Must Enter a Number" error="Must Enter a Number from 0.1 to 250,000" sqref="G10:I10" xr:uid="{00000000-0002-0000-2900-00000A000000}">
      <formula1>0.1</formula1>
      <formula2>250000</formula2>
    </dataValidation>
    <dataValidation type="date" allowBlank="1" showInputMessage="1" showErrorMessage="1" errorTitle="Must Enter a Date" error="Must Enter a Date in format xx-xx-xxxx" sqref="C10 G12 C12" xr:uid="{00000000-0002-0000-2900-00000B000000}">
      <formula1>37987</formula1>
      <formula2>73050</formula2>
    </dataValidation>
    <dataValidation type="whole" allowBlank="1" showInputMessage="1" showErrorMessage="1" errorTitle="Error - Must Input a Number" error="Error - Must Input a Number from 1 to 500" sqref="E17:H31" xr:uid="{00000000-0002-0000-29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9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9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900-00000F000000}">
      <formula1>$C$118:$C$222</formula1>
    </dataValidation>
    <dataValidation allowBlank="1" showInputMessage="1" showErrorMessage="1" errorTitle="Must Enter a Number" error="Must Enter a Number from 0.1 to 250,000" sqref="F13:G13" xr:uid="{00000000-0002-0000-2900-000010000000}"/>
    <dataValidation allowBlank="1" showInputMessage="1" showErrorMessage="1" errorTitle="Choose from the Drop Down List" error="You must choose a Factory from the Drop Down list." sqref="G6:I6" xr:uid="{00000000-0002-0000-2900-000011000000}"/>
    <dataValidation allowBlank="1" showInputMessage="1" showErrorMessage="1" errorTitle="Choose from the Drop Down List" error="You must choose a Tannery from the Drop Down list." sqref="K6:M6" xr:uid="{00000000-0002-0000-2900-000012000000}"/>
    <dataValidation allowBlank="1" showInputMessage="1" showErrorMessage="1" errorTitle="Must Enter a Number" error="Must Enter a Number from 1 to 10,000" sqref="C13:D13" xr:uid="{00000000-0002-0000-2900-000013000000}"/>
    <dataValidation type="date" operator="greaterThanOrEqual" allowBlank="1" showInputMessage="1" showErrorMessage="1" error="Must Enter a Valid Date" sqref="B81:C81" xr:uid="{00000000-0002-0000-29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1">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131" priority="8">
      <formula>C9=""</formula>
    </cfRule>
  </conditionalFormatting>
  <conditionalFormatting sqref="D81">
    <cfRule type="expression" dxfId="130" priority="3">
      <formula>C10=""</formula>
    </cfRule>
  </conditionalFormatting>
  <conditionalFormatting sqref="C89:J94">
    <cfRule type="notContainsBlanks" dxfId="129" priority="1">
      <formula>LEN(TRIM(C89))&gt;0</formula>
    </cfRule>
    <cfRule type="expression" dxfId="128"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A00-000000000000}">
      <formula1>+L81&lt;=H78+H55</formula1>
    </dataValidation>
    <dataValidation type="date" allowBlank="1" showInputMessage="1" showErrorMessage="1" error="Must Enter a Valid Date" sqref="C14:D14" xr:uid="{00000000-0002-0000-2A00-000001000000}">
      <formula1>X6</formula1>
      <formula2>X7</formula2>
    </dataValidation>
    <dataValidation type="whole" allowBlank="1" showInputMessage="1" showErrorMessage="1" errorTitle="Error - Input must be a Number" error="Must Input a Number from 1 to 10,000" sqref="D40:F47" xr:uid="{00000000-0002-0000-2A00-000002000000}">
      <formula1>1</formula1>
      <formula2>10000</formula2>
    </dataValidation>
    <dataValidation type="decimal" allowBlank="1" showInputMessage="1" showErrorMessage="1" errorTitle="Error - Input must be a Number" error="Input must be a number from 0.1 to 250,000_x000a_" sqref="G40:G47" xr:uid="{00000000-0002-0000-2A00-000003000000}">
      <formula1>0.1</formula1>
      <formula2>250000</formula2>
    </dataValidation>
    <dataValidation type="whole" allowBlank="1" showInputMessage="1" showErrorMessage="1" errorTitle="Error - Input must be a Number" error="Input must be a number from 1 to 10,000" sqref="E58:F75" xr:uid="{00000000-0002-0000-2A00-000004000000}">
      <formula1>1</formula1>
      <formula2>10000</formula2>
    </dataValidation>
    <dataValidation type="decimal" allowBlank="1" showInputMessage="1" showErrorMessage="1" errorTitle="Error - Input must be a number" error="Input must be a number from 0.1 to 250,000" sqref="G58:G75" xr:uid="{00000000-0002-0000-2A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A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A00-000007000000}">
      <formula1>1</formula1>
      <formula2>20</formula2>
    </dataValidation>
    <dataValidation type="list" allowBlank="1" showInputMessage="1" showErrorMessage="1" sqref="E34" xr:uid="{00000000-0002-0000-2A00-000008000000}">
      <formula1>"Yes, No"</formula1>
    </dataValidation>
    <dataValidation type="list" allowBlank="1" showInputMessage="1" showErrorMessage="1" sqref="G32 B32" xr:uid="{00000000-0002-0000-2A00-000009000000}">
      <formula1>"No, Yes"</formula1>
    </dataValidation>
    <dataValidation type="decimal" allowBlank="1" showInputMessage="1" showErrorMessage="1" errorTitle="Must Enter a Number" error="Must Enter a Number from 0.1 to 250,000" sqref="G10:I10" xr:uid="{00000000-0002-0000-2A00-00000A000000}">
      <formula1>0.1</formula1>
      <formula2>250000</formula2>
    </dataValidation>
    <dataValidation type="date" allowBlank="1" showInputMessage="1" showErrorMessage="1" errorTitle="Must Enter a Date" error="Must Enter a Date in format xx-xx-xxxx" sqref="C10 G12 C12" xr:uid="{00000000-0002-0000-2A00-00000B000000}">
      <formula1>37987</formula1>
      <formula2>73050</formula2>
    </dataValidation>
    <dataValidation type="whole" allowBlank="1" showInputMessage="1" showErrorMessage="1" errorTitle="Error - Must Input a Number" error="Error - Must Input a Number from 1 to 500" sqref="E17:H31" xr:uid="{00000000-0002-0000-2A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A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A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A00-00000F000000}">
      <formula1>$C$118:$C$222</formula1>
    </dataValidation>
    <dataValidation allowBlank="1" showInputMessage="1" showErrorMessage="1" errorTitle="Must Enter a Number" error="Must Enter a Number from 0.1 to 250,000" sqref="F13:G13" xr:uid="{00000000-0002-0000-2A00-000010000000}"/>
    <dataValidation allowBlank="1" showInputMessage="1" showErrorMessage="1" errorTitle="Choose from the Drop Down List" error="You must choose a Factory from the Drop Down list." sqref="G6:I6" xr:uid="{00000000-0002-0000-2A00-000011000000}"/>
    <dataValidation allowBlank="1" showInputMessage="1" showErrorMessage="1" errorTitle="Choose from the Drop Down List" error="You must choose a Tannery from the Drop Down list." sqref="K6:M6" xr:uid="{00000000-0002-0000-2A00-000012000000}"/>
    <dataValidation allowBlank="1" showInputMessage="1" showErrorMessage="1" errorTitle="Must Enter a Number" error="Must Enter a Number from 1 to 10,000" sqref="C13:D13" xr:uid="{00000000-0002-0000-2A00-000013000000}"/>
    <dataValidation type="date" operator="greaterThanOrEqual" allowBlank="1" showInputMessage="1" showErrorMessage="1" error="Must Enter a Valid Date" sqref="B81:C81" xr:uid="{00000000-0002-0000-2A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2">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27" priority="8">
      <formula>C9=""</formula>
    </cfRule>
  </conditionalFormatting>
  <conditionalFormatting sqref="D81">
    <cfRule type="expression" dxfId="126" priority="3">
      <formula>C10=""</formula>
    </cfRule>
  </conditionalFormatting>
  <conditionalFormatting sqref="C89:J94">
    <cfRule type="notContainsBlanks" dxfId="125" priority="1">
      <formula>LEN(TRIM(C89))&gt;0</formula>
    </cfRule>
    <cfRule type="expression" dxfId="124" priority="2">
      <formula>$E$34="Yes"</formula>
    </cfRule>
  </conditionalFormatting>
  <dataValidations disablePrompts="1" count="21">
    <dataValidation type="custom" allowBlank="1" showInputMessage="1" showErrorMessage="1" errorTitle="Error:  Input &gt; Compensation" error="Number must be less than or equal to total sq. ft. to compensate" sqref="L81:M81" xr:uid="{00000000-0002-0000-2B00-000000000000}">
      <formula1>+L81&lt;=H78+H55</formula1>
    </dataValidation>
    <dataValidation type="date" allowBlank="1" showInputMessage="1" showErrorMessage="1" error="Must Enter a Valid Date" sqref="C14:D14" xr:uid="{00000000-0002-0000-2B00-000001000000}">
      <formula1>X6</formula1>
      <formula2>X7</formula2>
    </dataValidation>
    <dataValidation type="whole" allowBlank="1" showInputMessage="1" showErrorMessage="1" errorTitle="Error - Input must be a Number" error="Must Input a Number from 1 to 10,000" sqref="D40:F47" xr:uid="{00000000-0002-0000-2B00-000002000000}">
      <formula1>1</formula1>
      <formula2>10000</formula2>
    </dataValidation>
    <dataValidation type="decimal" allowBlank="1" showInputMessage="1" showErrorMessage="1" errorTitle="Error - Input must be a Number" error="Input must be a number from 0.1 to 250,000_x000a_" sqref="G40:G47" xr:uid="{00000000-0002-0000-2B00-000003000000}">
      <formula1>0.1</formula1>
      <formula2>250000</formula2>
    </dataValidation>
    <dataValidation type="whole" allowBlank="1" showInputMessage="1" showErrorMessage="1" errorTitle="Error - Input must be a Number" error="Input must be a number from 1 to 10,000" sqref="E58:F75" xr:uid="{00000000-0002-0000-2B00-000004000000}">
      <formula1>1</formula1>
      <formula2>10000</formula2>
    </dataValidation>
    <dataValidation type="decimal" allowBlank="1" showInputMessage="1" showErrorMessage="1" errorTitle="Error - Input must be a number" error="Input must be a number from 0.1 to 250,000" sqref="G58:G75" xr:uid="{00000000-0002-0000-2B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B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B00-000007000000}">
      <formula1>1</formula1>
      <formula2>20</formula2>
    </dataValidation>
    <dataValidation type="list" allowBlank="1" showInputMessage="1" showErrorMessage="1" sqref="E34" xr:uid="{00000000-0002-0000-2B00-000008000000}">
      <formula1>"Yes, No"</formula1>
    </dataValidation>
    <dataValidation type="list" allowBlank="1" showInputMessage="1" showErrorMessage="1" sqref="G32 B32" xr:uid="{00000000-0002-0000-2B00-000009000000}">
      <formula1>"No, Yes"</formula1>
    </dataValidation>
    <dataValidation type="decimal" allowBlank="1" showInputMessage="1" showErrorMessage="1" errorTitle="Must Enter a Number" error="Must Enter a Number from 0.1 to 250,000" sqref="G10:I10" xr:uid="{00000000-0002-0000-2B00-00000A000000}">
      <formula1>0.1</formula1>
      <formula2>250000</formula2>
    </dataValidation>
    <dataValidation type="date" allowBlank="1" showInputMessage="1" showErrorMessage="1" errorTitle="Must Enter a Date" error="Must Enter a Date in format xx-xx-xxxx" sqref="C10 G12 C12" xr:uid="{00000000-0002-0000-2B00-00000B000000}">
      <formula1>37987</formula1>
      <formula2>73050</formula2>
    </dataValidation>
    <dataValidation type="whole" allowBlank="1" showInputMessage="1" showErrorMessage="1" errorTitle="Error - Must Input a Number" error="Error - Must Input a Number from 1 to 500" sqref="E17:H31" xr:uid="{00000000-0002-0000-2B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B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B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B00-00000F000000}">
      <formula1>$C$118:$C$222</formula1>
    </dataValidation>
    <dataValidation allowBlank="1" showInputMessage="1" showErrorMessage="1" errorTitle="Must Enter a Number" error="Must Enter a Number from 0.1 to 250,000" sqref="F13:G13" xr:uid="{00000000-0002-0000-2B00-000010000000}"/>
    <dataValidation allowBlank="1" showInputMessage="1" showErrorMessage="1" errorTitle="Choose from the Drop Down List" error="You must choose a Factory from the Drop Down list." sqref="G6:I6" xr:uid="{00000000-0002-0000-2B00-000011000000}"/>
    <dataValidation allowBlank="1" showInputMessage="1" showErrorMessage="1" errorTitle="Choose from the Drop Down List" error="You must choose a Tannery from the Drop Down list." sqref="K6:M6" xr:uid="{00000000-0002-0000-2B00-000012000000}"/>
    <dataValidation allowBlank="1" showInputMessage="1" showErrorMessage="1" errorTitle="Must Enter a Number" error="Must Enter a Number from 1 to 10,000" sqref="C13:D13" xr:uid="{00000000-0002-0000-2B00-000013000000}"/>
    <dataValidation type="date" operator="greaterThanOrEqual" allowBlank="1" showInputMessage="1" showErrorMessage="1" error="Must Enter a Valid Date" sqref="B81:C81" xr:uid="{00000000-0002-0000-2B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3">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123" priority="8">
      <formula>C9=""</formula>
    </cfRule>
  </conditionalFormatting>
  <conditionalFormatting sqref="D81">
    <cfRule type="expression" dxfId="122" priority="3">
      <formula>C10=""</formula>
    </cfRule>
  </conditionalFormatting>
  <conditionalFormatting sqref="C89:J94">
    <cfRule type="notContainsBlanks" dxfId="121" priority="1">
      <formula>LEN(TRIM(C89))&gt;0</formula>
    </cfRule>
    <cfRule type="expression" dxfId="120"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C00-000000000000}">
      <formula1>+L81&lt;=H78+H55</formula1>
    </dataValidation>
    <dataValidation type="date" allowBlank="1" showInputMessage="1" showErrorMessage="1" error="Must Enter a Valid Date" sqref="C14:D14" xr:uid="{00000000-0002-0000-2C00-000001000000}">
      <formula1>X6</formula1>
      <formula2>X7</formula2>
    </dataValidation>
    <dataValidation type="whole" allowBlank="1" showInputMessage="1" showErrorMessage="1" errorTitle="Error - Input must be a Number" error="Must Input a Number from 1 to 10,000" sqref="D40:F47" xr:uid="{00000000-0002-0000-2C00-000002000000}">
      <formula1>1</formula1>
      <formula2>10000</formula2>
    </dataValidation>
    <dataValidation type="decimal" allowBlank="1" showInputMessage="1" showErrorMessage="1" errorTitle="Error - Input must be a Number" error="Input must be a number from 0.1 to 250,000_x000a_" sqref="G40:G47" xr:uid="{00000000-0002-0000-2C00-000003000000}">
      <formula1>0.1</formula1>
      <formula2>250000</formula2>
    </dataValidation>
    <dataValidation type="whole" allowBlank="1" showInputMessage="1" showErrorMessage="1" errorTitle="Error - Input must be a Number" error="Input must be a number from 1 to 10,000" sqref="E58:F75" xr:uid="{00000000-0002-0000-2C00-000004000000}">
      <formula1>1</formula1>
      <formula2>10000</formula2>
    </dataValidation>
    <dataValidation type="decimal" allowBlank="1" showInputMessage="1" showErrorMessage="1" errorTitle="Error - Input must be a number" error="Input must be a number from 0.1 to 250,000" sqref="G58:G75" xr:uid="{00000000-0002-0000-2C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C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C00-000007000000}">
      <formula1>1</formula1>
      <formula2>20</formula2>
    </dataValidation>
    <dataValidation type="list" allowBlank="1" showInputMessage="1" showErrorMessage="1" sqref="E34" xr:uid="{00000000-0002-0000-2C00-000008000000}">
      <formula1>"Yes, No"</formula1>
    </dataValidation>
    <dataValidation type="list" allowBlank="1" showInputMessage="1" showErrorMessage="1" sqref="G32 B32" xr:uid="{00000000-0002-0000-2C00-000009000000}">
      <formula1>"No, Yes"</formula1>
    </dataValidation>
    <dataValidation type="decimal" allowBlank="1" showInputMessage="1" showErrorMessage="1" errorTitle="Must Enter a Number" error="Must Enter a Number from 0.1 to 250,000" sqref="G10:I10" xr:uid="{00000000-0002-0000-2C00-00000A000000}">
      <formula1>0.1</formula1>
      <formula2>250000</formula2>
    </dataValidation>
    <dataValidation type="date" allowBlank="1" showInputMessage="1" showErrorMessage="1" errorTitle="Must Enter a Date" error="Must Enter a Date in format xx-xx-xxxx" sqref="C10 G12 C12" xr:uid="{00000000-0002-0000-2C00-00000B000000}">
      <formula1>37987</formula1>
      <formula2>73050</formula2>
    </dataValidation>
    <dataValidation type="whole" allowBlank="1" showInputMessage="1" showErrorMessage="1" errorTitle="Error - Must Input a Number" error="Error - Must Input a Number from 1 to 500" sqref="E17:H31" xr:uid="{00000000-0002-0000-2C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C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C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C00-00000F000000}">
      <formula1>$C$118:$C$222</formula1>
    </dataValidation>
    <dataValidation allowBlank="1" showInputMessage="1" showErrorMessage="1" errorTitle="Must Enter a Number" error="Must Enter a Number from 0.1 to 250,000" sqref="F13:G13" xr:uid="{00000000-0002-0000-2C00-000010000000}"/>
    <dataValidation allowBlank="1" showInputMessage="1" showErrorMessage="1" errorTitle="Choose from the Drop Down List" error="You must choose a Factory from the Drop Down list." sqref="G6:I6" xr:uid="{00000000-0002-0000-2C00-000011000000}"/>
    <dataValidation allowBlank="1" showInputMessage="1" showErrorMessage="1" errorTitle="Choose from the Drop Down List" error="You must choose a Tannery from the Drop Down list." sqref="K6:M6" xr:uid="{00000000-0002-0000-2C00-000012000000}"/>
    <dataValidation allowBlank="1" showInputMessage="1" showErrorMessage="1" errorTitle="Must Enter a Number" error="Must Enter a Number from 1 to 10,000" sqref="C13:D13" xr:uid="{00000000-0002-0000-2C00-000013000000}"/>
    <dataValidation type="date" operator="greaterThanOrEqual" allowBlank="1" showInputMessage="1" showErrorMessage="1" error="Must Enter a Valid Date" sqref="B81:C81" xr:uid="{00000000-0002-0000-2C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72">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19" priority="8">
      <formula>C9=""</formula>
    </cfRule>
  </conditionalFormatting>
  <conditionalFormatting sqref="D81">
    <cfRule type="expression" dxfId="118" priority="3">
      <formula>C10=""</formula>
    </cfRule>
  </conditionalFormatting>
  <conditionalFormatting sqref="C89:J94">
    <cfRule type="notContainsBlanks" dxfId="117" priority="1">
      <formula>LEN(TRIM(C89))&gt;0</formula>
    </cfRule>
    <cfRule type="expression" dxfId="116"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D00-000000000000}">
      <formula1>+L81&lt;=H78+H55</formula1>
    </dataValidation>
    <dataValidation type="date" allowBlank="1" showInputMessage="1" showErrorMessage="1" error="Must Enter a Valid Date" sqref="C14:D14" xr:uid="{00000000-0002-0000-2D00-000001000000}">
      <formula1>X6</formula1>
      <formula2>X7</formula2>
    </dataValidation>
    <dataValidation type="whole" allowBlank="1" showInputMessage="1" showErrorMessage="1" errorTitle="Error - Input must be a Number" error="Must Input a Number from 1 to 10,000" sqref="D40:F47" xr:uid="{00000000-0002-0000-2D00-000002000000}">
      <formula1>1</formula1>
      <formula2>10000</formula2>
    </dataValidation>
    <dataValidation type="decimal" allowBlank="1" showInputMessage="1" showErrorMessage="1" errorTitle="Error - Input must be a Number" error="Input must be a number from 0.1 to 250,000_x000a_" sqref="G40:G47" xr:uid="{00000000-0002-0000-2D00-000003000000}">
      <formula1>0.1</formula1>
      <formula2>250000</formula2>
    </dataValidation>
    <dataValidation type="whole" allowBlank="1" showInputMessage="1" showErrorMessage="1" errorTitle="Error - Input must be a Number" error="Input must be a number from 1 to 10,000" sqref="E58:F75" xr:uid="{00000000-0002-0000-2D00-000004000000}">
      <formula1>1</formula1>
      <formula2>10000</formula2>
    </dataValidation>
    <dataValidation type="decimal" allowBlank="1" showInputMessage="1" showErrorMessage="1" errorTitle="Error - Input must be a number" error="Input must be a number from 0.1 to 250,000" sqref="G58:G75" xr:uid="{00000000-0002-0000-2D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D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D00-000007000000}">
      <formula1>1</formula1>
      <formula2>20</formula2>
    </dataValidation>
    <dataValidation type="list" allowBlank="1" showInputMessage="1" showErrorMessage="1" sqref="E34" xr:uid="{00000000-0002-0000-2D00-000008000000}">
      <formula1>"Yes, No"</formula1>
    </dataValidation>
    <dataValidation type="list" allowBlank="1" showInputMessage="1" showErrorMessage="1" sqref="G32 B32" xr:uid="{00000000-0002-0000-2D00-000009000000}">
      <formula1>"No, Yes"</formula1>
    </dataValidation>
    <dataValidation type="decimal" allowBlank="1" showInputMessage="1" showErrorMessage="1" errorTitle="Must Enter a Number" error="Must Enter a Number from 0.1 to 250,000" sqref="G10:I10" xr:uid="{00000000-0002-0000-2D00-00000A000000}">
      <formula1>0.1</formula1>
      <formula2>250000</formula2>
    </dataValidation>
    <dataValidation type="date" allowBlank="1" showInputMessage="1" showErrorMessage="1" errorTitle="Must Enter a Date" error="Must Enter a Date in format xx-xx-xxxx" sqref="C10 G12 C12" xr:uid="{00000000-0002-0000-2D00-00000B000000}">
      <formula1>37987</formula1>
      <formula2>73050</formula2>
    </dataValidation>
    <dataValidation type="whole" allowBlank="1" showInputMessage="1" showErrorMessage="1" errorTitle="Error - Must Input a Number" error="Error - Must Input a Number from 1 to 500" sqref="E17:H31" xr:uid="{00000000-0002-0000-2D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D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D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D00-00000F000000}">
      <formula1>$C$118:$C$222</formula1>
    </dataValidation>
    <dataValidation allowBlank="1" showInputMessage="1" showErrorMessage="1" errorTitle="Must Enter a Number" error="Must Enter a Number from 0.1 to 250,000" sqref="F13:G13" xr:uid="{00000000-0002-0000-2D00-000010000000}"/>
    <dataValidation allowBlank="1" showInputMessage="1" showErrorMessage="1" errorTitle="Choose from the Drop Down List" error="You must choose a Factory from the Drop Down list." sqref="G6:I6" xr:uid="{00000000-0002-0000-2D00-000011000000}"/>
    <dataValidation allowBlank="1" showInputMessage="1" showErrorMessage="1" errorTitle="Choose from the Drop Down List" error="You must choose a Tannery from the Drop Down list." sqref="K6:M6" xr:uid="{00000000-0002-0000-2D00-000012000000}"/>
    <dataValidation allowBlank="1" showInputMessage="1" showErrorMessage="1" errorTitle="Must Enter a Number" error="Must Enter a Number from 1 to 10,000" sqref="C13:D13" xr:uid="{00000000-0002-0000-2D00-000013000000}"/>
    <dataValidation type="date" operator="greaterThanOrEqual" allowBlank="1" showInputMessage="1" showErrorMessage="1" error="Must Enter a Valid Date" sqref="B81:C81" xr:uid="{00000000-0002-0000-2D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15" priority="8">
      <formula>C9=""</formula>
    </cfRule>
  </conditionalFormatting>
  <conditionalFormatting sqref="D81">
    <cfRule type="expression" dxfId="114" priority="3">
      <formula>C10=""</formula>
    </cfRule>
  </conditionalFormatting>
  <conditionalFormatting sqref="C89:J94">
    <cfRule type="notContainsBlanks" dxfId="113" priority="1">
      <formula>LEN(TRIM(C89))&gt;0</formula>
    </cfRule>
    <cfRule type="expression" dxfId="112"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E00-000000000000}">
      <formula1>+L81&lt;=H78+H55</formula1>
    </dataValidation>
    <dataValidation type="date" allowBlank="1" showInputMessage="1" showErrorMessage="1" error="Must Enter a Valid Date" sqref="C14:D14" xr:uid="{00000000-0002-0000-2E00-000001000000}">
      <formula1>X6</formula1>
      <formula2>X7</formula2>
    </dataValidation>
    <dataValidation type="whole" allowBlank="1" showInputMessage="1" showErrorMessage="1" errorTitle="Error - Input must be a Number" error="Must Input a Number from 1 to 10,000" sqref="D40:F47" xr:uid="{00000000-0002-0000-2E00-000002000000}">
      <formula1>1</formula1>
      <formula2>10000</formula2>
    </dataValidation>
    <dataValidation type="decimal" allowBlank="1" showInputMessage="1" showErrorMessage="1" errorTitle="Error - Input must be a Number" error="Input must be a number from 0.1 to 250,000_x000a_" sqref="G40:G47" xr:uid="{00000000-0002-0000-2E00-000003000000}">
      <formula1>0.1</formula1>
      <formula2>250000</formula2>
    </dataValidation>
    <dataValidation type="whole" allowBlank="1" showInputMessage="1" showErrorMessage="1" errorTitle="Error - Input must be a Number" error="Input must be a number from 1 to 10,000" sqref="E58:F75" xr:uid="{00000000-0002-0000-2E00-000004000000}">
      <formula1>1</formula1>
      <formula2>10000</formula2>
    </dataValidation>
    <dataValidation type="decimal" allowBlank="1" showInputMessage="1" showErrorMessage="1" errorTitle="Error - Input must be a number" error="Input must be a number from 0.1 to 250,000" sqref="G58:G75" xr:uid="{00000000-0002-0000-2E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E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E00-000007000000}">
      <formula1>1</formula1>
      <formula2>20</formula2>
    </dataValidation>
    <dataValidation type="list" allowBlank="1" showInputMessage="1" showErrorMessage="1" sqref="E34" xr:uid="{00000000-0002-0000-2E00-000008000000}">
      <formula1>"Yes, No"</formula1>
    </dataValidation>
    <dataValidation type="list" allowBlank="1" showInputMessage="1" showErrorMessage="1" sqref="G32 B32" xr:uid="{00000000-0002-0000-2E00-000009000000}">
      <formula1>"No, Yes"</formula1>
    </dataValidation>
    <dataValidation type="decimal" allowBlank="1" showInputMessage="1" showErrorMessage="1" errorTitle="Must Enter a Number" error="Must Enter a Number from 0.1 to 250,000" sqref="G10:I10" xr:uid="{00000000-0002-0000-2E00-00000A000000}">
      <formula1>0.1</formula1>
      <formula2>250000</formula2>
    </dataValidation>
    <dataValidation type="date" allowBlank="1" showInputMessage="1" showErrorMessage="1" errorTitle="Must Enter a Date" error="Must Enter a Date in format xx-xx-xxxx" sqref="C10 G12 C12" xr:uid="{00000000-0002-0000-2E00-00000B000000}">
      <formula1>37987</formula1>
      <formula2>73050</formula2>
    </dataValidation>
    <dataValidation type="whole" allowBlank="1" showInputMessage="1" showErrorMessage="1" errorTitle="Error - Must Input a Number" error="Error - Must Input a Number from 1 to 500" sqref="E17:H31" xr:uid="{00000000-0002-0000-2E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E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E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E00-00000F000000}">
      <formula1>$C$118:$C$222</formula1>
    </dataValidation>
    <dataValidation allowBlank="1" showInputMessage="1" showErrorMessage="1" errorTitle="Must Enter a Number" error="Must Enter a Number from 0.1 to 250,000" sqref="F13:G13" xr:uid="{00000000-0002-0000-2E00-000010000000}"/>
    <dataValidation allowBlank="1" showInputMessage="1" showErrorMessage="1" errorTitle="Choose from the Drop Down List" error="You must choose a Factory from the Drop Down list." sqref="G6:I6" xr:uid="{00000000-0002-0000-2E00-000011000000}"/>
    <dataValidation allowBlank="1" showInputMessage="1" showErrorMessage="1" errorTitle="Choose from the Drop Down List" error="You must choose a Tannery from the Drop Down list." sqref="K6:M6" xr:uid="{00000000-0002-0000-2E00-000012000000}"/>
    <dataValidation allowBlank="1" showInputMessage="1" showErrorMessage="1" errorTitle="Must Enter a Number" error="Must Enter a Number from 1 to 10,000" sqref="C13:D13" xr:uid="{00000000-0002-0000-2E00-000013000000}"/>
    <dataValidation type="date" operator="greaterThanOrEqual" allowBlank="1" showInputMessage="1" showErrorMessage="1" error="Must Enter a Valid Date" sqref="B81:C81" xr:uid="{00000000-0002-0000-2E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111" priority="8">
      <formula>C9=""</formula>
    </cfRule>
  </conditionalFormatting>
  <conditionalFormatting sqref="D81">
    <cfRule type="expression" dxfId="110" priority="3">
      <formula>C10=""</formula>
    </cfRule>
  </conditionalFormatting>
  <conditionalFormatting sqref="C89:J94">
    <cfRule type="notContainsBlanks" dxfId="109" priority="1">
      <formula>LEN(TRIM(C89))&gt;0</formula>
    </cfRule>
    <cfRule type="expression" dxfId="108"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2F00-000000000000}">
      <formula1>+L81&lt;=H78+H55</formula1>
    </dataValidation>
    <dataValidation type="date" allowBlank="1" showInputMessage="1" showErrorMessage="1" error="Must Enter a Valid Date" sqref="C14:D14" xr:uid="{00000000-0002-0000-2F00-000001000000}">
      <formula1>X6</formula1>
      <formula2>X7</formula2>
    </dataValidation>
    <dataValidation type="whole" allowBlank="1" showInputMessage="1" showErrorMessage="1" errorTitle="Error - Input must be a Number" error="Must Input a Number from 1 to 10,000" sqref="D40:F47" xr:uid="{00000000-0002-0000-2F00-000002000000}">
      <formula1>1</formula1>
      <formula2>10000</formula2>
    </dataValidation>
    <dataValidation type="decimal" allowBlank="1" showInputMessage="1" showErrorMessage="1" errorTitle="Error - Input must be a Number" error="Input must be a number from 0.1 to 250,000_x000a_" sqref="G40:G47" xr:uid="{00000000-0002-0000-2F00-000003000000}">
      <formula1>0.1</formula1>
      <formula2>250000</formula2>
    </dataValidation>
    <dataValidation type="whole" allowBlank="1" showInputMessage="1" showErrorMessage="1" errorTitle="Error - Input must be a Number" error="Input must be a number from 1 to 10,000" sqref="E58:F75" xr:uid="{00000000-0002-0000-2F00-000004000000}">
      <formula1>1</formula1>
      <formula2>10000</formula2>
    </dataValidation>
    <dataValidation type="decimal" allowBlank="1" showInputMessage="1" showErrorMessage="1" errorTitle="Error - Input must be a number" error="Input must be a number from 0.1 to 250,000" sqref="G58:G75" xr:uid="{00000000-0002-0000-2F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2F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2F00-000007000000}">
      <formula1>1</formula1>
      <formula2>20</formula2>
    </dataValidation>
    <dataValidation type="list" allowBlank="1" showInputMessage="1" showErrorMessage="1" sqref="E34" xr:uid="{00000000-0002-0000-2F00-000008000000}">
      <formula1>"Yes, No"</formula1>
    </dataValidation>
    <dataValidation type="list" allowBlank="1" showInputMessage="1" showErrorMessage="1" sqref="G32 B32" xr:uid="{00000000-0002-0000-2F00-000009000000}">
      <formula1>"No, Yes"</formula1>
    </dataValidation>
    <dataValidation type="decimal" allowBlank="1" showInputMessage="1" showErrorMessage="1" errorTitle="Must Enter a Number" error="Must Enter a Number from 0.1 to 250,000" sqref="G10:I10" xr:uid="{00000000-0002-0000-2F00-00000A000000}">
      <formula1>0.1</formula1>
      <formula2>250000</formula2>
    </dataValidation>
    <dataValidation type="date" allowBlank="1" showInputMessage="1" showErrorMessage="1" errorTitle="Must Enter a Date" error="Must Enter a Date in format xx-xx-xxxx" sqref="C10 G12 C12" xr:uid="{00000000-0002-0000-2F00-00000B000000}">
      <formula1>37987</formula1>
      <formula2>73050</formula2>
    </dataValidation>
    <dataValidation type="whole" allowBlank="1" showInputMessage="1" showErrorMessage="1" errorTitle="Error - Must Input a Number" error="Error - Must Input a Number from 1 to 500" sqref="E17:H31" xr:uid="{00000000-0002-0000-2F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2F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2F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2F00-00000F000000}">
      <formula1>$C$118:$C$222</formula1>
    </dataValidation>
    <dataValidation allowBlank="1" showInputMessage="1" showErrorMessage="1" errorTitle="Must Enter a Number" error="Must Enter a Number from 0.1 to 250,000" sqref="F13:G13" xr:uid="{00000000-0002-0000-2F00-000010000000}"/>
    <dataValidation allowBlank="1" showInputMessage="1" showErrorMessage="1" errorTitle="Choose from the Drop Down List" error="You must choose a Factory from the Drop Down list." sqref="G6:I6" xr:uid="{00000000-0002-0000-2F00-000011000000}"/>
    <dataValidation allowBlank="1" showInputMessage="1" showErrorMessage="1" errorTitle="Choose from the Drop Down List" error="You must choose a Tannery from the Drop Down list." sqref="K6:M6" xr:uid="{00000000-0002-0000-2F00-000012000000}"/>
    <dataValidation allowBlank="1" showInputMessage="1" showErrorMessage="1" errorTitle="Must Enter a Number" error="Must Enter a Number from 1 to 10,000" sqref="C13:D13" xr:uid="{00000000-0002-0000-2F00-000013000000}"/>
    <dataValidation type="date" operator="greaterThanOrEqual" allowBlank="1" showInputMessage="1" showErrorMessage="1" error="Must Enter a Valid Date" sqref="B81:C81" xr:uid="{00000000-0002-0000-2F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07" priority="8">
      <formula>C9=""</formula>
    </cfRule>
  </conditionalFormatting>
  <conditionalFormatting sqref="D81">
    <cfRule type="expression" dxfId="106" priority="3">
      <formula>C10=""</formula>
    </cfRule>
  </conditionalFormatting>
  <conditionalFormatting sqref="C89:J94">
    <cfRule type="notContainsBlanks" dxfId="105" priority="1">
      <formula>LEN(TRIM(C89))&gt;0</formula>
    </cfRule>
    <cfRule type="expression" dxfId="104"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000-000000000000}">
      <formula1>+L81&lt;=H78+H55</formula1>
    </dataValidation>
    <dataValidation type="date" allowBlank="1" showInputMessage="1" showErrorMessage="1" error="Must Enter a Valid Date" sqref="C14:D14" xr:uid="{00000000-0002-0000-3000-000001000000}">
      <formula1>X6</formula1>
      <formula2>X7</formula2>
    </dataValidation>
    <dataValidation type="whole" allowBlank="1" showInputMessage="1" showErrorMessage="1" errorTitle="Error - Input must be a Number" error="Must Input a Number from 1 to 10,000" sqref="D40:F47" xr:uid="{00000000-0002-0000-3000-000002000000}">
      <formula1>1</formula1>
      <formula2>10000</formula2>
    </dataValidation>
    <dataValidation type="decimal" allowBlank="1" showInputMessage="1" showErrorMessage="1" errorTitle="Error - Input must be a Number" error="Input must be a number from 0.1 to 250,000_x000a_" sqref="G40:G47" xr:uid="{00000000-0002-0000-3000-000003000000}">
      <formula1>0.1</formula1>
      <formula2>250000</formula2>
    </dataValidation>
    <dataValidation type="whole" allowBlank="1" showInputMessage="1" showErrorMessage="1" errorTitle="Error - Input must be a Number" error="Input must be a number from 1 to 10,000" sqref="E58:F75" xr:uid="{00000000-0002-0000-3000-000004000000}">
      <formula1>1</formula1>
      <formula2>10000</formula2>
    </dataValidation>
    <dataValidation type="decimal" allowBlank="1" showInputMessage="1" showErrorMessage="1" errorTitle="Error - Input must be a number" error="Input must be a number from 0.1 to 250,000" sqref="G58:G75" xr:uid="{00000000-0002-0000-30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0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000-000007000000}">
      <formula1>1</formula1>
      <formula2>20</formula2>
    </dataValidation>
    <dataValidation type="list" allowBlank="1" showInputMessage="1" showErrorMessage="1" sqref="E34" xr:uid="{00000000-0002-0000-3000-000008000000}">
      <formula1>"Yes, No"</formula1>
    </dataValidation>
    <dataValidation type="list" allowBlank="1" showInputMessage="1" showErrorMessage="1" sqref="G32 B32" xr:uid="{00000000-0002-0000-3000-000009000000}">
      <formula1>"No, Yes"</formula1>
    </dataValidation>
    <dataValidation type="decimal" allowBlank="1" showInputMessage="1" showErrorMessage="1" errorTitle="Must Enter a Number" error="Must Enter a Number from 0.1 to 250,000" sqref="G10:I10" xr:uid="{00000000-0002-0000-3000-00000A000000}">
      <formula1>0.1</formula1>
      <formula2>250000</formula2>
    </dataValidation>
    <dataValidation type="date" allowBlank="1" showInputMessage="1" showErrorMessage="1" errorTitle="Must Enter a Date" error="Must Enter a Date in format xx-xx-xxxx" sqref="C10 G12 C12" xr:uid="{00000000-0002-0000-3000-00000B000000}">
      <formula1>37987</formula1>
      <formula2>73050</formula2>
    </dataValidation>
    <dataValidation type="whole" allowBlank="1" showInputMessage="1" showErrorMessage="1" errorTitle="Error - Must Input a Number" error="Error - Must Input a Number from 1 to 500" sqref="E17:H31" xr:uid="{00000000-0002-0000-30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0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0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000-00000F000000}">
      <formula1>$C$118:$C$222</formula1>
    </dataValidation>
    <dataValidation allowBlank="1" showInputMessage="1" showErrorMessage="1" errorTitle="Must Enter a Number" error="Must Enter a Number from 0.1 to 250,000" sqref="F13:G13" xr:uid="{00000000-0002-0000-3000-000010000000}"/>
    <dataValidation allowBlank="1" showInputMessage="1" showErrorMessage="1" errorTitle="Choose from the Drop Down List" error="You must choose a Factory from the Drop Down list." sqref="G6:I6" xr:uid="{00000000-0002-0000-3000-000011000000}"/>
    <dataValidation allowBlank="1" showInputMessage="1" showErrorMessage="1" errorTitle="Choose from the Drop Down List" error="You must choose a Tannery from the Drop Down list." sqref="K6:M6" xr:uid="{00000000-0002-0000-3000-000012000000}"/>
    <dataValidation allowBlank="1" showInputMessage="1" showErrorMessage="1" errorTitle="Must Enter a Number" error="Must Enter a Number from 1 to 10,000" sqref="C13:D13" xr:uid="{00000000-0002-0000-3000-000013000000}"/>
    <dataValidation type="date" operator="greaterThanOrEqual" allowBlank="1" showInputMessage="1" showErrorMessage="1" error="Must Enter a Valid Date" sqref="B81:C81" xr:uid="{00000000-0002-0000-30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7">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103" priority="8">
      <formula>C9=""</formula>
    </cfRule>
  </conditionalFormatting>
  <conditionalFormatting sqref="D81">
    <cfRule type="expression" dxfId="102" priority="3">
      <formula>C10=""</formula>
    </cfRule>
  </conditionalFormatting>
  <conditionalFormatting sqref="C89:J94">
    <cfRule type="notContainsBlanks" dxfId="101" priority="1">
      <formula>LEN(TRIM(C89))&gt;0</formula>
    </cfRule>
    <cfRule type="expression" dxfId="100"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100-000000000000}">
      <formula1>+L81&lt;=H78+H55</formula1>
    </dataValidation>
    <dataValidation type="date" allowBlank="1" showInputMessage="1" showErrorMessage="1" error="Must Enter a Valid Date" sqref="C14:D14" xr:uid="{00000000-0002-0000-3100-000001000000}">
      <formula1>X6</formula1>
      <formula2>X7</formula2>
    </dataValidation>
    <dataValidation type="whole" allowBlank="1" showInputMessage="1" showErrorMessage="1" errorTitle="Error - Input must be a Number" error="Must Input a Number from 1 to 10,000" sqref="D40:F47" xr:uid="{00000000-0002-0000-3100-000002000000}">
      <formula1>1</formula1>
      <formula2>10000</formula2>
    </dataValidation>
    <dataValidation type="decimal" allowBlank="1" showInputMessage="1" showErrorMessage="1" errorTitle="Error - Input must be a Number" error="Input must be a number from 0.1 to 250,000_x000a_" sqref="G40:G47" xr:uid="{00000000-0002-0000-3100-000003000000}">
      <formula1>0.1</formula1>
      <formula2>250000</formula2>
    </dataValidation>
    <dataValidation type="whole" allowBlank="1" showInputMessage="1" showErrorMessage="1" errorTitle="Error - Input must be a Number" error="Input must be a number from 1 to 10,000" sqref="E58:F75" xr:uid="{00000000-0002-0000-3100-000004000000}">
      <formula1>1</formula1>
      <formula2>10000</formula2>
    </dataValidation>
    <dataValidation type="decimal" allowBlank="1" showInputMessage="1" showErrorMessage="1" errorTitle="Error - Input must be a number" error="Input must be a number from 0.1 to 250,000" sqref="G58:G75" xr:uid="{00000000-0002-0000-31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1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100-000007000000}">
      <formula1>1</formula1>
      <formula2>20</formula2>
    </dataValidation>
    <dataValidation type="list" allowBlank="1" showInputMessage="1" showErrorMessage="1" sqref="E34" xr:uid="{00000000-0002-0000-3100-000008000000}">
      <formula1>"Yes, No"</formula1>
    </dataValidation>
    <dataValidation type="list" allowBlank="1" showInputMessage="1" showErrorMessage="1" sqref="G32 B32" xr:uid="{00000000-0002-0000-3100-000009000000}">
      <formula1>"No, Yes"</formula1>
    </dataValidation>
    <dataValidation type="decimal" allowBlank="1" showInputMessage="1" showErrorMessage="1" errorTitle="Must Enter a Number" error="Must Enter a Number from 0.1 to 250,000" sqref="G10:I10" xr:uid="{00000000-0002-0000-3100-00000A000000}">
      <formula1>0.1</formula1>
      <formula2>250000</formula2>
    </dataValidation>
    <dataValidation type="date" allowBlank="1" showInputMessage="1" showErrorMessage="1" errorTitle="Must Enter a Date" error="Must Enter a Date in format xx-xx-xxxx" sqref="C10 G12 C12" xr:uid="{00000000-0002-0000-3100-00000B000000}">
      <formula1>37987</formula1>
      <formula2>73050</formula2>
    </dataValidation>
    <dataValidation type="whole" allowBlank="1" showInputMessage="1" showErrorMessage="1" errorTitle="Error - Must Input a Number" error="Error - Must Input a Number from 1 to 500" sqref="E17:H31" xr:uid="{00000000-0002-0000-31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1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1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100-00000F000000}">
      <formula1>$C$118:$C$222</formula1>
    </dataValidation>
    <dataValidation allowBlank="1" showInputMessage="1" showErrorMessage="1" errorTitle="Must Enter a Number" error="Must Enter a Number from 0.1 to 250,000" sqref="F13:G13" xr:uid="{00000000-0002-0000-3100-000010000000}"/>
    <dataValidation allowBlank="1" showInputMessage="1" showErrorMessage="1" errorTitle="Choose from the Drop Down List" error="You must choose a Factory from the Drop Down list." sqref="G6:I6" xr:uid="{00000000-0002-0000-3100-000011000000}"/>
    <dataValidation allowBlank="1" showInputMessage="1" showErrorMessage="1" errorTitle="Choose from the Drop Down List" error="You must choose a Tannery from the Drop Down list." sqref="K6:M6" xr:uid="{00000000-0002-0000-3100-000012000000}"/>
    <dataValidation allowBlank="1" showInputMessage="1" showErrorMessage="1" errorTitle="Must Enter a Number" error="Must Enter a Number from 1 to 10,000" sqref="C13:D13" xr:uid="{00000000-0002-0000-3100-000013000000}"/>
    <dataValidation type="date" operator="greaterThanOrEqual" allowBlank="1" showInputMessage="1" showErrorMessage="1" error="Must Enter a Valid Date" sqref="B81:C81" xr:uid="{00000000-0002-0000-31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8">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99" priority="8">
      <formula>C9=""</formula>
    </cfRule>
  </conditionalFormatting>
  <conditionalFormatting sqref="D81">
    <cfRule type="expression" dxfId="98" priority="3">
      <formula>C10=""</formula>
    </cfRule>
  </conditionalFormatting>
  <conditionalFormatting sqref="C89:J94">
    <cfRule type="notContainsBlanks" dxfId="97" priority="1">
      <formula>LEN(TRIM(C89))&gt;0</formula>
    </cfRule>
    <cfRule type="expression" dxfId="96"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200-000000000000}">
      <formula1>+L81&lt;=H78+H55</formula1>
    </dataValidation>
    <dataValidation type="date" allowBlank="1" showInputMessage="1" showErrorMessage="1" error="Must Enter a Valid Date" sqref="C14:D14" xr:uid="{00000000-0002-0000-3200-000001000000}">
      <formula1>X6</formula1>
      <formula2>X7</formula2>
    </dataValidation>
    <dataValidation type="whole" allowBlank="1" showInputMessage="1" showErrorMessage="1" errorTitle="Error - Input must be a Number" error="Must Input a Number from 1 to 10,000" sqref="D40:F47" xr:uid="{00000000-0002-0000-3200-000002000000}">
      <formula1>1</formula1>
      <formula2>10000</formula2>
    </dataValidation>
    <dataValidation type="decimal" allowBlank="1" showInputMessage="1" showErrorMessage="1" errorTitle="Error - Input must be a Number" error="Input must be a number from 0.1 to 250,000_x000a_" sqref="G40:G47" xr:uid="{00000000-0002-0000-3200-000003000000}">
      <formula1>0.1</formula1>
      <formula2>250000</formula2>
    </dataValidation>
    <dataValidation type="whole" allowBlank="1" showInputMessage="1" showErrorMessage="1" errorTitle="Error - Input must be a Number" error="Input must be a number from 1 to 10,000" sqref="E58:F75" xr:uid="{00000000-0002-0000-3200-000004000000}">
      <formula1>1</formula1>
      <formula2>10000</formula2>
    </dataValidation>
    <dataValidation type="decimal" allowBlank="1" showInputMessage="1" showErrorMessage="1" errorTitle="Error - Input must be a number" error="Input must be a number from 0.1 to 250,000" sqref="G58:G75" xr:uid="{00000000-0002-0000-32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2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200-000007000000}">
      <formula1>1</formula1>
      <formula2>20</formula2>
    </dataValidation>
    <dataValidation type="list" allowBlank="1" showInputMessage="1" showErrorMessage="1" sqref="E34" xr:uid="{00000000-0002-0000-3200-000008000000}">
      <formula1>"Yes, No"</formula1>
    </dataValidation>
    <dataValidation type="list" allowBlank="1" showInputMessage="1" showErrorMessage="1" sqref="G32 B32" xr:uid="{00000000-0002-0000-3200-000009000000}">
      <formula1>"No, Yes"</formula1>
    </dataValidation>
    <dataValidation type="decimal" allowBlank="1" showInputMessage="1" showErrorMessage="1" errorTitle="Must Enter a Number" error="Must Enter a Number from 0.1 to 250,000" sqref="G10:I10" xr:uid="{00000000-0002-0000-3200-00000A000000}">
      <formula1>0.1</formula1>
      <formula2>250000</formula2>
    </dataValidation>
    <dataValidation type="date" allowBlank="1" showInputMessage="1" showErrorMessage="1" errorTitle="Must Enter a Date" error="Must Enter a Date in format xx-xx-xxxx" sqref="C10 G12 C12" xr:uid="{00000000-0002-0000-3200-00000B000000}">
      <formula1>37987</formula1>
      <formula2>73050</formula2>
    </dataValidation>
    <dataValidation type="whole" allowBlank="1" showInputMessage="1" showErrorMessage="1" errorTitle="Error - Must Input a Number" error="Error - Must Input a Number from 1 to 500" sqref="E17:H31" xr:uid="{00000000-0002-0000-32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2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2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200-00000F000000}">
      <formula1>$C$118:$C$222</formula1>
    </dataValidation>
    <dataValidation allowBlank="1" showInputMessage="1" showErrorMessage="1" errorTitle="Must Enter a Number" error="Must Enter a Number from 0.1 to 250,000" sqref="F13:G13" xr:uid="{00000000-0002-0000-3200-000010000000}"/>
    <dataValidation allowBlank="1" showInputMessage="1" showErrorMessage="1" errorTitle="Choose from the Drop Down List" error="You must choose a Factory from the Drop Down list." sqref="G6:I6" xr:uid="{00000000-0002-0000-3200-000011000000}"/>
    <dataValidation allowBlank="1" showInputMessage="1" showErrorMessage="1" errorTitle="Choose from the Drop Down List" error="You must choose a Tannery from the Drop Down list." sqref="K6:M6" xr:uid="{00000000-0002-0000-3200-000012000000}"/>
    <dataValidation allowBlank="1" showInputMessage="1" showErrorMessage="1" errorTitle="Must Enter a Number" error="Must Enter a Number from 1 to 10,000" sqref="C13:D13" xr:uid="{00000000-0002-0000-3200-000013000000}"/>
    <dataValidation type="date" operator="greaterThanOrEqual" allowBlank="1" showInputMessage="1" showErrorMessage="1" error="Must Enter a Valid Date" sqref="B81:C81" xr:uid="{00000000-0002-0000-32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9">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95" priority="8">
      <formula>C9=""</formula>
    </cfRule>
  </conditionalFormatting>
  <conditionalFormatting sqref="D81">
    <cfRule type="expression" dxfId="94" priority="3">
      <formula>C10=""</formula>
    </cfRule>
  </conditionalFormatting>
  <conditionalFormatting sqref="C89:J94">
    <cfRule type="notContainsBlanks" dxfId="93" priority="1">
      <formula>LEN(TRIM(C89))&gt;0</formula>
    </cfRule>
    <cfRule type="expression" dxfId="92"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300-000000000000}">
      <formula1>+L81&lt;=H78+H55</formula1>
    </dataValidation>
    <dataValidation type="date" allowBlank="1" showInputMessage="1" showErrorMessage="1" error="Must Enter a Valid Date" sqref="C14:D14" xr:uid="{00000000-0002-0000-3300-000001000000}">
      <formula1>X6</formula1>
      <formula2>X7</formula2>
    </dataValidation>
    <dataValidation type="whole" allowBlank="1" showInputMessage="1" showErrorMessage="1" errorTitle="Error - Input must be a Number" error="Must Input a Number from 1 to 10,000" sqref="D40:F47" xr:uid="{00000000-0002-0000-3300-000002000000}">
      <formula1>1</formula1>
      <formula2>10000</formula2>
    </dataValidation>
    <dataValidation type="decimal" allowBlank="1" showInputMessage="1" showErrorMessage="1" errorTitle="Error - Input must be a Number" error="Input must be a number from 0.1 to 250,000_x000a_" sqref="G40:G47" xr:uid="{00000000-0002-0000-3300-000003000000}">
      <formula1>0.1</formula1>
      <formula2>250000</formula2>
    </dataValidation>
    <dataValidation type="whole" allowBlank="1" showInputMessage="1" showErrorMessage="1" errorTitle="Error - Input must be a Number" error="Input must be a number from 1 to 10,000" sqref="E58:F75" xr:uid="{00000000-0002-0000-3300-000004000000}">
      <formula1>1</formula1>
      <formula2>10000</formula2>
    </dataValidation>
    <dataValidation type="decimal" allowBlank="1" showInputMessage="1" showErrorMessage="1" errorTitle="Error - Input must be a number" error="Input must be a number from 0.1 to 250,000" sqref="G58:G75" xr:uid="{00000000-0002-0000-33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3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300-000007000000}">
      <formula1>1</formula1>
      <formula2>20</formula2>
    </dataValidation>
    <dataValidation type="list" allowBlank="1" showInputMessage="1" showErrorMessage="1" sqref="E34" xr:uid="{00000000-0002-0000-3300-000008000000}">
      <formula1>"Yes, No"</formula1>
    </dataValidation>
    <dataValidation type="list" allowBlank="1" showInputMessage="1" showErrorMessage="1" sqref="G32 B32" xr:uid="{00000000-0002-0000-3300-000009000000}">
      <formula1>"No, Yes"</formula1>
    </dataValidation>
    <dataValidation type="decimal" allowBlank="1" showInputMessage="1" showErrorMessage="1" errorTitle="Must Enter a Number" error="Must Enter a Number from 0.1 to 250,000" sqref="G10:I10" xr:uid="{00000000-0002-0000-3300-00000A000000}">
      <formula1>0.1</formula1>
      <formula2>250000</formula2>
    </dataValidation>
    <dataValidation type="date" allowBlank="1" showInputMessage="1" showErrorMessage="1" errorTitle="Must Enter a Date" error="Must Enter a Date in format xx-xx-xxxx" sqref="C10 G12 C12" xr:uid="{00000000-0002-0000-3300-00000B000000}">
      <formula1>37987</formula1>
      <formula2>73050</formula2>
    </dataValidation>
    <dataValidation type="whole" allowBlank="1" showInputMessage="1" showErrorMessage="1" errorTitle="Error - Must Input a Number" error="Error - Must Input a Number from 1 to 500" sqref="E17:H31" xr:uid="{00000000-0002-0000-33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3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3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300-00000F000000}">
      <formula1>$C$118:$C$222</formula1>
    </dataValidation>
    <dataValidation allowBlank="1" showInputMessage="1" showErrorMessage="1" errorTitle="Must Enter a Number" error="Must Enter a Number from 0.1 to 250,000" sqref="F13:G13" xr:uid="{00000000-0002-0000-3300-000010000000}"/>
    <dataValidation allowBlank="1" showInputMessage="1" showErrorMessage="1" errorTitle="Choose from the Drop Down List" error="You must choose a Factory from the Drop Down list." sqref="G6:I6" xr:uid="{00000000-0002-0000-3300-000011000000}"/>
    <dataValidation allowBlank="1" showInputMessage="1" showErrorMessage="1" errorTitle="Choose from the Drop Down List" error="You must choose a Tannery from the Drop Down list." sqref="K6:M6" xr:uid="{00000000-0002-0000-3300-000012000000}"/>
    <dataValidation allowBlank="1" showInputMessage="1" showErrorMessage="1" errorTitle="Must Enter a Number" error="Must Enter a Number from 1 to 10,000" sqref="C13:D13" xr:uid="{00000000-0002-0000-3300-000013000000}"/>
    <dataValidation type="date" operator="greaterThanOrEqual" allowBlank="1" showInputMessage="1" showErrorMessage="1" error="Must Enter a Valid Date" sqref="B81:C81" xr:uid="{00000000-0002-0000-33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0">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91" priority="8">
      <formula>C9=""</formula>
    </cfRule>
  </conditionalFormatting>
  <conditionalFormatting sqref="D81">
    <cfRule type="expression" dxfId="90" priority="3">
      <formula>C10=""</formula>
    </cfRule>
  </conditionalFormatting>
  <conditionalFormatting sqref="C89:J94">
    <cfRule type="notContainsBlanks" dxfId="89" priority="1">
      <formula>LEN(TRIM(C89))&gt;0</formula>
    </cfRule>
    <cfRule type="expression" dxfId="88"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400-000000000000}">
      <formula1>+L81&lt;=H78+H55</formula1>
    </dataValidation>
    <dataValidation type="date" allowBlank="1" showInputMessage="1" showErrorMessage="1" error="Must Enter a Valid Date" sqref="C14:D14" xr:uid="{00000000-0002-0000-3400-000001000000}">
      <formula1>X6</formula1>
      <formula2>X7</formula2>
    </dataValidation>
    <dataValidation type="whole" allowBlank="1" showInputMessage="1" showErrorMessage="1" errorTitle="Error - Input must be a Number" error="Must Input a Number from 1 to 10,000" sqref="D40:F47" xr:uid="{00000000-0002-0000-3400-000002000000}">
      <formula1>1</formula1>
      <formula2>10000</formula2>
    </dataValidation>
    <dataValidation type="decimal" allowBlank="1" showInputMessage="1" showErrorMessage="1" errorTitle="Error - Input must be a Number" error="Input must be a number from 0.1 to 250,000_x000a_" sqref="G40:G47" xr:uid="{00000000-0002-0000-3400-000003000000}">
      <formula1>0.1</formula1>
      <formula2>250000</formula2>
    </dataValidation>
    <dataValidation type="whole" allowBlank="1" showInputMessage="1" showErrorMessage="1" errorTitle="Error - Input must be a Number" error="Input must be a number from 1 to 10,000" sqref="E58:F75" xr:uid="{00000000-0002-0000-3400-000004000000}">
      <formula1>1</formula1>
      <formula2>10000</formula2>
    </dataValidation>
    <dataValidation type="decimal" allowBlank="1" showInputMessage="1" showErrorMessage="1" errorTitle="Error - Input must be a number" error="Input must be a number from 0.1 to 250,000" sqref="G58:G75" xr:uid="{00000000-0002-0000-34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4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400-000007000000}">
      <formula1>1</formula1>
      <formula2>20</formula2>
    </dataValidation>
    <dataValidation type="list" allowBlank="1" showInputMessage="1" showErrorMessage="1" sqref="E34" xr:uid="{00000000-0002-0000-3400-000008000000}">
      <formula1>"Yes, No"</formula1>
    </dataValidation>
    <dataValidation type="list" allowBlank="1" showInputMessage="1" showErrorMessage="1" sqref="G32 B32" xr:uid="{00000000-0002-0000-3400-000009000000}">
      <formula1>"No, Yes"</formula1>
    </dataValidation>
    <dataValidation type="decimal" allowBlank="1" showInputMessage="1" showErrorMessage="1" errorTitle="Must Enter a Number" error="Must Enter a Number from 0.1 to 250,000" sqref="G10:I10" xr:uid="{00000000-0002-0000-3400-00000A000000}">
      <formula1>0.1</formula1>
      <formula2>250000</formula2>
    </dataValidation>
    <dataValidation type="date" allowBlank="1" showInputMessage="1" showErrorMessage="1" errorTitle="Must Enter a Date" error="Must Enter a Date in format xx-xx-xxxx" sqref="C10 G12 C12" xr:uid="{00000000-0002-0000-3400-00000B000000}">
      <formula1>37987</formula1>
      <formula2>73050</formula2>
    </dataValidation>
    <dataValidation type="whole" allowBlank="1" showInputMessage="1" showErrorMessage="1" errorTitle="Error - Must Input a Number" error="Error - Must Input a Number from 1 to 500" sqref="E17:H31" xr:uid="{00000000-0002-0000-34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4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4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400-00000F000000}">
      <formula1>$C$118:$C$222</formula1>
    </dataValidation>
    <dataValidation allowBlank="1" showInputMessage="1" showErrorMessage="1" errorTitle="Must Enter a Number" error="Must Enter a Number from 0.1 to 250,000" sqref="F13:G13" xr:uid="{00000000-0002-0000-3400-000010000000}"/>
    <dataValidation allowBlank="1" showInputMessage="1" showErrorMessage="1" errorTitle="Choose from the Drop Down List" error="You must choose a Factory from the Drop Down list." sqref="G6:I6" xr:uid="{00000000-0002-0000-3400-000011000000}"/>
    <dataValidation allowBlank="1" showInputMessage="1" showErrorMessage="1" errorTitle="Choose from the Drop Down List" error="You must choose a Tannery from the Drop Down list." sqref="K6:M6" xr:uid="{00000000-0002-0000-3400-000012000000}"/>
    <dataValidation allowBlank="1" showInputMessage="1" showErrorMessage="1" errorTitle="Must Enter a Number" error="Must Enter a Number from 1 to 10,000" sqref="C13:D13" xr:uid="{00000000-0002-0000-3400-000013000000}"/>
    <dataValidation type="date" operator="greaterThanOrEqual" allowBlank="1" showInputMessage="1" showErrorMessage="1" error="Must Enter a Valid Date" sqref="B81:C81" xr:uid="{00000000-0002-0000-34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1">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87" priority="8">
      <formula>C9=""</formula>
    </cfRule>
  </conditionalFormatting>
  <conditionalFormatting sqref="D81">
    <cfRule type="expression" dxfId="86" priority="3">
      <formula>C10=""</formula>
    </cfRule>
  </conditionalFormatting>
  <conditionalFormatting sqref="C89:J94">
    <cfRule type="notContainsBlanks" dxfId="85" priority="1">
      <formula>LEN(TRIM(C89))&gt;0</formula>
    </cfRule>
    <cfRule type="expression" dxfId="84"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500-000000000000}">
      <formula1>+L81&lt;=H78+H55</formula1>
    </dataValidation>
    <dataValidation type="date" allowBlank="1" showInputMessage="1" showErrorMessage="1" error="Must Enter a Valid Date" sqref="C14:D14" xr:uid="{00000000-0002-0000-3500-000001000000}">
      <formula1>X6</formula1>
      <formula2>X7</formula2>
    </dataValidation>
    <dataValidation type="whole" allowBlank="1" showInputMessage="1" showErrorMessage="1" errorTitle="Error - Input must be a Number" error="Must Input a Number from 1 to 10,000" sqref="D40:F47" xr:uid="{00000000-0002-0000-3500-000002000000}">
      <formula1>1</formula1>
      <formula2>10000</formula2>
    </dataValidation>
    <dataValidation type="decimal" allowBlank="1" showInputMessage="1" showErrorMessage="1" errorTitle="Error - Input must be a Number" error="Input must be a number from 0.1 to 250,000_x000a_" sqref="G40:G47" xr:uid="{00000000-0002-0000-3500-000003000000}">
      <formula1>0.1</formula1>
      <formula2>250000</formula2>
    </dataValidation>
    <dataValidation type="whole" allowBlank="1" showInputMessage="1" showErrorMessage="1" errorTitle="Error - Input must be a Number" error="Input must be a number from 1 to 10,000" sqref="E58:F75" xr:uid="{00000000-0002-0000-3500-000004000000}">
      <formula1>1</formula1>
      <formula2>10000</formula2>
    </dataValidation>
    <dataValidation type="decimal" allowBlank="1" showInputMessage="1" showErrorMessage="1" errorTitle="Error - Input must be a number" error="Input must be a number from 0.1 to 250,000" sqref="G58:G75" xr:uid="{00000000-0002-0000-35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5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500-000007000000}">
      <formula1>1</formula1>
      <formula2>20</formula2>
    </dataValidation>
    <dataValidation type="list" allowBlank="1" showInputMessage="1" showErrorMessage="1" sqref="E34" xr:uid="{00000000-0002-0000-3500-000008000000}">
      <formula1>"Yes, No"</formula1>
    </dataValidation>
    <dataValidation type="list" allowBlank="1" showInputMessage="1" showErrorMessage="1" sqref="G32 B32" xr:uid="{00000000-0002-0000-3500-000009000000}">
      <formula1>"No, Yes"</formula1>
    </dataValidation>
    <dataValidation type="decimal" allowBlank="1" showInputMessage="1" showErrorMessage="1" errorTitle="Must Enter a Number" error="Must Enter a Number from 0.1 to 250,000" sqref="G10:I10" xr:uid="{00000000-0002-0000-3500-00000A000000}">
      <formula1>0.1</formula1>
      <formula2>250000</formula2>
    </dataValidation>
    <dataValidation type="date" allowBlank="1" showInputMessage="1" showErrorMessage="1" errorTitle="Must Enter a Date" error="Must Enter a Date in format xx-xx-xxxx" sqref="C10 G12 C12" xr:uid="{00000000-0002-0000-3500-00000B000000}">
      <formula1>37987</formula1>
      <formula2>73050</formula2>
    </dataValidation>
    <dataValidation type="whole" allowBlank="1" showInputMessage="1" showErrorMessage="1" errorTitle="Error - Must Input a Number" error="Error - Must Input a Number from 1 to 500" sqref="E17:H31" xr:uid="{00000000-0002-0000-35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5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5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500-00000F000000}">
      <formula1>$C$118:$C$222</formula1>
    </dataValidation>
    <dataValidation allowBlank="1" showInputMessage="1" showErrorMessage="1" errorTitle="Must Enter a Number" error="Must Enter a Number from 0.1 to 250,000" sqref="F13:G13" xr:uid="{00000000-0002-0000-3500-000010000000}"/>
    <dataValidation allowBlank="1" showInputMessage="1" showErrorMessage="1" errorTitle="Choose from the Drop Down List" error="You must choose a Factory from the Drop Down list." sqref="G6:I6" xr:uid="{00000000-0002-0000-3500-000011000000}"/>
    <dataValidation allowBlank="1" showInputMessage="1" showErrorMessage="1" errorTitle="Choose from the Drop Down List" error="You must choose a Tannery from the Drop Down list." sqref="K6:M6" xr:uid="{00000000-0002-0000-3500-000012000000}"/>
    <dataValidation allowBlank="1" showInputMessage="1" showErrorMessage="1" errorTitle="Must Enter a Number" error="Must Enter a Number from 1 to 10,000" sqref="C13:D13" xr:uid="{00000000-0002-0000-3500-000013000000}"/>
    <dataValidation type="date" operator="greaterThanOrEqual" allowBlank="1" showInputMessage="1" showErrorMessage="1" error="Must Enter a Valid Date" sqref="B81:C81" xr:uid="{00000000-0002-0000-35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2">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83" priority="8">
      <formula>C9=""</formula>
    </cfRule>
  </conditionalFormatting>
  <conditionalFormatting sqref="D81">
    <cfRule type="expression" dxfId="82" priority="3">
      <formula>C10=""</formula>
    </cfRule>
  </conditionalFormatting>
  <conditionalFormatting sqref="C89:J94">
    <cfRule type="notContainsBlanks" dxfId="81" priority="1">
      <formula>LEN(TRIM(C89))&gt;0</formula>
    </cfRule>
    <cfRule type="expression" dxfId="80"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600-000000000000}">
      <formula1>+L81&lt;=H78+H55</formula1>
    </dataValidation>
    <dataValidation type="date" allowBlank="1" showInputMessage="1" showErrorMessage="1" error="Must Enter a Valid Date" sqref="C14:D14" xr:uid="{00000000-0002-0000-3600-000001000000}">
      <formula1>X6</formula1>
      <formula2>X7</formula2>
    </dataValidation>
    <dataValidation type="whole" allowBlank="1" showInputMessage="1" showErrorMessage="1" errorTitle="Error - Input must be a Number" error="Must Input a Number from 1 to 10,000" sqref="D40:F47" xr:uid="{00000000-0002-0000-3600-000002000000}">
      <formula1>1</formula1>
      <formula2>10000</formula2>
    </dataValidation>
    <dataValidation type="decimal" allowBlank="1" showInputMessage="1" showErrorMessage="1" errorTitle="Error - Input must be a Number" error="Input must be a number from 0.1 to 250,000_x000a_" sqref="G40:G47" xr:uid="{00000000-0002-0000-3600-000003000000}">
      <formula1>0.1</formula1>
      <formula2>250000</formula2>
    </dataValidation>
    <dataValidation type="whole" allowBlank="1" showInputMessage="1" showErrorMessage="1" errorTitle="Error - Input must be a Number" error="Input must be a number from 1 to 10,000" sqref="E58:F75" xr:uid="{00000000-0002-0000-3600-000004000000}">
      <formula1>1</formula1>
      <formula2>10000</formula2>
    </dataValidation>
    <dataValidation type="decimal" allowBlank="1" showInputMessage="1" showErrorMessage="1" errorTitle="Error - Input must be a number" error="Input must be a number from 0.1 to 250,000" sqref="G58:G75" xr:uid="{00000000-0002-0000-36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6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600-000007000000}">
      <formula1>1</formula1>
      <formula2>20</formula2>
    </dataValidation>
    <dataValidation type="list" allowBlank="1" showInputMessage="1" showErrorMessage="1" sqref="E34" xr:uid="{00000000-0002-0000-3600-000008000000}">
      <formula1>"Yes, No"</formula1>
    </dataValidation>
    <dataValidation type="list" allowBlank="1" showInputMessage="1" showErrorMessage="1" sqref="G32 B32" xr:uid="{00000000-0002-0000-3600-000009000000}">
      <formula1>"No, Yes"</formula1>
    </dataValidation>
    <dataValidation type="decimal" allowBlank="1" showInputMessage="1" showErrorMessage="1" errorTitle="Must Enter a Number" error="Must Enter a Number from 0.1 to 250,000" sqref="G10:I10" xr:uid="{00000000-0002-0000-3600-00000A000000}">
      <formula1>0.1</formula1>
      <formula2>250000</formula2>
    </dataValidation>
    <dataValidation type="date" allowBlank="1" showInputMessage="1" showErrorMessage="1" errorTitle="Must Enter a Date" error="Must Enter a Date in format xx-xx-xxxx" sqref="C10 G12 C12" xr:uid="{00000000-0002-0000-3600-00000B000000}">
      <formula1>37987</formula1>
      <formula2>73050</formula2>
    </dataValidation>
    <dataValidation type="whole" allowBlank="1" showInputMessage="1" showErrorMessage="1" errorTitle="Error - Must Input a Number" error="Error - Must Input a Number from 1 to 500" sqref="E17:H31" xr:uid="{00000000-0002-0000-36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6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6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600-00000F000000}">
      <formula1>$C$118:$C$222</formula1>
    </dataValidation>
    <dataValidation allowBlank="1" showInputMessage="1" showErrorMessage="1" errorTitle="Must Enter a Number" error="Must Enter a Number from 0.1 to 250,000" sqref="F13:G13" xr:uid="{00000000-0002-0000-3600-000010000000}"/>
    <dataValidation allowBlank="1" showInputMessage="1" showErrorMessage="1" errorTitle="Choose from the Drop Down List" error="You must choose a Factory from the Drop Down list." sqref="G6:I6" xr:uid="{00000000-0002-0000-3600-000011000000}"/>
    <dataValidation allowBlank="1" showInputMessage="1" showErrorMessage="1" errorTitle="Choose from the Drop Down List" error="You must choose a Tannery from the Drop Down list." sqref="K6:M6" xr:uid="{00000000-0002-0000-3600-000012000000}"/>
    <dataValidation allowBlank="1" showInputMessage="1" showErrorMessage="1" errorTitle="Must Enter a Number" error="Must Enter a Number from 1 to 10,000" sqref="C13:D13" xr:uid="{00000000-0002-0000-3600-000013000000}"/>
    <dataValidation type="date" operator="greaterThanOrEqual" allowBlank="1" showInputMessage="1" showErrorMessage="1" error="Must Enter a Valid Date" sqref="B81:C81" xr:uid="{00000000-0002-0000-36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79" priority="8">
      <formula>C9=""</formula>
    </cfRule>
  </conditionalFormatting>
  <conditionalFormatting sqref="D81">
    <cfRule type="expression" dxfId="78" priority="3">
      <formula>C10=""</formula>
    </cfRule>
  </conditionalFormatting>
  <conditionalFormatting sqref="C89:J94">
    <cfRule type="notContainsBlanks" dxfId="77" priority="1">
      <formula>LEN(TRIM(C89))&gt;0</formula>
    </cfRule>
    <cfRule type="expression" dxfId="76"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700-000000000000}">
      <formula1>+L81&lt;=H78+H55</formula1>
    </dataValidation>
    <dataValidation type="date" allowBlank="1" showInputMessage="1" showErrorMessage="1" error="Must Enter a Valid Date" sqref="C14:D14" xr:uid="{00000000-0002-0000-3700-000001000000}">
      <formula1>X6</formula1>
      <formula2>X7</formula2>
    </dataValidation>
    <dataValidation type="whole" allowBlank="1" showInputMessage="1" showErrorMessage="1" errorTitle="Error - Input must be a Number" error="Must Input a Number from 1 to 10,000" sqref="D40:F47" xr:uid="{00000000-0002-0000-3700-000002000000}">
      <formula1>1</formula1>
      <formula2>10000</formula2>
    </dataValidation>
    <dataValidation type="decimal" allowBlank="1" showInputMessage="1" showErrorMessage="1" errorTitle="Error - Input must be a Number" error="Input must be a number from 0.1 to 250,000_x000a_" sqref="G40:G47" xr:uid="{00000000-0002-0000-3700-000003000000}">
      <formula1>0.1</formula1>
      <formula2>250000</formula2>
    </dataValidation>
    <dataValidation type="whole" allowBlank="1" showInputMessage="1" showErrorMessage="1" errorTitle="Error - Input must be a Number" error="Input must be a number from 1 to 10,000" sqref="E58:F75" xr:uid="{00000000-0002-0000-3700-000004000000}">
      <formula1>1</formula1>
      <formula2>10000</formula2>
    </dataValidation>
    <dataValidation type="decimal" allowBlank="1" showInputMessage="1" showErrorMessage="1" errorTitle="Error - Input must be a number" error="Input must be a number from 0.1 to 250,000" sqref="G58:G75" xr:uid="{00000000-0002-0000-37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7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700-000007000000}">
      <formula1>1</formula1>
      <formula2>20</formula2>
    </dataValidation>
    <dataValidation type="list" allowBlank="1" showInputMessage="1" showErrorMessage="1" sqref="E34" xr:uid="{00000000-0002-0000-3700-000008000000}">
      <formula1>"Yes, No"</formula1>
    </dataValidation>
    <dataValidation type="list" allowBlank="1" showInputMessage="1" showErrorMessage="1" sqref="G32 B32" xr:uid="{00000000-0002-0000-3700-000009000000}">
      <formula1>"No, Yes"</formula1>
    </dataValidation>
    <dataValidation type="decimal" allowBlank="1" showInputMessage="1" showErrorMessage="1" errorTitle="Must Enter a Number" error="Must Enter a Number from 0.1 to 250,000" sqref="G10:I10" xr:uid="{00000000-0002-0000-3700-00000A000000}">
      <formula1>0.1</formula1>
      <formula2>250000</formula2>
    </dataValidation>
    <dataValidation type="date" allowBlank="1" showInputMessage="1" showErrorMessage="1" errorTitle="Must Enter a Date" error="Must Enter a Date in format xx-xx-xxxx" sqref="C10 G12 C12" xr:uid="{00000000-0002-0000-3700-00000B000000}">
      <formula1>37987</formula1>
      <formula2>73050</formula2>
    </dataValidation>
    <dataValidation type="whole" allowBlank="1" showInputMessage="1" showErrorMessage="1" errorTitle="Error - Must Input a Number" error="Error - Must Input a Number from 1 to 500" sqref="E17:H31" xr:uid="{00000000-0002-0000-37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7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7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700-00000F000000}">
      <formula1>$C$118:$C$222</formula1>
    </dataValidation>
    <dataValidation allowBlank="1" showInputMessage="1" showErrorMessage="1" errorTitle="Must Enter a Number" error="Must Enter a Number from 0.1 to 250,000" sqref="F13:G13" xr:uid="{00000000-0002-0000-3700-000010000000}"/>
    <dataValidation allowBlank="1" showInputMessage="1" showErrorMessage="1" errorTitle="Choose from the Drop Down List" error="You must choose a Factory from the Drop Down list." sqref="G6:I6" xr:uid="{00000000-0002-0000-3700-000011000000}"/>
    <dataValidation allowBlank="1" showInputMessage="1" showErrorMessage="1" errorTitle="Choose from the Drop Down List" error="You must choose a Tannery from the Drop Down list." sqref="K6:M6" xr:uid="{00000000-0002-0000-3700-000012000000}"/>
    <dataValidation allowBlank="1" showInputMessage="1" showErrorMessage="1" errorTitle="Must Enter a Number" error="Must Enter a Number from 1 to 10,000" sqref="C13:D13" xr:uid="{00000000-0002-0000-3700-000013000000}"/>
    <dataValidation type="date" operator="greaterThanOrEqual" allowBlank="1" showInputMessage="1" showErrorMessage="1" error="Must Enter a Valid Date" sqref="B81:C81" xr:uid="{00000000-0002-0000-37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4">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75" priority="8">
      <formula>C9=""</formula>
    </cfRule>
  </conditionalFormatting>
  <conditionalFormatting sqref="D81">
    <cfRule type="expression" dxfId="74" priority="3">
      <formula>C10=""</formula>
    </cfRule>
  </conditionalFormatting>
  <conditionalFormatting sqref="C89:J94">
    <cfRule type="notContainsBlanks" dxfId="73" priority="1">
      <formula>LEN(TRIM(C89))&gt;0</formula>
    </cfRule>
    <cfRule type="expression" dxfId="72"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800-000000000000}">
      <formula1>+L81&lt;=H78+H55</formula1>
    </dataValidation>
    <dataValidation type="date" allowBlank="1" showInputMessage="1" showErrorMessage="1" error="Must Enter a Valid Date" sqref="C14:D14" xr:uid="{00000000-0002-0000-3800-000001000000}">
      <formula1>X6</formula1>
      <formula2>X7</formula2>
    </dataValidation>
    <dataValidation type="whole" allowBlank="1" showInputMessage="1" showErrorMessage="1" errorTitle="Error - Input must be a Number" error="Must Input a Number from 1 to 10,000" sqref="D40:F47" xr:uid="{00000000-0002-0000-3800-000002000000}">
      <formula1>1</formula1>
      <formula2>10000</formula2>
    </dataValidation>
    <dataValidation type="decimal" allowBlank="1" showInputMessage="1" showErrorMessage="1" errorTitle="Error - Input must be a Number" error="Input must be a number from 0.1 to 250,000_x000a_" sqref="G40:G47" xr:uid="{00000000-0002-0000-3800-000003000000}">
      <formula1>0.1</formula1>
      <formula2>250000</formula2>
    </dataValidation>
    <dataValidation type="whole" allowBlank="1" showInputMessage="1" showErrorMessage="1" errorTitle="Error - Input must be a Number" error="Input must be a number from 1 to 10,000" sqref="E58:F75" xr:uid="{00000000-0002-0000-3800-000004000000}">
      <formula1>1</formula1>
      <formula2>10000</formula2>
    </dataValidation>
    <dataValidation type="decimal" allowBlank="1" showInputMessage="1" showErrorMessage="1" errorTitle="Error - Input must be a number" error="Input must be a number from 0.1 to 250,000" sqref="G58:G75" xr:uid="{00000000-0002-0000-38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8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800-000007000000}">
      <formula1>1</formula1>
      <formula2>20</formula2>
    </dataValidation>
    <dataValidation type="list" allowBlank="1" showInputMessage="1" showErrorMessage="1" sqref="E34" xr:uid="{00000000-0002-0000-3800-000008000000}">
      <formula1>"Yes, No"</formula1>
    </dataValidation>
    <dataValidation type="list" allowBlank="1" showInputMessage="1" showErrorMessage="1" sqref="G32 B32" xr:uid="{00000000-0002-0000-3800-000009000000}">
      <formula1>"No, Yes"</formula1>
    </dataValidation>
    <dataValidation type="decimal" allowBlank="1" showInputMessage="1" showErrorMessage="1" errorTitle="Must Enter a Number" error="Must Enter a Number from 0.1 to 250,000" sqref="G10:I10" xr:uid="{00000000-0002-0000-3800-00000A000000}">
      <formula1>0.1</formula1>
      <formula2>250000</formula2>
    </dataValidation>
    <dataValidation type="date" allowBlank="1" showInputMessage="1" showErrorMessage="1" errorTitle="Must Enter a Date" error="Must Enter a Date in format xx-xx-xxxx" sqref="C10 G12 C12" xr:uid="{00000000-0002-0000-3800-00000B000000}">
      <formula1>37987</formula1>
      <formula2>73050</formula2>
    </dataValidation>
    <dataValidation type="whole" allowBlank="1" showInputMessage="1" showErrorMessage="1" errorTitle="Error - Must Input a Number" error="Error - Must Input a Number from 1 to 500" sqref="E17:H31" xr:uid="{00000000-0002-0000-38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8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8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800-00000F000000}">
      <formula1>$C$118:$C$222</formula1>
    </dataValidation>
    <dataValidation allowBlank="1" showInputMessage="1" showErrorMessage="1" errorTitle="Must Enter a Number" error="Must Enter a Number from 0.1 to 250,000" sqref="F13:G13" xr:uid="{00000000-0002-0000-3800-000010000000}"/>
    <dataValidation allowBlank="1" showInputMessage="1" showErrorMessage="1" errorTitle="Choose from the Drop Down List" error="You must choose a Factory from the Drop Down list." sqref="G6:I6" xr:uid="{00000000-0002-0000-3800-000011000000}"/>
    <dataValidation allowBlank="1" showInputMessage="1" showErrorMessage="1" errorTitle="Choose from the Drop Down List" error="You must choose a Tannery from the Drop Down list." sqref="K6:M6" xr:uid="{00000000-0002-0000-3800-000012000000}"/>
    <dataValidation allowBlank="1" showInputMessage="1" showErrorMessage="1" errorTitle="Must Enter a Number" error="Must Enter a Number from 1 to 10,000" sqref="C13:D13" xr:uid="{00000000-0002-0000-3800-000013000000}"/>
    <dataValidation type="date" operator="greaterThanOrEqual" allowBlank="1" showInputMessage="1" showErrorMessage="1" error="Must Enter a Valid Date" sqref="B81:C81" xr:uid="{00000000-0002-0000-38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5">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71" priority="8">
      <formula>C9=""</formula>
    </cfRule>
  </conditionalFormatting>
  <conditionalFormatting sqref="D81">
    <cfRule type="expression" dxfId="70" priority="3">
      <formula>C10=""</formula>
    </cfRule>
  </conditionalFormatting>
  <conditionalFormatting sqref="C89:J94">
    <cfRule type="notContainsBlanks" dxfId="69" priority="1">
      <formula>LEN(TRIM(C89))&gt;0</formula>
    </cfRule>
    <cfRule type="expression" dxfId="68" priority="2">
      <formula>$E$34="Yes"</formula>
    </cfRule>
  </conditionalFormatting>
  <dataValidations disablePrompts="1" count="21">
    <dataValidation type="custom" allowBlank="1" showInputMessage="1" showErrorMessage="1" errorTitle="Error:  Input &gt; Compensation" error="Number must be less than or equal to total sq. ft. to compensate" sqref="L81:M81" xr:uid="{00000000-0002-0000-3900-000000000000}">
      <formula1>+L81&lt;=H78+H55</formula1>
    </dataValidation>
    <dataValidation type="date" allowBlank="1" showInputMessage="1" showErrorMessage="1" error="Must Enter a Valid Date" sqref="C14:D14" xr:uid="{00000000-0002-0000-3900-000001000000}">
      <formula1>X6</formula1>
      <formula2>X7</formula2>
    </dataValidation>
    <dataValidation type="whole" allowBlank="1" showInputMessage="1" showErrorMessage="1" errorTitle="Error - Input must be a Number" error="Must Input a Number from 1 to 10,000" sqref="D40:F47" xr:uid="{00000000-0002-0000-3900-000002000000}">
      <formula1>1</formula1>
      <formula2>10000</formula2>
    </dataValidation>
    <dataValidation type="decimal" allowBlank="1" showInputMessage="1" showErrorMessage="1" errorTitle="Error - Input must be a Number" error="Input must be a number from 0.1 to 250,000_x000a_" sqref="G40:G47" xr:uid="{00000000-0002-0000-3900-000003000000}">
      <formula1>0.1</formula1>
      <formula2>250000</formula2>
    </dataValidation>
    <dataValidation type="whole" allowBlank="1" showInputMessage="1" showErrorMessage="1" errorTitle="Error - Input must be a Number" error="Input must be a number from 1 to 10,000" sqref="E58:F75" xr:uid="{00000000-0002-0000-3900-000004000000}">
      <formula1>1</formula1>
      <formula2>10000</formula2>
    </dataValidation>
    <dataValidation type="decimal" allowBlank="1" showInputMessage="1" showErrorMessage="1" errorTitle="Error - Input must be a number" error="Input must be a number from 0.1 to 250,000" sqref="G58:G75" xr:uid="{00000000-0002-0000-39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9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900-000007000000}">
      <formula1>1</formula1>
      <formula2>20</formula2>
    </dataValidation>
    <dataValidation type="list" allowBlank="1" showInputMessage="1" showErrorMessage="1" sqref="E34" xr:uid="{00000000-0002-0000-3900-000008000000}">
      <formula1>"Yes, No"</formula1>
    </dataValidation>
    <dataValidation type="list" allowBlank="1" showInputMessage="1" showErrorMessage="1" sqref="G32 B32" xr:uid="{00000000-0002-0000-3900-000009000000}">
      <formula1>"No, Yes"</formula1>
    </dataValidation>
    <dataValidation type="decimal" allowBlank="1" showInputMessage="1" showErrorMessage="1" errorTitle="Must Enter a Number" error="Must Enter a Number from 0.1 to 250,000" sqref="G10:I10" xr:uid="{00000000-0002-0000-3900-00000A000000}">
      <formula1>0.1</formula1>
      <formula2>250000</formula2>
    </dataValidation>
    <dataValidation type="date" allowBlank="1" showInputMessage="1" showErrorMessage="1" errorTitle="Must Enter a Date" error="Must Enter a Date in format xx-xx-xxxx" sqref="C10 G12 C12" xr:uid="{00000000-0002-0000-3900-00000B000000}">
      <formula1>37987</formula1>
      <formula2>73050</formula2>
    </dataValidation>
    <dataValidation type="whole" allowBlank="1" showInputMessage="1" showErrorMessage="1" errorTitle="Error - Must Input a Number" error="Error - Must Input a Number from 1 to 500" sqref="E17:H31" xr:uid="{00000000-0002-0000-39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9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9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900-00000F000000}">
      <formula1>$C$118:$C$222</formula1>
    </dataValidation>
    <dataValidation allowBlank="1" showInputMessage="1" showErrorMessage="1" errorTitle="Must Enter a Number" error="Must Enter a Number from 0.1 to 250,000" sqref="F13:G13" xr:uid="{00000000-0002-0000-3900-000010000000}"/>
    <dataValidation allowBlank="1" showInputMessage="1" showErrorMessage="1" errorTitle="Choose from the Drop Down List" error="You must choose a Factory from the Drop Down list." sqref="G6:I6" xr:uid="{00000000-0002-0000-3900-000011000000}"/>
    <dataValidation allowBlank="1" showInputMessage="1" showErrorMessage="1" errorTitle="Choose from the Drop Down List" error="You must choose a Tannery from the Drop Down list." sqref="K6:M6" xr:uid="{00000000-0002-0000-3900-000012000000}"/>
    <dataValidation allowBlank="1" showInputMessage="1" showErrorMessage="1" errorTitle="Must Enter a Number" error="Must Enter a Number from 1 to 10,000" sqref="C13:D13" xr:uid="{00000000-0002-0000-3900-000013000000}"/>
    <dataValidation type="date" operator="greaterThanOrEqual" allowBlank="1" showInputMessage="1" showErrorMessage="1" error="Must Enter a Valid Date" sqref="B81:C81" xr:uid="{00000000-0002-0000-39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6">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67" priority="8">
      <formula>C9=""</formula>
    </cfRule>
  </conditionalFormatting>
  <conditionalFormatting sqref="D81">
    <cfRule type="expression" dxfId="66" priority="3">
      <formula>C10=""</formula>
    </cfRule>
  </conditionalFormatting>
  <conditionalFormatting sqref="C89:J94">
    <cfRule type="notContainsBlanks" dxfId="65" priority="1">
      <formula>LEN(TRIM(C89))&gt;0</formula>
    </cfRule>
    <cfRule type="expression" dxfId="64"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A00-000000000000}">
      <formula1>+L81&lt;=H78+H55</formula1>
    </dataValidation>
    <dataValidation type="date" allowBlank="1" showInputMessage="1" showErrorMessage="1" error="Must Enter a Valid Date" sqref="C14:D14" xr:uid="{00000000-0002-0000-3A00-000001000000}">
      <formula1>X6</formula1>
      <formula2>X7</formula2>
    </dataValidation>
    <dataValidation type="whole" allowBlank="1" showInputMessage="1" showErrorMessage="1" errorTitle="Error - Input must be a Number" error="Must Input a Number from 1 to 10,000" sqref="D40:F47" xr:uid="{00000000-0002-0000-3A00-000002000000}">
      <formula1>1</formula1>
      <formula2>10000</formula2>
    </dataValidation>
    <dataValidation type="decimal" allowBlank="1" showInputMessage="1" showErrorMessage="1" errorTitle="Error - Input must be a Number" error="Input must be a number from 0.1 to 250,000_x000a_" sqref="G40:G47" xr:uid="{00000000-0002-0000-3A00-000003000000}">
      <formula1>0.1</formula1>
      <formula2>250000</formula2>
    </dataValidation>
    <dataValidation type="whole" allowBlank="1" showInputMessage="1" showErrorMessage="1" errorTitle="Error - Input must be a Number" error="Input must be a number from 1 to 10,000" sqref="E58:F75" xr:uid="{00000000-0002-0000-3A00-000004000000}">
      <formula1>1</formula1>
      <formula2>10000</formula2>
    </dataValidation>
    <dataValidation type="decimal" allowBlank="1" showInputMessage="1" showErrorMessage="1" errorTitle="Error - Input must be a number" error="Input must be a number from 0.1 to 250,000" sqref="G58:G75" xr:uid="{00000000-0002-0000-3A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A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A00-000007000000}">
      <formula1>1</formula1>
      <formula2>20</formula2>
    </dataValidation>
    <dataValidation type="list" allowBlank="1" showInputMessage="1" showErrorMessage="1" sqref="E34" xr:uid="{00000000-0002-0000-3A00-000008000000}">
      <formula1>"Yes, No"</formula1>
    </dataValidation>
    <dataValidation type="list" allowBlank="1" showInputMessage="1" showErrorMessage="1" sqref="G32 B32" xr:uid="{00000000-0002-0000-3A00-000009000000}">
      <formula1>"No, Yes"</formula1>
    </dataValidation>
    <dataValidation type="decimal" allowBlank="1" showInputMessage="1" showErrorMessage="1" errorTitle="Must Enter a Number" error="Must Enter a Number from 0.1 to 250,000" sqref="G10:I10" xr:uid="{00000000-0002-0000-3A00-00000A000000}">
      <formula1>0.1</formula1>
      <formula2>250000</formula2>
    </dataValidation>
    <dataValidation type="date" allowBlank="1" showInputMessage="1" showErrorMessage="1" errorTitle="Must Enter a Date" error="Must Enter a Date in format xx-xx-xxxx" sqref="C10 G12 C12" xr:uid="{00000000-0002-0000-3A00-00000B000000}">
      <formula1>37987</formula1>
      <formula2>73050</formula2>
    </dataValidation>
    <dataValidation type="whole" allowBlank="1" showInputMessage="1" showErrorMessage="1" errorTitle="Error - Must Input a Number" error="Error - Must Input a Number from 1 to 500" sqref="E17:H31" xr:uid="{00000000-0002-0000-3A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A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A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A00-00000F000000}">
      <formula1>$C$118:$C$222</formula1>
    </dataValidation>
    <dataValidation allowBlank="1" showInputMessage="1" showErrorMessage="1" errorTitle="Must Enter a Number" error="Must Enter a Number from 0.1 to 250,000" sqref="F13:G13" xr:uid="{00000000-0002-0000-3A00-000010000000}"/>
    <dataValidation allowBlank="1" showInputMessage="1" showErrorMessage="1" errorTitle="Choose from the Drop Down List" error="You must choose a Factory from the Drop Down list." sqref="G6:I6" xr:uid="{00000000-0002-0000-3A00-000011000000}"/>
    <dataValidation allowBlank="1" showInputMessage="1" showErrorMessage="1" errorTitle="Choose from the Drop Down List" error="You must choose a Tannery from the Drop Down list." sqref="K6:M6" xr:uid="{00000000-0002-0000-3A00-000012000000}"/>
    <dataValidation allowBlank="1" showInputMessage="1" showErrorMessage="1" errorTitle="Must Enter a Number" error="Must Enter a Number from 1 to 10,000" sqref="C13:D13" xr:uid="{00000000-0002-0000-3A00-000013000000}"/>
    <dataValidation type="date" operator="greaterThanOrEqual" allowBlank="1" showInputMessage="1" showErrorMessage="1" error="Must Enter a Valid Date" sqref="B81:C81" xr:uid="{00000000-0002-0000-3A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7">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63" priority="8">
      <formula>C9=""</formula>
    </cfRule>
  </conditionalFormatting>
  <conditionalFormatting sqref="D81">
    <cfRule type="expression" dxfId="62" priority="3">
      <formula>C10=""</formula>
    </cfRule>
  </conditionalFormatting>
  <conditionalFormatting sqref="C89:J94">
    <cfRule type="notContainsBlanks" dxfId="61" priority="1">
      <formula>LEN(TRIM(C89))&gt;0</formula>
    </cfRule>
    <cfRule type="expression" dxfId="60"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B00-000000000000}">
      <formula1>+L81&lt;=H78+H55</formula1>
    </dataValidation>
    <dataValidation type="date" allowBlank="1" showInputMessage="1" showErrorMessage="1" error="Must Enter a Valid Date" sqref="C14:D14" xr:uid="{00000000-0002-0000-3B00-000001000000}">
      <formula1>X6</formula1>
      <formula2>X7</formula2>
    </dataValidation>
    <dataValidation type="whole" allowBlank="1" showInputMessage="1" showErrorMessage="1" errorTitle="Error - Input must be a Number" error="Must Input a Number from 1 to 10,000" sqref="D40:F47" xr:uid="{00000000-0002-0000-3B00-000002000000}">
      <formula1>1</formula1>
      <formula2>10000</formula2>
    </dataValidation>
    <dataValidation type="decimal" allowBlank="1" showInputMessage="1" showErrorMessage="1" errorTitle="Error - Input must be a Number" error="Input must be a number from 0.1 to 250,000_x000a_" sqref="G40:G47" xr:uid="{00000000-0002-0000-3B00-000003000000}">
      <formula1>0.1</formula1>
      <formula2>250000</formula2>
    </dataValidation>
    <dataValidation type="whole" allowBlank="1" showInputMessage="1" showErrorMessage="1" errorTitle="Error - Input must be a Number" error="Input must be a number from 1 to 10,000" sqref="E58:F75" xr:uid="{00000000-0002-0000-3B00-000004000000}">
      <formula1>1</formula1>
      <formula2>10000</formula2>
    </dataValidation>
    <dataValidation type="decimal" allowBlank="1" showInputMessage="1" showErrorMessage="1" errorTitle="Error - Input must be a number" error="Input must be a number from 0.1 to 250,000" sqref="G58:G75" xr:uid="{00000000-0002-0000-3B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B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B00-000007000000}">
      <formula1>1</formula1>
      <formula2>20</formula2>
    </dataValidation>
    <dataValidation type="list" allowBlank="1" showInputMessage="1" showErrorMessage="1" sqref="E34" xr:uid="{00000000-0002-0000-3B00-000008000000}">
      <formula1>"Yes, No"</formula1>
    </dataValidation>
    <dataValidation type="list" allowBlank="1" showInputMessage="1" showErrorMessage="1" sqref="G32 B32" xr:uid="{00000000-0002-0000-3B00-000009000000}">
      <formula1>"No, Yes"</formula1>
    </dataValidation>
    <dataValidation type="decimal" allowBlank="1" showInputMessage="1" showErrorMessage="1" errorTitle="Must Enter a Number" error="Must Enter a Number from 0.1 to 250,000" sqref="G10:I10" xr:uid="{00000000-0002-0000-3B00-00000A000000}">
      <formula1>0.1</formula1>
      <formula2>250000</formula2>
    </dataValidation>
    <dataValidation type="date" allowBlank="1" showInputMessage="1" showErrorMessage="1" errorTitle="Must Enter a Date" error="Must Enter a Date in format xx-xx-xxxx" sqref="C10 G12 C12" xr:uid="{00000000-0002-0000-3B00-00000B000000}">
      <formula1>37987</formula1>
      <formula2>73050</formula2>
    </dataValidation>
    <dataValidation type="whole" allowBlank="1" showInputMessage="1" showErrorMessage="1" errorTitle="Error - Must Input a Number" error="Error - Must Input a Number from 1 to 500" sqref="E17:H31" xr:uid="{00000000-0002-0000-3B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B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B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B00-00000F000000}">
      <formula1>$C$118:$C$222</formula1>
    </dataValidation>
    <dataValidation allowBlank="1" showInputMessage="1" showErrorMessage="1" errorTitle="Must Enter a Number" error="Must Enter a Number from 0.1 to 250,000" sqref="F13:G13" xr:uid="{00000000-0002-0000-3B00-000010000000}"/>
    <dataValidation allowBlank="1" showInputMessage="1" showErrorMessage="1" errorTitle="Choose from the Drop Down List" error="You must choose a Factory from the Drop Down list." sqref="G6:I6" xr:uid="{00000000-0002-0000-3B00-000011000000}"/>
    <dataValidation allowBlank="1" showInputMessage="1" showErrorMessage="1" errorTitle="Choose from the Drop Down List" error="You must choose a Tannery from the Drop Down list." sqref="K6:M6" xr:uid="{00000000-0002-0000-3B00-000012000000}"/>
    <dataValidation allowBlank="1" showInputMessage="1" showErrorMessage="1" errorTitle="Must Enter a Number" error="Must Enter a Number from 1 to 10,000" sqref="C13:D13" xr:uid="{00000000-0002-0000-3B00-000013000000}"/>
    <dataValidation type="date" operator="greaterThanOrEqual" allowBlank="1" showInputMessage="1" showErrorMessage="1" error="Must Enter a Valid Date" sqref="B81:C81" xr:uid="{00000000-0002-0000-3B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6383" man="1"/>
  </rowBreaks>
  <drawing r:id="rId2"/>
  <legacyDrawing r:id="rId3"/>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8">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59" priority="8">
      <formula>C9=""</formula>
    </cfRule>
  </conditionalFormatting>
  <conditionalFormatting sqref="D81">
    <cfRule type="expression" dxfId="58" priority="3">
      <formula>C10=""</formula>
    </cfRule>
  </conditionalFormatting>
  <conditionalFormatting sqref="C89:J94">
    <cfRule type="notContainsBlanks" dxfId="57" priority="1">
      <formula>LEN(TRIM(C89))&gt;0</formula>
    </cfRule>
    <cfRule type="expression" dxfId="56"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C00-000000000000}">
      <formula1>+L81&lt;=H78+H55</formula1>
    </dataValidation>
    <dataValidation type="date" allowBlank="1" showInputMessage="1" showErrorMessage="1" error="Must Enter a Valid Date" sqref="C14:D14" xr:uid="{00000000-0002-0000-3C00-000001000000}">
      <formula1>X6</formula1>
      <formula2>X7</formula2>
    </dataValidation>
    <dataValidation type="whole" allowBlank="1" showInputMessage="1" showErrorMessage="1" errorTitle="Error - Input must be a Number" error="Must Input a Number from 1 to 10,000" sqref="D40:F47" xr:uid="{00000000-0002-0000-3C00-000002000000}">
      <formula1>1</formula1>
      <formula2>10000</formula2>
    </dataValidation>
    <dataValidation type="decimal" allowBlank="1" showInputMessage="1" showErrorMessage="1" errorTitle="Error - Input must be a Number" error="Input must be a number from 0.1 to 250,000_x000a_" sqref="G40:G47" xr:uid="{00000000-0002-0000-3C00-000003000000}">
      <formula1>0.1</formula1>
      <formula2>250000</formula2>
    </dataValidation>
    <dataValidation type="whole" allowBlank="1" showInputMessage="1" showErrorMessage="1" errorTitle="Error - Input must be a Number" error="Input must be a number from 1 to 10,000" sqref="E58:F75" xr:uid="{00000000-0002-0000-3C00-000004000000}">
      <formula1>1</formula1>
      <formula2>10000</formula2>
    </dataValidation>
    <dataValidation type="decimal" allowBlank="1" showInputMessage="1" showErrorMessage="1" errorTitle="Error - Input must be a number" error="Input must be a number from 0.1 to 250,000" sqref="G58:G75" xr:uid="{00000000-0002-0000-3C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C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C00-000007000000}">
      <formula1>1</formula1>
      <formula2>20</formula2>
    </dataValidation>
    <dataValidation type="list" allowBlank="1" showInputMessage="1" showErrorMessage="1" sqref="E34" xr:uid="{00000000-0002-0000-3C00-000008000000}">
      <formula1>"Yes, No"</formula1>
    </dataValidation>
    <dataValidation type="list" allowBlank="1" showInputMessage="1" showErrorMessage="1" sqref="G32 B32" xr:uid="{00000000-0002-0000-3C00-000009000000}">
      <formula1>"No, Yes"</formula1>
    </dataValidation>
    <dataValidation type="decimal" allowBlank="1" showInputMessage="1" showErrorMessage="1" errorTitle="Must Enter a Number" error="Must Enter a Number from 0.1 to 250,000" sqref="G10:I10" xr:uid="{00000000-0002-0000-3C00-00000A000000}">
      <formula1>0.1</formula1>
      <formula2>250000</formula2>
    </dataValidation>
    <dataValidation type="date" allowBlank="1" showInputMessage="1" showErrorMessage="1" errorTitle="Must Enter a Date" error="Must Enter a Date in format xx-xx-xxxx" sqref="C10 G12 C12" xr:uid="{00000000-0002-0000-3C00-00000B000000}">
      <formula1>37987</formula1>
      <formula2>73050</formula2>
    </dataValidation>
    <dataValidation type="whole" allowBlank="1" showInputMessage="1" showErrorMessage="1" errorTitle="Error - Must Input a Number" error="Error - Must Input a Number from 1 to 500" sqref="E17:H31" xr:uid="{00000000-0002-0000-3C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C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C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C00-00000F000000}">
      <formula1>$C$118:$C$222</formula1>
    </dataValidation>
    <dataValidation allowBlank="1" showInputMessage="1" showErrorMessage="1" errorTitle="Must Enter a Number" error="Must Enter a Number from 0.1 to 250,000" sqref="F13:G13" xr:uid="{00000000-0002-0000-3C00-000010000000}"/>
    <dataValidation allowBlank="1" showInputMessage="1" showErrorMessage="1" errorTitle="Choose from the Drop Down List" error="You must choose a Factory from the Drop Down list." sqref="G6:I6" xr:uid="{00000000-0002-0000-3C00-000011000000}"/>
    <dataValidation allowBlank="1" showInputMessage="1" showErrorMessage="1" errorTitle="Choose from the Drop Down List" error="You must choose a Tannery from the Drop Down list." sqref="K6:M6" xr:uid="{00000000-0002-0000-3C00-000012000000}"/>
    <dataValidation allowBlank="1" showInputMessage="1" showErrorMessage="1" errorTitle="Must Enter a Number" error="Must Enter a Number from 1 to 10,000" sqref="C13:D13" xr:uid="{00000000-0002-0000-3C00-000013000000}"/>
    <dataValidation type="date" operator="greaterThanOrEqual" allowBlank="1" showInputMessage="1" showErrorMessage="1" error="Must Enter a Valid Date" sqref="B81:C81" xr:uid="{00000000-0002-0000-3C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55" priority="8">
      <formula>C9=""</formula>
    </cfRule>
  </conditionalFormatting>
  <conditionalFormatting sqref="D81">
    <cfRule type="expression" dxfId="54" priority="3">
      <formula>C10=""</formula>
    </cfRule>
  </conditionalFormatting>
  <conditionalFormatting sqref="C89:J94">
    <cfRule type="notContainsBlanks" dxfId="53" priority="1">
      <formula>LEN(TRIM(C89))&gt;0</formula>
    </cfRule>
    <cfRule type="expression" dxfId="52"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D00-000000000000}">
      <formula1>+L81&lt;=H78+H55</formula1>
    </dataValidation>
    <dataValidation type="date" allowBlank="1" showInputMessage="1" showErrorMessage="1" error="Must Enter a Valid Date" sqref="C14:D14" xr:uid="{00000000-0002-0000-3D00-000001000000}">
      <formula1>X6</formula1>
      <formula2>X7</formula2>
    </dataValidation>
    <dataValidation type="whole" allowBlank="1" showInputMessage="1" showErrorMessage="1" errorTitle="Error - Input must be a Number" error="Must Input a Number from 1 to 10,000" sqref="D40:F47" xr:uid="{00000000-0002-0000-3D00-000002000000}">
      <formula1>1</formula1>
      <formula2>10000</formula2>
    </dataValidation>
    <dataValidation type="decimal" allowBlank="1" showInputMessage="1" showErrorMessage="1" errorTitle="Error - Input must be a Number" error="Input must be a number from 0.1 to 250,000_x000a_" sqref="G40:G47" xr:uid="{00000000-0002-0000-3D00-000003000000}">
      <formula1>0.1</formula1>
      <formula2>250000</formula2>
    </dataValidation>
    <dataValidation type="whole" allowBlank="1" showInputMessage="1" showErrorMessage="1" errorTitle="Error - Input must be a Number" error="Input must be a number from 1 to 10,000" sqref="E58:F75" xr:uid="{00000000-0002-0000-3D00-000004000000}">
      <formula1>1</formula1>
      <formula2>10000</formula2>
    </dataValidation>
    <dataValidation type="decimal" allowBlank="1" showInputMessage="1" showErrorMessage="1" errorTitle="Error - Input must be a number" error="Input must be a number from 0.1 to 250,000" sqref="G58:G75" xr:uid="{00000000-0002-0000-3D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D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D00-000007000000}">
      <formula1>1</formula1>
      <formula2>20</formula2>
    </dataValidation>
    <dataValidation type="list" allowBlank="1" showInputMessage="1" showErrorMessage="1" sqref="E34" xr:uid="{00000000-0002-0000-3D00-000008000000}">
      <formula1>"Yes, No"</formula1>
    </dataValidation>
    <dataValidation type="list" allowBlank="1" showInputMessage="1" showErrorMessage="1" sqref="G32 B32" xr:uid="{00000000-0002-0000-3D00-000009000000}">
      <formula1>"No, Yes"</formula1>
    </dataValidation>
    <dataValidation type="decimal" allowBlank="1" showInputMessage="1" showErrorMessage="1" errorTitle="Must Enter a Number" error="Must Enter a Number from 0.1 to 250,000" sqref="G10:I10" xr:uid="{00000000-0002-0000-3D00-00000A000000}">
      <formula1>0.1</formula1>
      <formula2>250000</formula2>
    </dataValidation>
    <dataValidation type="date" allowBlank="1" showInputMessage="1" showErrorMessage="1" errorTitle="Must Enter a Date" error="Must Enter a Date in format xx-xx-xxxx" sqref="C10 G12 C12" xr:uid="{00000000-0002-0000-3D00-00000B000000}">
      <formula1>37987</formula1>
      <formula2>73050</formula2>
    </dataValidation>
    <dataValidation type="whole" allowBlank="1" showInputMessage="1" showErrorMessage="1" errorTitle="Error - Must Input a Number" error="Error - Must Input a Number from 1 to 500" sqref="E17:H31" xr:uid="{00000000-0002-0000-3D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D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D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D00-00000F000000}">
      <formula1>$C$118:$C$222</formula1>
    </dataValidation>
    <dataValidation allowBlank="1" showInputMessage="1" showErrorMessage="1" errorTitle="Must Enter a Number" error="Must Enter a Number from 0.1 to 250,000" sqref="F13:G13" xr:uid="{00000000-0002-0000-3D00-000010000000}"/>
    <dataValidation allowBlank="1" showInputMessage="1" showErrorMessage="1" errorTitle="Choose from the Drop Down List" error="You must choose a Factory from the Drop Down list." sqref="G6:I6" xr:uid="{00000000-0002-0000-3D00-000011000000}"/>
    <dataValidation allowBlank="1" showInputMessage="1" showErrorMessage="1" errorTitle="Choose from the Drop Down List" error="You must choose a Tannery from the Drop Down list." sqref="K6:M6" xr:uid="{00000000-0002-0000-3D00-000012000000}"/>
    <dataValidation allowBlank="1" showInputMessage="1" showErrorMessage="1" errorTitle="Must Enter a Number" error="Must Enter a Number from 1 to 10,000" sqref="C13:D13" xr:uid="{00000000-0002-0000-3D00-000013000000}"/>
    <dataValidation type="date" operator="greaterThanOrEqual" allowBlank="1" showInputMessage="1" showErrorMessage="1" error="Must Enter a Valid Date" sqref="B81:C81" xr:uid="{00000000-0002-0000-3D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51" priority="8">
      <formula>C9=""</formula>
    </cfRule>
  </conditionalFormatting>
  <conditionalFormatting sqref="D81">
    <cfRule type="expression" dxfId="50" priority="3">
      <formula>C10=""</formula>
    </cfRule>
  </conditionalFormatting>
  <conditionalFormatting sqref="C89:J94">
    <cfRule type="notContainsBlanks" dxfId="49" priority="1">
      <formula>LEN(TRIM(C89))&gt;0</formula>
    </cfRule>
    <cfRule type="expression" dxfId="48"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E00-000000000000}">
      <formula1>+L81&lt;=H78+H55</formula1>
    </dataValidation>
    <dataValidation type="date" allowBlank="1" showInputMessage="1" showErrorMessage="1" error="Must Enter a Valid Date" sqref="C14:D14" xr:uid="{00000000-0002-0000-3E00-000001000000}">
      <formula1>X6</formula1>
      <formula2>X7</formula2>
    </dataValidation>
    <dataValidation type="whole" allowBlank="1" showInputMessage="1" showErrorMessage="1" errorTitle="Error - Input must be a Number" error="Must Input a Number from 1 to 10,000" sqref="D40:F47" xr:uid="{00000000-0002-0000-3E00-000002000000}">
      <formula1>1</formula1>
      <formula2>10000</formula2>
    </dataValidation>
    <dataValidation type="decimal" allowBlank="1" showInputMessage="1" showErrorMessage="1" errorTitle="Error - Input must be a Number" error="Input must be a number from 0.1 to 250,000_x000a_" sqref="G40:G47" xr:uid="{00000000-0002-0000-3E00-000003000000}">
      <formula1>0.1</formula1>
      <formula2>250000</formula2>
    </dataValidation>
    <dataValidation type="whole" allowBlank="1" showInputMessage="1" showErrorMessage="1" errorTitle="Error - Input must be a Number" error="Input must be a number from 1 to 10,000" sqref="E58:F75" xr:uid="{00000000-0002-0000-3E00-000004000000}">
      <formula1>1</formula1>
      <formula2>10000</formula2>
    </dataValidation>
    <dataValidation type="decimal" allowBlank="1" showInputMessage="1" showErrorMessage="1" errorTitle="Error - Input must be a number" error="Input must be a number from 0.1 to 250,000" sqref="G58:G75" xr:uid="{00000000-0002-0000-3E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E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E00-000007000000}">
      <formula1>1</formula1>
      <formula2>20</formula2>
    </dataValidation>
    <dataValidation type="list" allowBlank="1" showInputMessage="1" showErrorMessage="1" sqref="E34" xr:uid="{00000000-0002-0000-3E00-000008000000}">
      <formula1>"Yes, No"</formula1>
    </dataValidation>
    <dataValidation type="list" allowBlank="1" showInputMessage="1" showErrorMessage="1" sqref="G32 B32" xr:uid="{00000000-0002-0000-3E00-000009000000}">
      <formula1>"No, Yes"</formula1>
    </dataValidation>
    <dataValidation type="decimal" allowBlank="1" showInputMessage="1" showErrorMessage="1" errorTitle="Must Enter a Number" error="Must Enter a Number from 0.1 to 250,000" sqref="G10:I10" xr:uid="{00000000-0002-0000-3E00-00000A000000}">
      <formula1>0.1</formula1>
      <formula2>250000</formula2>
    </dataValidation>
    <dataValidation type="date" allowBlank="1" showInputMessage="1" showErrorMessage="1" errorTitle="Must Enter a Date" error="Must Enter a Date in format xx-xx-xxxx" sqref="C10 G12 C12" xr:uid="{00000000-0002-0000-3E00-00000B000000}">
      <formula1>37987</formula1>
      <formula2>73050</formula2>
    </dataValidation>
    <dataValidation type="whole" allowBlank="1" showInputMessage="1" showErrorMessage="1" errorTitle="Error - Must Input a Number" error="Error - Must Input a Number from 1 to 500" sqref="E17:H31" xr:uid="{00000000-0002-0000-3E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E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E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E00-00000F000000}">
      <formula1>$C$118:$C$222</formula1>
    </dataValidation>
    <dataValidation allowBlank="1" showInputMessage="1" showErrorMessage="1" errorTitle="Must Enter a Number" error="Must Enter a Number from 0.1 to 250,000" sqref="F13:G13" xr:uid="{00000000-0002-0000-3E00-000010000000}"/>
    <dataValidation allowBlank="1" showInputMessage="1" showErrorMessage="1" errorTitle="Choose from the Drop Down List" error="You must choose a Factory from the Drop Down list." sqref="G6:I6" xr:uid="{00000000-0002-0000-3E00-000011000000}"/>
    <dataValidation allowBlank="1" showInputMessage="1" showErrorMessage="1" errorTitle="Choose from the Drop Down List" error="You must choose a Tannery from the Drop Down list." sqref="K6:M6" xr:uid="{00000000-0002-0000-3E00-000012000000}"/>
    <dataValidation allowBlank="1" showInputMessage="1" showErrorMessage="1" errorTitle="Must Enter a Number" error="Must Enter a Number from 1 to 10,000" sqref="C13:D13" xr:uid="{00000000-0002-0000-3E00-000013000000}"/>
    <dataValidation type="date" operator="greaterThanOrEqual" allowBlank="1" showInputMessage="1" showErrorMessage="1" error="Must Enter a Valid Date" sqref="B81:C81" xr:uid="{00000000-0002-0000-3E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47" priority="8">
      <formula>C9=""</formula>
    </cfRule>
  </conditionalFormatting>
  <conditionalFormatting sqref="D81">
    <cfRule type="expression" dxfId="46" priority="3">
      <formula>C10=""</formula>
    </cfRule>
  </conditionalFormatting>
  <conditionalFormatting sqref="C89:J94">
    <cfRule type="notContainsBlanks" dxfId="45" priority="1">
      <formula>LEN(TRIM(C89))&gt;0</formula>
    </cfRule>
    <cfRule type="expression" dxfId="44"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3F00-000000000000}">
      <formula1>+L81&lt;=H78+H55</formula1>
    </dataValidation>
    <dataValidation type="date" allowBlank="1" showInputMessage="1" showErrorMessage="1" error="Must Enter a Valid Date" sqref="C14:D14" xr:uid="{00000000-0002-0000-3F00-000001000000}">
      <formula1>X6</formula1>
      <formula2>X7</formula2>
    </dataValidation>
    <dataValidation type="whole" allowBlank="1" showInputMessage="1" showErrorMessage="1" errorTitle="Error - Input must be a Number" error="Must Input a Number from 1 to 10,000" sqref="D40:F47" xr:uid="{00000000-0002-0000-3F00-000002000000}">
      <formula1>1</formula1>
      <formula2>10000</formula2>
    </dataValidation>
    <dataValidation type="decimal" allowBlank="1" showInputMessage="1" showErrorMessage="1" errorTitle="Error - Input must be a Number" error="Input must be a number from 0.1 to 250,000_x000a_" sqref="G40:G47" xr:uid="{00000000-0002-0000-3F00-000003000000}">
      <formula1>0.1</formula1>
      <formula2>250000</formula2>
    </dataValidation>
    <dataValidation type="whole" allowBlank="1" showInputMessage="1" showErrorMessage="1" errorTitle="Error - Input must be a Number" error="Input must be a number from 1 to 10,000" sqref="E58:F75" xr:uid="{00000000-0002-0000-3F00-000004000000}">
      <formula1>1</formula1>
      <formula2>10000</formula2>
    </dataValidation>
    <dataValidation type="decimal" allowBlank="1" showInputMessage="1" showErrorMessage="1" errorTitle="Error - Input must be a number" error="Input must be a number from 0.1 to 250,000" sqref="G58:G75" xr:uid="{00000000-0002-0000-3F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3F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3F00-000007000000}">
      <formula1>1</formula1>
      <formula2>20</formula2>
    </dataValidation>
    <dataValidation type="list" allowBlank="1" showInputMessage="1" showErrorMessage="1" sqref="E34" xr:uid="{00000000-0002-0000-3F00-000008000000}">
      <formula1>"Yes, No"</formula1>
    </dataValidation>
    <dataValidation type="list" allowBlank="1" showInputMessage="1" showErrorMessage="1" sqref="G32 B32" xr:uid="{00000000-0002-0000-3F00-000009000000}">
      <formula1>"No, Yes"</formula1>
    </dataValidation>
    <dataValidation type="decimal" allowBlank="1" showInputMessage="1" showErrorMessage="1" errorTitle="Must Enter a Number" error="Must Enter a Number from 0.1 to 250,000" sqref="G10:I10" xr:uid="{00000000-0002-0000-3F00-00000A000000}">
      <formula1>0.1</formula1>
      <formula2>250000</formula2>
    </dataValidation>
    <dataValidation type="date" allowBlank="1" showInputMessage="1" showErrorMessage="1" errorTitle="Must Enter a Date" error="Must Enter a Date in format xx-xx-xxxx" sqref="C10 G12 C12" xr:uid="{00000000-0002-0000-3F00-00000B000000}">
      <formula1>37987</formula1>
      <formula2>73050</formula2>
    </dataValidation>
    <dataValidation type="whole" allowBlank="1" showInputMessage="1" showErrorMessage="1" errorTitle="Error - Must Input a Number" error="Error - Must Input a Number from 1 to 500" sqref="E17:H31" xr:uid="{00000000-0002-0000-3F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3F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3F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3F00-00000F000000}">
      <formula1>$C$118:$C$222</formula1>
    </dataValidation>
    <dataValidation allowBlank="1" showInputMessage="1" showErrorMessage="1" errorTitle="Must Enter a Number" error="Must Enter a Number from 0.1 to 250,000" sqref="F13:G13" xr:uid="{00000000-0002-0000-3F00-000010000000}"/>
    <dataValidation allowBlank="1" showInputMessage="1" showErrorMessage="1" errorTitle="Choose from the Drop Down List" error="You must choose a Factory from the Drop Down list." sqref="G6:I6" xr:uid="{00000000-0002-0000-3F00-000011000000}"/>
    <dataValidation allowBlank="1" showInputMessage="1" showErrorMessage="1" errorTitle="Choose from the Drop Down List" error="You must choose a Tannery from the Drop Down list." sqref="K6:M6" xr:uid="{00000000-0002-0000-3F00-000012000000}"/>
    <dataValidation allowBlank="1" showInputMessage="1" showErrorMessage="1" errorTitle="Must Enter a Number" error="Must Enter a Number from 1 to 10,000" sqref="C13:D13" xr:uid="{00000000-0002-0000-3F00-000013000000}"/>
    <dataValidation type="date" operator="greaterThanOrEqual" allowBlank="1" showInputMessage="1" showErrorMessage="1" error="Must Enter a Valid Date" sqref="B81:C81" xr:uid="{00000000-0002-0000-3F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43" priority="8">
      <formula>C9=""</formula>
    </cfRule>
  </conditionalFormatting>
  <conditionalFormatting sqref="D81">
    <cfRule type="expression" dxfId="42" priority="3">
      <formula>C10=""</formula>
    </cfRule>
  </conditionalFormatting>
  <conditionalFormatting sqref="C89:J94">
    <cfRule type="notContainsBlanks" dxfId="41" priority="1">
      <formula>LEN(TRIM(C89))&gt;0</formula>
    </cfRule>
    <cfRule type="expression" dxfId="40"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4000-000000000000}">
      <formula1>+L81&lt;=H78+H55</formula1>
    </dataValidation>
    <dataValidation type="date" allowBlank="1" showInputMessage="1" showErrorMessage="1" error="Must Enter a Valid Date" sqref="C14:D14" xr:uid="{00000000-0002-0000-4000-000001000000}">
      <formula1>X6</formula1>
      <formula2>X7</formula2>
    </dataValidation>
    <dataValidation type="whole" allowBlank="1" showInputMessage="1" showErrorMessage="1" errorTitle="Error - Input must be a Number" error="Must Input a Number from 1 to 10,000" sqref="D40:F47" xr:uid="{00000000-0002-0000-4000-000002000000}">
      <formula1>1</formula1>
      <formula2>10000</formula2>
    </dataValidation>
    <dataValidation type="decimal" allowBlank="1" showInputMessage="1" showErrorMessage="1" errorTitle="Error - Input must be a Number" error="Input must be a number from 0.1 to 250,000_x000a_" sqref="G40:G47" xr:uid="{00000000-0002-0000-4000-000003000000}">
      <formula1>0.1</formula1>
      <formula2>250000</formula2>
    </dataValidation>
    <dataValidation type="whole" allowBlank="1" showInputMessage="1" showErrorMessage="1" errorTitle="Error - Input must be a Number" error="Input must be a number from 1 to 10,000" sqref="E58:F75" xr:uid="{00000000-0002-0000-4000-000004000000}">
      <formula1>1</formula1>
      <formula2>10000</formula2>
    </dataValidation>
    <dataValidation type="decimal" allowBlank="1" showInputMessage="1" showErrorMessage="1" errorTitle="Error - Input must be a number" error="Input must be a number from 0.1 to 250,000" sqref="G58:G75" xr:uid="{00000000-0002-0000-40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40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4000-000007000000}">
      <formula1>1</formula1>
      <formula2>20</formula2>
    </dataValidation>
    <dataValidation type="list" allowBlank="1" showInputMessage="1" showErrorMessage="1" sqref="E34" xr:uid="{00000000-0002-0000-4000-000008000000}">
      <formula1>"Yes, No"</formula1>
    </dataValidation>
    <dataValidation type="list" allowBlank="1" showInputMessage="1" showErrorMessage="1" sqref="G32 B32" xr:uid="{00000000-0002-0000-4000-000009000000}">
      <formula1>"No, Yes"</formula1>
    </dataValidation>
    <dataValidation type="decimal" allowBlank="1" showInputMessage="1" showErrorMessage="1" errorTitle="Must Enter a Number" error="Must Enter a Number from 0.1 to 250,000" sqref="G10:I10" xr:uid="{00000000-0002-0000-4000-00000A000000}">
      <formula1>0.1</formula1>
      <formula2>250000</formula2>
    </dataValidation>
    <dataValidation type="date" allowBlank="1" showInputMessage="1" showErrorMessage="1" errorTitle="Must Enter a Date" error="Must Enter a Date in format xx-xx-xxxx" sqref="C10 G12 C12" xr:uid="{00000000-0002-0000-4000-00000B000000}">
      <formula1>37987</formula1>
      <formula2>73050</formula2>
    </dataValidation>
    <dataValidation type="whole" allowBlank="1" showInputMessage="1" showErrorMessage="1" errorTitle="Error - Must Input a Number" error="Error - Must Input a Number from 1 to 500" sqref="E17:H31" xr:uid="{00000000-0002-0000-40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40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40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4000-00000F000000}">
      <formula1>$C$118:$C$222</formula1>
    </dataValidation>
    <dataValidation allowBlank="1" showInputMessage="1" showErrorMessage="1" errorTitle="Must Enter a Number" error="Must Enter a Number from 0.1 to 250,000" sqref="F13:G13" xr:uid="{00000000-0002-0000-4000-000010000000}"/>
    <dataValidation allowBlank="1" showInputMessage="1" showErrorMessage="1" errorTitle="Choose from the Drop Down List" error="You must choose a Factory from the Drop Down list." sqref="G6:I6" xr:uid="{00000000-0002-0000-4000-000011000000}"/>
    <dataValidation allowBlank="1" showInputMessage="1" showErrorMessage="1" errorTitle="Choose from the Drop Down List" error="You must choose a Tannery from the Drop Down list." sqref="K6:M6" xr:uid="{00000000-0002-0000-4000-000012000000}"/>
    <dataValidation allowBlank="1" showInputMessage="1" showErrorMessage="1" errorTitle="Must Enter a Number" error="Must Enter a Number from 1 to 10,000" sqref="C13:D13" xr:uid="{00000000-0002-0000-4000-000013000000}"/>
    <dataValidation type="date" operator="greaterThanOrEqual" allowBlank="1" showInputMessage="1" showErrorMessage="1" error="Must Enter a Valid Date" sqref="B81:C81" xr:uid="{00000000-0002-0000-40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3">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39" priority="8">
      <formula>C9=""</formula>
    </cfRule>
  </conditionalFormatting>
  <conditionalFormatting sqref="D81">
    <cfRule type="expression" dxfId="38" priority="3">
      <formula>C10=""</formula>
    </cfRule>
  </conditionalFormatting>
  <conditionalFormatting sqref="C89:J94">
    <cfRule type="notContainsBlanks" dxfId="37" priority="1">
      <formula>LEN(TRIM(C89))&gt;0</formula>
    </cfRule>
    <cfRule type="expression" dxfId="36"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4100-000000000000}">
      <formula1>+L81&lt;=H78+H55</formula1>
    </dataValidation>
    <dataValidation type="date" allowBlank="1" showInputMessage="1" showErrorMessage="1" error="Must Enter a Valid Date" sqref="C14:D14" xr:uid="{00000000-0002-0000-4100-000001000000}">
      <formula1>X6</formula1>
      <formula2>X7</formula2>
    </dataValidation>
    <dataValidation type="whole" allowBlank="1" showInputMessage="1" showErrorMessage="1" errorTitle="Error - Input must be a Number" error="Must Input a Number from 1 to 10,000" sqref="D40:F47" xr:uid="{00000000-0002-0000-4100-000002000000}">
      <formula1>1</formula1>
      <formula2>10000</formula2>
    </dataValidation>
    <dataValidation type="decimal" allowBlank="1" showInputMessage="1" showErrorMessage="1" errorTitle="Error - Input must be a Number" error="Input must be a number from 0.1 to 250,000_x000a_" sqref="G40:G47" xr:uid="{00000000-0002-0000-4100-000003000000}">
      <formula1>0.1</formula1>
      <formula2>250000</formula2>
    </dataValidation>
    <dataValidation type="whole" allowBlank="1" showInputMessage="1" showErrorMessage="1" errorTitle="Error - Input must be a Number" error="Input must be a number from 1 to 10,000" sqref="E58:F75" xr:uid="{00000000-0002-0000-4100-000004000000}">
      <formula1>1</formula1>
      <formula2>10000</formula2>
    </dataValidation>
    <dataValidation type="decimal" allowBlank="1" showInputMessage="1" showErrorMessage="1" errorTitle="Error - Input must be a number" error="Input must be a number from 0.1 to 250,000" sqref="G58:G75" xr:uid="{00000000-0002-0000-41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41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4100-000007000000}">
      <formula1>1</formula1>
      <formula2>20</formula2>
    </dataValidation>
    <dataValidation type="list" allowBlank="1" showInputMessage="1" showErrorMessage="1" sqref="E34" xr:uid="{00000000-0002-0000-4100-000008000000}">
      <formula1>"Yes, No"</formula1>
    </dataValidation>
    <dataValidation type="list" allowBlank="1" showInputMessage="1" showErrorMessage="1" sqref="G32 B32" xr:uid="{00000000-0002-0000-4100-000009000000}">
      <formula1>"No, Yes"</formula1>
    </dataValidation>
    <dataValidation type="decimal" allowBlank="1" showInputMessage="1" showErrorMessage="1" errorTitle="Must Enter a Number" error="Must Enter a Number from 0.1 to 250,000" sqref="G10:I10" xr:uid="{00000000-0002-0000-4100-00000A000000}">
      <formula1>0.1</formula1>
      <formula2>250000</formula2>
    </dataValidation>
    <dataValidation type="date" allowBlank="1" showInputMessage="1" showErrorMessage="1" errorTitle="Must Enter a Date" error="Must Enter a Date in format xx-xx-xxxx" sqref="C10 G12 C12" xr:uid="{00000000-0002-0000-4100-00000B000000}">
      <formula1>37987</formula1>
      <formula2>73050</formula2>
    </dataValidation>
    <dataValidation type="whole" allowBlank="1" showInputMessage="1" showErrorMessage="1" errorTitle="Error - Must Input a Number" error="Error - Must Input a Number from 1 to 500" sqref="E17:H31" xr:uid="{00000000-0002-0000-41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41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41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4100-00000F000000}">
      <formula1>$C$118:$C$222</formula1>
    </dataValidation>
    <dataValidation allowBlank="1" showInputMessage="1" showErrorMessage="1" errorTitle="Must Enter a Number" error="Must Enter a Number from 0.1 to 250,000" sqref="F13:G13" xr:uid="{00000000-0002-0000-4100-000010000000}"/>
    <dataValidation allowBlank="1" showInputMessage="1" showErrorMessage="1" errorTitle="Choose from the Drop Down List" error="You must choose a Factory from the Drop Down list." sqref="G6:I6" xr:uid="{00000000-0002-0000-4100-000011000000}"/>
    <dataValidation allowBlank="1" showInputMessage="1" showErrorMessage="1" errorTitle="Choose from the Drop Down List" error="You must choose a Tannery from the Drop Down list." sqref="K6:M6" xr:uid="{00000000-0002-0000-4100-000012000000}"/>
    <dataValidation allowBlank="1" showInputMessage="1" showErrorMessage="1" errorTitle="Must Enter a Number" error="Must Enter a Number from 1 to 10,000" sqref="C13:D13" xr:uid="{00000000-0002-0000-4100-000013000000}"/>
    <dataValidation type="date" operator="greaterThanOrEqual" allowBlank="1" showInputMessage="1" showErrorMessage="1" error="Must Enter a Valid Date" sqref="B81:C81" xr:uid="{00000000-0002-0000-41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4">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35" priority="8">
      <formula>C9=""</formula>
    </cfRule>
  </conditionalFormatting>
  <conditionalFormatting sqref="D81">
    <cfRule type="expression" dxfId="34" priority="3">
      <formula>C10=""</formula>
    </cfRule>
  </conditionalFormatting>
  <conditionalFormatting sqref="C89:J94">
    <cfRule type="notContainsBlanks" dxfId="33" priority="1">
      <formula>LEN(TRIM(C89))&gt;0</formula>
    </cfRule>
    <cfRule type="expression" dxfId="32"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4200-000000000000}">
      <formula1>+L81&lt;=H78+H55</formula1>
    </dataValidation>
    <dataValidation type="date" allowBlank="1" showInputMessage="1" showErrorMessage="1" error="Must Enter a Valid Date" sqref="C14:D14" xr:uid="{00000000-0002-0000-4200-000001000000}">
      <formula1>X6</formula1>
      <formula2>X7</formula2>
    </dataValidation>
    <dataValidation type="whole" allowBlank="1" showInputMessage="1" showErrorMessage="1" errorTitle="Error - Input must be a Number" error="Must Input a Number from 1 to 10,000" sqref="D40:F47" xr:uid="{00000000-0002-0000-4200-000002000000}">
      <formula1>1</formula1>
      <formula2>10000</formula2>
    </dataValidation>
    <dataValidation type="decimal" allowBlank="1" showInputMessage="1" showErrorMessage="1" errorTitle="Error - Input must be a Number" error="Input must be a number from 0.1 to 250,000_x000a_" sqref="G40:G47" xr:uid="{00000000-0002-0000-4200-000003000000}">
      <formula1>0.1</formula1>
      <formula2>250000</formula2>
    </dataValidation>
    <dataValidation type="whole" allowBlank="1" showInputMessage="1" showErrorMessage="1" errorTitle="Error - Input must be a Number" error="Input must be a number from 1 to 10,000" sqref="E58:F75" xr:uid="{00000000-0002-0000-4200-000004000000}">
      <formula1>1</formula1>
      <formula2>10000</formula2>
    </dataValidation>
    <dataValidation type="decimal" allowBlank="1" showInputMessage="1" showErrorMessage="1" errorTitle="Error - Input must be a number" error="Input must be a number from 0.1 to 250,000" sqref="G58:G75" xr:uid="{00000000-0002-0000-42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42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4200-000007000000}">
      <formula1>1</formula1>
      <formula2>20</formula2>
    </dataValidation>
    <dataValidation type="list" allowBlank="1" showInputMessage="1" showErrorMessage="1" sqref="E34" xr:uid="{00000000-0002-0000-4200-000008000000}">
      <formula1>"Yes, No"</formula1>
    </dataValidation>
    <dataValidation type="list" allowBlank="1" showInputMessage="1" showErrorMessage="1" sqref="G32 B32" xr:uid="{00000000-0002-0000-4200-000009000000}">
      <formula1>"No, Yes"</formula1>
    </dataValidation>
    <dataValidation type="decimal" allowBlank="1" showInputMessage="1" showErrorMessage="1" errorTitle="Must Enter a Number" error="Must Enter a Number from 0.1 to 250,000" sqref="G10:I10" xr:uid="{00000000-0002-0000-4200-00000A000000}">
      <formula1>0.1</formula1>
      <formula2>250000</formula2>
    </dataValidation>
    <dataValidation type="date" allowBlank="1" showInputMessage="1" showErrorMessage="1" errorTitle="Must Enter a Date" error="Must Enter a Date in format xx-xx-xxxx" sqref="C10 G12 C12" xr:uid="{00000000-0002-0000-4200-00000B000000}">
      <formula1>37987</formula1>
      <formula2>73050</formula2>
    </dataValidation>
    <dataValidation type="whole" allowBlank="1" showInputMessage="1" showErrorMessage="1" errorTitle="Error - Must Input a Number" error="Error - Must Input a Number from 1 to 500" sqref="E17:H31" xr:uid="{00000000-0002-0000-42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42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42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4200-00000F000000}">
      <formula1>$C$118:$C$222</formula1>
    </dataValidation>
    <dataValidation allowBlank="1" showInputMessage="1" showErrorMessage="1" errorTitle="Must Enter a Number" error="Must Enter a Number from 0.1 to 250,000" sqref="F13:G13" xr:uid="{00000000-0002-0000-4200-000010000000}"/>
    <dataValidation allowBlank="1" showInputMessage="1" showErrorMessage="1" errorTitle="Choose from the Drop Down List" error="You must choose a Factory from the Drop Down list." sqref="G6:I6" xr:uid="{00000000-0002-0000-4200-000011000000}"/>
    <dataValidation allowBlank="1" showInputMessage="1" showErrorMessage="1" errorTitle="Choose from the Drop Down List" error="You must choose a Tannery from the Drop Down list." sqref="K6:M6" xr:uid="{00000000-0002-0000-4200-000012000000}"/>
    <dataValidation allowBlank="1" showInputMessage="1" showErrorMessage="1" errorTitle="Must Enter a Number" error="Must Enter a Number from 1 to 10,000" sqref="C13:D13" xr:uid="{00000000-0002-0000-4200-000013000000}"/>
    <dataValidation type="date" operator="greaterThanOrEqual" allowBlank="1" showInputMessage="1" showErrorMessage="1" error="Must Enter a Valid Date" sqref="B81:C81" xr:uid="{00000000-0002-0000-42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31" priority="8">
      <formula>C9=""</formula>
    </cfRule>
  </conditionalFormatting>
  <conditionalFormatting sqref="D81">
    <cfRule type="expression" dxfId="30" priority="3">
      <formula>C10=""</formula>
    </cfRule>
  </conditionalFormatting>
  <conditionalFormatting sqref="C89:J94">
    <cfRule type="notContainsBlanks" dxfId="29" priority="1">
      <formula>LEN(TRIM(C89))&gt;0</formula>
    </cfRule>
    <cfRule type="expression" dxfId="28"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4300-000000000000}">
      <formula1>+L81&lt;=H78+H55</formula1>
    </dataValidation>
    <dataValidation type="date" allowBlank="1" showInputMessage="1" showErrorMessage="1" error="Must Enter a Valid Date" sqref="C14:D14" xr:uid="{00000000-0002-0000-4300-000001000000}">
      <formula1>X6</formula1>
      <formula2>X7</formula2>
    </dataValidation>
    <dataValidation type="whole" allowBlank="1" showInputMessage="1" showErrorMessage="1" errorTitle="Error - Input must be a Number" error="Must Input a Number from 1 to 10,000" sqref="D40:F47" xr:uid="{00000000-0002-0000-4300-000002000000}">
      <formula1>1</formula1>
      <formula2>10000</formula2>
    </dataValidation>
    <dataValidation type="decimal" allowBlank="1" showInputMessage="1" showErrorMessage="1" errorTitle="Error - Input must be a Number" error="Input must be a number from 0.1 to 250,000_x000a_" sqref="G40:G47" xr:uid="{00000000-0002-0000-4300-000003000000}">
      <formula1>0.1</formula1>
      <formula2>250000</formula2>
    </dataValidation>
    <dataValidation type="whole" allowBlank="1" showInputMessage="1" showErrorMessage="1" errorTitle="Error - Input must be a Number" error="Input must be a number from 1 to 10,000" sqref="E58:F75" xr:uid="{00000000-0002-0000-4300-000004000000}">
      <formula1>1</formula1>
      <formula2>10000</formula2>
    </dataValidation>
    <dataValidation type="decimal" allowBlank="1" showInputMessage="1" showErrorMessage="1" errorTitle="Error - Input must be a number" error="Input must be a number from 0.1 to 250,000" sqref="G58:G75" xr:uid="{00000000-0002-0000-43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43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4300-000007000000}">
      <formula1>1</formula1>
      <formula2>20</formula2>
    </dataValidation>
    <dataValidation type="list" allowBlank="1" showInputMessage="1" showErrorMessage="1" sqref="E34" xr:uid="{00000000-0002-0000-4300-000008000000}">
      <formula1>"Yes, No"</formula1>
    </dataValidation>
    <dataValidation type="list" allowBlank="1" showInputMessage="1" showErrorMessage="1" sqref="G32 B32" xr:uid="{00000000-0002-0000-4300-000009000000}">
      <formula1>"No, Yes"</formula1>
    </dataValidation>
    <dataValidation type="decimal" allowBlank="1" showInputMessage="1" showErrorMessage="1" errorTitle="Must Enter a Number" error="Must Enter a Number from 0.1 to 250,000" sqref="G10:I10" xr:uid="{00000000-0002-0000-4300-00000A000000}">
      <formula1>0.1</formula1>
      <formula2>250000</formula2>
    </dataValidation>
    <dataValidation type="date" allowBlank="1" showInputMessage="1" showErrorMessage="1" errorTitle="Must Enter a Date" error="Must Enter a Date in format xx-xx-xxxx" sqref="C10 G12 C12" xr:uid="{00000000-0002-0000-4300-00000B000000}">
      <formula1>37987</formula1>
      <formula2>73050</formula2>
    </dataValidation>
    <dataValidation type="whole" allowBlank="1" showInputMessage="1" showErrorMessage="1" errorTitle="Error - Must Input a Number" error="Error - Must Input a Number from 1 to 500" sqref="E17:H31" xr:uid="{00000000-0002-0000-43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43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43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4300-00000F000000}">
      <formula1>$C$118:$C$222</formula1>
    </dataValidation>
    <dataValidation allowBlank="1" showInputMessage="1" showErrorMessage="1" errorTitle="Must Enter a Number" error="Must Enter a Number from 0.1 to 250,000" sqref="F13:G13" xr:uid="{00000000-0002-0000-4300-000010000000}"/>
    <dataValidation allowBlank="1" showInputMessage="1" showErrorMessage="1" errorTitle="Choose from the Drop Down List" error="You must choose a Factory from the Drop Down list." sqref="G6:I6" xr:uid="{00000000-0002-0000-4300-000011000000}"/>
    <dataValidation allowBlank="1" showInputMessage="1" showErrorMessage="1" errorTitle="Choose from the Drop Down List" error="You must choose a Tannery from the Drop Down list." sqref="K6:M6" xr:uid="{00000000-0002-0000-4300-000012000000}"/>
    <dataValidation allowBlank="1" showInputMessage="1" showErrorMessage="1" errorTitle="Must Enter a Number" error="Must Enter a Number from 1 to 10,000" sqref="C13:D13" xr:uid="{00000000-0002-0000-4300-000013000000}"/>
    <dataValidation type="date" operator="greaterThanOrEqual" allowBlank="1" showInputMessage="1" showErrorMessage="1" error="Must Enter a Valid Date" sqref="B81:C81" xr:uid="{00000000-0002-0000-43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6">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27" priority="8">
      <formula>C9=""</formula>
    </cfRule>
  </conditionalFormatting>
  <conditionalFormatting sqref="D81">
    <cfRule type="expression" dxfId="26" priority="3">
      <formula>C10=""</formula>
    </cfRule>
  </conditionalFormatting>
  <conditionalFormatting sqref="C89:J94">
    <cfRule type="notContainsBlanks" dxfId="25" priority="1">
      <formula>LEN(TRIM(C89))&gt;0</formula>
    </cfRule>
    <cfRule type="expression" dxfId="24"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4400-000000000000}">
      <formula1>+L81&lt;=H78+H55</formula1>
    </dataValidation>
    <dataValidation type="date" allowBlank="1" showInputMessage="1" showErrorMessage="1" error="Must Enter a Valid Date" sqref="C14:D14" xr:uid="{00000000-0002-0000-4400-000001000000}">
      <formula1>X6</formula1>
      <formula2>X7</formula2>
    </dataValidation>
    <dataValidation type="whole" allowBlank="1" showInputMessage="1" showErrorMessage="1" errorTitle="Error - Input must be a Number" error="Must Input a Number from 1 to 10,000" sqref="D40:F47" xr:uid="{00000000-0002-0000-4400-000002000000}">
      <formula1>1</formula1>
      <formula2>10000</formula2>
    </dataValidation>
    <dataValidation type="decimal" allowBlank="1" showInputMessage="1" showErrorMessage="1" errorTitle="Error - Input must be a Number" error="Input must be a number from 0.1 to 250,000_x000a_" sqref="G40:G47" xr:uid="{00000000-0002-0000-4400-000003000000}">
      <formula1>0.1</formula1>
      <formula2>250000</formula2>
    </dataValidation>
    <dataValidation type="whole" allowBlank="1" showInputMessage="1" showErrorMessage="1" errorTitle="Error - Input must be a Number" error="Input must be a number from 1 to 10,000" sqref="E58:F75" xr:uid="{00000000-0002-0000-4400-000004000000}">
      <formula1>1</formula1>
      <formula2>10000</formula2>
    </dataValidation>
    <dataValidation type="decimal" allowBlank="1" showInputMessage="1" showErrorMessage="1" errorTitle="Error - Input must be a number" error="Input must be a number from 0.1 to 250,000" sqref="G58:G75" xr:uid="{00000000-0002-0000-44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44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4400-000007000000}">
      <formula1>1</formula1>
      <formula2>20</formula2>
    </dataValidation>
    <dataValidation type="list" allowBlank="1" showInputMessage="1" showErrorMessage="1" sqref="E34" xr:uid="{00000000-0002-0000-4400-000008000000}">
      <formula1>"Yes, No"</formula1>
    </dataValidation>
    <dataValidation type="list" allowBlank="1" showInputMessage="1" showErrorMessage="1" sqref="G32 B32" xr:uid="{00000000-0002-0000-4400-000009000000}">
      <formula1>"No, Yes"</formula1>
    </dataValidation>
    <dataValidation type="decimal" allowBlank="1" showInputMessage="1" showErrorMessage="1" errorTitle="Must Enter a Number" error="Must Enter a Number from 0.1 to 250,000" sqref="G10:I10" xr:uid="{00000000-0002-0000-4400-00000A000000}">
      <formula1>0.1</formula1>
      <formula2>250000</formula2>
    </dataValidation>
    <dataValidation type="date" allowBlank="1" showInputMessage="1" showErrorMessage="1" errorTitle="Must Enter a Date" error="Must Enter a Date in format xx-xx-xxxx" sqref="C10 G12 C12" xr:uid="{00000000-0002-0000-4400-00000B000000}">
      <formula1>37987</formula1>
      <formula2>73050</formula2>
    </dataValidation>
    <dataValidation type="whole" allowBlank="1" showInputMessage="1" showErrorMessage="1" errorTitle="Error - Must Input a Number" error="Error - Must Input a Number from 1 to 500" sqref="E17:H31" xr:uid="{00000000-0002-0000-44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44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44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4400-00000F000000}">
      <formula1>$C$118:$C$222</formula1>
    </dataValidation>
    <dataValidation allowBlank="1" showInputMessage="1" showErrorMessage="1" errorTitle="Must Enter a Number" error="Must Enter a Number from 0.1 to 250,000" sqref="F13:G13" xr:uid="{00000000-0002-0000-4400-000010000000}"/>
    <dataValidation allowBlank="1" showInputMessage="1" showErrorMessage="1" errorTitle="Choose from the Drop Down List" error="You must choose a Factory from the Drop Down list." sqref="G6:I6" xr:uid="{00000000-0002-0000-4400-000011000000}"/>
    <dataValidation allowBlank="1" showInputMessage="1" showErrorMessage="1" errorTitle="Choose from the Drop Down List" error="You must choose a Tannery from the Drop Down list." sqref="K6:M6" xr:uid="{00000000-0002-0000-4400-000012000000}"/>
    <dataValidation allowBlank="1" showInputMessage="1" showErrorMessage="1" errorTitle="Must Enter a Number" error="Must Enter a Number from 1 to 10,000" sqref="C13:D13" xr:uid="{00000000-0002-0000-4400-000013000000}"/>
    <dataValidation type="date" operator="greaterThanOrEqual" allowBlank="1" showInputMessage="1" showErrorMessage="1" error="Must Enter a Valid Date" sqref="B81:C81" xr:uid="{00000000-0002-0000-44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7">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23" priority="8">
      <formula>C9=""</formula>
    </cfRule>
  </conditionalFormatting>
  <conditionalFormatting sqref="D81">
    <cfRule type="expression" dxfId="22" priority="3">
      <formula>C10=""</formula>
    </cfRule>
  </conditionalFormatting>
  <conditionalFormatting sqref="C89:J94">
    <cfRule type="notContainsBlanks" dxfId="21" priority="1">
      <formula>LEN(TRIM(C89))&gt;0</formula>
    </cfRule>
    <cfRule type="expression" dxfId="20"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4500-000000000000}">
      <formula1>+L81&lt;=H78+H55</formula1>
    </dataValidation>
    <dataValidation type="date" allowBlank="1" showInputMessage="1" showErrorMessage="1" error="Must Enter a Valid Date" sqref="C14:D14" xr:uid="{00000000-0002-0000-4500-000001000000}">
      <formula1>X6</formula1>
      <formula2>X7</formula2>
    </dataValidation>
    <dataValidation type="whole" allowBlank="1" showInputMessage="1" showErrorMessage="1" errorTitle="Error - Input must be a Number" error="Must Input a Number from 1 to 10,000" sqref="D40:F47" xr:uid="{00000000-0002-0000-4500-000002000000}">
      <formula1>1</formula1>
      <formula2>10000</formula2>
    </dataValidation>
    <dataValidation type="decimal" allowBlank="1" showInputMessage="1" showErrorMessage="1" errorTitle="Error - Input must be a Number" error="Input must be a number from 0.1 to 250,000_x000a_" sqref="G40:G47" xr:uid="{00000000-0002-0000-4500-000003000000}">
      <formula1>0.1</formula1>
      <formula2>250000</formula2>
    </dataValidation>
    <dataValidation type="whole" allowBlank="1" showInputMessage="1" showErrorMessage="1" errorTitle="Error - Input must be a Number" error="Input must be a number from 1 to 10,000" sqref="E58:F75" xr:uid="{00000000-0002-0000-4500-000004000000}">
      <formula1>1</formula1>
      <formula2>10000</formula2>
    </dataValidation>
    <dataValidation type="decimal" allowBlank="1" showInputMessage="1" showErrorMessage="1" errorTitle="Error - Input must be a number" error="Input must be a number from 0.1 to 250,000" sqref="G58:G75" xr:uid="{00000000-0002-0000-45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45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4500-000007000000}">
      <formula1>1</formula1>
      <formula2>20</formula2>
    </dataValidation>
    <dataValidation type="list" allowBlank="1" showInputMessage="1" showErrorMessage="1" sqref="E34" xr:uid="{00000000-0002-0000-4500-000008000000}">
      <formula1>"Yes, No"</formula1>
    </dataValidation>
    <dataValidation type="list" allowBlank="1" showInputMessage="1" showErrorMessage="1" sqref="G32 B32" xr:uid="{00000000-0002-0000-4500-000009000000}">
      <formula1>"No, Yes"</formula1>
    </dataValidation>
    <dataValidation type="decimal" allowBlank="1" showInputMessage="1" showErrorMessage="1" errorTitle="Must Enter a Number" error="Must Enter a Number from 0.1 to 250,000" sqref="G10:I10" xr:uid="{00000000-0002-0000-4500-00000A000000}">
      <formula1>0.1</formula1>
      <formula2>250000</formula2>
    </dataValidation>
    <dataValidation type="date" allowBlank="1" showInputMessage="1" showErrorMessage="1" errorTitle="Must Enter a Date" error="Must Enter a Date in format xx-xx-xxxx" sqref="C10 G12 C12" xr:uid="{00000000-0002-0000-4500-00000B000000}">
      <formula1>37987</formula1>
      <formula2>73050</formula2>
    </dataValidation>
    <dataValidation type="whole" allowBlank="1" showInputMessage="1" showErrorMessage="1" errorTitle="Error - Must Input a Number" error="Error - Must Input a Number from 1 to 500" sqref="E17:H31" xr:uid="{00000000-0002-0000-45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45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45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4500-00000F000000}">
      <formula1>$C$118:$C$222</formula1>
    </dataValidation>
    <dataValidation allowBlank="1" showInputMessage="1" showErrorMessage="1" errorTitle="Must Enter a Number" error="Must Enter a Number from 0.1 to 250,000" sqref="F13:G13" xr:uid="{00000000-0002-0000-4500-000010000000}"/>
    <dataValidation allowBlank="1" showInputMessage="1" showErrorMessage="1" errorTitle="Choose from the Drop Down List" error="You must choose a Factory from the Drop Down list." sqref="G6:I6" xr:uid="{00000000-0002-0000-4500-000011000000}"/>
    <dataValidation allowBlank="1" showInputMessage="1" showErrorMessage="1" errorTitle="Choose from the Drop Down List" error="You must choose a Tannery from the Drop Down list." sqref="K6:M6" xr:uid="{00000000-0002-0000-4500-000012000000}"/>
    <dataValidation allowBlank="1" showInputMessage="1" showErrorMessage="1" errorTitle="Must Enter a Number" error="Must Enter a Number from 1 to 10,000" sqref="C13:D13" xr:uid="{00000000-0002-0000-4500-000013000000}"/>
    <dataValidation type="date" operator="greaterThanOrEqual" allowBlank="1" showInputMessage="1" showErrorMessage="1" error="Must Enter a Valid Date" sqref="B81:C81" xr:uid="{00000000-0002-0000-45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8">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9" priority="8">
      <formula>C9=""</formula>
    </cfRule>
  </conditionalFormatting>
  <conditionalFormatting sqref="D81">
    <cfRule type="expression" dxfId="18" priority="3">
      <formula>C10=""</formula>
    </cfRule>
  </conditionalFormatting>
  <conditionalFormatting sqref="C89:J94">
    <cfRule type="notContainsBlanks" dxfId="17" priority="1">
      <formula>LEN(TRIM(C89))&gt;0</formula>
    </cfRule>
    <cfRule type="expression" dxfId="16"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4600-000000000000}">
      <formula1>+L81&lt;=H78+H55</formula1>
    </dataValidation>
    <dataValidation type="date" allowBlank="1" showInputMessage="1" showErrorMessage="1" error="Must Enter a Valid Date" sqref="C14:D14" xr:uid="{00000000-0002-0000-4600-000001000000}">
      <formula1>X6</formula1>
      <formula2>X7</formula2>
    </dataValidation>
    <dataValidation type="whole" allowBlank="1" showInputMessage="1" showErrorMessage="1" errorTitle="Error - Input must be a Number" error="Must Input a Number from 1 to 10,000" sqref="D40:F47" xr:uid="{00000000-0002-0000-4600-000002000000}">
      <formula1>1</formula1>
      <formula2>10000</formula2>
    </dataValidation>
    <dataValidation type="decimal" allowBlank="1" showInputMessage="1" showErrorMessage="1" errorTitle="Error - Input must be a Number" error="Input must be a number from 0.1 to 250,000_x000a_" sqref="G40:G47" xr:uid="{00000000-0002-0000-4600-000003000000}">
      <formula1>0.1</formula1>
      <formula2>250000</formula2>
    </dataValidation>
    <dataValidation type="whole" allowBlank="1" showInputMessage="1" showErrorMessage="1" errorTitle="Error - Input must be a Number" error="Input must be a number from 1 to 10,000" sqref="E58:F75" xr:uid="{00000000-0002-0000-4600-000004000000}">
      <formula1>1</formula1>
      <formula2>10000</formula2>
    </dataValidation>
    <dataValidation type="decimal" allowBlank="1" showInputMessage="1" showErrorMessage="1" errorTitle="Error - Input must be a number" error="Input must be a number from 0.1 to 250,000" sqref="G58:G75" xr:uid="{00000000-0002-0000-46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46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4600-000007000000}">
      <formula1>1</formula1>
      <formula2>20</formula2>
    </dataValidation>
    <dataValidation type="list" allowBlank="1" showInputMessage="1" showErrorMessage="1" sqref="E34" xr:uid="{00000000-0002-0000-4600-000008000000}">
      <formula1>"Yes, No"</formula1>
    </dataValidation>
    <dataValidation type="list" allowBlank="1" showInputMessage="1" showErrorMessage="1" sqref="G32 B32" xr:uid="{00000000-0002-0000-4600-000009000000}">
      <formula1>"No, Yes"</formula1>
    </dataValidation>
    <dataValidation type="decimal" allowBlank="1" showInputMessage="1" showErrorMessage="1" errorTitle="Must Enter a Number" error="Must Enter a Number from 0.1 to 250,000" sqref="G10:I10" xr:uid="{00000000-0002-0000-4600-00000A000000}">
      <formula1>0.1</formula1>
      <formula2>250000</formula2>
    </dataValidation>
    <dataValidation type="date" allowBlank="1" showInputMessage="1" showErrorMessage="1" errorTitle="Must Enter a Date" error="Must Enter a Date in format xx-xx-xxxx" sqref="C10 G12 C12" xr:uid="{00000000-0002-0000-4600-00000B000000}">
      <formula1>37987</formula1>
      <formula2>73050</formula2>
    </dataValidation>
    <dataValidation type="whole" allowBlank="1" showInputMessage="1" showErrorMessage="1" errorTitle="Error - Must Input a Number" error="Error - Must Input a Number from 1 to 500" sqref="E17:H31" xr:uid="{00000000-0002-0000-46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46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46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4600-00000F000000}">
      <formula1>$C$118:$C$222</formula1>
    </dataValidation>
    <dataValidation allowBlank="1" showInputMessage="1" showErrorMessage="1" errorTitle="Must Enter a Number" error="Must Enter a Number from 0.1 to 250,000" sqref="F13:G13" xr:uid="{00000000-0002-0000-4600-000010000000}"/>
    <dataValidation allowBlank="1" showInputMessage="1" showErrorMessage="1" errorTitle="Choose from the Drop Down List" error="You must choose a Factory from the Drop Down list." sqref="G6:I6" xr:uid="{00000000-0002-0000-4600-000011000000}"/>
    <dataValidation allowBlank="1" showInputMessage="1" showErrorMessage="1" errorTitle="Choose from the Drop Down List" error="You must choose a Tannery from the Drop Down list." sqref="K6:M6" xr:uid="{00000000-0002-0000-4600-000012000000}"/>
    <dataValidation allowBlank="1" showInputMessage="1" showErrorMessage="1" errorTitle="Must Enter a Number" error="Must Enter a Number from 1 to 10,000" sqref="C13:D13" xr:uid="{00000000-0002-0000-4600-000013000000}"/>
    <dataValidation type="date" operator="greaterThanOrEqual" allowBlank="1" showInputMessage="1" showErrorMessage="1" error="Must Enter a Valid Date" sqref="B81:C81" xr:uid="{00000000-0002-0000-46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9">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15" priority="8">
      <formula>C9=""</formula>
    </cfRule>
  </conditionalFormatting>
  <conditionalFormatting sqref="D81">
    <cfRule type="expression" dxfId="14" priority="3">
      <formula>C10=""</formula>
    </cfRule>
  </conditionalFormatting>
  <conditionalFormatting sqref="C89:J94">
    <cfRule type="notContainsBlanks" dxfId="13" priority="1">
      <formula>LEN(TRIM(C89))&gt;0</formula>
    </cfRule>
    <cfRule type="expression" dxfId="12"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4700-000000000000}">
      <formula1>+L81&lt;=H78+H55</formula1>
    </dataValidation>
    <dataValidation type="date" allowBlank="1" showInputMessage="1" showErrorMessage="1" error="Must Enter a Valid Date" sqref="C14:D14" xr:uid="{00000000-0002-0000-4700-000001000000}">
      <formula1>X6</formula1>
      <formula2>X7</formula2>
    </dataValidation>
    <dataValidation type="whole" allowBlank="1" showInputMessage="1" showErrorMessage="1" errorTitle="Error - Input must be a Number" error="Must Input a Number from 1 to 10,000" sqref="D40:F47" xr:uid="{00000000-0002-0000-4700-000002000000}">
      <formula1>1</formula1>
      <formula2>10000</formula2>
    </dataValidation>
    <dataValidation type="decimal" allowBlank="1" showInputMessage="1" showErrorMessage="1" errorTitle="Error - Input must be a Number" error="Input must be a number from 0.1 to 250,000_x000a_" sqref="G40:G47" xr:uid="{00000000-0002-0000-4700-000003000000}">
      <formula1>0.1</formula1>
      <formula2>250000</formula2>
    </dataValidation>
    <dataValidation type="whole" allowBlank="1" showInputMessage="1" showErrorMessage="1" errorTitle="Error - Input must be a Number" error="Input must be a number from 1 to 10,000" sqref="E58:F75" xr:uid="{00000000-0002-0000-4700-000004000000}">
      <formula1>1</formula1>
      <formula2>10000</formula2>
    </dataValidation>
    <dataValidation type="decimal" allowBlank="1" showInputMessage="1" showErrorMessage="1" errorTitle="Error - Input must be a number" error="Input must be a number from 0.1 to 250,000" sqref="G58:G75" xr:uid="{00000000-0002-0000-47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47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4700-000007000000}">
      <formula1>1</formula1>
      <formula2>20</formula2>
    </dataValidation>
    <dataValidation type="list" allowBlank="1" showInputMessage="1" showErrorMessage="1" sqref="E34" xr:uid="{00000000-0002-0000-4700-000008000000}">
      <formula1>"Yes, No"</formula1>
    </dataValidation>
    <dataValidation type="list" allowBlank="1" showInputMessage="1" showErrorMessage="1" sqref="G32 B32" xr:uid="{00000000-0002-0000-4700-000009000000}">
      <formula1>"No, Yes"</formula1>
    </dataValidation>
    <dataValidation type="decimal" allowBlank="1" showInputMessage="1" showErrorMessage="1" errorTitle="Must Enter a Number" error="Must Enter a Number from 0.1 to 250,000" sqref="G10:I10" xr:uid="{00000000-0002-0000-4700-00000A000000}">
      <formula1>0.1</formula1>
      <formula2>250000</formula2>
    </dataValidation>
    <dataValidation type="date" allowBlank="1" showInputMessage="1" showErrorMessage="1" errorTitle="Must Enter a Date" error="Must Enter a Date in format xx-xx-xxxx" sqref="C10 G12 C12" xr:uid="{00000000-0002-0000-4700-00000B000000}">
      <formula1>37987</formula1>
      <formula2>73050</formula2>
    </dataValidation>
    <dataValidation type="whole" allowBlank="1" showInputMessage="1" showErrorMessage="1" errorTitle="Error - Must Input a Number" error="Error - Must Input a Number from 1 to 500" sqref="E17:H31" xr:uid="{00000000-0002-0000-47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47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47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4700-00000F000000}">
      <formula1>$C$118:$C$222</formula1>
    </dataValidation>
    <dataValidation allowBlank="1" showInputMessage="1" showErrorMessage="1" errorTitle="Must Enter a Number" error="Must Enter a Number from 0.1 to 250,000" sqref="F13:G13" xr:uid="{00000000-0002-0000-4700-000010000000}"/>
    <dataValidation allowBlank="1" showInputMessage="1" showErrorMessage="1" errorTitle="Choose from the Drop Down List" error="You must choose a Factory from the Drop Down list." sqref="G6:I6" xr:uid="{00000000-0002-0000-4700-000011000000}"/>
    <dataValidation allowBlank="1" showInputMessage="1" showErrorMessage="1" errorTitle="Choose from the Drop Down List" error="You must choose a Tannery from the Drop Down list." sqref="K6:M6" xr:uid="{00000000-0002-0000-4700-000012000000}"/>
    <dataValidation allowBlank="1" showInputMessage="1" showErrorMessage="1" errorTitle="Must Enter a Number" error="Must Enter a Number from 1 to 10,000" sqref="C13:D13" xr:uid="{00000000-0002-0000-4700-000013000000}"/>
    <dataValidation type="date" operator="greaterThanOrEqual" allowBlank="1" showInputMessage="1" showErrorMessage="1" error="Must Enter a Valid Date" sqref="B81:C81" xr:uid="{00000000-0002-0000-47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0">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G29:H29"/>
    <mergeCell ref="I29:M29"/>
    <mergeCell ref="C30:D30"/>
    <mergeCell ref="E30:F30"/>
    <mergeCell ref="G30:H30"/>
    <mergeCell ref="I30:M30"/>
    <mergeCell ref="C31:D31"/>
    <mergeCell ref="E31:F31"/>
    <mergeCell ref="G31:H31"/>
    <mergeCell ref="I31:M31"/>
    <mergeCell ref="I39:M39"/>
    <mergeCell ref="B36:D36"/>
    <mergeCell ref="E36:F36"/>
    <mergeCell ref="G36:H36"/>
    <mergeCell ref="B39:C39"/>
    <mergeCell ref="B38:M38"/>
    <mergeCell ref="B37:D37"/>
    <mergeCell ref="H32:I32"/>
    <mergeCell ref="K32:L32"/>
    <mergeCell ref="C33:M33"/>
    <mergeCell ref="E37:F37"/>
    <mergeCell ref="G37:H37"/>
    <mergeCell ref="I37:M37"/>
    <mergeCell ref="I36:M36"/>
    <mergeCell ref="B34:D34"/>
    <mergeCell ref="F34:M34"/>
    <mergeCell ref="C28:D28"/>
    <mergeCell ref="E28:F28"/>
    <mergeCell ref="G28:H28"/>
    <mergeCell ref="I28:M28"/>
    <mergeCell ref="B35:M35"/>
    <mergeCell ref="G16:H16"/>
    <mergeCell ref="I16:M16"/>
    <mergeCell ref="B17:D17"/>
    <mergeCell ref="E17:F17"/>
    <mergeCell ref="G17:H17"/>
    <mergeCell ref="I17:M17"/>
    <mergeCell ref="B16:D16"/>
    <mergeCell ref="E16:F16"/>
    <mergeCell ref="B19:D19"/>
    <mergeCell ref="E19:F19"/>
    <mergeCell ref="G19:H19"/>
    <mergeCell ref="I19:M19"/>
    <mergeCell ref="B20:D20"/>
    <mergeCell ref="E20:F20"/>
    <mergeCell ref="G20:H20"/>
    <mergeCell ref="I20:M20"/>
    <mergeCell ref="B18:D18"/>
    <mergeCell ref="C29:D29"/>
    <mergeCell ref="E29:F29"/>
    <mergeCell ref="B5:M5"/>
    <mergeCell ref="K6:M6"/>
    <mergeCell ref="G7:I7"/>
    <mergeCell ref="K7:L7"/>
    <mergeCell ref="C10:E10"/>
    <mergeCell ref="C9:E9"/>
    <mergeCell ref="G9:I9"/>
    <mergeCell ref="C6:E6"/>
    <mergeCell ref="G6:I6"/>
    <mergeCell ref="C7:E7"/>
    <mergeCell ref="C8:E8"/>
    <mergeCell ref="G8:I8"/>
    <mergeCell ref="G10:I10"/>
    <mergeCell ref="K8:M8"/>
    <mergeCell ref="K9:M9"/>
    <mergeCell ref="E18:F18"/>
    <mergeCell ref="G18:H18"/>
    <mergeCell ref="I18:M18"/>
    <mergeCell ref="B11:M11"/>
    <mergeCell ref="C12:D12"/>
    <mergeCell ref="J10:K10"/>
    <mergeCell ref="K12:M12"/>
    <mergeCell ref="G12:H12"/>
    <mergeCell ref="L13:M13"/>
    <mergeCell ref="B15:M15"/>
    <mergeCell ref="C13:D13"/>
    <mergeCell ref="F13:G13"/>
    <mergeCell ref="I13:J13"/>
    <mergeCell ref="L10:M10"/>
    <mergeCell ref="C14:D14"/>
    <mergeCell ref="F14:G14"/>
    <mergeCell ref="G24:H24"/>
    <mergeCell ref="I24:M24"/>
    <mergeCell ref="B24:D24"/>
    <mergeCell ref="C27:D27"/>
    <mergeCell ref="B21:D21"/>
    <mergeCell ref="E21:F21"/>
    <mergeCell ref="G21:H21"/>
    <mergeCell ref="I21:M21"/>
    <mergeCell ref="B22:D22"/>
    <mergeCell ref="E22:F22"/>
    <mergeCell ref="G22:H22"/>
    <mergeCell ref="I22:M22"/>
    <mergeCell ref="E25:F25"/>
    <mergeCell ref="G25:H25"/>
    <mergeCell ref="I25:M25"/>
    <mergeCell ref="C25:D25"/>
    <mergeCell ref="G27:H27"/>
    <mergeCell ref="I27:M27"/>
    <mergeCell ref="E27:F27"/>
    <mergeCell ref="B23:D23"/>
    <mergeCell ref="E23:F23"/>
    <mergeCell ref="G23:H23"/>
    <mergeCell ref="I23:M23"/>
    <mergeCell ref="E24:F24"/>
    <mergeCell ref="N106:Y106"/>
    <mergeCell ref="U100:Z100"/>
    <mergeCell ref="B66:D66"/>
    <mergeCell ref="B67:D67"/>
    <mergeCell ref="B73:D73"/>
    <mergeCell ref="B76:D76"/>
    <mergeCell ref="B70:D70"/>
    <mergeCell ref="J70:M70"/>
    <mergeCell ref="J68:M68"/>
    <mergeCell ref="J66:M66"/>
    <mergeCell ref="J67:M67"/>
    <mergeCell ref="C75:D75"/>
    <mergeCell ref="J75:M75"/>
    <mergeCell ref="B72:D72"/>
    <mergeCell ref="J69:M69"/>
    <mergeCell ref="B71:D71"/>
    <mergeCell ref="B68:D68"/>
    <mergeCell ref="N100:T100"/>
    <mergeCell ref="B82:M82"/>
    <mergeCell ref="B83:M83"/>
    <mergeCell ref="B80:C80"/>
    <mergeCell ref="H76:M76"/>
    <mergeCell ref="B77:M77"/>
    <mergeCell ref="B78:G78"/>
    <mergeCell ref="I46:M46"/>
    <mergeCell ref="B42:C42"/>
    <mergeCell ref="I42:M42"/>
    <mergeCell ref="I43:M43"/>
    <mergeCell ref="B43:C43"/>
    <mergeCell ref="I44:M44"/>
    <mergeCell ref="B45:C45"/>
    <mergeCell ref="I45:M45"/>
    <mergeCell ref="B44:C44"/>
    <mergeCell ref="B41:C41"/>
    <mergeCell ref="B40:C40"/>
    <mergeCell ref="I40:M40"/>
    <mergeCell ref="B52:G52"/>
    <mergeCell ref="H52:M52"/>
    <mergeCell ref="B53:G53"/>
    <mergeCell ref="B56:M56"/>
    <mergeCell ref="B57:D57"/>
    <mergeCell ref="H53:M53"/>
    <mergeCell ref="B54:G54"/>
    <mergeCell ref="H54:M54"/>
    <mergeCell ref="B50:G50"/>
    <mergeCell ref="H50:M50"/>
    <mergeCell ref="B55:G55"/>
    <mergeCell ref="H55:M55"/>
    <mergeCell ref="B51:G51"/>
    <mergeCell ref="H51:M51"/>
    <mergeCell ref="I41:M41"/>
    <mergeCell ref="I48:M48"/>
    <mergeCell ref="B49:M49"/>
    <mergeCell ref="B47:C47"/>
    <mergeCell ref="I47:M47"/>
    <mergeCell ref="B48:C48"/>
    <mergeCell ref="B46:C46"/>
    <mergeCell ref="B61:C61"/>
    <mergeCell ref="B74:D74"/>
    <mergeCell ref="J74:M74"/>
    <mergeCell ref="J57:M57"/>
    <mergeCell ref="J58:M58"/>
    <mergeCell ref="J59:M59"/>
    <mergeCell ref="J60:M60"/>
    <mergeCell ref="J61:M61"/>
    <mergeCell ref="J73:M73"/>
    <mergeCell ref="J71:M71"/>
    <mergeCell ref="B69:D69"/>
    <mergeCell ref="B65:D65"/>
    <mergeCell ref="J65:M65"/>
    <mergeCell ref="J72:M72"/>
    <mergeCell ref="B59:C59"/>
    <mergeCell ref="B60:C60"/>
    <mergeCell ref="B58:C58"/>
    <mergeCell ref="B64:D64"/>
    <mergeCell ref="J64:M64"/>
    <mergeCell ref="B62:D62"/>
    <mergeCell ref="J62:M62"/>
    <mergeCell ref="B63:D63"/>
    <mergeCell ref="J63:M63"/>
    <mergeCell ref="G91:H91"/>
    <mergeCell ref="I91:J91"/>
    <mergeCell ref="B86:D86"/>
    <mergeCell ref="C88:D88"/>
    <mergeCell ref="E88:F88"/>
    <mergeCell ref="G88:H88"/>
    <mergeCell ref="I88:J88"/>
    <mergeCell ref="K88:L88"/>
    <mergeCell ref="H78:M78"/>
    <mergeCell ref="H81:I81"/>
    <mergeCell ref="J81:K81"/>
    <mergeCell ref="L81:M81"/>
    <mergeCell ref="H80:I80"/>
    <mergeCell ref="J80:K80"/>
    <mergeCell ref="L80:M80"/>
    <mergeCell ref="B84:M84"/>
    <mergeCell ref="B79:M79"/>
    <mergeCell ref="B81:C81"/>
    <mergeCell ref="I94:J94"/>
    <mergeCell ref="K94:L94"/>
    <mergeCell ref="C93:D93"/>
    <mergeCell ref="C26:D26"/>
    <mergeCell ref="E26:F26"/>
    <mergeCell ref="G26:H26"/>
    <mergeCell ref="I26:M26"/>
    <mergeCell ref="E89:F89"/>
    <mergeCell ref="G89:H89"/>
    <mergeCell ref="I89:J89"/>
    <mergeCell ref="K91:L91"/>
    <mergeCell ref="C92:D92"/>
    <mergeCell ref="E92:F92"/>
    <mergeCell ref="G92:H92"/>
    <mergeCell ref="I92:J92"/>
    <mergeCell ref="K92:L92"/>
    <mergeCell ref="C91:D91"/>
    <mergeCell ref="K89:L89"/>
    <mergeCell ref="C90:D90"/>
    <mergeCell ref="E90:F90"/>
    <mergeCell ref="G90:H90"/>
    <mergeCell ref="I90:J90"/>
    <mergeCell ref="K90:L90"/>
    <mergeCell ref="C89:D89"/>
    <mergeCell ref="B2:D2"/>
    <mergeCell ref="E95:F95"/>
    <mergeCell ref="G95:H95"/>
    <mergeCell ref="I95:J95"/>
    <mergeCell ref="K97:L97"/>
    <mergeCell ref="C97:D97"/>
    <mergeCell ref="E97:F97"/>
    <mergeCell ref="G97:H97"/>
    <mergeCell ref="I97:J97"/>
    <mergeCell ref="E93:F93"/>
    <mergeCell ref="G93:H93"/>
    <mergeCell ref="I93:J93"/>
    <mergeCell ref="K95:L95"/>
    <mergeCell ref="C96:D96"/>
    <mergeCell ref="E96:F96"/>
    <mergeCell ref="G96:H96"/>
    <mergeCell ref="I96:J96"/>
    <mergeCell ref="K96:L96"/>
    <mergeCell ref="C95:D95"/>
    <mergeCell ref="E91:F91"/>
    <mergeCell ref="K93:L93"/>
    <mergeCell ref="C94:D94"/>
    <mergeCell ref="E94:F94"/>
    <mergeCell ref="G94:H94"/>
  </mergeCells>
  <phoneticPr fontId="0" type="noConversion"/>
  <conditionalFormatting sqref="D81">
    <cfRule type="expression" dxfId="11" priority="8">
      <formula>C9=""</formula>
    </cfRule>
  </conditionalFormatting>
  <conditionalFormatting sqref="D81">
    <cfRule type="expression" dxfId="10" priority="3">
      <formula>C10=""</formula>
    </cfRule>
  </conditionalFormatting>
  <conditionalFormatting sqref="C89:J94">
    <cfRule type="notContainsBlanks" dxfId="9" priority="1">
      <formula>LEN(TRIM(C89))&gt;0</formula>
    </cfRule>
    <cfRule type="expression" dxfId="8"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4800-000000000000}">
      <formula1>+L81&lt;=H78+H55</formula1>
    </dataValidation>
    <dataValidation type="date" allowBlank="1" showInputMessage="1" showErrorMessage="1" error="Must Enter a Valid Date" sqref="C14:D14" xr:uid="{00000000-0002-0000-4800-000001000000}">
      <formula1>X6</formula1>
      <formula2>X7</formula2>
    </dataValidation>
    <dataValidation type="whole" allowBlank="1" showInputMessage="1" showErrorMessage="1" errorTitle="Error - Input must be a Number" error="Must Input a Number from 1 to 10,000" sqref="D40:F47" xr:uid="{00000000-0002-0000-4800-000002000000}">
      <formula1>1</formula1>
      <formula2>10000</formula2>
    </dataValidation>
    <dataValidation type="decimal" allowBlank="1" showInputMessage="1" showErrorMessage="1" errorTitle="Error - Input must be a Number" error="Input must be a number from 0.1 to 250,000_x000a_" sqref="G40:G47" xr:uid="{00000000-0002-0000-4800-000003000000}">
      <formula1>0.1</formula1>
      <formula2>250000</formula2>
    </dataValidation>
    <dataValidation type="whole" allowBlank="1" showInputMessage="1" showErrorMessage="1" errorTitle="Error - Input must be a Number" error="Input must be a number from 1 to 10,000" sqref="E58:F75" xr:uid="{00000000-0002-0000-4800-000004000000}">
      <formula1>1</formula1>
      <formula2>10000</formula2>
    </dataValidation>
    <dataValidation type="decimal" allowBlank="1" showInputMessage="1" showErrorMessage="1" errorTitle="Error - Input must be a number" error="Input must be a number from 0.1 to 250,000" sqref="G58:G75" xr:uid="{00000000-0002-0000-48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48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4800-000007000000}">
      <formula1>1</formula1>
      <formula2>20</formula2>
    </dataValidation>
    <dataValidation type="list" allowBlank="1" showInputMessage="1" showErrorMessage="1" sqref="E34" xr:uid="{00000000-0002-0000-4800-000008000000}">
      <formula1>"Yes, No"</formula1>
    </dataValidation>
    <dataValidation type="list" allowBlank="1" showInputMessage="1" showErrorMessage="1" sqref="G32 B32" xr:uid="{00000000-0002-0000-4800-000009000000}">
      <formula1>"No, Yes"</formula1>
    </dataValidation>
    <dataValidation type="decimal" allowBlank="1" showInputMessage="1" showErrorMessage="1" errorTitle="Must Enter a Number" error="Must Enter a Number from 0.1 to 250,000" sqref="G10:I10" xr:uid="{00000000-0002-0000-4800-00000A000000}">
      <formula1>0.1</formula1>
      <formula2>250000</formula2>
    </dataValidation>
    <dataValidation type="date" allowBlank="1" showInputMessage="1" showErrorMessage="1" errorTitle="Must Enter a Date" error="Must Enter a Date in format xx-xx-xxxx" sqref="C10 G12 C12" xr:uid="{00000000-0002-0000-4800-00000B000000}">
      <formula1>37987</formula1>
      <formula2>73050</formula2>
    </dataValidation>
    <dataValidation type="whole" allowBlank="1" showInputMessage="1" showErrorMessage="1" errorTitle="Error - Must Input a Number" error="Error - Must Input a Number from 1 to 500" sqref="E17:H31" xr:uid="{00000000-0002-0000-48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48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48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4800-00000F000000}">
      <formula1>$C$118:$C$222</formula1>
    </dataValidation>
    <dataValidation allowBlank="1" showInputMessage="1" showErrorMessage="1" errorTitle="Must Enter a Number" error="Must Enter a Number from 0.1 to 250,000" sqref="F13:G13" xr:uid="{00000000-0002-0000-4800-000010000000}"/>
    <dataValidation allowBlank="1" showInputMessage="1" showErrorMessage="1" errorTitle="Choose from the Drop Down List" error="You must choose a Factory from the Drop Down list." sqref="G6:I6" xr:uid="{00000000-0002-0000-4800-000011000000}"/>
    <dataValidation allowBlank="1" showInputMessage="1" showErrorMessage="1" errorTitle="Choose from the Drop Down List" error="You must choose a Tannery from the Drop Down list." sqref="K6:M6" xr:uid="{00000000-0002-0000-4800-000012000000}"/>
    <dataValidation allowBlank="1" showInputMessage="1" showErrorMessage="1" errorTitle="Must Enter a Number" error="Must Enter a Number from 1 to 10,000" sqref="C13:D13" xr:uid="{00000000-0002-0000-4800-000013000000}"/>
    <dataValidation type="date" operator="greaterThanOrEqual" allowBlank="1" showInputMessage="1" showErrorMessage="1" error="Must Enter a Valid Date" sqref="B81:C81" xr:uid="{00000000-0002-0000-48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1">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534"/>
      <c r="D14" s="55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G27:H27"/>
    <mergeCell ref="I27:M27"/>
    <mergeCell ref="C27:D27"/>
    <mergeCell ref="E27:F27"/>
    <mergeCell ref="E28:F28"/>
    <mergeCell ref="E24:F24"/>
    <mergeCell ref="G24:H24"/>
    <mergeCell ref="I24:M24"/>
    <mergeCell ref="B24:D24"/>
    <mergeCell ref="C26:D26"/>
    <mergeCell ref="E26:F26"/>
    <mergeCell ref="G26:H26"/>
    <mergeCell ref="I26:M26"/>
    <mergeCell ref="E29:F29"/>
    <mergeCell ref="G29:H29"/>
    <mergeCell ref="I29:M29"/>
    <mergeCell ref="C30:D30"/>
    <mergeCell ref="E30:F30"/>
    <mergeCell ref="G30:H30"/>
    <mergeCell ref="I30:M30"/>
    <mergeCell ref="C28:D28"/>
    <mergeCell ref="G28:H28"/>
    <mergeCell ref="C31:D31"/>
    <mergeCell ref="E31:F31"/>
    <mergeCell ref="G31:H31"/>
    <mergeCell ref="I31:M31"/>
    <mergeCell ref="B20:D20"/>
    <mergeCell ref="E20:F20"/>
    <mergeCell ref="B62:D62"/>
    <mergeCell ref="J60:M60"/>
    <mergeCell ref="J61:M61"/>
    <mergeCell ref="E25:F25"/>
    <mergeCell ref="C25:D25"/>
    <mergeCell ref="B39:C39"/>
    <mergeCell ref="B40:C40"/>
    <mergeCell ref="I42:M42"/>
    <mergeCell ref="I41:M41"/>
    <mergeCell ref="I40:M40"/>
    <mergeCell ref="H55:M55"/>
    <mergeCell ref="H32:I32"/>
    <mergeCell ref="K32:L32"/>
    <mergeCell ref="C33:M33"/>
    <mergeCell ref="J59:M59"/>
    <mergeCell ref="B58:C58"/>
    <mergeCell ref="J57:M57"/>
    <mergeCell ref="J58:M58"/>
    <mergeCell ref="B59:C59"/>
    <mergeCell ref="B35:M35"/>
    <mergeCell ref="J62:M62"/>
    <mergeCell ref="C29:D29"/>
    <mergeCell ref="G18:H18"/>
    <mergeCell ref="I18:M18"/>
    <mergeCell ref="B18:D18"/>
    <mergeCell ref="E18:F18"/>
    <mergeCell ref="B15:M15"/>
    <mergeCell ref="B16:D16"/>
    <mergeCell ref="G17:H17"/>
    <mergeCell ref="I17:M17"/>
    <mergeCell ref="B19:D19"/>
    <mergeCell ref="E19:F19"/>
    <mergeCell ref="G19:H19"/>
    <mergeCell ref="I19:M19"/>
    <mergeCell ref="E21:F21"/>
    <mergeCell ref="I28:M28"/>
    <mergeCell ref="B23:D23"/>
    <mergeCell ref="E23:F23"/>
    <mergeCell ref="G23:H23"/>
    <mergeCell ref="I23:M23"/>
    <mergeCell ref="G25:H25"/>
    <mergeCell ref="I25:M25"/>
    <mergeCell ref="B50:G50"/>
    <mergeCell ref="H50:M50"/>
    <mergeCell ref="B53:G53"/>
    <mergeCell ref="H53:M53"/>
    <mergeCell ref="C6:E6"/>
    <mergeCell ref="G6:I6"/>
    <mergeCell ref="C8:E8"/>
    <mergeCell ref="G9:I9"/>
    <mergeCell ref="C7:E7"/>
    <mergeCell ref="G7:I7"/>
    <mergeCell ref="G8:I8"/>
    <mergeCell ref="C9:E9"/>
    <mergeCell ref="G20:H20"/>
    <mergeCell ref="I20:M20"/>
    <mergeCell ref="G16:H16"/>
    <mergeCell ref="G12:H12"/>
    <mergeCell ref="C12:D12"/>
    <mergeCell ref="E16:F16"/>
    <mergeCell ref="C13:D13"/>
    <mergeCell ref="I16:M16"/>
    <mergeCell ref="B17:D17"/>
    <mergeCell ref="E17:F17"/>
    <mergeCell ref="G21:H21"/>
    <mergeCell ref="I21:M21"/>
    <mergeCell ref="B57:D57"/>
    <mergeCell ref="N106:Y106"/>
    <mergeCell ref="J72:M72"/>
    <mergeCell ref="J73:M73"/>
    <mergeCell ref="J74:M74"/>
    <mergeCell ref="L80:M80"/>
    <mergeCell ref="J81:K81"/>
    <mergeCell ref="L81:M81"/>
    <mergeCell ref="B84:M84"/>
    <mergeCell ref="B77:M77"/>
    <mergeCell ref="B78:G78"/>
    <mergeCell ref="U100:Z100"/>
    <mergeCell ref="N100:T100"/>
    <mergeCell ref="B83:M83"/>
    <mergeCell ref="B80:C80"/>
    <mergeCell ref="B81:C81"/>
    <mergeCell ref="H81:I81"/>
    <mergeCell ref="H80:I80"/>
    <mergeCell ref="J80:K80"/>
    <mergeCell ref="B82:M82"/>
    <mergeCell ref="H78:M78"/>
    <mergeCell ref="B79:M79"/>
    <mergeCell ref="B76:D76"/>
    <mergeCell ref="H76:M76"/>
    <mergeCell ref="B55:G55"/>
    <mergeCell ref="G36:H36"/>
    <mergeCell ref="B38:M38"/>
    <mergeCell ref="I44:M44"/>
    <mergeCell ref="B44:C44"/>
    <mergeCell ref="B61:C61"/>
    <mergeCell ref="I36:M36"/>
    <mergeCell ref="B43:C43"/>
    <mergeCell ref="G37:H37"/>
    <mergeCell ref="B52:G52"/>
    <mergeCell ref="H52:M52"/>
    <mergeCell ref="B47:C47"/>
    <mergeCell ref="I47:M47"/>
    <mergeCell ref="B48:C48"/>
    <mergeCell ref="I48:M48"/>
    <mergeCell ref="B54:G54"/>
    <mergeCell ref="H54:M54"/>
    <mergeCell ref="B42:C42"/>
    <mergeCell ref="B41:C41"/>
    <mergeCell ref="I39:M39"/>
    <mergeCell ref="I43:M43"/>
    <mergeCell ref="B45:C45"/>
    <mergeCell ref="I45:M45"/>
    <mergeCell ref="B56:M56"/>
    <mergeCell ref="B65:D65"/>
    <mergeCell ref="B71:D71"/>
    <mergeCell ref="J65:M65"/>
    <mergeCell ref="J66:M66"/>
    <mergeCell ref="B72:D72"/>
    <mergeCell ref="B69:D69"/>
    <mergeCell ref="I37:M37"/>
    <mergeCell ref="B36:D36"/>
    <mergeCell ref="J71:M71"/>
    <mergeCell ref="E36:F36"/>
    <mergeCell ref="B60:C60"/>
    <mergeCell ref="I46:M46"/>
    <mergeCell ref="B46:C46"/>
    <mergeCell ref="B67:D67"/>
    <mergeCell ref="B63:D63"/>
    <mergeCell ref="B37:D37"/>
    <mergeCell ref="E37:F37"/>
    <mergeCell ref="B49:M49"/>
    <mergeCell ref="B51:G51"/>
    <mergeCell ref="H51:M51"/>
    <mergeCell ref="J67:M67"/>
    <mergeCell ref="J63:M63"/>
    <mergeCell ref="B64:D64"/>
    <mergeCell ref="J64:M64"/>
    <mergeCell ref="C75:D75"/>
    <mergeCell ref="J75:M75"/>
    <mergeCell ref="J68:M68"/>
    <mergeCell ref="J69:M69"/>
    <mergeCell ref="B70:D70"/>
    <mergeCell ref="J70:M70"/>
    <mergeCell ref="B73:D73"/>
    <mergeCell ref="B74:D74"/>
    <mergeCell ref="B66:D66"/>
    <mergeCell ref="B68:D68"/>
    <mergeCell ref="C89:D89"/>
    <mergeCell ref="E89:F89"/>
    <mergeCell ref="G89:H89"/>
    <mergeCell ref="I89:J89"/>
    <mergeCell ref="K90:L90"/>
    <mergeCell ref="B86:D86"/>
    <mergeCell ref="C88:D88"/>
    <mergeCell ref="E88:F88"/>
    <mergeCell ref="G88:H88"/>
    <mergeCell ref="I88:J88"/>
    <mergeCell ref="K88:L88"/>
    <mergeCell ref="K89:L89"/>
    <mergeCell ref="C91:D91"/>
    <mergeCell ref="E91:F91"/>
    <mergeCell ref="G91:H91"/>
    <mergeCell ref="I91:J91"/>
    <mergeCell ref="K91:L91"/>
    <mergeCell ref="C90:D90"/>
    <mergeCell ref="E90:F90"/>
    <mergeCell ref="G90:H90"/>
    <mergeCell ref="I90:J90"/>
    <mergeCell ref="K92:L92"/>
    <mergeCell ref="C93:D93"/>
    <mergeCell ref="E93:F93"/>
    <mergeCell ref="G93:H93"/>
    <mergeCell ref="I93:J93"/>
    <mergeCell ref="K93:L93"/>
    <mergeCell ref="C92:D92"/>
    <mergeCell ref="E92:F92"/>
    <mergeCell ref="G92:H92"/>
    <mergeCell ref="I92:J92"/>
    <mergeCell ref="K94:L94"/>
    <mergeCell ref="C95:D95"/>
    <mergeCell ref="E95:F95"/>
    <mergeCell ref="G95:H95"/>
    <mergeCell ref="I95:J95"/>
    <mergeCell ref="K95:L95"/>
    <mergeCell ref="C94:D94"/>
    <mergeCell ref="E94:F94"/>
    <mergeCell ref="G94:H94"/>
    <mergeCell ref="I94:J94"/>
    <mergeCell ref="K96:L96"/>
    <mergeCell ref="C97:D97"/>
    <mergeCell ref="E97:F97"/>
    <mergeCell ref="G97:H97"/>
    <mergeCell ref="I97:J97"/>
    <mergeCell ref="K97:L97"/>
    <mergeCell ref="C96:D96"/>
    <mergeCell ref="E96:F96"/>
    <mergeCell ref="G96:H96"/>
    <mergeCell ref="I96:J96"/>
    <mergeCell ref="B22:D22"/>
    <mergeCell ref="E22:F22"/>
    <mergeCell ref="G22:H22"/>
    <mergeCell ref="I22:M22"/>
    <mergeCell ref="B21:D21"/>
    <mergeCell ref="B2:D2"/>
    <mergeCell ref="K7:L7"/>
    <mergeCell ref="L13:M13"/>
    <mergeCell ref="C10:E10"/>
    <mergeCell ref="G10:I10"/>
    <mergeCell ref="J10:K10"/>
    <mergeCell ref="L10:M10"/>
    <mergeCell ref="K8:M8"/>
    <mergeCell ref="K9:M9"/>
    <mergeCell ref="B11:M11"/>
    <mergeCell ref="K12:M12"/>
    <mergeCell ref="B5:M5"/>
    <mergeCell ref="K6:M6"/>
    <mergeCell ref="F13:G13"/>
    <mergeCell ref="I13:J13"/>
    <mergeCell ref="C14:D14"/>
    <mergeCell ref="F14:G14"/>
  </mergeCells>
  <phoneticPr fontId="0" type="noConversion"/>
  <conditionalFormatting sqref="D81">
    <cfRule type="expression" dxfId="7" priority="8">
      <formula>C9=""</formula>
    </cfRule>
  </conditionalFormatting>
  <conditionalFormatting sqref="D81">
    <cfRule type="expression" dxfId="6" priority="3">
      <formula>C10=""</formula>
    </cfRule>
  </conditionalFormatting>
  <conditionalFormatting sqref="C89:J94">
    <cfRule type="notContainsBlanks" dxfId="5" priority="1">
      <formula>LEN(TRIM(C89))&gt;0</formula>
    </cfRule>
    <cfRule type="expression" dxfId="4" priority="2">
      <formula>$E$34="Yes"</formula>
    </cfRule>
  </conditionalFormatting>
  <dataValidations count="21">
    <dataValidation type="custom" allowBlank="1" showInputMessage="1" showErrorMessage="1" errorTitle="Error:  Input &gt; Compensation" error="Number must be less than or equal to total sq. ft. to compensate" sqref="L81:M81" xr:uid="{00000000-0002-0000-4900-000000000000}">
      <formula1>+L81&lt;=H78+H55</formula1>
    </dataValidation>
    <dataValidation type="date" allowBlank="1" showInputMessage="1" showErrorMessage="1" error="Must Enter a Valid Date" sqref="C14:D14" xr:uid="{00000000-0002-0000-4900-000001000000}">
      <formula1>X6</formula1>
      <formula2>X7</formula2>
    </dataValidation>
    <dataValidation type="whole" allowBlank="1" showInputMessage="1" showErrorMessage="1" errorTitle="Error - Input must be a Number" error="Must Input a Number from 1 to 10,000" sqref="D40:F47" xr:uid="{00000000-0002-0000-4900-000002000000}">
      <formula1>1</formula1>
      <formula2>10000</formula2>
    </dataValidation>
    <dataValidation type="decimal" allowBlank="1" showInputMessage="1" showErrorMessage="1" errorTitle="Error - Input must be a Number" error="Input must be a number from 0.1 to 250,000_x000a_" sqref="G40:G47" xr:uid="{00000000-0002-0000-4900-000003000000}">
      <formula1>0.1</formula1>
      <formula2>250000</formula2>
    </dataValidation>
    <dataValidation type="whole" allowBlank="1" showInputMessage="1" showErrorMessage="1" errorTitle="Error - Input must be a Number" error="Input must be a number from 1 to 10,000" sqref="E58:F75" xr:uid="{00000000-0002-0000-4900-000004000000}">
      <formula1>1</formula1>
      <formula2>10000</formula2>
    </dataValidation>
    <dataValidation type="decimal" allowBlank="1" showInputMessage="1" showErrorMessage="1" errorTitle="Error - Input must be a number" error="Input must be a number from 0.1 to 250,000" sqref="G58:G75" xr:uid="{00000000-0002-0000-4900-000005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4900-000006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4900-000007000000}">
      <formula1>1</formula1>
      <formula2>20</formula2>
    </dataValidation>
    <dataValidation type="list" allowBlank="1" showInputMessage="1" showErrorMessage="1" sqref="E34" xr:uid="{00000000-0002-0000-4900-000008000000}">
      <formula1>"Yes, No"</formula1>
    </dataValidation>
    <dataValidation type="list" allowBlank="1" showInputMessage="1" showErrorMessage="1" sqref="G32 B32" xr:uid="{00000000-0002-0000-4900-000009000000}">
      <formula1>"No, Yes"</formula1>
    </dataValidation>
    <dataValidation type="decimal" allowBlank="1" showInputMessage="1" showErrorMessage="1" errorTitle="Must Enter a Number" error="Must Enter a Number from 0.1 to 250,000" sqref="G10:I10" xr:uid="{00000000-0002-0000-4900-00000A000000}">
      <formula1>0.1</formula1>
      <formula2>250000</formula2>
    </dataValidation>
    <dataValidation type="date" allowBlank="1" showInputMessage="1" showErrorMessage="1" errorTitle="Must Enter a Date" error="Must Enter a Date in format xx-xx-xxxx" sqref="C10 G12 C12" xr:uid="{00000000-0002-0000-4900-00000B000000}">
      <formula1>37987</formula1>
      <formula2>73050</formula2>
    </dataValidation>
    <dataValidation type="whole" allowBlank="1" showInputMessage="1" showErrorMessage="1" errorTitle="Error - Must Input a Number" error="Error - Must Input a Number from 1 to 500" sqref="E17:H31" xr:uid="{00000000-0002-0000-4900-00000C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4900-00000D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4900-00000E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4900-00000F000000}">
      <formula1>$C$118:$C$222</formula1>
    </dataValidation>
    <dataValidation allowBlank="1" showInputMessage="1" showErrorMessage="1" errorTitle="Must Enter a Number" error="Must Enter a Number from 0.1 to 250,000" sqref="F13:G13" xr:uid="{00000000-0002-0000-4900-000010000000}"/>
    <dataValidation allowBlank="1" showInputMessage="1" showErrorMessage="1" errorTitle="Choose from the Drop Down List" error="You must choose a Factory from the Drop Down list." sqref="G6:I6" xr:uid="{00000000-0002-0000-4900-000011000000}"/>
    <dataValidation allowBlank="1" showInputMessage="1" showErrorMessage="1" errorTitle="Choose from the Drop Down List" error="You must choose a Tannery from the Drop Down list." sqref="K6:M6" xr:uid="{00000000-0002-0000-4900-000012000000}"/>
    <dataValidation allowBlank="1" showInputMessage="1" showErrorMessage="1" errorTitle="Must Enter a Number" error="Must Enter a Number from 1 to 10,000" sqref="C13:D13" xr:uid="{00000000-0002-0000-4900-000013000000}"/>
    <dataValidation type="date" operator="greaterThanOrEqual" allowBlank="1" showInputMessage="1" showErrorMessage="1" error="Must Enter a Valid Date" sqref="B81:C81" xr:uid="{00000000-0002-0000-4900-000014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3">
    <pageSetUpPr fitToPage="1"/>
  </sheetPr>
  <dimension ref="A1:AN222"/>
  <sheetViews>
    <sheetView showGridLines="0" workbookViewId="0"/>
  </sheetViews>
  <sheetFormatPr defaultColWidth="11.42578125" defaultRowHeight="11.25"/>
  <cols>
    <col min="1" max="1" customWidth="true" style="224" width="2.7109375" collapsed="true"/>
    <col min="2" max="2" customWidth="true" style="224" width="20.5703125" collapsed="true"/>
    <col min="3" max="3" customWidth="true" style="224" width="15.85546875" collapsed="true"/>
    <col min="4" max="5" customWidth="true" style="224" width="14.7109375" collapsed="true"/>
    <col min="6" max="6" customWidth="true" style="224" width="17.28515625" collapsed="true"/>
    <col min="7" max="9" customWidth="true" style="224" width="14.7109375" collapsed="true"/>
    <col min="10" max="10" customWidth="true" style="224" width="19.28515625" collapsed="true"/>
    <col min="11" max="13" customWidth="true" style="224" width="14.7109375" collapsed="true"/>
    <col min="14" max="23" style="224" width="11.42578125" collapsed="true"/>
    <col min="24" max="24" customWidth="true" hidden="true" style="224" width="0.0" collapsed="true"/>
    <col min="25" max="16384" style="224" width="11.42578125" collapsed="true"/>
  </cols>
  <sheetData>
    <row r="1" spans="1:24" ht="12.75" customHeight="1"/>
    <row r="2" spans="1:24" ht="12.75" customHeight="1">
      <c r="B2" s="404" t="s">
        <v>315</v>
      </c>
      <c r="C2" s="404"/>
      <c r="D2" s="404"/>
    </row>
    <row r="3" spans="1:24" ht="12.75" customHeight="1">
      <c r="B3" s="225"/>
      <c r="C3" s="226"/>
      <c r="D3" s="226"/>
      <c r="E3" s="226"/>
      <c r="F3" s="226"/>
      <c r="G3" s="226"/>
      <c r="H3" s="226"/>
      <c r="I3" s="226"/>
      <c r="J3" s="226"/>
      <c r="K3" s="226"/>
      <c r="L3" s="226"/>
      <c r="M3" s="226"/>
    </row>
    <row r="4" spans="1:24" ht="12.75" customHeight="1"/>
    <row r="5" spans="1:24" ht="12.75" customHeight="1">
      <c r="B5" s="405" t="s">
        <v>259</v>
      </c>
      <c r="C5" s="405"/>
      <c r="D5" s="405"/>
      <c r="E5" s="462"/>
      <c r="F5" s="462"/>
      <c r="G5" s="462"/>
      <c r="H5" s="462"/>
      <c r="I5" s="462"/>
      <c r="J5" s="462"/>
      <c r="K5" s="462"/>
      <c r="L5" s="462"/>
      <c r="M5" s="405"/>
      <c r="X5" s="387" t="s">
        <v>350</v>
      </c>
    </row>
    <row r="6" spans="1:24" s="227" customFormat="1" ht="30" customHeight="1">
      <c r="B6" s="375" t="s">
        <v>348</v>
      </c>
      <c r="C6" s="514" t="str">
        <f>IF('Brand-Factory-Tannery List'!B7=0,"",'Brand-Factory-Tannery List'!B7)</f>
        <v>New Balance</v>
      </c>
      <c r="D6" s="515"/>
      <c r="E6" s="516"/>
      <c r="F6" s="374" t="s">
        <v>26</v>
      </c>
      <c r="G6" s="511" t="str">
        <f>IF('Brand-Factory-Tannery List'!D7=0,"",'Brand-Factory-Tannery List'!D7)</f>
        <v>PWI2(ID)</v>
      </c>
      <c r="H6" s="512"/>
      <c r="I6" s="513"/>
      <c r="J6" s="375" t="s">
        <v>27</v>
      </c>
      <c r="K6" s="511" t="str">
        <f>IF('Brand-Factory-Tannery List'!F7=0,"",'Brand-Factory-Tannery List'!F7)</f>
        <v>Tong HongVN)</v>
      </c>
      <c r="L6" s="512"/>
      <c r="M6" s="513"/>
      <c r="X6" s="388">
        <f ca="1">DATE(YEAR(TODAY()),MONTH(TODAY()),1)-31</f>
        <v>44712</v>
      </c>
    </row>
    <row r="7" spans="1:24" ht="30" customHeight="1">
      <c r="B7" s="222" t="s">
        <v>260</v>
      </c>
      <c r="C7" s="517"/>
      <c r="D7" s="518"/>
      <c r="E7" s="519"/>
      <c r="F7" s="222" t="s">
        <v>111</v>
      </c>
      <c r="G7" s="517"/>
      <c r="H7" s="518"/>
      <c r="I7" s="519"/>
      <c r="J7" s="46" t="str">
        <f>IF(C13=(E48+E76),"","Warning: Check Value of Pieces Inspected")</f>
        <v/>
      </c>
      <c r="K7" s="487" t="str">
        <f>IF(+F13&lt;G81,"Warning: sq. ft. inspected &lt; sq. ft. shipped","")</f>
        <v/>
      </c>
      <c r="L7" s="487"/>
      <c r="M7" s="271" t="str">
        <f>IF(+F81=0,"",IF(+F13&lt;(G81+(E76-F76)*G81/F81),"Warning:  possible error in value of sq. ft. Inspected",""))</f>
        <v/>
      </c>
      <c r="X7" s="388">
        <f ca="1">EOMONTH(TODAY(),0)</f>
        <v>44773</v>
      </c>
    </row>
    <row r="8" spans="1:24" ht="30" customHeight="1">
      <c r="B8" s="222" t="s">
        <v>50</v>
      </c>
      <c r="C8" s="593" t="s">
        <v>149</v>
      </c>
      <c r="D8" s="594"/>
      <c r="E8" s="595"/>
      <c r="F8" s="222" t="s">
        <v>28</v>
      </c>
      <c r="G8" s="524"/>
      <c r="H8" s="525"/>
      <c r="I8" s="526"/>
      <c r="J8" s="222" t="s">
        <v>29</v>
      </c>
      <c r="K8" s="517"/>
      <c r="L8" s="518"/>
      <c r="M8" s="519"/>
    </row>
    <row r="9" spans="1:24" ht="30" customHeight="1">
      <c r="B9" s="222" t="s">
        <v>30</v>
      </c>
      <c r="C9" s="524"/>
      <c r="D9" s="525"/>
      <c r="E9" s="526"/>
      <c r="F9" s="222" t="s">
        <v>49</v>
      </c>
      <c r="G9" s="524"/>
      <c r="H9" s="525"/>
      <c r="I9" s="526"/>
      <c r="J9" s="228" t="s">
        <v>342</v>
      </c>
      <c r="K9" s="492"/>
      <c r="L9" s="520"/>
      <c r="M9" s="493"/>
    </row>
    <row r="10" spans="1:24" ht="30" customHeight="1">
      <c r="B10" s="229" t="s">
        <v>261</v>
      </c>
      <c r="C10" s="492"/>
      <c r="D10" s="520"/>
      <c r="E10" s="520"/>
      <c r="F10" s="222" t="s">
        <v>262</v>
      </c>
      <c r="G10" s="531"/>
      <c r="H10" s="532"/>
      <c r="I10" s="533"/>
      <c r="J10" s="401" t="s">
        <v>263</v>
      </c>
      <c r="K10" s="403"/>
      <c r="L10" s="529">
        <f>+G10</f>
        <v>0</v>
      </c>
      <c r="M10" s="530"/>
    </row>
    <row r="11" spans="1:24" ht="12.75" customHeight="1">
      <c r="B11" s="494" t="s">
        <v>146</v>
      </c>
      <c r="C11" s="495"/>
      <c r="D11" s="495"/>
      <c r="E11" s="495"/>
      <c r="F11" s="495"/>
      <c r="G11" s="495"/>
      <c r="H11" s="495"/>
      <c r="I11" s="495"/>
      <c r="J11" s="495"/>
      <c r="K11" s="495"/>
      <c r="L11" s="495"/>
      <c r="M11" s="496"/>
    </row>
    <row r="12" spans="1:24" ht="30" customHeight="1">
      <c r="B12" s="264" t="s">
        <v>264</v>
      </c>
      <c r="C12" s="492"/>
      <c r="D12" s="493"/>
      <c r="E12" s="85" t="s">
        <v>122</v>
      </c>
      <c r="F12" s="264" t="s">
        <v>267</v>
      </c>
      <c r="G12" s="492"/>
      <c r="H12" s="493"/>
      <c r="I12" s="85" t="s">
        <v>123</v>
      </c>
      <c r="J12" s="265" t="s">
        <v>268</v>
      </c>
      <c r="K12" s="489"/>
      <c r="L12" s="490"/>
      <c r="M12" s="491"/>
    </row>
    <row r="13" spans="1:24" ht="33.75" customHeight="1">
      <c r="B13" s="229" t="s">
        <v>265</v>
      </c>
      <c r="C13" s="449">
        <f>SUM(F48,E76)</f>
        <v>0</v>
      </c>
      <c r="D13" s="450"/>
      <c r="E13" s="230" t="s">
        <v>266</v>
      </c>
      <c r="F13" s="451">
        <f>IFERROR(SUM(SUM(G48/F48)*E76)+G48,0)</f>
        <v>0</v>
      </c>
      <c r="G13" s="452"/>
      <c r="H13" s="57" t="s">
        <v>211</v>
      </c>
      <c r="I13" s="453"/>
      <c r="J13" s="454"/>
      <c r="K13" s="58" t="s">
        <v>212</v>
      </c>
      <c r="L13" s="455">
        <f>IFERROR(F13+I13,0)</f>
        <v>0</v>
      </c>
      <c r="M13" s="456"/>
    </row>
    <row r="14" spans="1:24" ht="30" customHeight="1">
      <c r="B14" s="229" t="s">
        <v>337</v>
      </c>
      <c r="C14" s="492"/>
      <c r="D14" s="493"/>
      <c r="E14" s="229" t="s">
        <v>349</v>
      </c>
      <c r="F14" s="527"/>
      <c r="G14" s="528"/>
      <c r="H14" s="229" t="s">
        <v>345</v>
      </c>
      <c r="I14" s="378"/>
      <c r="J14" s="229" t="s">
        <v>346</v>
      </c>
      <c r="K14" s="379"/>
      <c r="L14" s="229" t="s">
        <v>347</v>
      </c>
      <c r="M14" s="380"/>
    </row>
    <row r="15" spans="1:24" ht="12.75" customHeight="1">
      <c r="B15" s="494" t="s">
        <v>100</v>
      </c>
      <c r="C15" s="495"/>
      <c r="D15" s="495"/>
      <c r="E15" s="495"/>
      <c r="F15" s="495"/>
      <c r="G15" s="495"/>
      <c r="H15" s="495"/>
      <c r="I15" s="495"/>
      <c r="J15" s="495"/>
      <c r="K15" s="495"/>
      <c r="L15" s="495"/>
      <c r="M15" s="496"/>
    </row>
    <row r="16" spans="1:24" s="227" customFormat="1" ht="12.75" customHeight="1">
      <c r="A16" s="231"/>
      <c r="B16" s="485" t="s">
        <v>269</v>
      </c>
      <c r="C16" s="559"/>
      <c r="D16" s="486"/>
      <c r="E16" s="507" t="s">
        <v>270</v>
      </c>
      <c r="F16" s="508"/>
      <c r="G16" s="485" t="s">
        <v>271</v>
      </c>
      <c r="H16" s="486"/>
      <c r="I16" s="485" t="s">
        <v>272</v>
      </c>
      <c r="J16" s="559"/>
      <c r="K16" s="559"/>
      <c r="L16" s="559"/>
      <c r="M16" s="486"/>
    </row>
    <row r="17" spans="2:13" s="152" customFormat="1" ht="12.75" customHeight="1">
      <c r="B17" s="548" t="s">
        <v>280</v>
      </c>
      <c r="C17" s="549"/>
      <c r="D17" s="550"/>
      <c r="E17" s="551"/>
      <c r="F17" s="552"/>
      <c r="G17" s="551"/>
      <c r="H17" s="552"/>
      <c r="I17" s="505"/>
      <c r="J17" s="505"/>
      <c r="K17" s="505"/>
      <c r="L17" s="505"/>
      <c r="M17" s="506"/>
    </row>
    <row r="18" spans="2:13" s="152" customFormat="1" ht="12.75" customHeight="1">
      <c r="B18" s="548" t="s">
        <v>101</v>
      </c>
      <c r="C18" s="549"/>
      <c r="D18" s="550"/>
      <c r="E18" s="551"/>
      <c r="F18" s="552"/>
      <c r="G18" s="551"/>
      <c r="H18" s="552"/>
      <c r="I18" s="505"/>
      <c r="J18" s="505"/>
      <c r="K18" s="505"/>
      <c r="L18" s="505"/>
      <c r="M18" s="506"/>
    </row>
    <row r="19" spans="2:13" s="152" customFormat="1" ht="12.75" customHeight="1">
      <c r="B19" s="548" t="s">
        <v>102</v>
      </c>
      <c r="C19" s="549"/>
      <c r="D19" s="550"/>
      <c r="E19" s="551"/>
      <c r="F19" s="552"/>
      <c r="G19" s="551"/>
      <c r="H19" s="552"/>
      <c r="I19" s="505"/>
      <c r="J19" s="505"/>
      <c r="K19" s="505"/>
      <c r="L19" s="505"/>
      <c r="M19" s="506"/>
    </row>
    <row r="20" spans="2:13" s="152" customFormat="1" ht="12.75" customHeight="1">
      <c r="B20" s="548" t="s">
        <v>233</v>
      </c>
      <c r="C20" s="549"/>
      <c r="D20" s="550"/>
      <c r="E20" s="551"/>
      <c r="F20" s="552"/>
      <c r="G20" s="551"/>
      <c r="H20" s="552"/>
      <c r="I20" s="505"/>
      <c r="J20" s="505"/>
      <c r="K20" s="505"/>
      <c r="L20" s="505"/>
      <c r="M20" s="506"/>
    </row>
    <row r="21" spans="2:13" s="152" customFormat="1" ht="12.75" customHeight="1">
      <c r="B21" s="548" t="s">
        <v>256</v>
      </c>
      <c r="C21" s="549"/>
      <c r="D21" s="550"/>
      <c r="E21" s="551"/>
      <c r="F21" s="552"/>
      <c r="G21" s="551"/>
      <c r="H21" s="552"/>
      <c r="I21" s="505"/>
      <c r="J21" s="505"/>
      <c r="K21" s="505"/>
      <c r="L21" s="505"/>
      <c r="M21" s="506"/>
    </row>
    <row r="22" spans="2:13" s="152" customFormat="1" ht="12.75" customHeight="1">
      <c r="B22" s="548" t="s">
        <v>234</v>
      </c>
      <c r="C22" s="549"/>
      <c r="D22" s="550"/>
      <c r="E22" s="551"/>
      <c r="F22" s="552"/>
      <c r="G22" s="551"/>
      <c r="H22" s="552"/>
      <c r="I22" s="505"/>
      <c r="J22" s="505"/>
      <c r="K22" s="505"/>
      <c r="L22" s="505"/>
      <c r="M22" s="506"/>
    </row>
    <row r="23" spans="2:13" s="152" customFormat="1" ht="12.75" customHeight="1">
      <c r="B23" s="548" t="s">
        <v>235</v>
      </c>
      <c r="C23" s="549"/>
      <c r="D23" s="550"/>
      <c r="E23" s="551"/>
      <c r="F23" s="552"/>
      <c r="G23" s="551"/>
      <c r="H23" s="552"/>
      <c r="I23" s="505"/>
      <c r="J23" s="505"/>
      <c r="K23" s="505"/>
      <c r="L23" s="505"/>
      <c r="M23" s="506"/>
    </row>
    <row r="24" spans="2:13" s="152" customFormat="1" ht="12.75" customHeight="1">
      <c r="B24" s="548" t="s">
        <v>236</v>
      </c>
      <c r="C24" s="549"/>
      <c r="D24" s="550"/>
      <c r="E24" s="551"/>
      <c r="F24" s="552"/>
      <c r="G24" s="551"/>
      <c r="H24" s="552"/>
      <c r="I24" s="505"/>
      <c r="J24" s="505"/>
      <c r="K24" s="505"/>
      <c r="L24" s="505"/>
      <c r="M24" s="506"/>
    </row>
    <row r="25" spans="2:13" s="152" customFormat="1" ht="12.75" customHeight="1">
      <c r="B25" s="232" t="s">
        <v>331</v>
      </c>
      <c r="C25" s="596"/>
      <c r="D25" s="597"/>
      <c r="E25" s="551"/>
      <c r="F25" s="552"/>
      <c r="G25" s="551"/>
      <c r="H25" s="552"/>
      <c r="I25" s="505"/>
      <c r="J25" s="505"/>
      <c r="K25" s="505"/>
      <c r="L25" s="505"/>
      <c r="M25" s="506"/>
    </row>
    <row r="26" spans="2:13" s="152" customFormat="1" ht="12.75" customHeight="1">
      <c r="B26" s="232" t="s">
        <v>237</v>
      </c>
      <c r="C26" s="596"/>
      <c r="D26" s="597"/>
      <c r="E26" s="551"/>
      <c r="F26" s="552"/>
      <c r="G26" s="551"/>
      <c r="H26" s="552"/>
      <c r="I26" s="505"/>
      <c r="J26" s="505"/>
      <c r="K26" s="505"/>
      <c r="L26" s="505"/>
      <c r="M26" s="506"/>
    </row>
    <row r="27" spans="2:13" s="152" customFormat="1" ht="12.75" customHeight="1">
      <c r="B27" s="232" t="s">
        <v>238</v>
      </c>
      <c r="C27" s="596"/>
      <c r="D27" s="597"/>
      <c r="E27" s="551"/>
      <c r="F27" s="552"/>
      <c r="G27" s="551"/>
      <c r="H27" s="552"/>
      <c r="I27" s="505"/>
      <c r="J27" s="505"/>
      <c r="K27" s="505"/>
      <c r="L27" s="505"/>
      <c r="M27" s="506"/>
    </row>
    <row r="28" spans="2:13" s="152" customFormat="1" ht="12.75" customHeight="1">
      <c r="B28" s="232" t="s">
        <v>239</v>
      </c>
      <c r="C28" s="596"/>
      <c r="D28" s="597"/>
      <c r="E28" s="551"/>
      <c r="F28" s="552"/>
      <c r="G28" s="551"/>
      <c r="H28" s="552"/>
      <c r="I28" s="505"/>
      <c r="J28" s="505"/>
      <c r="K28" s="505"/>
      <c r="L28" s="505"/>
      <c r="M28" s="506"/>
    </row>
    <row r="29" spans="2:13" s="152" customFormat="1" ht="12.75" customHeight="1">
      <c r="B29" s="232" t="s">
        <v>328</v>
      </c>
      <c r="C29" s="510"/>
      <c r="D29" s="510"/>
      <c r="E29" s="488"/>
      <c r="F29" s="488"/>
      <c r="G29" s="488"/>
      <c r="H29" s="488"/>
      <c r="I29" s="467"/>
      <c r="J29" s="467"/>
      <c r="K29" s="467"/>
      <c r="L29" s="467"/>
      <c r="M29" s="467"/>
    </row>
    <row r="30" spans="2:13" s="152" customFormat="1" ht="12.75" customHeight="1">
      <c r="B30" s="232" t="s">
        <v>329</v>
      </c>
      <c r="C30" s="510"/>
      <c r="D30" s="510"/>
      <c r="E30" s="488"/>
      <c r="F30" s="488"/>
      <c r="G30" s="488"/>
      <c r="H30" s="488"/>
      <c r="I30" s="467"/>
      <c r="J30" s="467"/>
      <c r="K30" s="467"/>
      <c r="L30" s="467"/>
      <c r="M30" s="467"/>
    </row>
    <row r="31" spans="2:13" s="152" customFormat="1" ht="12.75" customHeight="1">
      <c r="B31" s="232" t="s">
        <v>330</v>
      </c>
      <c r="C31" s="510"/>
      <c r="D31" s="510"/>
      <c r="E31" s="488"/>
      <c r="F31" s="488"/>
      <c r="G31" s="488"/>
      <c r="H31" s="488"/>
      <c r="I31" s="467"/>
      <c r="J31" s="467"/>
      <c r="K31" s="467"/>
      <c r="L31" s="467"/>
      <c r="M31" s="467"/>
    </row>
    <row r="32" spans="2:13" s="152" customFormat="1" ht="34.5" customHeight="1">
      <c r="B32" s="233"/>
      <c r="C32" s="230" t="s">
        <v>223</v>
      </c>
      <c r="D32" s="47"/>
      <c r="E32" s="230" t="s">
        <v>274</v>
      </c>
      <c r="F32" s="272">
        <f>IF(D32=0,0,D32*$F$13/$C$13)</f>
        <v>0</v>
      </c>
      <c r="G32" s="234"/>
      <c r="H32" s="401" t="s">
        <v>224</v>
      </c>
      <c r="I32" s="403"/>
      <c r="J32" s="47"/>
      <c r="K32" s="401" t="s">
        <v>273</v>
      </c>
      <c r="L32" s="403"/>
      <c r="M32" s="272">
        <f>IF(J32=0,0,J32*$F$13/$C$13)</f>
        <v>0</v>
      </c>
    </row>
    <row r="33" spans="1:13" s="152" customFormat="1" ht="18.75" customHeight="1">
      <c r="B33" s="235" t="s">
        <v>0</v>
      </c>
      <c r="C33" s="504"/>
      <c r="D33" s="505"/>
      <c r="E33" s="505"/>
      <c r="F33" s="505"/>
      <c r="G33" s="505"/>
      <c r="H33" s="505"/>
      <c r="I33" s="505"/>
      <c r="J33" s="505"/>
      <c r="K33" s="505"/>
      <c r="L33" s="505"/>
      <c r="M33" s="506"/>
    </row>
    <row r="34" spans="1:13" ht="12.75" customHeight="1">
      <c r="B34" s="405" t="s">
        <v>351</v>
      </c>
      <c r="C34" s="405"/>
      <c r="D34" s="405"/>
      <c r="E34" s="389"/>
      <c r="F34" s="547"/>
      <c r="G34" s="547"/>
      <c r="H34" s="547"/>
      <c r="I34" s="547"/>
      <c r="J34" s="547"/>
      <c r="K34" s="547"/>
      <c r="L34" s="547"/>
      <c r="M34" s="547"/>
    </row>
    <row r="35" spans="1:13" ht="12.75" customHeight="1">
      <c r="B35" s="494" t="s">
        <v>240</v>
      </c>
      <c r="C35" s="497"/>
      <c r="D35" s="497"/>
      <c r="E35" s="497"/>
      <c r="F35" s="497"/>
      <c r="G35" s="497"/>
      <c r="H35" s="497"/>
      <c r="I35" s="497"/>
      <c r="J35" s="497"/>
      <c r="K35" s="497"/>
      <c r="L35" s="497"/>
      <c r="M35" s="498"/>
    </row>
    <row r="36" spans="1:13" s="227" customFormat="1" ht="12.75" customHeight="1">
      <c r="A36" s="231"/>
      <c r="B36" s="485" t="s">
        <v>275</v>
      </c>
      <c r="C36" s="559"/>
      <c r="D36" s="486"/>
      <c r="E36" s="507" t="s">
        <v>276</v>
      </c>
      <c r="F36" s="508"/>
      <c r="G36" s="485" t="s">
        <v>277</v>
      </c>
      <c r="H36" s="486"/>
      <c r="I36" s="485" t="s">
        <v>278</v>
      </c>
      <c r="J36" s="559"/>
      <c r="K36" s="559"/>
      <c r="L36" s="559"/>
      <c r="M36" s="486"/>
    </row>
    <row r="37" spans="1:13" s="152" customFormat="1" ht="18.75" customHeight="1">
      <c r="B37" s="561" t="s">
        <v>313</v>
      </c>
      <c r="C37" s="562"/>
      <c r="D37" s="563"/>
      <c r="E37" s="502"/>
      <c r="F37" s="503"/>
      <c r="G37" s="502"/>
      <c r="H37" s="503"/>
      <c r="I37" s="556"/>
      <c r="J37" s="557"/>
      <c r="K37" s="557"/>
      <c r="L37" s="557"/>
      <c r="M37" s="558"/>
    </row>
    <row r="38" spans="1:13" s="152" customFormat="1" ht="12.75" customHeight="1">
      <c r="B38" s="494" t="s">
        <v>279</v>
      </c>
      <c r="C38" s="497"/>
      <c r="D38" s="497"/>
      <c r="E38" s="497"/>
      <c r="F38" s="497"/>
      <c r="G38" s="497"/>
      <c r="H38" s="497"/>
      <c r="I38" s="497"/>
      <c r="J38" s="497"/>
      <c r="K38" s="497"/>
      <c r="L38" s="497"/>
      <c r="M38" s="498"/>
    </row>
    <row r="39" spans="1:13" s="231" customFormat="1" ht="45.75" customHeight="1">
      <c r="B39" s="507" t="s">
        <v>281</v>
      </c>
      <c r="C39" s="486"/>
      <c r="D39" s="266" t="s">
        <v>66</v>
      </c>
      <c r="E39" s="267" t="s">
        <v>282</v>
      </c>
      <c r="F39" s="223" t="s">
        <v>283</v>
      </c>
      <c r="G39" s="221" t="s">
        <v>284</v>
      </c>
      <c r="H39" s="268" t="s">
        <v>285</v>
      </c>
      <c r="I39" s="507" t="s">
        <v>55</v>
      </c>
      <c r="J39" s="580"/>
      <c r="K39" s="580"/>
      <c r="L39" s="580"/>
      <c r="M39" s="508"/>
    </row>
    <row r="40" spans="1:13" s="152" customFormat="1" ht="12.75" customHeight="1">
      <c r="B40" s="560" t="str">
        <f>IF(+F105="y","1st Grade 第 1  級","")</f>
        <v>1st Grade 第 1  級</v>
      </c>
      <c r="C40" s="560"/>
      <c r="D40" s="7"/>
      <c r="E40" s="357"/>
      <c r="F40" s="7"/>
      <c r="G40" s="48"/>
      <c r="H40" s="273" t="str">
        <f t="shared" ref="H40:H47" si="0">IF(+$G$48=0,"",IF(+G40=0,"",+G40/$G$48))</f>
        <v/>
      </c>
      <c r="I40" s="598"/>
      <c r="J40" s="599"/>
      <c r="K40" s="599"/>
      <c r="L40" s="599"/>
      <c r="M40" s="600"/>
    </row>
    <row r="41" spans="1:13" s="152" customFormat="1" ht="12.75" customHeight="1">
      <c r="B41" s="560" t="str">
        <f>IF(+F106="y","2nd Grade 第 2 級","")</f>
        <v/>
      </c>
      <c r="C41" s="560"/>
      <c r="D41" s="7"/>
      <c r="E41" s="357"/>
      <c r="F41" s="7"/>
      <c r="G41" s="48"/>
      <c r="H41" s="273" t="str">
        <f t="shared" si="0"/>
        <v/>
      </c>
      <c r="I41" s="556"/>
      <c r="J41" s="557"/>
      <c r="K41" s="557"/>
      <c r="L41" s="557"/>
      <c r="M41" s="558"/>
    </row>
    <row r="42" spans="1:13" s="152" customFormat="1" ht="12.75" customHeight="1">
      <c r="B42" s="560" t="str">
        <f>IF(+F107="y","3rd Grade 第 3 級","")</f>
        <v/>
      </c>
      <c r="C42" s="560"/>
      <c r="D42" s="7"/>
      <c r="E42" s="357"/>
      <c r="F42" s="7"/>
      <c r="G42" s="48"/>
      <c r="H42" s="273" t="str">
        <f t="shared" si="0"/>
        <v/>
      </c>
      <c r="I42" s="556"/>
      <c r="J42" s="557"/>
      <c r="K42" s="557"/>
      <c r="L42" s="557"/>
      <c r="M42" s="558"/>
    </row>
    <row r="43" spans="1:13" s="152" customFormat="1" ht="12.75" customHeight="1">
      <c r="B43" s="560" t="str">
        <f>IF(+F108="y","4th Grade 第 4  級","")</f>
        <v/>
      </c>
      <c r="C43" s="560"/>
      <c r="D43" s="7"/>
      <c r="E43" s="357"/>
      <c r="F43" s="7"/>
      <c r="G43" s="48"/>
      <c r="H43" s="273" t="str">
        <f t="shared" si="0"/>
        <v/>
      </c>
      <c r="I43" s="556"/>
      <c r="J43" s="557"/>
      <c r="K43" s="557"/>
      <c r="L43" s="557"/>
      <c r="M43" s="558"/>
    </row>
    <row r="44" spans="1:13" s="152" customFormat="1" ht="12.75" customHeight="1">
      <c r="B44" s="560" t="str">
        <f>IF(+F109="y","5th Grade 第 5  級","")</f>
        <v/>
      </c>
      <c r="C44" s="560"/>
      <c r="D44" s="7"/>
      <c r="E44" s="357"/>
      <c r="F44" s="7"/>
      <c r="G44" s="48"/>
      <c r="H44" s="273" t="str">
        <f t="shared" si="0"/>
        <v/>
      </c>
      <c r="I44" s="556"/>
      <c r="J44" s="557"/>
      <c r="K44" s="557"/>
      <c r="L44" s="557"/>
      <c r="M44" s="558"/>
    </row>
    <row r="45" spans="1:13" s="152" customFormat="1" ht="12.75" customHeight="1">
      <c r="B45" s="560" t="str">
        <f>IF(+F110="y","6th Grade 第 6  級","")</f>
        <v/>
      </c>
      <c r="C45" s="560"/>
      <c r="D45" s="7"/>
      <c r="E45" s="357"/>
      <c r="F45" s="7"/>
      <c r="G45" s="48"/>
      <c r="H45" s="273" t="str">
        <f t="shared" si="0"/>
        <v/>
      </c>
      <c r="I45" s="504"/>
      <c r="J45" s="505"/>
      <c r="K45" s="505"/>
      <c r="L45" s="505"/>
      <c r="M45" s="506"/>
    </row>
    <row r="46" spans="1:13" s="152" customFormat="1" ht="12.75" customHeight="1">
      <c r="B46" s="560" t="str">
        <f>IF(+F111="y","7th Grade 第 7  級","")</f>
        <v/>
      </c>
      <c r="C46" s="560"/>
      <c r="D46" s="7"/>
      <c r="E46" s="357"/>
      <c r="F46" s="7"/>
      <c r="G46" s="48"/>
      <c r="H46" s="273" t="str">
        <f t="shared" si="0"/>
        <v/>
      </c>
      <c r="I46" s="504"/>
      <c r="J46" s="505"/>
      <c r="K46" s="505"/>
      <c r="L46" s="505"/>
      <c r="M46" s="506"/>
    </row>
    <row r="47" spans="1:13" s="152" customFormat="1" ht="12.75" customHeight="1">
      <c r="B47" s="560" t="str">
        <f>IF(+F112="y","8th Grade 第 8  級","")</f>
        <v/>
      </c>
      <c r="C47" s="560"/>
      <c r="D47" s="7"/>
      <c r="E47" s="357"/>
      <c r="F47" s="7"/>
      <c r="G47" s="48"/>
      <c r="H47" s="273" t="str">
        <f t="shared" si="0"/>
        <v/>
      </c>
      <c r="I47" s="504"/>
      <c r="J47" s="505"/>
      <c r="K47" s="505"/>
      <c r="L47" s="505"/>
      <c r="M47" s="506"/>
    </row>
    <row r="48" spans="1:13" s="152" customFormat="1" ht="12.75" customHeight="1">
      <c r="B48" s="401" t="s">
        <v>314</v>
      </c>
      <c r="C48" s="496"/>
      <c r="D48" s="356">
        <f>SUM(D40:D45)</f>
        <v>0</v>
      </c>
      <c r="E48" s="358">
        <f>SUM(E40:E45)</f>
        <v>0</v>
      </c>
      <c r="F48" s="180">
        <f>SUM(F40:F45)</f>
        <v>0</v>
      </c>
      <c r="G48" s="277">
        <f>SUM(G40:G45)</f>
        <v>0</v>
      </c>
      <c r="H48" s="275">
        <f>SUM(H40:H45)</f>
        <v>0</v>
      </c>
      <c r="I48" s="577"/>
      <c r="J48" s="578"/>
      <c r="K48" s="578"/>
      <c r="L48" s="578"/>
      <c r="M48" s="579"/>
    </row>
    <row r="49" spans="2:15" ht="12.75" customHeight="1">
      <c r="B49" s="564" t="s">
        <v>287</v>
      </c>
      <c r="C49" s="565"/>
      <c r="D49" s="565"/>
      <c r="E49" s="565"/>
      <c r="F49" s="565"/>
      <c r="G49" s="565"/>
      <c r="H49" s="565"/>
      <c r="I49" s="565"/>
      <c r="J49" s="565"/>
      <c r="K49" s="565"/>
      <c r="L49" s="565"/>
      <c r="M49" s="566"/>
    </row>
    <row r="50" spans="2:15" s="152" customFormat="1" ht="12.75" customHeight="1">
      <c r="B50" s="587" t="s">
        <v>290</v>
      </c>
      <c r="C50" s="588"/>
      <c r="D50" s="588"/>
      <c r="E50" s="588"/>
      <c r="F50" s="588"/>
      <c r="G50" s="589"/>
      <c r="H50" s="590">
        <f>IF(+D48=0,0,+$C$105*$B$105+$C$106*$B$106+$C$107*$B$107+$C$108*$B$108+$C$109*$B$109+$C$110*$B$110+$C$111*$B$111+$C$112*$B$112)</f>
        <v>0</v>
      </c>
      <c r="I50" s="591"/>
      <c r="J50" s="591"/>
      <c r="K50" s="591"/>
      <c r="L50" s="591"/>
      <c r="M50" s="592"/>
      <c r="N50" s="224"/>
      <c r="O50" s="224"/>
    </row>
    <row r="51" spans="2:15" ht="12.75" customHeight="1">
      <c r="B51" s="567" t="s">
        <v>289</v>
      </c>
      <c r="C51" s="568"/>
      <c r="D51" s="568"/>
      <c r="E51" s="568"/>
      <c r="F51" s="568"/>
      <c r="G51" s="569"/>
      <c r="H51" s="538">
        <f>IF(+F48=C13,(B105*D105+B106*D106+B107*D107+B108*D108+B109*D109+B110*D110+B111*D111+B112*D112),(+$E$105*$B$105+$E$106*$B$106+$E$107*$B$107+$E$108*$B$108+$E$109*$B$109+$E$110*$B$110+$E$111*$B$111+$E$112*$B$112))</f>
        <v>0</v>
      </c>
      <c r="I51" s="538"/>
      <c r="J51" s="538"/>
      <c r="K51" s="538"/>
      <c r="L51" s="538"/>
      <c r="M51" s="539"/>
    </row>
    <row r="52" spans="2:15" ht="12.75" customHeight="1">
      <c r="B52" s="567" t="s">
        <v>244</v>
      </c>
      <c r="C52" s="573"/>
      <c r="D52" s="573"/>
      <c r="E52" s="573"/>
      <c r="F52" s="573"/>
      <c r="G52" s="574"/>
      <c r="H52" s="575">
        <f>VLOOKUP(+C8,'Leather Clean Area'!B8:C112,2,FALSE)</f>
        <v>1</v>
      </c>
      <c r="I52" s="575"/>
      <c r="J52" s="575"/>
      <c r="K52" s="575"/>
      <c r="L52" s="575"/>
      <c r="M52" s="576"/>
    </row>
    <row r="53" spans="2:15" ht="12.75" customHeight="1">
      <c r="B53" s="587" t="s">
        <v>245</v>
      </c>
      <c r="C53" s="588"/>
      <c r="D53" s="588"/>
      <c r="E53" s="588"/>
      <c r="F53" s="588"/>
      <c r="G53" s="589"/>
      <c r="H53" s="575">
        <f>IF(+G48=0,0,+B105*D105+B106*D106+B107*D107+B108*D108+B109*D109+B110*D110+B111*D111+B112*D112)</f>
        <v>0</v>
      </c>
      <c r="I53" s="575"/>
      <c r="J53" s="575"/>
      <c r="K53" s="575"/>
      <c r="L53" s="575"/>
      <c r="M53" s="576"/>
    </row>
    <row r="54" spans="2:15" ht="12.75" customHeight="1">
      <c r="B54" s="570" t="s">
        <v>292</v>
      </c>
      <c r="C54" s="571"/>
      <c r="D54" s="571"/>
      <c r="E54" s="571"/>
      <c r="F54" s="571"/>
      <c r="G54" s="572"/>
      <c r="H54" s="575">
        <f>IF(((H52-H53)*G48)/H52&lt;0,0,(H52-H53)/H52)</f>
        <v>1</v>
      </c>
      <c r="I54" s="575"/>
      <c r="J54" s="575"/>
      <c r="K54" s="575"/>
      <c r="L54" s="575"/>
      <c r="M54" s="576"/>
    </row>
    <row r="55" spans="2:15" ht="12.75" customHeight="1">
      <c r="B55" s="570" t="s">
        <v>246</v>
      </c>
      <c r="C55" s="571"/>
      <c r="D55" s="571"/>
      <c r="E55" s="571"/>
      <c r="F55" s="571"/>
      <c r="G55" s="572"/>
      <c r="H55" s="601">
        <f>ROUNDUP(IF(((H52-H53)*G48)/H52&lt;0,0,((H52-H53)*G48)/H52),1)</f>
        <v>0</v>
      </c>
      <c r="I55" s="601"/>
      <c r="J55" s="601"/>
      <c r="K55" s="601"/>
      <c r="L55" s="601"/>
      <c r="M55" s="602"/>
    </row>
    <row r="56" spans="2:15" ht="12.75" customHeight="1">
      <c r="B56" s="494" t="s">
        <v>288</v>
      </c>
      <c r="C56" s="497"/>
      <c r="D56" s="497"/>
      <c r="E56" s="497"/>
      <c r="F56" s="497"/>
      <c r="G56" s="497"/>
      <c r="H56" s="497"/>
      <c r="I56" s="497"/>
      <c r="J56" s="497"/>
      <c r="K56" s="497"/>
      <c r="L56" s="497"/>
      <c r="M56" s="498"/>
    </row>
    <row r="57" spans="2:15" s="231" customFormat="1" ht="45" customHeight="1">
      <c r="B57" s="410" t="s">
        <v>281</v>
      </c>
      <c r="C57" s="411"/>
      <c r="D57" s="412"/>
      <c r="E57" s="117" t="s">
        <v>282</v>
      </c>
      <c r="F57" s="223" t="s">
        <v>293</v>
      </c>
      <c r="G57" s="223" t="s">
        <v>294</v>
      </c>
      <c r="H57" s="269" t="s">
        <v>295</v>
      </c>
      <c r="I57" s="117" t="s">
        <v>67</v>
      </c>
      <c r="J57" s="411" t="s">
        <v>55</v>
      </c>
      <c r="K57" s="411"/>
      <c r="L57" s="411"/>
      <c r="M57" s="412"/>
    </row>
    <row r="58" spans="2:15" s="152" customFormat="1" ht="12.75" customHeight="1">
      <c r="B58" s="544" t="s">
        <v>112</v>
      </c>
      <c r="C58" s="546"/>
      <c r="D58" s="270"/>
      <c r="E58" s="7"/>
      <c r="F58" s="7"/>
      <c r="G58" s="48"/>
      <c r="H58" s="56"/>
      <c r="I58" s="277" t="str">
        <f>IF(G58=0,"",ROUNDUP(($H$52-H58)/$H$52*G58,1))</f>
        <v/>
      </c>
      <c r="J58" s="603"/>
      <c r="K58" s="603"/>
      <c r="L58" s="603"/>
      <c r="M58" s="604"/>
    </row>
    <row r="59" spans="2:15" s="152" customFormat="1" ht="12.75" customHeight="1">
      <c r="B59" s="544" t="s">
        <v>112</v>
      </c>
      <c r="C59" s="546"/>
      <c r="D59" s="270"/>
      <c r="E59" s="7"/>
      <c r="F59" s="7"/>
      <c r="G59" s="48"/>
      <c r="H59" s="56"/>
      <c r="I59" s="277" t="str">
        <f t="shared" ref="I59:I75" si="1">IF(G59=0,"",ROUNDUP(($H$52-H59)/$H$52*G59,1))</f>
        <v/>
      </c>
      <c r="J59" s="505"/>
      <c r="K59" s="505"/>
      <c r="L59" s="505"/>
      <c r="M59" s="506"/>
    </row>
    <row r="60" spans="2:15" s="152" customFormat="1" ht="12.75" customHeight="1">
      <c r="B60" s="544" t="s">
        <v>112</v>
      </c>
      <c r="C60" s="546"/>
      <c r="D60" s="270"/>
      <c r="E60" s="7"/>
      <c r="F60" s="7"/>
      <c r="G60" s="48"/>
      <c r="H60" s="56"/>
      <c r="I60" s="277" t="str">
        <f t="shared" si="1"/>
        <v/>
      </c>
      <c r="J60" s="505"/>
      <c r="K60" s="505"/>
      <c r="L60" s="505"/>
      <c r="M60" s="506"/>
    </row>
    <row r="61" spans="2:15" s="152" customFormat="1" ht="12.75" customHeight="1">
      <c r="B61" s="544" t="s">
        <v>112</v>
      </c>
      <c r="C61" s="546"/>
      <c r="D61" s="270"/>
      <c r="E61" s="7"/>
      <c r="F61" s="7"/>
      <c r="G61" s="48"/>
      <c r="H61" s="56"/>
      <c r="I61" s="277" t="str">
        <f t="shared" si="1"/>
        <v/>
      </c>
      <c r="J61" s="505"/>
      <c r="K61" s="505"/>
      <c r="L61" s="505"/>
      <c r="M61" s="506"/>
    </row>
    <row r="62" spans="2:15" s="152" customFormat="1" ht="12.75" customHeight="1">
      <c r="B62" s="544" t="s">
        <v>248</v>
      </c>
      <c r="C62" s="545"/>
      <c r="D62" s="546"/>
      <c r="E62" s="7"/>
      <c r="F62" s="7"/>
      <c r="G62" s="48"/>
      <c r="H62" s="56"/>
      <c r="I62" s="277" t="str">
        <f t="shared" si="1"/>
        <v/>
      </c>
      <c r="J62" s="505"/>
      <c r="K62" s="505"/>
      <c r="L62" s="505"/>
      <c r="M62" s="506"/>
    </row>
    <row r="63" spans="2:15" s="152" customFormat="1" ht="12.75" customHeight="1">
      <c r="B63" s="544" t="s">
        <v>249</v>
      </c>
      <c r="C63" s="545"/>
      <c r="D63" s="546"/>
      <c r="E63" s="7"/>
      <c r="F63" s="7"/>
      <c r="G63" s="48"/>
      <c r="H63" s="56"/>
      <c r="I63" s="277" t="str">
        <f t="shared" si="1"/>
        <v/>
      </c>
      <c r="J63" s="505"/>
      <c r="K63" s="505"/>
      <c r="L63" s="505"/>
      <c r="M63" s="506"/>
    </row>
    <row r="64" spans="2:15" s="152" customFormat="1" ht="12.75" customHeight="1">
      <c r="B64" s="544" t="s">
        <v>250</v>
      </c>
      <c r="C64" s="545"/>
      <c r="D64" s="546"/>
      <c r="E64" s="7"/>
      <c r="F64" s="7"/>
      <c r="G64" s="48"/>
      <c r="H64" s="56"/>
      <c r="I64" s="277" t="str">
        <f t="shared" si="1"/>
        <v/>
      </c>
      <c r="J64" s="505"/>
      <c r="K64" s="505"/>
      <c r="L64" s="505"/>
      <c r="M64" s="506"/>
    </row>
    <row r="65" spans="1:13" s="152" customFormat="1" ht="12.75" customHeight="1">
      <c r="B65" s="544" t="s">
        <v>213</v>
      </c>
      <c r="C65" s="545"/>
      <c r="D65" s="546"/>
      <c r="E65" s="7"/>
      <c r="F65" s="7"/>
      <c r="G65" s="48"/>
      <c r="H65" s="56"/>
      <c r="I65" s="277" t="str">
        <f t="shared" si="1"/>
        <v/>
      </c>
      <c r="J65" s="505"/>
      <c r="K65" s="505"/>
      <c r="L65" s="505"/>
      <c r="M65" s="506"/>
    </row>
    <row r="66" spans="1:13" s="152" customFormat="1" ht="12.75" customHeight="1">
      <c r="B66" s="544" t="s">
        <v>251</v>
      </c>
      <c r="C66" s="545"/>
      <c r="D66" s="546"/>
      <c r="E66" s="7"/>
      <c r="F66" s="7"/>
      <c r="G66" s="48"/>
      <c r="H66" s="56"/>
      <c r="I66" s="277" t="str">
        <f t="shared" si="1"/>
        <v/>
      </c>
      <c r="J66" s="505"/>
      <c r="K66" s="505"/>
      <c r="L66" s="505"/>
      <c r="M66" s="506"/>
    </row>
    <row r="67" spans="1:13" s="152" customFormat="1" ht="12.75" customHeight="1">
      <c r="B67" s="544" t="s">
        <v>252</v>
      </c>
      <c r="C67" s="545"/>
      <c r="D67" s="546"/>
      <c r="E67" s="7"/>
      <c r="F67" s="7"/>
      <c r="G67" s="48"/>
      <c r="H67" s="56"/>
      <c r="I67" s="277" t="str">
        <f t="shared" si="1"/>
        <v/>
      </c>
      <c r="J67" s="505"/>
      <c r="K67" s="505"/>
      <c r="L67" s="505"/>
      <c r="M67" s="506"/>
    </row>
    <row r="68" spans="1:13" s="152" customFormat="1" ht="12.75" customHeight="1">
      <c r="B68" s="544" t="s">
        <v>113</v>
      </c>
      <c r="C68" s="545"/>
      <c r="D68" s="546"/>
      <c r="E68" s="7"/>
      <c r="F68" s="7"/>
      <c r="G68" s="48"/>
      <c r="H68" s="56"/>
      <c r="I68" s="277" t="str">
        <f t="shared" si="1"/>
        <v/>
      </c>
      <c r="J68" s="505"/>
      <c r="K68" s="505"/>
      <c r="L68" s="505"/>
      <c r="M68" s="506"/>
    </row>
    <row r="69" spans="1:13" s="152" customFormat="1" ht="12.75" customHeight="1">
      <c r="B69" s="544" t="s">
        <v>280</v>
      </c>
      <c r="C69" s="545"/>
      <c r="D69" s="546"/>
      <c r="E69" s="7"/>
      <c r="F69" s="7"/>
      <c r="G69" s="48"/>
      <c r="H69" s="56"/>
      <c r="I69" s="277" t="str">
        <f t="shared" si="1"/>
        <v/>
      </c>
      <c r="J69" s="505"/>
      <c r="K69" s="505"/>
      <c r="L69" s="505"/>
      <c r="M69" s="506"/>
    </row>
    <row r="70" spans="1:13" s="152" customFormat="1" ht="12.75" customHeight="1">
      <c r="B70" s="544" t="s">
        <v>253</v>
      </c>
      <c r="C70" s="545"/>
      <c r="D70" s="546"/>
      <c r="E70" s="7"/>
      <c r="F70" s="7"/>
      <c r="G70" s="48"/>
      <c r="H70" s="56"/>
      <c r="I70" s="277" t="str">
        <f t="shared" si="1"/>
        <v/>
      </c>
      <c r="J70" s="505"/>
      <c r="K70" s="505"/>
      <c r="L70" s="505"/>
      <c r="M70" s="506"/>
    </row>
    <row r="71" spans="1:13" s="152" customFormat="1" ht="12.75" customHeight="1">
      <c r="B71" s="544" t="s">
        <v>103</v>
      </c>
      <c r="C71" s="545"/>
      <c r="D71" s="546"/>
      <c r="E71" s="7"/>
      <c r="F71" s="7"/>
      <c r="G71" s="48"/>
      <c r="H71" s="56"/>
      <c r="I71" s="277" t="str">
        <f t="shared" si="1"/>
        <v/>
      </c>
      <c r="J71" s="505"/>
      <c r="K71" s="505"/>
      <c r="L71" s="505"/>
      <c r="M71" s="506"/>
    </row>
    <row r="72" spans="1:13" s="152" customFormat="1" ht="12.75" customHeight="1">
      <c r="B72" s="544" t="s">
        <v>254</v>
      </c>
      <c r="C72" s="545"/>
      <c r="D72" s="546"/>
      <c r="E72" s="7"/>
      <c r="F72" s="7"/>
      <c r="G72" s="48"/>
      <c r="H72" s="56"/>
      <c r="I72" s="277" t="str">
        <f t="shared" si="1"/>
        <v/>
      </c>
      <c r="J72" s="505"/>
      <c r="K72" s="505"/>
      <c r="L72" s="505"/>
      <c r="M72" s="506"/>
    </row>
    <row r="73" spans="1:13" s="152" customFormat="1" ht="12.75" customHeight="1">
      <c r="B73" s="544" t="s">
        <v>104</v>
      </c>
      <c r="C73" s="545"/>
      <c r="D73" s="546"/>
      <c r="E73" s="7"/>
      <c r="F73" s="7"/>
      <c r="G73" s="48"/>
      <c r="H73" s="56"/>
      <c r="I73" s="277" t="str">
        <f t="shared" si="1"/>
        <v/>
      </c>
      <c r="J73" s="505"/>
      <c r="K73" s="505"/>
      <c r="L73" s="505"/>
      <c r="M73" s="506"/>
    </row>
    <row r="74" spans="1:13" s="152" customFormat="1" ht="12.75" customHeight="1">
      <c r="B74" s="544" t="s">
        <v>105</v>
      </c>
      <c r="C74" s="545"/>
      <c r="D74" s="546"/>
      <c r="E74" s="7"/>
      <c r="F74" s="7"/>
      <c r="G74" s="48"/>
      <c r="H74" s="56"/>
      <c r="I74" s="277" t="str">
        <f t="shared" si="1"/>
        <v/>
      </c>
      <c r="J74" s="505"/>
      <c r="K74" s="505"/>
      <c r="L74" s="505"/>
      <c r="M74" s="506"/>
    </row>
    <row r="75" spans="1:13" s="152" customFormat="1" ht="12.75" customHeight="1">
      <c r="B75" s="237" t="s">
        <v>106</v>
      </c>
      <c r="C75" s="554"/>
      <c r="D75" s="555"/>
      <c r="E75" s="7"/>
      <c r="F75" s="7"/>
      <c r="G75" s="48"/>
      <c r="H75" s="56"/>
      <c r="I75" s="277" t="str">
        <f t="shared" si="1"/>
        <v/>
      </c>
      <c r="J75" s="505"/>
      <c r="K75" s="505"/>
      <c r="L75" s="505"/>
      <c r="M75" s="506"/>
    </row>
    <row r="76" spans="1:13" s="152" customFormat="1" ht="12.75" customHeight="1">
      <c r="B76" s="548" t="s">
        <v>255</v>
      </c>
      <c r="C76" s="549"/>
      <c r="D76" s="550"/>
      <c r="E76" s="276">
        <f>SUM(E58:E75)</f>
        <v>0</v>
      </c>
      <c r="F76" s="276">
        <f>SUM(F58:F75)</f>
        <v>0</v>
      </c>
      <c r="G76" s="51">
        <f>SUM(G58:G75)</f>
        <v>0</v>
      </c>
      <c r="H76" s="584"/>
      <c r="I76" s="585"/>
      <c r="J76" s="585"/>
      <c r="K76" s="585"/>
      <c r="L76" s="585"/>
      <c r="M76" s="586"/>
    </row>
    <row r="77" spans="1:13" ht="12.75" customHeight="1">
      <c r="B77" s="494" t="s">
        <v>303</v>
      </c>
      <c r="C77" s="495"/>
      <c r="D77" s="495"/>
      <c r="E77" s="495"/>
      <c r="F77" s="495"/>
      <c r="G77" s="495"/>
      <c r="H77" s="495"/>
      <c r="I77" s="495"/>
      <c r="J77" s="495"/>
      <c r="K77" s="495"/>
      <c r="L77" s="495"/>
      <c r="M77" s="496"/>
    </row>
    <row r="78" spans="1:13" ht="12.75" customHeight="1">
      <c r="B78" s="581" t="s">
        <v>334</v>
      </c>
      <c r="C78" s="582"/>
      <c r="D78" s="582"/>
      <c r="E78" s="582"/>
      <c r="F78" s="582"/>
      <c r="G78" s="583"/>
      <c r="H78" s="473">
        <f>ROUNDUP(SUM(I58:M75),1)</f>
        <v>0</v>
      </c>
      <c r="I78" s="474"/>
      <c r="J78" s="474"/>
      <c r="K78" s="474"/>
      <c r="L78" s="474"/>
      <c r="M78" s="475"/>
    </row>
    <row r="79" spans="1:13" ht="12.75" customHeight="1">
      <c r="B79" s="494" t="s">
        <v>305</v>
      </c>
      <c r="C79" s="497"/>
      <c r="D79" s="497"/>
      <c r="E79" s="497"/>
      <c r="F79" s="497"/>
      <c r="G79" s="497"/>
      <c r="H79" s="497"/>
      <c r="I79" s="497"/>
      <c r="J79" s="497"/>
      <c r="K79" s="497"/>
      <c r="L79" s="497"/>
      <c r="M79" s="498"/>
    </row>
    <row r="80" spans="1:13" s="227" customFormat="1" ht="38.25" customHeight="1">
      <c r="A80" s="231"/>
      <c r="B80" s="421" t="s">
        <v>300</v>
      </c>
      <c r="C80" s="421"/>
      <c r="D80" s="331" t="s">
        <v>335</v>
      </c>
      <c r="E80" s="117" t="s">
        <v>296</v>
      </c>
      <c r="F80" s="117" t="s">
        <v>297</v>
      </c>
      <c r="G80" s="117" t="s">
        <v>301</v>
      </c>
      <c r="H80" s="421" t="s">
        <v>114</v>
      </c>
      <c r="I80" s="421"/>
      <c r="J80" s="421" t="s">
        <v>115</v>
      </c>
      <c r="K80" s="462"/>
      <c r="L80" s="421" t="s">
        <v>184</v>
      </c>
      <c r="M80" s="421"/>
    </row>
    <row r="81" spans="2:13" s="152" customFormat="1" ht="12.75" customHeight="1">
      <c r="B81" s="534"/>
      <c r="C81" s="535"/>
      <c r="D81" s="278">
        <f>IF(+B81=0,0,+B81-C10)</f>
        <v>0</v>
      </c>
      <c r="E81" s="278">
        <f>IF(+L10-(G81-H81)&gt;0,+L10-(G81-H81),0)</f>
        <v>0</v>
      </c>
      <c r="F81" s="50">
        <f>+F76+F48</f>
        <v>0</v>
      </c>
      <c r="G81" s="51">
        <f>+G76+G48</f>
        <v>0</v>
      </c>
      <c r="H81" s="460">
        <f>+H78+H55-L81</f>
        <v>0</v>
      </c>
      <c r="I81" s="460"/>
      <c r="J81" s="479">
        <f>IF(+G81=0,0,+H81/G81)</f>
        <v>0</v>
      </c>
      <c r="K81" s="480"/>
      <c r="L81" s="481"/>
      <c r="M81" s="482"/>
    </row>
    <row r="82" spans="2:13" ht="12.75" customHeight="1">
      <c r="B82" s="405" t="s">
        <v>306</v>
      </c>
      <c r="C82" s="405"/>
      <c r="D82" s="405"/>
      <c r="E82" s="405"/>
      <c r="F82" s="405"/>
      <c r="G82" s="405"/>
      <c r="H82" s="405"/>
      <c r="I82" s="405"/>
      <c r="J82" s="405"/>
      <c r="K82" s="405"/>
      <c r="L82" s="405"/>
      <c r="M82" s="405"/>
    </row>
    <row r="83" spans="2:13" ht="94.5" customHeight="1">
      <c r="B83" s="544"/>
      <c r="C83" s="545"/>
      <c r="D83" s="545"/>
      <c r="E83" s="545"/>
      <c r="F83" s="545"/>
      <c r="G83" s="545"/>
      <c r="H83" s="545"/>
      <c r="I83" s="545"/>
      <c r="J83" s="545"/>
      <c r="K83" s="545"/>
      <c r="L83" s="545"/>
      <c r="M83" s="546"/>
    </row>
    <row r="84" spans="2:13" ht="13.5" customHeight="1">
      <c r="B84" s="457" t="s">
        <v>338</v>
      </c>
      <c r="C84" s="458"/>
      <c r="D84" s="458"/>
      <c r="E84" s="458"/>
      <c r="F84" s="458"/>
      <c r="G84" s="458"/>
      <c r="H84" s="458"/>
      <c r="I84" s="458"/>
      <c r="J84" s="458"/>
      <c r="K84" s="458"/>
      <c r="L84" s="458"/>
      <c r="M84" s="459"/>
    </row>
    <row r="85" spans="2:13" s="238" customFormat="1" ht="12.75" customHeight="1">
      <c r="B85" s="52"/>
      <c r="C85" s="52"/>
      <c r="D85" s="52"/>
      <c r="E85" s="52"/>
      <c r="F85" s="52"/>
      <c r="G85" s="52"/>
      <c r="H85" s="52"/>
      <c r="I85" s="52"/>
      <c r="J85" s="52"/>
      <c r="K85" s="52"/>
      <c r="L85" s="52"/>
      <c r="M85" s="52"/>
    </row>
    <row r="86" spans="2:13" s="238" customFormat="1" ht="12.75" customHeight="1">
      <c r="B86" s="463" t="s">
        <v>316</v>
      </c>
      <c r="C86" s="463"/>
      <c r="D86" s="463"/>
      <c r="E86" s="239"/>
      <c r="F86" s="239"/>
      <c r="G86" s="239"/>
      <c r="H86" s="239"/>
      <c r="I86" s="52"/>
      <c r="J86" s="52"/>
      <c r="K86" s="52"/>
      <c r="L86" s="52"/>
      <c r="M86" s="52"/>
    </row>
    <row r="87" spans="2:13" s="238" customFormat="1" ht="12.75" customHeight="1">
      <c r="B87" s="240"/>
      <c r="C87" s="241"/>
      <c r="D87" s="241"/>
      <c r="E87" s="241"/>
      <c r="F87" s="241"/>
      <c r="G87" s="241"/>
      <c r="H87" s="241"/>
      <c r="I87" s="52"/>
      <c r="J87" s="52"/>
      <c r="K87" s="52"/>
      <c r="L87" s="52"/>
      <c r="M87" s="52"/>
    </row>
    <row r="88" spans="2:13" s="243" customFormat="1" ht="12.75" customHeight="1">
      <c r="B88" s="242" t="s">
        <v>307</v>
      </c>
      <c r="C88" s="462" t="s">
        <v>152</v>
      </c>
      <c r="D88" s="462"/>
      <c r="E88" s="462" t="s">
        <v>153</v>
      </c>
      <c r="F88" s="462"/>
      <c r="G88" s="462" t="s">
        <v>154</v>
      </c>
      <c r="H88" s="462"/>
      <c r="I88" s="462" t="s">
        <v>155</v>
      </c>
      <c r="J88" s="462"/>
      <c r="K88" s="462"/>
      <c r="L88" s="462"/>
      <c r="M88" s="242" t="s">
        <v>156</v>
      </c>
    </row>
    <row r="89" spans="2:13" s="238" customFormat="1" ht="12.75" customHeight="1">
      <c r="B89" s="290">
        <v>1</v>
      </c>
      <c r="C89" s="448"/>
      <c r="D89" s="448"/>
      <c r="E89" s="464"/>
      <c r="F89" s="465"/>
      <c r="G89" s="448"/>
      <c r="H89" s="448"/>
      <c r="I89" s="448"/>
      <c r="J89" s="448"/>
      <c r="K89" s="448"/>
      <c r="L89" s="448"/>
      <c r="M89" s="279">
        <f t="shared" ref="M89:M96" si="2">SUM(C89:K89)</f>
        <v>0</v>
      </c>
    </row>
    <row r="90" spans="2:13" s="238" customFormat="1" ht="12.75" customHeight="1">
      <c r="B90" s="290">
        <v>2</v>
      </c>
      <c r="C90" s="448"/>
      <c r="D90" s="448"/>
      <c r="E90" s="448"/>
      <c r="F90" s="448"/>
      <c r="G90" s="448"/>
      <c r="H90" s="448"/>
      <c r="I90" s="448"/>
      <c r="J90" s="448"/>
      <c r="K90" s="448"/>
      <c r="L90" s="448"/>
      <c r="M90" s="279">
        <f t="shared" si="2"/>
        <v>0</v>
      </c>
    </row>
    <row r="91" spans="2:13" s="238" customFormat="1" ht="12.75" customHeight="1">
      <c r="B91" s="290">
        <v>3</v>
      </c>
      <c r="C91" s="448"/>
      <c r="D91" s="448"/>
      <c r="E91" s="448"/>
      <c r="F91" s="448"/>
      <c r="G91" s="448"/>
      <c r="H91" s="448"/>
      <c r="I91" s="448"/>
      <c r="J91" s="448"/>
      <c r="K91" s="448"/>
      <c r="L91" s="448"/>
      <c r="M91" s="279">
        <f t="shared" si="2"/>
        <v>0</v>
      </c>
    </row>
    <row r="92" spans="2:13" s="238" customFormat="1" ht="12.75" customHeight="1">
      <c r="B92" s="290">
        <v>4</v>
      </c>
      <c r="C92" s="461"/>
      <c r="D92" s="461"/>
      <c r="E92" s="461"/>
      <c r="F92" s="461"/>
      <c r="G92" s="461"/>
      <c r="H92" s="461"/>
      <c r="I92" s="461"/>
      <c r="J92" s="461"/>
      <c r="K92" s="461"/>
      <c r="L92" s="461"/>
      <c r="M92" s="279">
        <f t="shared" si="2"/>
        <v>0</v>
      </c>
    </row>
    <row r="93" spans="2:13" s="238" customFormat="1" ht="12.75" customHeight="1">
      <c r="B93" s="290">
        <v>5</v>
      </c>
      <c r="C93" s="461"/>
      <c r="D93" s="461"/>
      <c r="E93" s="461"/>
      <c r="F93" s="461"/>
      <c r="G93" s="461"/>
      <c r="H93" s="461"/>
      <c r="I93" s="461"/>
      <c r="J93" s="461"/>
      <c r="K93" s="461"/>
      <c r="L93" s="461"/>
      <c r="M93" s="279">
        <f t="shared" si="2"/>
        <v>0</v>
      </c>
    </row>
    <row r="94" spans="2:13" s="238" customFormat="1" ht="12.75" customHeight="1">
      <c r="B94" s="290">
        <v>6</v>
      </c>
      <c r="C94" s="461"/>
      <c r="D94" s="461"/>
      <c r="E94" s="461"/>
      <c r="F94" s="461"/>
      <c r="G94" s="461"/>
      <c r="H94" s="461"/>
      <c r="I94" s="461"/>
      <c r="J94" s="461"/>
      <c r="K94" s="461"/>
      <c r="L94" s="461"/>
      <c r="M94" s="279">
        <f t="shared" si="2"/>
        <v>0</v>
      </c>
    </row>
    <row r="95" spans="2:13" s="238" customFormat="1" ht="12.75" customHeight="1">
      <c r="B95" s="244"/>
      <c r="C95" s="461"/>
      <c r="D95" s="461"/>
      <c r="E95" s="461"/>
      <c r="F95" s="461"/>
      <c r="G95" s="461"/>
      <c r="H95" s="461"/>
      <c r="I95" s="461"/>
      <c r="J95" s="461"/>
      <c r="K95" s="461"/>
      <c r="L95" s="461"/>
      <c r="M95" s="279">
        <f t="shared" si="2"/>
        <v>0</v>
      </c>
    </row>
    <row r="96" spans="2:13" s="238" customFormat="1" ht="12.75" customHeight="1">
      <c r="B96" s="244"/>
      <c r="C96" s="461"/>
      <c r="D96" s="461"/>
      <c r="E96" s="461"/>
      <c r="F96" s="461"/>
      <c r="G96" s="461"/>
      <c r="H96" s="461"/>
      <c r="I96" s="461"/>
      <c r="J96" s="461"/>
      <c r="K96" s="461"/>
      <c r="L96" s="461"/>
      <c r="M96" s="279">
        <f t="shared" si="2"/>
        <v>0</v>
      </c>
    </row>
    <row r="97" spans="2:40" s="238" customFormat="1" ht="12.75" customHeight="1">
      <c r="B97" s="245" t="s">
        <v>156</v>
      </c>
      <c r="C97" s="447">
        <f>SUM(C89:C96)</f>
        <v>0</v>
      </c>
      <c r="D97" s="447"/>
      <c r="E97" s="447">
        <f>SUM(E89:E96)</f>
        <v>0</v>
      </c>
      <c r="F97" s="447"/>
      <c r="G97" s="447">
        <f>SUM(G89:G96)</f>
        <v>0</v>
      </c>
      <c r="H97" s="447"/>
      <c r="I97" s="447">
        <f>SUM(I89:I96)</f>
        <v>0</v>
      </c>
      <c r="J97" s="447"/>
      <c r="K97" s="447">
        <f>SUM(K89:K96)</f>
        <v>0</v>
      </c>
      <c r="L97" s="447"/>
      <c r="M97" s="279">
        <f>SUM(M89:M96)</f>
        <v>0</v>
      </c>
    </row>
    <row r="99" spans="2:40" ht="15.95" hidden="1" customHeight="1"/>
    <row r="100" spans="2:40" ht="13.5" hidden="1" customHeight="1">
      <c r="N100" s="541" t="s">
        <v>72</v>
      </c>
      <c r="O100" s="541"/>
      <c r="P100" s="541"/>
      <c r="Q100" s="541"/>
      <c r="R100" s="541"/>
      <c r="S100" s="541"/>
      <c r="T100" s="541"/>
      <c r="U100" s="542" t="s">
        <v>73</v>
      </c>
      <c r="V100" s="542"/>
      <c r="W100" s="542"/>
      <c r="X100" s="542"/>
      <c r="Y100" s="542"/>
      <c r="Z100" s="542"/>
    </row>
    <row r="101" spans="2:40" ht="33.75" hidden="1">
      <c r="B101" s="246" t="s">
        <v>15</v>
      </c>
      <c r="C101" s="247" t="s">
        <v>18</v>
      </c>
      <c r="D101" s="248" t="s">
        <v>124</v>
      </c>
      <c r="E101" s="247" t="s">
        <v>141</v>
      </c>
      <c r="F101" s="247" t="s">
        <v>125</v>
      </c>
      <c r="G101" s="247" t="s">
        <v>51</v>
      </c>
      <c r="H101" s="249" t="s">
        <v>19</v>
      </c>
      <c r="I101" s="247" t="s">
        <v>20</v>
      </c>
      <c r="J101" s="247" t="s">
        <v>10</v>
      </c>
      <c r="K101" s="247" t="s">
        <v>77</v>
      </c>
      <c r="L101" s="247" t="s">
        <v>21</v>
      </c>
      <c r="M101" s="250" t="s">
        <v>11</v>
      </c>
      <c r="N101" s="251" t="s">
        <v>2</v>
      </c>
      <c r="O101" s="251" t="s">
        <v>3</v>
      </c>
      <c r="P101" s="251" t="s">
        <v>4</v>
      </c>
      <c r="Q101" s="251" t="s">
        <v>8</v>
      </c>
      <c r="R101" s="251" t="s">
        <v>9</v>
      </c>
      <c r="S101" s="251" t="s">
        <v>120</v>
      </c>
      <c r="T101" s="251" t="s">
        <v>22</v>
      </c>
      <c r="U101" s="252" t="s">
        <v>7</v>
      </c>
      <c r="V101" s="252" t="s">
        <v>5</v>
      </c>
      <c r="W101" s="252" t="s">
        <v>11</v>
      </c>
      <c r="X101" s="252" t="s">
        <v>6</v>
      </c>
      <c r="Y101" s="252" t="s">
        <v>16</v>
      </c>
      <c r="Z101" s="252" t="s">
        <v>23</v>
      </c>
      <c r="AA101" s="253" t="s">
        <v>58</v>
      </c>
      <c r="AB101" s="253" t="s">
        <v>24</v>
      </c>
      <c r="AC101" s="253" t="s">
        <v>25</v>
      </c>
      <c r="AD101" s="253" t="s">
        <v>126</v>
      </c>
      <c r="AE101" s="253" t="s">
        <v>59</v>
      </c>
      <c r="AF101" s="253" t="s">
        <v>60</v>
      </c>
      <c r="AG101" s="253" t="s">
        <v>127</v>
      </c>
      <c r="AH101" s="253" t="s">
        <v>128</v>
      </c>
      <c r="AI101" s="253" t="s">
        <v>150</v>
      </c>
      <c r="AJ101" s="253" t="s">
        <v>151</v>
      </c>
      <c r="AK101" s="253" t="s">
        <v>209</v>
      </c>
      <c r="AL101" s="253" t="s">
        <v>208</v>
      </c>
      <c r="AM101" s="247" t="s">
        <v>309</v>
      </c>
      <c r="AN101" s="247" t="s">
        <v>218</v>
      </c>
    </row>
    <row r="102" spans="2:40" hidden="1">
      <c r="B102" s="246"/>
      <c r="C102" s="254"/>
      <c r="D102" s="255"/>
      <c r="E102" s="254"/>
      <c r="F102" s="254"/>
      <c r="G102" s="254"/>
      <c r="H102" s="256"/>
      <c r="I102" s="254"/>
      <c r="J102" s="254"/>
      <c r="K102" s="254"/>
      <c r="L102" s="254"/>
      <c r="M102" s="257"/>
      <c r="N102" s="258"/>
      <c r="O102" s="258"/>
      <c r="P102" s="258"/>
      <c r="Q102" s="258"/>
      <c r="R102" s="258"/>
      <c r="S102" s="258"/>
      <c r="T102" s="258"/>
      <c r="U102" s="252"/>
      <c r="V102" s="252"/>
      <c r="W102" s="252"/>
      <c r="X102" s="252"/>
      <c r="Y102" s="252"/>
      <c r="Z102" s="252"/>
      <c r="AA102" s="253"/>
      <c r="AB102" s="253"/>
      <c r="AC102" s="253"/>
      <c r="AD102" s="253"/>
      <c r="AE102" s="253"/>
      <c r="AF102" s="253"/>
      <c r="AG102" s="253"/>
      <c r="AH102" s="253"/>
      <c r="AI102" s="253"/>
      <c r="AJ102" s="253"/>
      <c r="AK102" s="253"/>
      <c r="AL102" s="253"/>
      <c r="AM102" s="253"/>
      <c r="AN102" s="253"/>
    </row>
    <row r="103" spans="2:40" ht="33.75" hidden="1">
      <c r="B103" s="38" t="str">
        <f>+G6</f>
        <v>PWI2(ID)</v>
      </c>
      <c r="C103" s="38" t="str">
        <f>+K6</f>
        <v>Tong HongVN)</v>
      </c>
      <c r="D103" s="59">
        <f>+G12</f>
        <v>0</v>
      </c>
      <c r="E103" s="40" t="str">
        <f>IF(+C7="","",+C7)</f>
        <v/>
      </c>
      <c r="F103" s="40" t="str">
        <f>IF(+G7="","",+G7)</f>
        <v/>
      </c>
      <c r="G103" s="39">
        <f>+C10</f>
        <v>0</v>
      </c>
      <c r="H103" s="41">
        <f>+G10</f>
        <v>0</v>
      </c>
      <c r="I103" s="40" t="str">
        <f>IF(+C9="","",+C9)</f>
        <v/>
      </c>
      <c r="J103" s="40" t="str">
        <f>IF(+G9="","",+G9)</f>
        <v/>
      </c>
      <c r="K103" s="41" t="str">
        <f>+C8</f>
        <v>Insert Leather Names of your Tannery</v>
      </c>
      <c r="L103" s="40">
        <f>+G8</f>
        <v>0</v>
      </c>
      <c r="M103" s="40">
        <f>+K8</f>
        <v>0</v>
      </c>
      <c r="N103" s="41">
        <f>+E40</f>
        <v>0</v>
      </c>
      <c r="O103" s="41">
        <f>+E41</f>
        <v>0</v>
      </c>
      <c r="P103" s="41">
        <f>+E42</f>
        <v>0</v>
      </c>
      <c r="Q103" s="41">
        <f>+E43</f>
        <v>0</v>
      </c>
      <c r="R103" s="41">
        <f>+E44</f>
        <v>0</v>
      </c>
      <c r="S103" s="41">
        <f>+E45+E46+E47</f>
        <v>0</v>
      </c>
      <c r="T103" s="41">
        <f>SUM(N103:S103)</f>
        <v>0</v>
      </c>
      <c r="U103" s="41">
        <f>+E58+E59+E60+E61</f>
        <v>0</v>
      </c>
      <c r="V103" s="41">
        <f>+E62</f>
        <v>0</v>
      </c>
      <c r="W103" s="41">
        <f>+E63</f>
        <v>0</v>
      </c>
      <c r="X103" s="41">
        <f>SUM(E64:E74)</f>
        <v>0</v>
      </c>
      <c r="Y103" s="41">
        <f>+E75</f>
        <v>0</v>
      </c>
      <c r="Z103" s="41">
        <f>SUM(U103:Y103)</f>
        <v>0</v>
      </c>
      <c r="AA103" s="60">
        <f>+H51</f>
        <v>0</v>
      </c>
      <c r="AB103" s="41">
        <f>+C13</f>
        <v>0</v>
      </c>
      <c r="AC103" s="41">
        <f>+F13</f>
        <v>0</v>
      </c>
      <c r="AD103" s="41">
        <f>+K12</f>
        <v>0</v>
      </c>
      <c r="AE103" s="61">
        <f>+H52</f>
        <v>1</v>
      </c>
      <c r="AF103" s="61">
        <f>+H50</f>
        <v>0</v>
      </c>
      <c r="AG103" s="62">
        <f>IF(+F13=0,0,IF(AND(+I12="pm",+E12="am"),+G12-C12+0.5,IF(AND(+I12="am",+E12="pm"),+G12-C12-0.5,+G12-C12)))</f>
        <v>0</v>
      </c>
      <c r="AH103" s="38" t="str">
        <f>+C6</f>
        <v>New Balance</v>
      </c>
      <c r="AI103" s="63">
        <f>IF(B32="Yes",1,0)</f>
        <v>0</v>
      </c>
      <c r="AJ103" s="63">
        <f>IF(G32="Yes",1,0)</f>
        <v>0</v>
      </c>
      <c r="AK103" s="259">
        <f>+I13</f>
        <v>0</v>
      </c>
      <c r="AL103" s="259">
        <f>+L13</f>
        <v>0</v>
      </c>
      <c r="AM103" s="259">
        <f>+F32</f>
        <v>0</v>
      </c>
      <c r="AN103" s="259">
        <f>+M32</f>
        <v>0</v>
      </c>
    </row>
    <row r="104" spans="2:40" ht="22.5" hidden="1">
      <c r="B104" s="66" t="s">
        <v>68</v>
      </c>
      <c r="C104" s="66" t="s">
        <v>69</v>
      </c>
      <c r="D104" s="67" t="s">
        <v>70</v>
      </c>
      <c r="E104" s="67" t="s">
        <v>121</v>
      </c>
      <c r="F104" s="67" t="s">
        <v>1</v>
      </c>
      <c r="G104" s="53"/>
      <c r="H104" s="54"/>
      <c r="I104" s="53"/>
      <c r="J104" s="53"/>
      <c r="L104" s="53"/>
      <c r="M104" s="53"/>
      <c r="N104" s="54"/>
      <c r="O104" s="54"/>
      <c r="P104" s="54"/>
      <c r="Q104" s="54"/>
      <c r="R104" s="54"/>
      <c r="S104" s="54"/>
      <c r="T104" s="54"/>
      <c r="U104" s="55"/>
      <c r="V104" s="55"/>
      <c r="W104" s="55"/>
      <c r="X104" s="55"/>
      <c r="Y104" s="55"/>
      <c r="Z104" s="55"/>
      <c r="AA104" s="55"/>
      <c r="AB104" s="55"/>
      <c r="AC104" s="55"/>
    </row>
    <row r="105" spans="2:40" hidden="1">
      <c r="B105" s="260">
        <f>VLOOKUP(+$C$8,'Leather Clean Area'!$B$8:$L$112,4,FALSE)</f>
        <v>1</v>
      </c>
      <c r="C105" s="260">
        <f t="shared" ref="C105:C110" si="3">IF(+$D$48=0,0,+D40/$D$48)</f>
        <v>0</v>
      </c>
      <c r="D105" s="260">
        <f t="shared" ref="D105:D110" si="4">IF(+$G$48=0,0,+G40/$G$48)</f>
        <v>0</v>
      </c>
      <c r="E105" s="260">
        <f t="shared" ref="E105:E112" si="5">IF((+$E$48+$E$76)=0,0,+E40/($E$48+$E$76))</f>
        <v>0</v>
      </c>
      <c r="F105" s="261" t="str">
        <f>IF(1&lt;=VLOOKUP(+$C$8,'Leather Clean Area'!$B$8:$L$112,3,FALSE),"Y","N")</f>
        <v>Y</v>
      </c>
      <c r="G105" s="262"/>
    </row>
    <row r="106" spans="2:40" ht="13.5" hidden="1" customHeight="1">
      <c r="B106" s="260">
        <f>VLOOKUP(+$C$8,'Leather Clean Area'!$B$8:$L$112,5,FALSE)</f>
        <v>1</v>
      </c>
      <c r="C106" s="260">
        <f t="shared" si="3"/>
        <v>0</v>
      </c>
      <c r="D106" s="260">
        <f t="shared" si="4"/>
        <v>0</v>
      </c>
      <c r="E106" s="260">
        <f t="shared" si="5"/>
        <v>0</v>
      </c>
      <c r="F106" s="261" t="str">
        <f>IF(2&lt;=VLOOKUP(+$C$8,'Leather Clean Area'!$B$8:$L$112,3,FALSE),"Y","N")</f>
        <v>N</v>
      </c>
      <c r="G106" s="262"/>
      <c r="N106" s="540" t="s">
        <v>71</v>
      </c>
      <c r="O106" s="540"/>
      <c r="P106" s="540"/>
      <c r="Q106" s="540"/>
      <c r="R106" s="540"/>
      <c r="S106" s="540"/>
      <c r="T106" s="540"/>
      <c r="U106" s="540"/>
      <c r="V106" s="540"/>
      <c r="W106" s="540"/>
      <c r="X106" s="540"/>
      <c r="Y106" s="540"/>
    </row>
    <row r="107" spans="2:40" ht="45" hidden="1">
      <c r="B107" s="260">
        <f>VLOOKUP(+$C$8,'Leather Clean Area'!$B$8:$L$112,6,FALSE)</f>
        <v>1</v>
      </c>
      <c r="C107" s="260">
        <f t="shared" si="3"/>
        <v>0</v>
      </c>
      <c r="D107" s="260">
        <f t="shared" si="4"/>
        <v>0</v>
      </c>
      <c r="E107" s="260">
        <f t="shared" si="5"/>
        <v>0</v>
      </c>
      <c r="F107" s="261" t="str">
        <f>IF(3&lt;=VLOOKUP(+$C$8,'Leather Clean Area'!$B$8:$L$112,3,FALSE),"Y","N")</f>
        <v>N</v>
      </c>
      <c r="G107" s="262"/>
      <c r="N107" s="263" t="s">
        <v>2</v>
      </c>
      <c r="O107" s="263" t="s">
        <v>3</v>
      </c>
      <c r="P107" s="263" t="s">
        <v>4</v>
      </c>
      <c r="Q107" s="263" t="s">
        <v>8</v>
      </c>
      <c r="R107" s="263" t="s">
        <v>9</v>
      </c>
      <c r="S107" s="263" t="s">
        <v>120</v>
      </c>
      <c r="U107" s="263" t="s">
        <v>44</v>
      </c>
      <c r="V107" s="263" t="s">
        <v>45</v>
      </c>
      <c r="W107" s="263" t="s">
        <v>46</v>
      </c>
      <c r="X107" s="263" t="s">
        <v>47</v>
      </c>
      <c r="Y107" s="263" t="s">
        <v>48</v>
      </c>
      <c r="AA107" s="253" t="s">
        <v>61</v>
      </c>
      <c r="AB107" s="253" t="s">
        <v>42</v>
      </c>
      <c r="AC107" s="253" t="s">
        <v>43</v>
      </c>
      <c r="AD107" s="253" t="s">
        <v>54</v>
      </c>
      <c r="AE107" s="253" t="s">
        <v>107</v>
      </c>
      <c r="AF107" s="253" t="s">
        <v>57</v>
      </c>
      <c r="AG107" s="253" t="s">
        <v>74</v>
      </c>
      <c r="AH107" s="253" t="s">
        <v>75</v>
      </c>
      <c r="AI107" s="253" t="s">
        <v>76</v>
      </c>
      <c r="AJ107" s="253" t="s">
        <v>108</v>
      </c>
      <c r="AK107" s="253" t="s">
        <v>180</v>
      </c>
    </row>
    <row r="108" spans="2:40" hidden="1">
      <c r="B108" s="260">
        <f>VLOOKUP(+$C$8,'Leather Clean Area'!$B$8:$L$112,7,FALSE)</f>
        <v>1</v>
      </c>
      <c r="C108" s="260">
        <f t="shared" si="3"/>
        <v>0</v>
      </c>
      <c r="D108" s="260">
        <f t="shared" si="4"/>
        <v>0</v>
      </c>
      <c r="E108" s="260">
        <f t="shared" si="5"/>
        <v>0</v>
      </c>
      <c r="F108" s="261" t="str">
        <f>IF(4&lt;=VLOOKUP(+$C$8,'Leather Clean Area'!$B$8:$L$112,3,FALSE),"Y","N")</f>
        <v>N</v>
      </c>
      <c r="G108" s="262"/>
      <c r="N108" s="263"/>
      <c r="O108" s="263"/>
      <c r="P108" s="263"/>
      <c r="Q108" s="263"/>
      <c r="R108" s="263"/>
      <c r="S108" s="263"/>
      <c r="U108" s="263"/>
      <c r="V108" s="263"/>
      <c r="W108" s="263"/>
      <c r="X108" s="263"/>
      <c r="Y108" s="263"/>
      <c r="AA108" s="253"/>
      <c r="AB108" s="253"/>
      <c r="AC108" s="253"/>
      <c r="AD108" s="253"/>
      <c r="AE108" s="253"/>
      <c r="AF108" s="253"/>
      <c r="AG108" s="253"/>
      <c r="AH108" s="253"/>
      <c r="AI108" s="253"/>
      <c r="AJ108" s="253"/>
      <c r="AK108" s="253"/>
    </row>
    <row r="109" spans="2:40" hidden="1">
      <c r="B109" s="260">
        <f>VLOOKUP(+$C$8,'Leather Clean Area'!$B$8:$L$112,8,FALSE)</f>
        <v>0</v>
      </c>
      <c r="C109" s="260">
        <f t="shared" si="3"/>
        <v>0</v>
      </c>
      <c r="D109" s="260">
        <f t="shared" si="4"/>
        <v>0</v>
      </c>
      <c r="E109" s="260">
        <f t="shared" si="5"/>
        <v>0</v>
      </c>
      <c r="F109" s="261" t="str">
        <f>IF(5&lt;=VLOOKUP(+$C$8,'Leather Clean Area'!$B$8:$L$112,3,FALSE),"Y","N")</f>
        <v>N</v>
      </c>
      <c r="G109" s="262"/>
      <c r="N109" s="41">
        <f>+F40</f>
        <v>0</v>
      </c>
      <c r="O109" s="41">
        <f>+F41</f>
        <v>0</v>
      </c>
      <c r="P109" s="41">
        <f>+F42</f>
        <v>0</v>
      </c>
      <c r="Q109" s="41">
        <f>+F43</f>
        <v>0</v>
      </c>
      <c r="R109" s="41">
        <f>+F44</f>
        <v>0</v>
      </c>
      <c r="S109" s="41">
        <f>+F45+F46+F47</f>
        <v>0</v>
      </c>
      <c r="U109" s="41">
        <f>+F58+F59+F60+F61</f>
        <v>0</v>
      </c>
      <c r="V109" s="41">
        <f>+F62</f>
        <v>0</v>
      </c>
      <c r="W109" s="41">
        <f>+F63</f>
        <v>0</v>
      </c>
      <c r="X109" s="41">
        <f>+SUM(F64:F74)</f>
        <v>0</v>
      </c>
      <c r="Y109" s="41">
        <f>+F75</f>
        <v>0</v>
      </c>
      <c r="AA109" s="60">
        <f>+H53</f>
        <v>0</v>
      </c>
      <c r="AB109" s="41">
        <f>+F81</f>
        <v>0</v>
      </c>
      <c r="AC109" s="41">
        <f>+G81</f>
        <v>0</v>
      </c>
      <c r="AD109" s="41">
        <f>+D81</f>
        <v>0</v>
      </c>
      <c r="AE109" s="41">
        <f>+H81</f>
        <v>0</v>
      </c>
      <c r="AF109" s="64">
        <f>+J81</f>
        <v>0</v>
      </c>
      <c r="AG109" s="62">
        <f>+H55</f>
        <v>0</v>
      </c>
      <c r="AH109" s="62">
        <f>+H78</f>
        <v>0</v>
      </c>
      <c r="AI109" s="62">
        <f>+E81</f>
        <v>0</v>
      </c>
      <c r="AJ109" s="62">
        <f>+L81</f>
        <v>0</v>
      </c>
      <c r="AK109" s="62">
        <f>+G48</f>
        <v>0</v>
      </c>
    </row>
    <row r="110" spans="2:40" hidden="1">
      <c r="B110" s="260">
        <f>VLOOKUP(+$C$8,'Leather Clean Area'!$B$8:$L$112,9,FALSE)</f>
        <v>0</v>
      </c>
      <c r="C110" s="260">
        <f t="shared" si="3"/>
        <v>0</v>
      </c>
      <c r="D110" s="260">
        <f t="shared" si="4"/>
        <v>0</v>
      </c>
      <c r="E110" s="260">
        <f t="shared" si="5"/>
        <v>0</v>
      </c>
      <c r="F110" s="261" t="str">
        <f>IF(6&lt;=VLOOKUP(+$C$8,'Leather Clean Area'!$B$8:$L$112,3,FALSE),"Y","N")</f>
        <v>N</v>
      </c>
      <c r="G110" s="262"/>
    </row>
    <row r="111" spans="2:40" hidden="1">
      <c r="B111" s="260">
        <f>VLOOKUP(+$C$8,'Leather Clean Area'!$B$8:$L$112,10,FALSE)</f>
        <v>0</v>
      </c>
      <c r="C111" s="260">
        <f>IF(+$D$48=0,0,+D46/$D$48)</f>
        <v>0</v>
      </c>
      <c r="D111" s="260">
        <f>IF(+$G$48=0,0,+G46/$G$48)</f>
        <v>0</v>
      </c>
      <c r="E111" s="260">
        <f t="shared" si="5"/>
        <v>0</v>
      </c>
      <c r="F111" s="261" t="str">
        <f>IF(7&lt;=VLOOKUP(+$C$8,'Leather Clean Area'!$B$8:$L$112,3,FALSE),"Y","N")</f>
        <v>N</v>
      </c>
      <c r="G111" s="262"/>
    </row>
    <row r="112" spans="2:40" hidden="1">
      <c r="B112" s="260">
        <f>VLOOKUP(+$C$8,'Leather Clean Area'!$B$8:$L$112,11,FALSE)</f>
        <v>0</v>
      </c>
      <c r="C112" s="260">
        <f>IF(+$D$48=0,0,+D47/$D$48)</f>
        <v>0</v>
      </c>
      <c r="D112" s="260">
        <f>IF(+$G$48=0,0,+G47/$G$48)</f>
        <v>0</v>
      </c>
      <c r="E112" s="260">
        <f t="shared" si="5"/>
        <v>0</v>
      </c>
      <c r="F112" s="261" t="str">
        <f>IF(8&lt;=VLOOKUP(+$C$8,'Leather Clean Area'!$B$8:$L$112,3,FALSE),"Y","N")</f>
        <v>N</v>
      </c>
      <c r="G112" s="262"/>
    </row>
    <row r="113" spans="2:7" hidden="1">
      <c r="C113" s="262"/>
      <c r="D113" s="150"/>
      <c r="E113" s="150"/>
      <c r="F113" s="262"/>
      <c r="G113" s="262"/>
    </row>
    <row r="114" spans="2:7" hidden="1">
      <c r="C114" s="262"/>
      <c r="D114" s="150"/>
      <c r="E114" s="150"/>
      <c r="F114" s="262"/>
      <c r="G114" s="262"/>
    </row>
    <row r="115" spans="2:7" hidden="1">
      <c r="C115" s="262"/>
      <c r="D115" s="150"/>
      <c r="E115" s="150"/>
      <c r="F115" s="262"/>
      <c r="G115" s="262"/>
    </row>
    <row r="116" spans="2:7" hidden="1">
      <c r="C116" s="262"/>
      <c r="D116" s="150"/>
      <c r="E116" s="150"/>
      <c r="F116" s="262"/>
      <c r="G116" s="262"/>
    </row>
    <row r="117" spans="2:7" hidden="1">
      <c r="C117" s="262"/>
      <c r="D117" s="150"/>
      <c r="E117" s="150"/>
      <c r="F117" s="262"/>
      <c r="G117" s="262"/>
    </row>
    <row r="118" spans="2:7" hidden="1">
      <c r="B118" s="363" t="str">
        <f>IF(+'Leather Clean Area'!$B112="","",+'Leather Clean Area'!$B112)</f>
        <v>Insert Leather Names of your Tannery</v>
      </c>
      <c r="C118" s="364" t="str">
        <f>IF(+'Brand-Factory-Tannery List'!$B7="","",+'Brand-Factory-Tannery List'!$B7)</f>
        <v>New Balance</v>
      </c>
      <c r="D118" s="364" t="str">
        <f>IF(+'Brand-Factory-Tannery List'!$D7="","",+'Brand-Factory-Tannery List'!$D7)</f>
        <v>PWI2(ID)</v>
      </c>
      <c r="E118" s="365" t="str">
        <f>IF(+'Brand-Factory-Tannery List'!$F7="","",+'Brand-Factory-Tannery List'!$F7)</f>
        <v>Tong HongVN)</v>
      </c>
    </row>
    <row r="119" spans="2:7" hidden="1">
      <c r="B119" s="366" t="str">
        <f>IF(+'Leather Clean Area'!$B8="","",+'Leather Clean Area'!$B8)</f>
        <v>Split Suede</v>
      </c>
      <c r="C119" s="367" t="str">
        <f>IF(+'Brand-Factory-Tannery List'!$B8="","",+'Brand-Factory-Tannery List'!$B8)</f>
        <v/>
      </c>
      <c r="D119" s="367"/>
      <c r="E119" s="368"/>
    </row>
    <row r="120" spans="2:7" hidden="1">
      <c r="B120" s="366" t="str">
        <f>IF(+'Leather Clean Area'!$B9="","",+'Leather Clean Area'!$B9)</f>
        <v>Split Suede for Kids</v>
      </c>
      <c r="C120" s="367" t="str">
        <f>IF(+'Brand-Factory-Tannery List'!$B9="","",+'Brand-Factory-Tannery List'!$B9)</f>
        <v/>
      </c>
      <c r="D120" s="367"/>
      <c r="E120" s="368"/>
    </row>
    <row r="121" spans="2:7" hidden="1">
      <c r="B121" s="366" t="str">
        <f>IF(+'Leather Clean Area'!$B10="","",+'Leather Clean Area'!$B10)</f>
        <v>Ultra Suede</v>
      </c>
      <c r="C121" s="367" t="str">
        <f>IF(+'Brand-Factory-Tannery List'!$B10="","",+'Brand-Factory-Tannery List'!$B10)</f>
        <v/>
      </c>
      <c r="D121" s="367"/>
      <c r="E121" s="368"/>
    </row>
    <row r="122" spans="2:7" hidden="1">
      <c r="B122" s="366" t="str">
        <f>IF(+'Leather Clean Area'!$B11="","",+'Leather Clean Area'!$B11)</f>
        <v>E.H Suede</v>
      </c>
      <c r="C122" s="367" t="str">
        <f>IF(+'Brand-Factory-Tannery List'!$B11="","",+'Brand-Factory-Tannery List'!$B11)</f>
        <v/>
      </c>
      <c r="D122" s="367"/>
      <c r="E122" s="368"/>
    </row>
    <row r="123" spans="2:7" hidden="1">
      <c r="B123" s="366" t="str">
        <f>IF(+'Leather Clean Area'!$B12="","",+'Leather Clean Area'!$B12)</f>
        <v>Split Suede WP</v>
      </c>
      <c r="C123" s="367" t="str">
        <f>IF(+'Brand-Factory-Tannery List'!$B12="","",+'Brand-Factory-Tannery List'!$B12)</f>
        <v/>
      </c>
      <c r="D123" s="367"/>
      <c r="E123" s="368"/>
    </row>
    <row r="124" spans="2:7" hidden="1">
      <c r="B124" s="366" t="str">
        <f>IF(+'Leather Clean Area'!$B13="","",+'Leather Clean Area'!$B13)</f>
        <v/>
      </c>
      <c r="C124" s="367" t="str">
        <f>IF(+'Brand-Factory-Tannery List'!$B13="","",+'Brand-Factory-Tannery List'!$B13)</f>
        <v/>
      </c>
      <c r="D124" s="367"/>
      <c r="E124" s="368"/>
    </row>
    <row r="125" spans="2:7" hidden="1">
      <c r="B125" s="366" t="str">
        <f>IF(+'Leather Clean Area'!$B14="","",+'Leather Clean Area'!$B14)</f>
        <v/>
      </c>
      <c r="C125" s="367" t="str">
        <f>IF(+'Brand-Factory-Tannery List'!$B14="","",+'Brand-Factory-Tannery List'!$B14)</f>
        <v/>
      </c>
      <c r="D125" s="367"/>
      <c r="E125" s="368"/>
    </row>
    <row r="126" spans="2:7" hidden="1">
      <c r="B126" s="366" t="str">
        <f>IF(+'Leather Clean Area'!$B15="","",+'Leather Clean Area'!$B15)</f>
        <v/>
      </c>
      <c r="C126" s="367" t="str">
        <f>IF(+'Brand-Factory-Tannery List'!$B15="","",+'Brand-Factory-Tannery List'!$B15)</f>
        <v/>
      </c>
      <c r="D126" s="367"/>
      <c r="E126" s="368"/>
    </row>
    <row r="127" spans="2:7" hidden="1">
      <c r="B127" s="366" t="str">
        <f>IF(+'Leather Clean Area'!$B16="","",+'Leather Clean Area'!$B16)</f>
        <v/>
      </c>
      <c r="C127" s="367" t="str">
        <f>IF(+'Brand-Factory-Tannery List'!$B16="","",+'Brand-Factory-Tannery List'!$B16)</f>
        <v/>
      </c>
      <c r="D127" s="367"/>
      <c r="E127" s="368"/>
    </row>
    <row r="128" spans="2:7" hidden="1">
      <c r="B128" s="366" t="str">
        <f>IF(+'Leather Clean Area'!$B17="","",+'Leather Clean Area'!$B17)</f>
        <v/>
      </c>
      <c r="C128" s="367" t="str">
        <f>IF(+'Brand-Factory-Tannery List'!$B17="","",+'Brand-Factory-Tannery List'!$B17)</f>
        <v/>
      </c>
      <c r="D128" s="367"/>
      <c r="E128" s="368"/>
    </row>
    <row r="129" spans="2:5" hidden="1">
      <c r="B129" s="366" t="str">
        <f>IF(+'Leather Clean Area'!$B18="","",+'Leather Clean Area'!$B18)</f>
        <v/>
      </c>
      <c r="C129" s="367" t="str">
        <f>IF(+'Brand-Factory-Tannery List'!$B18="","",+'Brand-Factory-Tannery List'!$B18)</f>
        <v/>
      </c>
      <c r="D129" s="367"/>
      <c r="E129" s="368"/>
    </row>
    <row r="130" spans="2:5" hidden="1">
      <c r="B130" s="366" t="str">
        <f>IF(+'Leather Clean Area'!$B19="","",+'Leather Clean Area'!$B19)</f>
        <v/>
      </c>
      <c r="C130" s="367" t="str">
        <f>IF(+'Brand-Factory-Tannery List'!$B19="","",+'Brand-Factory-Tannery List'!$B19)</f>
        <v/>
      </c>
      <c r="D130" s="367"/>
      <c r="E130" s="368"/>
    </row>
    <row r="131" spans="2:5" hidden="1">
      <c r="B131" s="366" t="str">
        <f>IF(+'Leather Clean Area'!$B20="","",+'Leather Clean Area'!$B20)</f>
        <v/>
      </c>
      <c r="C131" s="367" t="str">
        <f>IF(+'Brand-Factory-Tannery List'!$B20="","",+'Brand-Factory-Tannery List'!$B20)</f>
        <v/>
      </c>
      <c r="D131" s="367"/>
      <c r="E131" s="368"/>
    </row>
    <row r="132" spans="2:5" hidden="1">
      <c r="B132" s="366" t="str">
        <f>IF(+'Leather Clean Area'!$B21="","",+'Leather Clean Area'!$B21)</f>
        <v/>
      </c>
      <c r="C132" s="367" t="str">
        <f>IF(+'Brand-Factory-Tannery List'!$B21="","",+'Brand-Factory-Tannery List'!$B21)</f>
        <v/>
      </c>
      <c r="D132" s="367"/>
      <c r="E132" s="368"/>
    </row>
    <row r="133" spans="2:5" hidden="1">
      <c r="B133" s="366" t="str">
        <f>IF(+'Leather Clean Area'!$B22="","",+'Leather Clean Area'!$B22)</f>
        <v/>
      </c>
      <c r="C133" s="367" t="str">
        <f>IF(+'Brand-Factory-Tannery List'!$B22="","",+'Brand-Factory-Tannery List'!$B22)</f>
        <v/>
      </c>
      <c r="D133" s="367"/>
      <c r="E133" s="368"/>
    </row>
    <row r="134" spans="2:5" hidden="1">
      <c r="B134" s="366" t="str">
        <f>IF(+'Leather Clean Area'!$B23="","",+'Leather Clean Area'!$B23)</f>
        <v/>
      </c>
      <c r="C134" s="367" t="str">
        <f>IF(+'Brand-Factory-Tannery List'!$B23="","",+'Brand-Factory-Tannery List'!$B23)</f>
        <v/>
      </c>
      <c r="D134" s="367"/>
      <c r="E134" s="368"/>
    </row>
    <row r="135" spans="2:5" hidden="1">
      <c r="B135" s="366" t="str">
        <f>IF(+'Leather Clean Area'!$B24="","",+'Leather Clean Area'!$B24)</f>
        <v/>
      </c>
      <c r="C135" s="367" t="str">
        <f>IF(+'Brand-Factory-Tannery List'!$B24="","",+'Brand-Factory-Tannery List'!$B24)</f>
        <v/>
      </c>
      <c r="D135" s="367"/>
      <c r="E135" s="368"/>
    </row>
    <row r="136" spans="2:5" hidden="1">
      <c r="B136" s="366" t="str">
        <f>IF(+'Leather Clean Area'!$B25="","",+'Leather Clean Area'!$B25)</f>
        <v/>
      </c>
      <c r="C136" s="367" t="str">
        <f>IF(+'Brand-Factory-Tannery List'!$B25="","",+'Brand-Factory-Tannery List'!$B25)</f>
        <v/>
      </c>
      <c r="D136" s="367"/>
      <c r="E136" s="368"/>
    </row>
    <row r="137" spans="2:5" hidden="1">
      <c r="B137" s="366" t="str">
        <f>IF(+'Leather Clean Area'!$B26="","",+'Leather Clean Area'!$B26)</f>
        <v/>
      </c>
      <c r="C137" s="367" t="str">
        <f>IF(+'Brand-Factory-Tannery List'!$B26="","",+'Brand-Factory-Tannery List'!$B26)</f>
        <v/>
      </c>
      <c r="D137" s="367"/>
      <c r="E137" s="368"/>
    </row>
    <row r="138" spans="2:5" hidden="1">
      <c r="B138" s="366" t="str">
        <f>IF(+'Leather Clean Area'!$B27="","",+'Leather Clean Area'!$B27)</f>
        <v/>
      </c>
      <c r="C138" s="367"/>
      <c r="D138" s="367"/>
      <c r="E138" s="368"/>
    </row>
    <row r="139" spans="2:5" hidden="1">
      <c r="B139" s="366" t="str">
        <f>IF(+'Leather Clean Area'!$B28="","",+'Leather Clean Area'!$B28)</f>
        <v/>
      </c>
      <c r="C139" s="367"/>
      <c r="D139" s="367"/>
      <c r="E139" s="368"/>
    </row>
    <row r="140" spans="2:5" hidden="1">
      <c r="B140" s="366" t="str">
        <f>IF(+'Leather Clean Area'!$B29="","",+'Leather Clean Area'!$B29)</f>
        <v/>
      </c>
      <c r="C140" s="367"/>
      <c r="D140" s="367"/>
      <c r="E140" s="368"/>
    </row>
    <row r="141" spans="2:5" hidden="1">
      <c r="B141" s="366" t="str">
        <f>IF(+'Leather Clean Area'!$B30="","",+'Leather Clean Area'!$B30)</f>
        <v/>
      </c>
      <c r="C141" s="367"/>
      <c r="D141" s="367"/>
      <c r="E141" s="368"/>
    </row>
    <row r="142" spans="2:5" hidden="1">
      <c r="B142" s="366" t="str">
        <f>IF(+'Leather Clean Area'!$B31="","",+'Leather Clean Area'!$B31)</f>
        <v/>
      </c>
      <c r="C142" s="367"/>
      <c r="D142" s="367"/>
      <c r="E142" s="368"/>
    </row>
    <row r="143" spans="2:5" hidden="1">
      <c r="B143" s="366" t="str">
        <f>IF(+'Leather Clean Area'!$B32="","",+'Leather Clean Area'!$B32)</f>
        <v/>
      </c>
      <c r="C143" s="367"/>
      <c r="D143" s="367"/>
      <c r="E143" s="368"/>
    </row>
    <row r="144" spans="2:5" hidden="1">
      <c r="B144" s="366" t="str">
        <f>IF(+'Leather Clean Area'!$B33="","",+'Leather Clean Area'!$B33)</f>
        <v/>
      </c>
      <c r="C144" s="367"/>
      <c r="D144" s="367"/>
      <c r="E144" s="368"/>
    </row>
    <row r="145" spans="2:5" hidden="1">
      <c r="B145" s="366" t="str">
        <f>IF(+'Leather Clean Area'!$B34="","",+'Leather Clean Area'!$B34)</f>
        <v/>
      </c>
      <c r="C145" s="367"/>
      <c r="D145" s="367"/>
      <c r="E145" s="368"/>
    </row>
    <row r="146" spans="2:5" hidden="1">
      <c r="B146" s="366" t="str">
        <f>IF(+'Leather Clean Area'!$B35="","",+'Leather Clean Area'!$B35)</f>
        <v/>
      </c>
      <c r="C146" s="367"/>
      <c r="D146" s="367"/>
      <c r="E146" s="368"/>
    </row>
    <row r="147" spans="2:5" hidden="1">
      <c r="B147" s="366" t="str">
        <f>IF(+'Leather Clean Area'!$B36="","",+'Leather Clean Area'!$B36)</f>
        <v/>
      </c>
      <c r="C147" s="367"/>
      <c r="D147" s="367"/>
      <c r="E147" s="368"/>
    </row>
    <row r="148" spans="2:5" hidden="1">
      <c r="B148" s="366" t="str">
        <f>IF(+'Leather Clean Area'!$B37="","",+'Leather Clean Area'!$B37)</f>
        <v/>
      </c>
      <c r="C148" s="367"/>
      <c r="D148" s="367"/>
      <c r="E148" s="368"/>
    </row>
    <row r="149" spans="2:5" hidden="1">
      <c r="B149" s="366" t="str">
        <f>IF(+'Leather Clean Area'!$B38="","",+'Leather Clean Area'!$B38)</f>
        <v/>
      </c>
      <c r="C149" s="367"/>
      <c r="D149" s="367"/>
      <c r="E149" s="368"/>
    </row>
    <row r="150" spans="2:5" hidden="1">
      <c r="B150" s="366" t="str">
        <f>IF(+'Leather Clean Area'!$B39="","",+'Leather Clean Area'!$B39)</f>
        <v/>
      </c>
      <c r="C150" s="367"/>
      <c r="D150" s="367"/>
      <c r="E150" s="368"/>
    </row>
    <row r="151" spans="2:5" hidden="1">
      <c r="B151" s="366" t="str">
        <f>IF(+'Leather Clean Area'!$B40="","",+'Leather Clean Area'!$B40)</f>
        <v/>
      </c>
      <c r="C151" s="367"/>
      <c r="D151" s="367"/>
      <c r="E151" s="368"/>
    </row>
    <row r="152" spans="2:5" hidden="1">
      <c r="B152" s="366" t="str">
        <f>IF(+'Leather Clean Area'!$B41="","",+'Leather Clean Area'!$B41)</f>
        <v/>
      </c>
      <c r="C152" s="367"/>
      <c r="D152" s="367"/>
      <c r="E152" s="368"/>
    </row>
    <row r="153" spans="2:5" hidden="1">
      <c r="B153" s="366" t="str">
        <f>IF(+'Leather Clean Area'!$B42="","",+'Leather Clean Area'!$B42)</f>
        <v/>
      </c>
      <c r="C153" s="367"/>
      <c r="D153" s="367"/>
      <c r="E153" s="368"/>
    </row>
    <row r="154" spans="2:5" hidden="1">
      <c r="B154" s="366" t="str">
        <f>IF(+'Leather Clean Area'!$B43="","",+'Leather Clean Area'!$B43)</f>
        <v/>
      </c>
      <c r="C154" s="367"/>
      <c r="D154" s="367"/>
      <c r="E154" s="368"/>
    </row>
    <row r="155" spans="2:5" hidden="1">
      <c r="B155" s="366" t="str">
        <f>IF(+'Leather Clean Area'!$B44="","",+'Leather Clean Area'!$B44)</f>
        <v/>
      </c>
      <c r="C155" s="367"/>
      <c r="D155" s="367"/>
      <c r="E155" s="368"/>
    </row>
    <row r="156" spans="2:5" hidden="1">
      <c r="B156" s="366" t="str">
        <f>IF(+'Leather Clean Area'!$B45="","",+'Leather Clean Area'!$B45)</f>
        <v/>
      </c>
      <c r="C156" s="367"/>
      <c r="D156" s="367"/>
      <c r="E156" s="368"/>
    </row>
    <row r="157" spans="2:5" hidden="1">
      <c r="B157" s="366" t="str">
        <f>IF(+'Leather Clean Area'!$B46="","",+'Leather Clean Area'!$B46)</f>
        <v/>
      </c>
      <c r="C157" s="367"/>
      <c r="D157" s="367"/>
      <c r="E157" s="368"/>
    </row>
    <row r="158" spans="2:5" hidden="1">
      <c r="B158" s="366" t="str">
        <f>IF(+'Leather Clean Area'!$B47="","",+'Leather Clean Area'!$B47)</f>
        <v/>
      </c>
      <c r="C158" s="367"/>
      <c r="D158" s="367"/>
      <c r="E158" s="368"/>
    </row>
    <row r="159" spans="2:5" hidden="1">
      <c r="B159" s="366" t="str">
        <f>IF(+'Leather Clean Area'!$B48="","",+'Leather Clean Area'!$B48)</f>
        <v/>
      </c>
      <c r="C159" s="367"/>
      <c r="D159" s="367"/>
      <c r="E159" s="368"/>
    </row>
    <row r="160" spans="2:5" hidden="1">
      <c r="B160" s="366" t="str">
        <f>IF(+'Leather Clean Area'!$B49="","",+'Leather Clean Area'!$B49)</f>
        <v/>
      </c>
      <c r="C160" s="367"/>
      <c r="D160" s="367"/>
      <c r="E160" s="368"/>
    </row>
    <row r="161" spans="2:5" hidden="1">
      <c r="B161" s="366" t="str">
        <f>IF(+'Leather Clean Area'!$B50="","",+'Leather Clean Area'!$B50)</f>
        <v/>
      </c>
      <c r="C161" s="367"/>
      <c r="D161" s="367"/>
      <c r="E161" s="368"/>
    </row>
    <row r="162" spans="2:5" hidden="1">
      <c r="B162" s="366" t="str">
        <f>IF(+'Leather Clean Area'!$B51="","",+'Leather Clean Area'!$B51)</f>
        <v/>
      </c>
      <c r="C162" s="367"/>
      <c r="D162" s="367"/>
      <c r="E162" s="368"/>
    </row>
    <row r="163" spans="2:5" hidden="1">
      <c r="B163" s="366" t="str">
        <f>IF(+'Leather Clean Area'!$B52="","",+'Leather Clean Area'!$B52)</f>
        <v/>
      </c>
      <c r="C163" s="367"/>
      <c r="D163" s="367"/>
      <c r="E163" s="368"/>
    </row>
    <row r="164" spans="2:5" hidden="1">
      <c r="B164" s="366" t="str">
        <f>IF(+'Leather Clean Area'!$B53="","",+'Leather Clean Area'!$B53)</f>
        <v/>
      </c>
      <c r="C164" s="367"/>
      <c r="D164" s="367"/>
      <c r="E164" s="368"/>
    </row>
    <row r="165" spans="2:5" hidden="1">
      <c r="B165" s="366" t="str">
        <f>IF(+'Leather Clean Area'!$B54="","",+'Leather Clean Area'!$B54)</f>
        <v/>
      </c>
      <c r="C165" s="367"/>
      <c r="D165" s="367"/>
      <c r="E165" s="368"/>
    </row>
    <row r="166" spans="2:5" hidden="1">
      <c r="B166" s="366" t="str">
        <f>IF(+'Leather Clean Area'!$B55="","",+'Leather Clean Area'!$B55)</f>
        <v/>
      </c>
      <c r="C166" s="367"/>
      <c r="D166" s="367"/>
      <c r="E166" s="368"/>
    </row>
    <row r="167" spans="2:5" hidden="1">
      <c r="B167" s="366" t="str">
        <f>IF(+'Leather Clean Area'!$B56="","",+'Leather Clean Area'!$B56)</f>
        <v/>
      </c>
      <c r="C167" s="367"/>
      <c r="D167" s="367"/>
      <c r="E167" s="368"/>
    </row>
    <row r="168" spans="2:5" hidden="1">
      <c r="B168" s="366" t="str">
        <f>IF(+'Leather Clean Area'!$B57="","",+'Leather Clean Area'!$B57)</f>
        <v/>
      </c>
      <c r="C168" s="367"/>
      <c r="D168" s="367"/>
      <c r="E168" s="368"/>
    </row>
    <row r="169" spans="2:5" hidden="1">
      <c r="B169" s="366" t="str">
        <f>IF(+'Leather Clean Area'!$B58="","",+'Leather Clean Area'!$B58)</f>
        <v/>
      </c>
      <c r="C169" s="367"/>
      <c r="D169" s="367"/>
      <c r="E169" s="368"/>
    </row>
    <row r="170" spans="2:5" hidden="1">
      <c r="B170" s="366" t="str">
        <f>IF(+'Leather Clean Area'!$B59="","",+'Leather Clean Area'!$B59)</f>
        <v/>
      </c>
      <c r="C170" s="367"/>
      <c r="D170" s="367"/>
      <c r="E170" s="368"/>
    </row>
    <row r="171" spans="2:5" hidden="1">
      <c r="B171" s="366" t="str">
        <f>IF(+'Leather Clean Area'!$B60="","",+'Leather Clean Area'!$B60)</f>
        <v/>
      </c>
      <c r="C171" s="367"/>
      <c r="D171" s="367"/>
      <c r="E171" s="368"/>
    </row>
    <row r="172" spans="2:5" hidden="1">
      <c r="B172" s="366" t="str">
        <f>IF(+'Leather Clean Area'!$B61="","",+'Leather Clean Area'!$B61)</f>
        <v/>
      </c>
      <c r="C172" s="367"/>
      <c r="D172" s="367"/>
      <c r="E172" s="368"/>
    </row>
    <row r="173" spans="2:5" hidden="1">
      <c r="B173" s="366" t="str">
        <f>IF(+'Leather Clean Area'!$B62="","",+'Leather Clean Area'!$B62)</f>
        <v/>
      </c>
      <c r="C173" s="367"/>
      <c r="D173" s="367"/>
      <c r="E173" s="368"/>
    </row>
    <row r="174" spans="2:5" hidden="1">
      <c r="B174" s="366" t="str">
        <f>IF(+'Leather Clean Area'!$B63="","",+'Leather Clean Area'!$B63)</f>
        <v/>
      </c>
      <c r="C174" s="367"/>
      <c r="D174" s="367"/>
      <c r="E174" s="368"/>
    </row>
    <row r="175" spans="2:5" hidden="1">
      <c r="B175" s="366" t="str">
        <f>IF(+'Leather Clean Area'!$B64="","",+'Leather Clean Area'!$B64)</f>
        <v/>
      </c>
      <c r="C175" s="367"/>
      <c r="D175" s="367"/>
      <c r="E175" s="368"/>
    </row>
    <row r="176" spans="2:5" hidden="1">
      <c r="B176" s="366" t="str">
        <f>IF(+'Leather Clean Area'!$B65="","",+'Leather Clean Area'!$B65)</f>
        <v/>
      </c>
      <c r="C176" s="367"/>
      <c r="D176" s="367"/>
      <c r="E176" s="368"/>
    </row>
    <row r="177" spans="2:5" hidden="1">
      <c r="B177" s="366" t="str">
        <f>IF(+'Leather Clean Area'!$B66="","",+'Leather Clean Area'!$B66)</f>
        <v/>
      </c>
      <c r="C177" s="367"/>
      <c r="D177" s="367"/>
      <c r="E177" s="368"/>
    </row>
    <row r="178" spans="2:5" hidden="1">
      <c r="B178" s="366" t="str">
        <f>IF(+'Leather Clean Area'!$B67="","",+'Leather Clean Area'!$B67)</f>
        <v/>
      </c>
      <c r="C178" s="367"/>
      <c r="D178" s="367"/>
      <c r="E178" s="368"/>
    </row>
    <row r="179" spans="2:5" hidden="1">
      <c r="B179" s="366" t="str">
        <f>IF(+'Leather Clean Area'!$B68="","",+'Leather Clean Area'!$B68)</f>
        <v/>
      </c>
      <c r="C179" s="367"/>
      <c r="D179" s="367"/>
      <c r="E179" s="368"/>
    </row>
    <row r="180" spans="2:5" hidden="1">
      <c r="B180" s="366" t="str">
        <f>IF(+'Leather Clean Area'!$B69="","",+'Leather Clean Area'!$B69)</f>
        <v/>
      </c>
      <c r="C180" s="367"/>
      <c r="D180" s="367"/>
      <c r="E180" s="368"/>
    </row>
    <row r="181" spans="2:5" hidden="1">
      <c r="B181" s="366" t="str">
        <f>IF(+'Leather Clean Area'!$B70="","",+'Leather Clean Area'!$B70)</f>
        <v/>
      </c>
      <c r="C181" s="367"/>
      <c r="D181" s="367"/>
      <c r="E181" s="368"/>
    </row>
    <row r="182" spans="2:5" hidden="1">
      <c r="B182" s="366" t="str">
        <f>IF(+'Leather Clean Area'!$B71="","",+'Leather Clean Area'!$B71)</f>
        <v/>
      </c>
      <c r="C182" s="367"/>
      <c r="D182" s="367"/>
      <c r="E182" s="368"/>
    </row>
    <row r="183" spans="2:5" hidden="1">
      <c r="B183" s="366" t="str">
        <f>IF(+'Leather Clean Area'!$B72="","",+'Leather Clean Area'!$B72)</f>
        <v/>
      </c>
      <c r="C183" s="367"/>
      <c r="D183" s="367"/>
      <c r="E183" s="368"/>
    </row>
    <row r="184" spans="2:5" hidden="1">
      <c r="B184" s="366" t="str">
        <f>IF(+'Leather Clean Area'!$B73="","",+'Leather Clean Area'!$B73)</f>
        <v/>
      </c>
      <c r="C184" s="367"/>
      <c r="D184" s="367"/>
      <c r="E184" s="368"/>
    </row>
    <row r="185" spans="2:5" hidden="1">
      <c r="B185" s="366" t="str">
        <f>IF(+'Leather Clean Area'!$B74="","",+'Leather Clean Area'!$B74)</f>
        <v/>
      </c>
      <c r="C185" s="367"/>
      <c r="D185" s="367"/>
      <c r="E185" s="368"/>
    </row>
    <row r="186" spans="2:5" hidden="1">
      <c r="B186" s="366" t="str">
        <f>IF(+'Leather Clean Area'!$B75="","",+'Leather Clean Area'!$B75)</f>
        <v/>
      </c>
      <c r="C186" s="367"/>
      <c r="D186" s="367"/>
      <c r="E186" s="368"/>
    </row>
    <row r="187" spans="2:5" hidden="1">
      <c r="B187" s="366" t="str">
        <f>IF(+'Leather Clean Area'!$B76="","",+'Leather Clean Area'!$B76)</f>
        <v/>
      </c>
      <c r="C187" s="367"/>
      <c r="D187" s="367"/>
      <c r="E187" s="368"/>
    </row>
    <row r="188" spans="2:5" hidden="1">
      <c r="B188" s="366" t="str">
        <f>IF(+'Leather Clean Area'!$B77="","",+'Leather Clean Area'!$B77)</f>
        <v/>
      </c>
      <c r="C188" s="367"/>
      <c r="D188" s="367"/>
      <c r="E188" s="368"/>
    </row>
    <row r="189" spans="2:5" hidden="1">
      <c r="B189" s="366" t="str">
        <f>IF(+'Leather Clean Area'!$B78="","",+'Leather Clean Area'!$B78)</f>
        <v/>
      </c>
      <c r="C189" s="367"/>
      <c r="D189" s="367"/>
      <c r="E189" s="368"/>
    </row>
    <row r="190" spans="2:5" hidden="1">
      <c r="B190" s="366" t="str">
        <f>IF(+'Leather Clean Area'!$B79="","",+'Leather Clean Area'!$B79)</f>
        <v/>
      </c>
      <c r="C190" s="367"/>
      <c r="D190" s="367"/>
      <c r="E190" s="368"/>
    </row>
    <row r="191" spans="2:5" hidden="1">
      <c r="B191" s="366" t="str">
        <f>IF(+'Leather Clean Area'!$B80="","",+'Leather Clean Area'!$B80)</f>
        <v/>
      </c>
      <c r="C191" s="367"/>
      <c r="D191" s="367"/>
      <c r="E191" s="368"/>
    </row>
    <row r="192" spans="2:5" hidden="1">
      <c r="B192" s="366" t="str">
        <f>IF(+'Leather Clean Area'!$B81="","",+'Leather Clean Area'!$B81)</f>
        <v/>
      </c>
      <c r="C192" s="367"/>
      <c r="D192" s="367"/>
      <c r="E192" s="368"/>
    </row>
    <row r="193" spans="2:5" hidden="1">
      <c r="B193" s="366" t="str">
        <f>IF(+'Leather Clean Area'!$B82="","",+'Leather Clean Area'!$B82)</f>
        <v/>
      </c>
      <c r="C193" s="367"/>
      <c r="D193" s="367"/>
      <c r="E193" s="368"/>
    </row>
    <row r="194" spans="2:5" hidden="1">
      <c r="B194" s="366" t="str">
        <f>IF(+'Leather Clean Area'!$B83="","",+'Leather Clean Area'!$B83)</f>
        <v/>
      </c>
      <c r="C194" s="367"/>
      <c r="D194" s="367"/>
      <c r="E194" s="368"/>
    </row>
    <row r="195" spans="2:5" hidden="1">
      <c r="B195" s="366" t="str">
        <f>IF(+'Leather Clean Area'!$B84="","",+'Leather Clean Area'!$B84)</f>
        <v/>
      </c>
      <c r="C195" s="367"/>
      <c r="D195" s="367"/>
      <c r="E195" s="368"/>
    </row>
    <row r="196" spans="2:5" hidden="1">
      <c r="B196" s="366" t="str">
        <f>IF(+'Leather Clean Area'!$B85="","",+'Leather Clean Area'!$B85)</f>
        <v/>
      </c>
      <c r="C196" s="367"/>
      <c r="D196" s="367"/>
      <c r="E196" s="368"/>
    </row>
    <row r="197" spans="2:5" hidden="1">
      <c r="B197" s="366" t="str">
        <f>IF(+'Leather Clean Area'!$B86="","",+'Leather Clean Area'!$B86)</f>
        <v/>
      </c>
      <c r="C197" s="367"/>
      <c r="D197" s="367"/>
      <c r="E197" s="368"/>
    </row>
    <row r="198" spans="2:5" hidden="1">
      <c r="B198" s="366" t="str">
        <f>IF(+'Leather Clean Area'!$B87="","",+'Leather Clean Area'!$B87)</f>
        <v/>
      </c>
      <c r="C198" s="367"/>
      <c r="D198" s="367"/>
      <c r="E198" s="368"/>
    </row>
    <row r="199" spans="2:5" hidden="1">
      <c r="B199" s="366" t="str">
        <f>IF(+'Leather Clean Area'!$B88="","",+'Leather Clean Area'!$B88)</f>
        <v/>
      </c>
      <c r="C199" s="367"/>
      <c r="D199" s="367"/>
      <c r="E199" s="368"/>
    </row>
    <row r="200" spans="2:5" hidden="1">
      <c r="B200" s="366" t="str">
        <f>IF(+'Leather Clean Area'!$B89="","",+'Leather Clean Area'!$B89)</f>
        <v/>
      </c>
      <c r="C200" s="367"/>
      <c r="D200" s="367"/>
      <c r="E200" s="368"/>
    </row>
    <row r="201" spans="2:5" hidden="1">
      <c r="B201" s="366" t="str">
        <f>IF(+'Leather Clean Area'!$B90="","",+'Leather Clean Area'!$B90)</f>
        <v/>
      </c>
      <c r="C201" s="367"/>
      <c r="D201" s="367"/>
      <c r="E201" s="368"/>
    </row>
    <row r="202" spans="2:5" hidden="1">
      <c r="B202" s="366" t="str">
        <f>IF(+'Leather Clean Area'!$B91="","",+'Leather Clean Area'!$B91)</f>
        <v/>
      </c>
      <c r="C202" s="367"/>
      <c r="D202" s="367"/>
      <c r="E202" s="368"/>
    </row>
    <row r="203" spans="2:5" hidden="1">
      <c r="B203" s="366" t="str">
        <f>IF(+'Leather Clean Area'!$B92="","",+'Leather Clean Area'!$B92)</f>
        <v/>
      </c>
      <c r="C203" s="367"/>
      <c r="D203" s="367"/>
      <c r="E203" s="368"/>
    </row>
    <row r="204" spans="2:5" hidden="1">
      <c r="B204" s="366" t="str">
        <f>IF(+'Leather Clean Area'!$B93="","",+'Leather Clean Area'!$B93)</f>
        <v/>
      </c>
      <c r="C204" s="367"/>
      <c r="D204" s="367"/>
      <c r="E204" s="368"/>
    </row>
    <row r="205" spans="2:5" hidden="1">
      <c r="B205" s="366" t="str">
        <f>IF(+'Leather Clean Area'!$B94="","",+'Leather Clean Area'!$B94)</f>
        <v/>
      </c>
      <c r="C205" s="367"/>
      <c r="D205" s="367"/>
      <c r="E205" s="368"/>
    </row>
    <row r="206" spans="2:5" hidden="1">
      <c r="B206" s="366" t="str">
        <f>IF(+'Leather Clean Area'!$B95="","",+'Leather Clean Area'!$B95)</f>
        <v/>
      </c>
      <c r="C206" s="367"/>
      <c r="D206" s="367"/>
      <c r="E206" s="368"/>
    </row>
    <row r="207" spans="2:5" hidden="1">
      <c r="B207" s="366" t="str">
        <f>IF(+'Leather Clean Area'!$B96="","",+'Leather Clean Area'!$B96)</f>
        <v/>
      </c>
      <c r="C207" s="367"/>
      <c r="D207" s="367"/>
      <c r="E207" s="368"/>
    </row>
    <row r="208" spans="2:5" hidden="1">
      <c r="B208" s="366" t="str">
        <f>IF(+'Leather Clean Area'!$B97="","",+'Leather Clean Area'!$B97)</f>
        <v/>
      </c>
      <c r="C208" s="367"/>
      <c r="D208" s="367"/>
      <c r="E208" s="368"/>
    </row>
    <row r="209" spans="2:5" hidden="1">
      <c r="B209" s="366" t="str">
        <f>IF(+'Leather Clean Area'!$B98="","",+'Leather Clean Area'!$B98)</f>
        <v/>
      </c>
      <c r="C209" s="367"/>
      <c r="D209" s="367"/>
      <c r="E209" s="368"/>
    </row>
    <row r="210" spans="2:5" hidden="1">
      <c r="B210" s="366" t="str">
        <f>IF(+'Leather Clean Area'!$B99="","",+'Leather Clean Area'!$B99)</f>
        <v/>
      </c>
      <c r="C210" s="367"/>
      <c r="D210" s="367"/>
      <c r="E210" s="368"/>
    </row>
    <row r="211" spans="2:5" hidden="1">
      <c r="B211" s="366" t="str">
        <f>IF(+'Leather Clean Area'!$B100="","",+'Leather Clean Area'!$B100)</f>
        <v/>
      </c>
      <c r="C211" s="367"/>
      <c r="D211" s="367"/>
      <c r="E211" s="368"/>
    </row>
    <row r="212" spans="2:5" hidden="1">
      <c r="B212" s="366" t="str">
        <f>IF(+'Leather Clean Area'!$B101="","",+'Leather Clean Area'!$B101)</f>
        <v/>
      </c>
      <c r="C212" s="367"/>
      <c r="D212" s="367"/>
      <c r="E212" s="368"/>
    </row>
    <row r="213" spans="2:5" hidden="1">
      <c r="B213" s="366" t="str">
        <f>IF(+'Leather Clean Area'!$B102="","",+'Leather Clean Area'!$B102)</f>
        <v/>
      </c>
      <c r="C213" s="367"/>
      <c r="D213" s="367"/>
      <c r="E213" s="368"/>
    </row>
    <row r="214" spans="2:5" hidden="1">
      <c r="B214" s="366" t="str">
        <f>IF(+'Leather Clean Area'!$B103="","",+'Leather Clean Area'!$B103)</f>
        <v/>
      </c>
      <c r="C214" s="367"/>
      <c r="D214" s="367"/>
      <c r="E214" s="368"/>
    </row>
    <row r="215" spans="2:5" hidden="1">
      <c r="B215" s="366" t="str">
        <f>IF(+'Leather Clean Area'!$B104="","",+'Leather Clean Area'!$B104)</f>
        <v/>
      </c>
      <c r="C215" s="367"/>
      <c r="D215" s="367"/>
      <c r="E215" s="368"/>
    </row>
    <row r="216" spans="2:5" hidden="1">
      <c r="B216" s="366" t="str">
        <f>IF(+'Leather Clean Area'!$B105="","",+'Leather Clean Area'!$B105)</f>
        <v/>
      </c>
      <c r="C216" s="367"/>
      <c r="D216" s="367"/>
      <c r="E216" s="368"/>
    </row>
    <row r="217" spans="2:5" hidden="1">
      <c r="B217" s="366" t="str">
        <f>IF(+'Leather Clean Area'!$B106="","",+'Leather Clean Area'!$B106)</f>
        <v/>
      </c>
      <c r="C217" s="367"/>
      <c r="D217" s="367"/>
      <c r="E217" s="368"/>
    </row>
    <row r="218" spans="2:5" hidden="1">
      <c r="B218" s="366" t="str">
        <f>IF(+'Leather Clean Area'!$B107="","",+'Leather Clean Area'!$B107)</f>
        <v/>
      </c>
      <c r="C218" s="367"/>
      <c r="D218" s="367"/>
      <c r="E218" s="368"/>
    </row>
    <row r="219" spans="2:5" hidden="1">
      <c r="B219" s="366" t="str">
        <f>IF(+'Leather Clean Area'!$B108="","",+'Leather Clean Area'!$B108)</f>
        <v/>
      </c>
      <c r="C219" s="367"/>
      <c r="D219" s="367"/>
      <c r="E219" s="368"/>
    </row>
    <row r="220" spans="2:5" hidden="1">
      <c r="B220" s="366" t="str">
        <f>IF(+'Leather Clean Area'!$B109="","",+'Leather Clean Area'!$B109)</f>
        <v/>
      </c>
      <c r="C220" s="367"/>
      <c r="D220" s="367"/>
      <c r="E220" s="368"/>
    </row>
    <row r="221" spans="2:5" hidden="1">
      <c r="B221" s="366" t="str">
        <f>IF(+'Leather Clean Area'!$B110="","",+'Leather Clean Area'!$B110)</f>
        <v/>
      </c>
      <c r="C221" s="367"/>
      <c r="D221" s="367"/>
      <c r="E221" s="368"/>
    </row>
    <row r="222" spans="2:5" hidden="1">
      <c r="B222" s="369" t="str">
        <f>IF(+'Leather Clean Area'!$B111="","",+'Leather Clean Area'!$B111)</f>
        <v/>
      </c>
      <c r="C222" s="370"/>
      <c r="D222" s="370"/>
      <c r="E222" s="371"/>
    </row>
  </sheetData>
  <sheetProtection formatCells="0" formatColumns="0" formatRows="0"/>
  <mergeCells count="251">
    <mergeCell ref="B34:D34"/>
    <mergeCell ref="F34:M34"/>
    <mergeCell ref="E29:F29"/>
    <mergeCell ref="G29:H29"/>
    <mergeCell ref="I29:M29"/>
    <mergeCell ref="C30:D30"/>
    <mergeCell ref="E30:F30"/>
    <mergeCell ref="G30:H30"/>
    <mergeCell ref="I30:M30"/>
    <mergeCell ref="C31:D31"/>
    <mergeCell ref="E31:F31"/>
    <mergeCell ref="G31:H31"/>
    <mergeCell ref="I31:M31"/>
    <mergeCell ref="J80:K80"/>
    <mergeCell ref="J69:M69"/>
    <mergeCell ref="B70:D70"/>
    <mergeCell ref="J70:M70"/>
    <mergeCell ref="J66:M66"/>
    <mergeCell ref="J67:M67"/>
    <mergeCell ref="B68:D68"/>
    <mergeCell ref="B76:D76"/>
    <mergeCell ref="H76:M76"/>
    <mergeCell ref="C27:D27"/>
    <mergeCell ref="B65:D65"/>
    <mergeCell ref="J65:M65"/>
    <mergeCell ref="B63:D63"/>
    <mergeCell ref="J63:M63"/>
    <mergeCell ref="J59:M59"/>
    <mergeCell ref="H32:I32"/>
    <mergeCell ref="K32:L32"/>
    <mergeCell ref="C33:M33"/>
    <mergeCell ref="B64:D64"/>
    <mergeCell ref="J58:M58"/>
    <mergeCell ref="B55:G55"/>
    <mergeCell ref="H55:M55"/>
    <mergeCell ref="B56:M56"/>
    <mergeCell ref="B57:D57"/>
    <mergeCell ref="B58:C58"/>
    <mergeCell ref="B59:C59"/>
    <mergeCell ref="J64:M64"/>
    <mergeCell ref="J60:M60"/>
    <mergeCell ref="J61:M61"/>
    <mergeCell ref="J62:M62"/>
    <mergeCell ref="B62:D62"/>
    <mergeCell ref="B60:C60"/>
    <mergeCell ref="C29:D29"/>
    <mergeCell ref="E25:F25"/>
    <mergeCell ref="G25:H25"/>
    <mergeCell ref="I25:M25"/>
    <mergeCell ref="E27:F27"/>
    <mergeCell ref="B44:C44"/>
    <mergeCell ref="B41:C41"/>
    <mergeCell ref="E24:F24"/>
    <mergeCell ref="G24:H24"/>
    <mergeCell ref="I24:M24"/>
    <mergeCell ref="B24:D24"/>
    <mergeCell ref="G27:H27"/>
    <mergeCell ref="I27:M27"/>
    <mergeCell ref="C28:D28"/>
    <mergeCell ref="E28:F28"/>
    <mergeCell ref="G28:H28"/>
    <mergeCell ref="I28:M28"/>
    <mergeCell ref="I43:M43"/>
    <mergeCell ref="I39:M39"/>
    <mergeCell ref="I40:M40"/>
    <mergeCell ref="B39:C39"/>
    <mergeCell ref="B40:C40"/>
    <mergeCell ref="B42:C42"/>
    <mergeCell ref="I44:M44"/>
    <mergeCell ref="C25:D25"/>
    <mergeCell ref="I18:M18"/>
    <mergeCell ref="C13:D13"/>
    <mergeCell ref="E23:F23"/>
    <mergeCell ref="G23:H23"/>
    <mergeCell ref="I23:M23"/>
    <mergeCell ref="B22:D22"/>
    <mergeCell ref="E22:F22"/>
    <mergeCell ref="G22:H22"/>
    <mergeCell ref="I22:M22"/>
    <mergeCell ref="E16:F16"/>
    <mergeCell ref="E17:F17"/>
    <mergeCell ref="G17:H17"/>
    <mergeCell ref="I17:M17"/>
    <mergeCell ref="B21:D21"/>
    <mergeCell ref="E21:F21"/>
    <mergeCell ref="G21:H21"/>
    <mergeCell ref="B23:D23"/>
    <mergeCell ref="C14:D14"/>
    <mergeCell ref="F14:G14"/>
    <mergeCell ref="N106:Y106"/>
    <mergeCell ref="B66:D66"/>
    <mergeCell ref="U100:Z100"/>
    <mergeCell ref="B71:D71"/>
    <mergeCell ref="B73:D73"/>
    <mergeCell ref="L10:M10"/>
    <mergeCell ref="B19:D19"/>
    <mergeCell ref="E19:F19"/>
    <mergeCell ref="G19:H19"/>
    <mergeCell ref="I19:M19"/>
    <mergeCell ref="B15:M15"/>
    <mergeCell ref="G16:H16"/>
    <mergeCell ref="I16:M16"/>
    <mergeCell ref="B17:D17"/>
    <mergeCell ref="B18:D18"/>
    <mergeCell ref="B16:D16"/>
    <mergeCell ref="I21:M21"/>
    <mergeCell ref="B20:D20"/>
    <mergeCell ref="E20:F20"/>
    <mergeCell ref="G20:H20"/>
    <mergeCell ref="I20:M20"/>
    <mergeCell ref="C12:D12"/>
    <mergeCell ref="E18:F18"/>
    <mergeCell ref="G18:H18"/>
    <mergeCell ref="B35:M35"/>
    <mergeCell ref="B37:D37"/>
    <mergeCell ref="E37:F37"/>
    <mergeCell ref="G37:H37"/>
    <mergeCell ref="J71:M71"/>
    <mergeCell ref="J72:M72"/>
    <mergeCell ref="N100:T100"/>
    <mergeCell ref="B77:M77"/>
    <mergeCell ref="B78:G78"/>
    <mergeCell ref="B72:D72"/>
    <mergeCell ref="J73:M73"/>
    <mergeCell ref="J74:M74"/>
    <mergeCell ref="B82:M82"/>
    <mergeCell ref="B83:M83"/>
    <mergeCell ref="H52:M52"/>
    <mergeCell ref="B43:C43"/>
    <mergeCell ref="B47:C47"/>
    <mergeCell ref="I47:M47"/>
    <mergeCell ref="B48:C48"/>
    <mergeCell ref="I48:M48"/>
    <mergeCell ref="B45:C45"/>
    <mergeCell ref="I45:M45"/>
    <mergeCell ref="I88:J88"/>
    <mergeCell ref="K88:L88"/>
    <mergeCell ref="I36:M36"/>
    <mergeCell ref="J68:M68"/>
    <mergeCell ref="B36:D36"/>
    <mergeCell ref="I37:M37"/>
    <mergeCell ref="E36:F36"/>
    <mergeCell ref="B38:M38"/>
    <mergeCell ref="I41:M41"/>
    <mergeCell ref="I42:M42"/>
    <mergeCell ref="G36:H36"/>
    <mergeCell ref="B46:C46"/>
    <mergeCell ref="I46:M46"/>
    <mergeCell ref="B49:M49"/>
    <mergeCell ref="B53:G53"/>
    <mergeCell ref="H53:M53"/>
    <mergeCell ref="B54:G54"/>
    <mergeCell ref="H54:M54"/>
    <mergeCell ref="B50:G50"/>
    <mergeCell ref="H50:M50"/>
    <mergeCell ref="B51:G51"/>
    <mergeCell ref="H51:M51"/>
    <mergeCell ref="B52:G52"/>
    <mergeCell ref="J57:M57"/>
    <mergeCell ref="B61:C61"/>
    <mergeCell ref="K89:L89"/>
    <mergeCell ref="C89:D89"/>
    <mergeCell ref="E89:F89"/>
    <mergeCell ref="G89:H89"/>
    <mergeCell ref="I89:J89"/>
    <mergeCell ref="B69:D69"/>
    <mergeCell ref="B67:D67"/>
    <mergeCell ref="B86:D86"/>
    <mergeCell ref="C88:D88"/>
    <mergeCell ref="E88:F88"/>
    <mergeCell ref="G88:H88"/>
    <mergeCell ref="B84:M84"/>
    <mergeCell ref="H78:M78"/>
    <mergeCell ref="B79:M79"/>
    <mergeCell ref="B81:C81"/>
    <mergeCell ref="H81:I81"/>
    <mergeCell ref="J81:K81"/>
    <mergeCell ref="L81:M81"/>
    <mergeCell ref="L80:M80"/>
    <mergeCell ref="B74:D74"/>
    <mergeCell ref="C75:D75"/>
    <mergeCell ref="J75:M75"/>
    <mergeCell ref="B80:C80"/>
    <mergeCell ref="H80:I80"/>
    <mergeCell ref="K90:L90"/>
    <mergeCell ref="C91:D91"/>
    <mergeCell ref="E91:F91"/>
    <mergeCell ref="G91:H91"/>
    <mergeCell ref="I91:J91"/>
    <mergeCell ref="K91:L91"/>
    <mergeCell ref="C90:D90"/>
    <mergeCell ref="E90:F90"/>
    <mergeCell ref="G90:H90"/>
    <mergeCell ref="I90:J90"/>
    <mergeCell ref="C93:D93"/>
    <mergeCell ref="E93:F93"/>
    <mergeCell ref="G93:H93"/>
    <mergeCell ref="I93:J93"/>
    <mergeCell ref="K93:L93"/>
    <mergeCell ref="C92:D92"/>
    <mergeCell ref="E92:F92"/>
    <mergeCell ref="G92:H92"/>
    <mergeCell ref="I92:J92"/>
    <mergeCell ref="G6:I6"/>
    <mergeCell ref="B5:M5"/>
    <mergeCell ref="K6:M6"/>
    <mergeCell ref="K96:L96"/>
    <mergeCell ref="C97:D97"/>
    <mergeCell ref="E97:F97"/>
    <mergeCell ref="G97:H97"/>
    <mergeCell ref="I97:J97"/>
    <mergeCell ref="K97:L97"/>
    <mergeCell ref="C96:D96"/>
    <mergeCell ref="E96:F96"/>
    <mergeCell ref="G96:H96"/>
    <mergeCell ref="I96:J96"/>
    <mergeCell ref="K94:L94"/>
    <mergeCell ref="C95:D95"/>
    <mergeCell ref="E95:F95"/>
    <mergeCell ref="G95:H95"/>
    <mergeCell ref="I95:J95"/>
    <mergeCell ref="K95:L95"/>
    <mergeCell ref="C94:D94"/>
    <mergeCell ref="E94:F94"/>
    <mergeCell ref="G94:H94"/>
    <mergeCell ref="I94:J94"/>
    <mergeCell ref="K92:L92"/>
    <mergeCell ref="C26:D26"/>
    <mergeCell ref="E26:F26"/>
    <mergeCell ref="G26:H26"/>
    <mergeCell ref="I26:M26"/>
    <mergeCell ref="B2:D2"/>
    <mergeCell ref="I13:J13"/>
    <mergeCell ref="F13:G13"/>
    <mergeCell ref="K7:L7"/>
    <mergeCell ref="L13:M13"/>
    <mergeCell ref="K8:M8"/>
    <mergeCell ref="K9:M9"/>
    <mergeCell ref="K12:M12"/>
    <mergeCell ref="G12:H12"/>
    <mergeCell ref="B11:M11"/>
    <mergeCell ref="G10:I10"/>
    <mergeCell ref="J10:K10"/>
    <mergeCell ref="C9:E9"/>
    <mergeCell ref="G9:I9"/>
    <mergeCell ref="C7:E7"/>
    <mergeCell ref="G7:I7"/>
    <mergeCell ref="C8:E8"/>
    <mergeCell ref="G8:I8"/>
    <mergeCell ref="C10:E10"/>
    <mergeCell ref="C6:E6"/>
  </mergeCells>
  <phoneticPr fontId="0" type="noConversion"/>
  <conditionalFormatting sqref="D81">
    <cfRule type="expression" dxfId="3" priority="8">
      <formula>C9=""</formula>
    </cfRule>
  </conditionalFormatting>
  <conditionalFormatting sqref="D81">
    <cfRule type="expression" dxfId="2" priority="3">
      <formula>C10=""</formula>
    </cfRule>
  </conditionalFormatting>
  <conditionalFormatting sqref="C89:J94">
    <cfRule type="notContainsBlanks" dxfId="1" priority="1">
      <formula>LEN(TRIM(C89))&gt;0</formula>
    </cfRule>
    <cfRule type="expression" dxfId="0" priority="2">
      <formula>$E$34="Yes"</formula>
    </cfRule>
  </conditionalFormatting>
  <dataValidations count="20">
    <dataValidation type="custom" allowBlank="1" showInputMessage="1" showErrorMessage="1" errorTitle="Error:  Input &gt; Compensation" error="Number must be less than or equal to total sq. ft. to compensate" sqref="L81:M81" xr:uid="{00000000-0002-0000-4A00-000000000000}">
      <formula1>+L81&lt;=H78+H55</formula1>
    </dataValidation>
    <dataValidation type="whole" allowBlank="1" showInputMessage="1" showErrorMessage="1" errorTitle="Error - Input must be a Number" error="Must Input a Number from 1 to 10,000" sqref="D40:F47" xr:uid="{00000000-0002-0000-4A00-000001000000}">
      <formula1>1</formula1>
      <formula2>10000</formula2>
    </dataValidation>
    <dataValidation type="decimal" allowBlank="1" showInputMessage="1" showErrorMessage="1" errorTitle="Error - Input must be a Number" error="Input must be a number from 0.1 to 250,000_x000a_" sqref="G40:G47" xr:uid="{00000000-0002-0000-4A00-000002000000}">
      <formula1>0.1</formula1>
      <formula2>250000</formula2>
    </dataValidation>
    <dataValidation type="whole" allowBlank="1" showInputMessage="1" showErrorMessage="1" errorTitle="Error - Input must be a Number" error="Input must be a number from 1 to 10,000" sqref="E58:F75" xr:uid="{00000000-0002-0000-4A00-000003000000}">
      <formula1>1</formula1>
      <formula2>10000</formula2>
    </dataValidation>
    <dataValidation type="decimal" allowBlank="1" showInputMessage="1" showErrorMessage="1" errorTitle="Error - Input must be a number" error="Input must be a number from 0.1 to 250,000" sqref="G58:G75" xr:uid="{00000000-0002-0000-4A00-000004000000}">
      <formula1>0.1</formula1>
      <formula2>250000</formula2>
    </dataValidation>
    <dataValidation type="decimal" allowBlank="1" showInputMessage="1" showErrorMessage="1" errorTitle="Error - Input must be a Number" error="Input must be a number from 0% to 99%" promptTitle="Must input AVERAGE % clean area" prompt="Please note:  you must input the average % clean area for the grade.  For example, if grade 4 is from 60-70%, then the average to be used should be 65% (unless a special agreement has been reached between tannery and factory)." sqref="H58:H75" xr:uid="{00000000-0002-0000-4A00-000005000000}">
      <formula1>0</formula1>
      <formula2>0.99</formula2>
    </dataValidation>
    <dataValidation type="whole" allowBlank="1" showInputMessage="1" showErrorMessage="1" errorTitle="Error - must Input a Number" error="Must input a number which is equal to the number of the grade of the leather on this row" sqref="D58:D61" xr:uid="{00000000-0002-0000-4A00-000006000000}">
      <formula1>1</formula1>
      <formula2>20</formula2>
    </dataValidation>
    <dataValidation type="list" allowBlank="1" showInputMessage="1" showErrorMessage="1" sqref="E34" xr:uid="{00000000-0002-0000-4A00-000007000000}">
      <formula1>"Yes, No"</formula1>
    </dataValidation>
    <dataValidation type="list" allowBlank="1" showInputMessage="1" showErrorMessage="1" sqref="G32 B32" xr:uid="{00000000-0002-0000-4A00-000008000000}">
      <formula1>"No, Yes"</formula1>
    </dataValidation>
    <dataValidation type="decimal" allowBlank="1" showInputMessage="1" showErrorMessage="1" errorTitle="Must Enter a Number" error="Must Enter a Number from 0.1 to 250,000" sqref="G10:I10" xr:uid="{00000000-0002-0000-4A00-000009000000}">
      <formula1>0.1</formula1>
      <formula2>250000</formula2>
    </dataValidation>
    <dataValidation type="date" allowBlank="1" showInputMessage="1" showErrorMessage="1" errorTitle="Must Enter a Date" error="Must Enter a Date in format xx-xx-xxxx" sqref="C10 G12 C12 C14" xr:uid="{00000000-0002-0000-4A00-00000A000000}">
      <formula1>37987</formula1>
      <formula2>73050</formula2>
    </dataValidation>
    <dataValidation type="whole" allowBlank="1" showInputMessage="1" showErrorMessage="1" errorTitle="Error - Must Input a Number" error="Error - Must Input a Number from 1 to 500" sqref="E17:H31" xr:uid="{00000000-0002-0000-4A00-00000B000000}">
      <formula1>1</formula1>
      <formula2>500</formula2>
    </dataValidation>
    <dataValidation type="list" allowBlank="1" showInputMessage="1" showErrorMessage="1" errorTitle="Must Choose AM or PM" promptTitle="Choose AM or PM" prompt="Choose AM if leather delivered for inspection in the morning._x000a_Choose PM if leather delivered for inspection in the afternoon." sqref="E12 I12" xr:uid="{00000000-0002-0000-4A00-00000C000000}">
      <formula1>"am, pm"</formula1>
    </dataValidation>
    <dataValidation type="list" allowBlank="1" showInputMessage="1" showErrorMessage="1" errorTitle="Choose from the Drop Down list" error="You must choose a Leather Name from the drop down list." promptTitle="How to add a new Leather Name" prompt="To add a new Leather Name in the Drop Down List:_x000a_   - go to the Leather Clean Area page_x000a_   - in a row that is blank, insert the new Leather Name along with other info_x000a_   - never insert a new Leather Name below the black outlined box (i.e. below row 110)" sqref="C8:E8" xr:uid="{00000000-0002-0000-4A00-00000D000000}">
      <formula1>$B$118:$B$222</formula1>
    </dataValidation>
    <dataValidation type="list" allowBlank="1" showInputMessage="1" showErrorMessage="1" errorTitle="Choose from the Drop Down List" error="You must choose a Brand from the Drop Down list." promptTitle="How to add a new Brand Name" prompt="To add a new Brand Name in the Drop Down List:_x000a_   - go to the Brand-Factory-Tannery page_x000a_   - in a row that is blank, insert the new Brand Name_x000a_   - never insert a new Brand Name below the black outlined box (i.e. below row 110)" sqref="C6:E6" xr:uid="{00000000-0002-0000-4A00-00000E000000}">
      <formula1>$C$118:$C$222</formula1>
    </dataValidation>
    <dataValidation allowBlank="1" showInputMessage="1" showErrorMessage="1" errorTitle="Must Enter a Number" error="Must Enter a Number from 0.1 to 250,000" sqref="F13:G13" xr:uid="{00000000-0002-0000-4A00-00000F000000}"/>
    <dataValidation allowBlank="1" showInputMessage="1" showErrorMessage="1" errorTitle="Choose from the Drop Down List" error="You must choose a Factory from the Drop Down list." sqref="G6:I6" xr:uid="{00000000-0002-0000-4A00-000010000000}"/>
    <dataValidation allowBlank="1" showInputMessage="1" showErrorMessage="1" errorTitle="Choose from the Drop Down List" error="You must choose a Tannery from the Drop Down list." sqref="K6:M6" xr:uid="{00000000-0002-0000-4A00-000011000000}"/>
    <dataValidation allowBlank="1" showInputMessage="1" showErrorMessage="1" errorTitle="Must Enter a Number" error="Must Enter a Number from 1 to 10,000" sqref="C13:D13" xr:uid="{00000000-0002-0000-4A00-000012000000}"/>
    <dataValidation type="date" operator="greaterThanOrEqual" allowBlank="1" showInputMessage="1" showErrorMessage="1" error="Must Enter a Valid Date" sqref="B81:C81" xr:uid="{00000000-0002-0000-4A00-000013000000}">
      <formula1>C12</formula1>
    </dataValidation>
  </dataValidations>
  <pageMargins left="0.25" right="0.25" top="0.25" bottom="0.25" header="0.25" footer="0.25"/>
  <pageSetup paperSize="9" scale="43" orientation="portrait" verticalDpi="300" r:id="rId1"/>
  <headerFooter>
    <oddFooter>&amp;LImpactiva&amp;XTM&amp;X Copyright 2015 - Confidential
V51 2015-07-01</oddFooter>
  </headerFooter>
  <rowBreaks count="1" manualBreakCount="1">
    <brk id="84" max="12" man="1"/>
  </rowBreaks>
  <drawing r:id="rId2"/>
  <legacyDrawing r:id="rId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5">
    <pageSetUpPr fitToPage="1"/>
  </sheetPr>
  <dimension ref="B1:R624"/>
  <sheetViews>
    <sheetView showGridLines="0" workbookViewId="0">
      <selection activeCell="B2" sqref="B2:C2"/>
    </sheetView>
  </sheetViews>
  <sheetFormatPr defaultRowHeight="11.25"/>
  <cols>
    <col min="1" max="1" customWidth="true" style="23" width="2.7109375" collapsed="true"/>
    <col min="2" max="2" customWidth="true" style="23" width="34.85546875" collapsed="true"/>
    <col min="3" max="3" customWidth="true" style="23" width="11.5703125" collapsed="true"/>
    <col min="4" max="4" customWidth="true" style="23" width="10.7109375" collapsed="true"/>
    <col min="5" max="18" customWidth="true" style="23" width="9.7109375" collapsed="true"/>
    <col min="19" max="16384" style="23" width="9.140625" collapsed="true"/>
  </cols>
  <sheetData>
    <row r="1" spans="2:18" ht="12.75" customHeight="1"/>
    <row r="2" spans="2:18" ht="12.75" customHeight="1">
      <c r="B2" s="404" t="s">
        <v>339</v>
      </c>
      <c r="C2" s="404"/>
      <c r="M2" s="70"/>
      <c r="N2" s="70"/>
      <c r="O2" s="70"/>
      <c r="P2" s="70"/>
      <c r="Q2" s="70"/>
      <c r="R2" s="70"/>
    </row>
    <row r="3" spans="2:18" ht="12.75" customHeight="1"/>
    <row r="4" spans="2:18" ht="12.75" customHeight="1"/>
    <row r="5" spans="2:18" ht="12.75" customHeight="1">
      <c r="B5" s="359" t="s">
        <v>148</v>
      </c>
    </row>
    <row r="6" spans="2:18" ht="12.75" customHeight="1">
      <c r="B6" s="606" t="s">
        <v>118</v>
      </c>
      <c r="C6" s="606" t="s">
        <v>119</v>
      </c>
      <c r="D6" s="606" t="s">
        <v>1</v>
      </c>
      <c r="E6" s="437" t="s">
        <v>117</v>
      </c>
      <c r="F6" s="605"/>
      <c r="G6" s="605"/>
      <c r="H6" s="605"/>
      <c r="I6" s="605"/>
      <c r="J6" s="605"/>
      <c r="K6" s="605"/>
      <c r="L6" s="438"/>
    </row>
    <row r="7" spans="2:18" s="69" customFormat="1" ht="22.5" customHeight="1">
      <c r="B7" s="606"/>
      <c r="C7" s="606"/>
      <c r="D7" s="606"/>
      <c r="E7" s="68">
        <v>1</v>
      </c>
      <c r="F7" s="68">
        <v>2</v>
      </c>
      <c r="G7" s="68">
        <v>3</v>
      </c>
      <c r="H7" s="68">
        <v>4</v>
      </c>
      <c r="I7" s="68">
        <v>5</v>
      </c>
      <c r="J7" s="68">
        <v>6</v>
      </c>
      <c r="K7" s="68">
        <v>7</v>
      </c>
      <c r="L7" s="82">
        <v>8</v>
      </c>
    </row>
    <row r="8" spans="2:18" ht="12.75" customHeight="1">
      <c r="B8" s="133" t="s">
        <v>370</v>
      </c>
      <c r="C8" s="73">
        <v>0.9</v>
      </c>
      <c r="D8" s="74">
        <v>6</v>
      </c>
      <c r="E8" s="75">
        <v>0.97</v>
      </c>
      <c r="F8" s="75">
        <v>0.93</v>
      </c>
      <c r="G8" s="75">
        <v>0.88</v>
      </c>
      <c r="H8" s="75">
        <v>0.83</v>
      </c>
      <c r="I8" s="75">
        <v>0.78</v>
      </c>
      <c r="J8" s="75">
        <v>0.73</v>
      </c>
      <c r="K8" s="75"/>
      <c r="L8" s="75"/>
    </row>
    <row r="9" spans="2:18" ht="12.75" customHeight="1">
      <c r="B9" s="133" t="s">
        <v>371</v>
      </c>
      <c r="C9" s="73">
        <v>0.9</v>
      </c>
      <c r="D9" s="74">
        <v>6</v>
      </c>
      <c r="E9" s="75">
        <v>0.97</v>
      </c>
      <c r="F9" s="75">
        <v>0.93</v>
      </c>
      <c r="G9" s="75">
        <v>0.88</v>
      </c>
      <c r="H9" s="75">
        <v>0.83</v>
      </c>
      <c r="I9" s="75">
        <v>0.78</v>
      </c>
      <c r="J9" s="75">
        <v>0.73</v>
      </c>
      <c r="K9" s="75"/>
      <c r="L9" s="75"/>
    </row>
    <row r="10" spans="2:18" ht="12.75" customHeight="1">
      <c r="B10" s="133" t="s">
        <v>372</v>
      </c>
      <c r="C10" s="73">
        <v>0.9</v>
      </c>
      <c r="D10" s="74">
        <v>6</v>
      </c>
      <c r="E10" s="75">
        <v>0.97</v>
      </c>
      <c r="F10" s="75">
        <v>0.93</v>
      </c>
      <c r="G10" s="75">
        <v>0.88</v>
      </c>
      <c r="H10" s="75">
        <v>0.83</v>
      </c>
      <c r="I10" s="75">
        <v>0.78</v>
      </c>
      <c r="J10" s="75">
        <v>0.73</v>
      </c>
      <c r="K10" s="75"/>
      <c r="L10" s="75"/>
    </row>
    <row r="11" spans="2:18" ht="12.75" customHeight="1">
      <c r="B11" s="133" t="s">
        <v>373</v>
      </c>
      <c r="C11" s="73">
        <v>0.9</v>
      </c>
      <c r="D11" s="74">
        <v>6</v>
      </c>
      <c r="E11" s="75">
        <v>0.97</v>
      </c>
      <c r="F11" s="75">
        <v>0.93</v>
      </c>
      <c r="G11" s="75">
        <v>0.88</v>
      </c>
      <c r="H11" s="75">
        <v>0.83</v>
      </c>
      <c r="I11" s="75">
        <v>0.78</v>
      </c>
      <c r="J11" s="75">
        <v>0.73</v>
      </c>
      <c r="K11" s="75"/>
      <c r="L11" s="75"/>
    </row>
    <row r="12" spans="2:18" ht="12.75" customHeight="1">
      <c r="B12" s="133" t="s">
        <v>374</v>
      </c>
      <c r="C12" s="73">
        <v>0.9</v>
      </c>
      <c r="D12" s="74">
        <v>6</v>
      </c>
      <c r="E12" s="75">
        <v>0.97</v>
      </c>
      <c r="F12" s="75">
        <v>0.93</v>
      </c>
      <c r="G12" s="75">
        <v>0.88</v>
      </c>
      <c r="H12" s="75">
        <v>0.83</v>
      </c>
      <c r="I12" s="75">
        <v>0.78</v>
      </c>
      <c r="J12" s="75">
        <v>0.73</v>
      </c>
      <c r="K12" s="75"/>
      <c r="L12" s="75"/>
    </row>
    <row r="13" spans="2:18" ht="12.75" customHeight="1">
      <c r="B13" s="45"/>
      <c r="C13" s="73"/>
      <c r="D13" s="74"/>
      <c r="E13" s="75"/>
      <c r="F13" s="75"/>
      <c r="G13" s="75"/>
      <c r="H13" s="75"/>
      <c r="I13" s="75"/>
      <c r="J13" s="75"/>
      <c r="K13" s="75"/>
      <c r="L13" s="75"/>
    </row>
    <row r="14" spans="2:18" ht="12.75" customHeight="1">
      <c r="B14" s="45"/>
      <c r="C14" s="73"/>
      <c r="D14" s="83"/>
      <c r="E14" s="75"/>
      <c r="F14" s="75"/>
      <c r="G14" s="75"/>
      <c r="H14" s="75"/>
      <c r="I14" s="75"/>
      <c r="J14" s="75"/>
      <c r="K14" s="75"/>
      <c r="L14" s="75"/>
    </row>
    <row r="15" spans="2:18" ht="12.75" customHeight="1">
      <c r="B15" s="45"/>
      <c r="C15" s="73"/>
      <c r="D15" s="74"/>
      <c r="E15" s="75"/>
      <c r="F15" s="75"/>
      <c r="G15" s="75"/>
      <c r="H15" s="75"/>
      <c r="I15" s="75"/>
      <c r="J15" s="75"/>
      <c r="K15" s="75"/>
      <c r="L15" s="75"/>
    </row>
    <row r="16" spans="2:18" ht="12.75" customHeight="1">
      <c r="B16" s="45"/>
      <c r="C16" s="73"/>
      <c r="D16" s="74"/>
      <c r="E16" s="75"/>
      <c r="F16" s="75"/>
      <c r="G16" s="75"/>
      <c r="H16" s="75"/>
      <c r="I16" s="75"/>
      <c r="J16" s="75"/>
      <c r="K16" s="75"/>
      <c r="L16" s="75"/>
    </row>
    <row r="17" spans="2:12" ht="12.75" customHeight="1">
      <c r="B17" s="45"/>
      <c r="C17" s="73"/>
      <c r="D17" s="74"/>
      <c r="E17" s="75"/>
      <c r="F17" s="75"/>
      <c r="G17" s="75"/>
      <c r="H17" s="75"/>
      <c r="I17" s="75"/>
      <c r="J17" s="75"/>
      <c r="K17" s="75"/>
      <c r="L17" s="75"/>
    </row>
    <row r="18" spans="2:12" ht="12.75" customHeight="1">
      <c r="B18" s="45"/>
      <c r="C18" s="73"/>
      <c r="D18" s="74"/>
      <c r="E18" s="75"/>
      <c r="F18" s="75"/>
      <c r="G18" s="75"/>
      <c r="H18" s="75"/>
      <c r="I18" s="75"/>
      <c r="J18" s="75"/>
      <c r="K18" s="75"/>
      <c r="L18" s="75"/>
    </row>
    <row r="19" spans="2:12" ht="12.75" customHeight="1">
      <c r="B19" s="45"/>
      <c r="C19" s="73"/>
      <c r="D19" s="74"/>
      <c r="E19" s="75"/>
      <c r="F19" s="75"/>
      <c r="G19" s="75"/>
      <c r="H19" s="75"/>
      <c r="I19" s="75"/>
      <c r="J19" s="75"/>
      <c r="K19" s="75"/>
      <c r="L19" s="75"/>
    </row>
    <row r="20" spans="2:12" ht="12.75" customHeight="1">
      <c r="B20" s="45"/>
      <c r="C20" s="73"/>
      <c r="D20" s="74"/>
      <c r="E20" s="75"/>
      <c r="F20" s="75"/>
      <c r="G20" s="75"/>
      <c r="H20" s="75"/>
      <c r="I20" s="75"/>
      <c r="J20" s="75"/>
      <c r="K20" s="75"/>
      <c r="L20" s="75"/>
    </row>
    <row r="21" spans="2:12" ht="12.75" customHeight="1">
      <c r="B21" s="45"/>
      <c r="C21" s="73"/>
      <c r="D21" s="74"/>
      <c r="E21" s="75"/>
      <c r="F21" s="75"/>
      <c r="G21" s="75"/>
      <c r="H21" s="75"/>
      <c r="I21" s="75"/>
      <c r="J21" s="75"/>
      <c r="K21" s="75"/>
      <c r="L21" s="75"/>
    </row>
    <row r="22" spans="2:12" ht="12.75" customHeight="1">
      <c r="B22" s="45"/>
      <c r="C22" s="73"/>
      <c r="D22" s="74"/>
      <c r="E22" s="75"/>
      <c r="F22" s="75"/>
      <c r="G22" s="75"/>
      <c r="H22" s="75"/>
      <c r="I22" s="75"/>
      <c r="J22" s="75"/>
      <c r="K22" s="75"/>
      <c r="L22" s="75"/>
    </row>
    <row r="23" spans="2:12" ht="12.75" customHeight="1">
      <c r="B23" s="45"/>
      <c r="C23" s="73"/>
      <c r="D23" s="74"/>
      <c r="E23" s="75"/>
      <c r="F23" s="75"/>
      <c r="G23" s="75"/>
      <c r="H23" s="75"/>
      <c r="I23" s="75"/>
      <c r="J23" s="75"/>
      <c r="K23" s="75"/>
      <c r="L23" s="75"/>
    </row>
    <row r="24" spans="2:12" ht="12.75" customHeight="1">
      <c r="B24" s="45"/>
      <c r="C24" s="73"/>
      <c r="D24" s="74"/>
      <c r="E24" s="75"/>
      <c r="F24" s="75"/>
      <c r="G24" s="75"/>
      <c r="H24" s="75"/>
      <c r="I24" s="75"/>
      <c r="J24" s="75"/>
      <c r="K24" s="75"/>
      <c r="L24" s="75"/>
    </row>
    <row r="25" spans="2:12" ht="12.75" customHeight="1">
      <c r="B25" s="45"/>
      <c r="C25" s="73"/>
      <c r="D25" s="74"/>
      <c r="E25" s="75"/>
      <c r="F25" s="75"/>
      <c r="G25" s="75"/>
      <c r="H25" s="75"/>
      <c r="I25" s="75"/>
      <c r="J25" s="75"/>
      <c r="K25" s="75"/>
      <c r="L25" s="75"/>
    </row>
    <row r="26" spans="2:12" ht="12.75" customHeight="1">
      <c r="B26" s="45"/>
      <c r="C26" s="73"/>
      <c r="D26" s="74"/>
      <c r="E26" s="75"/>
      <c r="F26" s="75"/>
      <c r="G26" s="75"/>
      <c r="H26" s="75"/>
      <c r="I26" s="75"/>
      <c r="J26" s="75"/>
      <c r="K26" s="75"/>
      <c r="L26" s="75"/>
    </row>
    <row r="27" spans="2:12" ht="12.75" customHeight="1">
      <c r="B27" s="45"/>
      <c r="C27" s="73"/>
      <c r="D27" s="74"/>
      <c r="E27" s="75"/>
      <c r="F27" s="75"/>
      <c r="G27" s="75"/>
      <c r="H27" s="75"/>
      <c r="I27" s="75"/>
      <c r="J27" s="75"/>
      <c r="K27" s="75"/>
      <c r="L27" s="75"/>
    </row>
    <row r="28" spans="2:12" ht="12.75" customHeight="1">
      <c r="B28" s="45"/>
      <c r="C28" s="73"/>
      <c r="D28" s="74"/>
      <c r="E28" s="75"/>
      <c r="F28" s="75"/>
      <c r="G28" s="75"/>
      <c r="H28" s="75"/>
      <c r="I28" s="75"/>
      <c r="J28" s="75"/>
      <c r="K28" s="75"/>
      <c r="L28" s="75"/>
    </row>
    <row r="29" spans="2:12" ht="12.75" customHeight="1">
      <c r="B29" s="45"/>
      <c r="C29" s="73"/>
      <c r="D29" s="74"/>
      <c r="E29" s="75"/>
      <c r="F29" s="75"/>
      <c r="G29" s="75"/>
      <c r="H29" s="75"/>
      <c r="I29" s="75"/>
      <c r="J29" s="75"/>
      <c r="K29" s="75"/>
      <c r="L29" s="75"/>
    </row>
    <row r="30" spans="2:12" ht="12.75" customHeight="1">
      <c r="B30" s="45"/>
      <c r="C30" s="73"/>
      <c r="D30" s="74"/>
      <c r="E30" s="75"/>
      <c r="F30" s="75"/>
      <c r="G30" s="75"/>
      <c r="H30" s="75"/>
      <c r="I30" s="75"/>
      <c r="J30" s="75"/>
      <c r="K30" s="75"/>
      <c r="L30" s="75"/>
    </row>
    <row r="31" spans="2:12" ht="12.75" customHeight="1">
      <c r="B31" s="45"/>
      <c r="C31" s="73"/>
      <c r="D31" s="74"/>
      <c r="E31" s="75"/>
      <c r="F31" s="75"/>
      <c r="G31" s="75"/>
      <c r="H31" s="75"/>
      <c r="I31" s="75"/>
      <c r="J31" s="75"/>
      <c r="K31" s="75"/>
      <c r="L31" s="75"/>
    </row>
    <row r="32" spans="2:12" ht="12.75" customHeight="1">
      <c r="B32" s="45"/>
      <c r="C32" s="73"/>
      <c r="D32" s="74"/>
      <c r="E32" s="75"/>
      <c r="F32" s="75"/>
      <c r="G32" s="75"/>
      <c r="H32" s="75"/>
      <c r="I32" s="75"/>
      <c r="J32" s="75"/>
      <c r="K32" s="75"/>
      <c r="L32" s="75"/>
    </row>
    <row r="33" spans="2:12" ht="12.75" customHeight="1">
      <c r="B33" s="45"/>
      <c r="C33" s="73"/>
      <c r="D33" s="74"/>
      <c r="E33" s="75"/>
      <c r="F33" s="75"/>
      <c r="G33" s="75"/>
      <c r="H33" s="75"/>
      <c r="I33" s="75"/>
      <c r="J33" s="75"/>
      <c r="K33" s="75"/>
      <c r="L33" s="75"/>
    </row>
    <row r="34" spans="2:12" ht="12.75" customHeight="1">
      <c r="B34" s="45"/>
      <c r="C34" s="73"/>
      <c r="D34" s="74"/>
      <c r="E34" s="75"/>
      <c r="F34" s="75"/>
      <c r="G34" s="75"/>
      <c r="H34" s="75"/>
      <c r="I34" s="75"/>
      <c r="J34" s="75"/>
      <c r="K34" s="75"/>
      <c r="L34" s="75"/>
    </row>
    <row r="35" spans="2:12" ht="12.75" customHeight="1">
      <c r="B35" s="45"/>
      <c r="C35" s="73"/>
      <c r="D35" s="74"/>
      <c r="E35" s="75"/>
      <c r="F35" s="75"/>
      <c r="G35" s="75"/>
      <c r="H35" s="75"/>
      <c r="I35" s="75"/>
      <c r="J35" s="75"/>
      <c r="K35" s="75"/>
      <c r="L35" s="75"/>
    </row>
    <row r="36" spans="2:12" ht="12.75" customHeight="1">
      <c r="B36" s="45"/>
      <c r="C36" s="73"/>
      <c r="D36" s="74"/>
      <c r="E36" s="75"/>
      <c r="F36" s="75"/>
      <c r="G36" s="75"/>
      <c r="H36" s="75"/>
      <c r="I36" s="75"/>
      <c r="J36" s="75"/>
      <c r="K36" s="75"/>
      <c r="L36" s="75"/>
    </row>
    <row r="37" spans="2:12" ht="12.75" customHeight="1">
      <c r="B37" s="45"/>
      <c r="C37" s="73"/>
      <c r="D37" s="74"/>
      <c r="E37" s="75"/>
      <c r="F37" s="75"/>
      <c r="G37" s="75"/>
      <c r="H37" s="75"/>
      <c r="I37" s="75"/>
      <c r="J37" s="75"/>
      <c r="K37" s="75"/>
      <c r="L37" s="75"/>
    </row>
    <row r="38" spans="2:12" ht="12.75" customHeight="1">
      <c r="B38" s="45"/>
      <c r="C38" s="73"/>
      <c r="D38" s="74"/>
      <c r="E38" s="75"/>
      <c r="F38" s="75"/>
      <c r="G38" s="75"/>
      <c r="H38" s="75"/>
      <c r="I38" s="75"/>
      <c r="J38" s="75"/>
      <c r="K38" s="75"/>
      <c r="L38" s="75"/>
    </row>
    <row r="39" spans="2:12" ht="12.75" customHeight="1">
      <c r="B39" s="45"/>
      <c r="C39" s="73"/>
      <c r="D39" s="74"/>
      <c r="E39" s="75"/>
      <c r="F39" s="75"/>
      <c r="G39" s="75"/>
      <c r="H39" s="75"/>
      <c r="I39" s="75"/>
      <c r="J39" s="75"/>
      <c r="K39" s="75"/>
      <c r="L39" s="75"/>
    </row>
    <row r="40" spans="2:12" ht="12.75" customHeight="1">
      <c r="B40" s="45"/>
      <c r="C40" s="73"/>
      <c r="D40" s="74"/>
      <c r="E40" s="75"/>
      <c r="F40" s="75"/>
      <c r="G40" s="75"/>
      <c r="H40" s="75"/>
      <c r="I40" s="75"/>
      <c r="J40" s="75"/>
      <c r="K40" s="75"/>
      <c r="L40" s="75"/>
    </row>
    <row r="41" spans="2:12" ht="12.75" customHeight="1">
      <c r="B41" s="45"/>
      <c r="C41" s="73"/>
      <c r="D41" s="74"/>
      <c r="E41" s="75"/>
      <c r="F41" s="75"/>
      <c r="G41" s="75"/>
      <c r="H41" s="75"/>
      <c r="I41" s="75"/>
      <c r="J41" s="75"/>
      <c r="K41" s="75"/>
      <c r="L41" s="75"/>
    </row>
    <row r="42" spans="2:12" ht="12.75" customHeight="1">
      <c r="B42" s="45"/>
      <c r="C42" s="73"/>
      <c r="D42" s="74"/>
      <c r="E42" s="75"/>
      <c r="F42" s="75"/>
      <c r="G42" s="75"/>
      <c r="H42" s="75"/>
      <c r="I42" s="75"/>
      <c r="J42" s="75"/>
      <c r="K42" s="75"/>
      <c r="L42" s="75"/>
    </row>
    <row r="43" spans="2:12" ht="12.75" customHeight="1">
      <c r="B43" s="45"/>
      <c r="C43" s="73"/>
      <c r="D43" s="74"/>
      <c r="E43" s="75"/>
      <c r="F43" s="75"/>
      <c r="G43" s="75"/>
      <c r="H43" s="75"/>
      <c r="I43" s="75"/>
      <c r="J43" s="75"/>
      <c r="K43" s="75"/>
      <c r="L43" s="75"/>
    </row>
    <row r="44" spans="2:12" ht="12.75" customHeight="1">
      <c r="B44" s="45"/>
      <c r="C44" s="73"/>
      <c r="D44" s="74"/>
      <c r="E44" s="75"/>
      <c r="F44" s="75"/>
      <c r="G44" s="75"/>
      <c r="H44" s="75"/>
      <c r="I44" s="75"/>
      <c r="J44" s="75"/>
      <c r="K44" s="75"/>
      <c r="L44" s="75"/>
    </row>
    <row r="45" spans="2:12" ht="12.75" customHeight="1">
      <c r="B45" s="45"/>
      <c r="C45" s="73"/>
      <c r="D45" s="74"/>
      <c r="E45" s="75"/>
      <c r="F45" s="75"/>
      <c r="G45" s="75"/>
      <c r="H45" s="75"/>
      <c r="I45" s="75"/>
      <c r="J45" s="75"/>
      <c r="K45" s="75"/>
      <c r="L45" s="75"/>
    </row>
    <row r="46" spans="2:12" ht="12.75" customHeight="1">
      <c r="B46" s="45"/>
      <c r="C46" s="73"/>
      <c r="D46" s="74"/>
      <c r="E46" s="75"/>
      <c r="F46" s="75"/>
      <c r="G46" s="75"/>
      <c r="H46" s="75"/>
      <c r="I46" s="75"/>
      <c r="J46" s="75"/>
      <c r="K46" s="75"/>
      <c r="L46" s="75"/>
    </row>
    <row r="47" spans="2:12" ht="12.75" customHeight="1">
      <c r="B47" s="45"/>
      <c r="C47" s="73"/>
      <c r="D47" s="74"/>
      <c r="E47" s="75"/>
      <c r="F47" s="75"/>
      <c r="G47" s="75"/>
      <c r="H47" s="75"/>
      <c r="I47" s="75"/>
      <c r="J47" s="75"/>
      <c r="K47" s="75"/>
      <c r="L47" s="75"/>
    </row>
    <row r="48" spans="2:12" ht="12.75" customHeight="1">
      <c r="B48" s="45"/>
      <c r="C48" s="73"/>
      <c r="D48" s="74"/>
      <c r="E48" s="75"/>
      <c r="F48" s="75"/>
      <c r="G48" s="75"/>
      <c r="H48" s="75"/>
      <c r="I48" s="75"/>
      <c r="J48" s="75"/>
      <c r="K48" s="75"/>
      <c r="L48" s="75"/>
    </row>
    <row r="49" spans="2:12" ht="12.75" customHeight="1">
      <c r="B49" s="45"/>
      <c r="C49" s="73"/>
      <c r="D49" s="74"/>
      <c r="E49" s="75"/>
      <c r="F49" s="75"/>
      <c r="G49" s="75"/>
      <c r="H49" s="75"/>
      <c r="I49" s="75"/>
      <c r="J49" s="75"/>
      <c r="K49" s="75"/>
      <c r="L49" s="75"/>
    </row>
    <row r="50" spans="2:12" ht="12.75" customHeight="1">
      <c r="B50" s="45"/>
      <c r="C50" s="73"/>
      <c r="D50" s="74"/>
      <c r="E50" s="75"/>
      <c r="F50" s="75"/>
      <c r="G50" s="75"/>
      <c r="H50" s="75"/>
      <c r="I50" s="75"/>
      <c r="J50" s="75"/>
      <c r="K50" s="75"/>
      <c r="L50" s="75"/>
    </row>
    <row r="51" spans="2:12" ht="12.75" customHeight="1">
      <c r="B51" s="45"/>
      <c r="C51" s="73"/>
      <c r="D51" s="74"/>
      <c r="E51" s="75"/>
      <c r="F51" s="75"/>
      <c r="G51" s="75"/>
      <c r="H51" s="75"/>
      <c r="I51" s="75"/>
      <c r="J51" s="75"/>
      <c r="K51" s="75"/>
      <c r="L51" s="75"/>
    </row>
    <row r="52" spans="2:12" ht="12.75" customHeight="1">
      <c r="B52" s="45"/>
      <c r="C52" s="73"/>
      <c r="D52" s="74"/>
      <c r="E52" s="75"/>
      <c r="F52" s="75"/>
      <c r="G52" s="75"/>
      <c r="H52" s="75"/>
      <c r="I52" s="75"/>
      <c r="J52" s="75"/>
      <c r="K52" s="75"/>
      <c r="L52" s="75"/>
    </row>
    <row r="53" spans="2:12" ht="12.75" customHeight="1">
      <c r="B53" s="45"/>
      <c r="C53" s="73"/>
      <c r="D53" s="74"/>
      <c r="E53" s="75"/>
      <c r="F53" s="75"/>
      <c r="G53" s="75"/>
      <c r="H53" s="75"/>
      <c r="I53" s="75"/>
      <c r="J53" s="75"/>
      <c r="K53" s="75"/>
      <c r="L53" s="75"/>
    </row>
    <row r="54" spans="2:12" ht="12.75" customHeight="1">
      <c r="B54" s="45"/>
      <c r="C54" s="73"/>
      <c r="D54" s="74"/>
      <c r="E54" s="75"/>
      <c r="F54" s="75"/>
      <c r="G54" s="75"/>
      <c r="H54" s="75"/>
      <c r="I54" s="75"/>
      <c r="J54" s="75"/>
      <c r="K54" s="75"/>
      <c r="L54" s="75"/>
    </row>
    <row r="55" spans="2:12" ht="12.75" customHeight="1">
      <c r="B55" s="45"/>
      <c r="C55" s="73"/>
      <c r="D55" s="74"/>
      <c r="E55" s="75"/>
      <c r="F55" s="75"/>
      <c r="G55" s="75"/>
      <c r="H55" s="75"/>
      <c r="I55" s="75"/>
      <c r="J55" s="75"/>
      <c r="K55" s="75"/>
      <c r="L55" s="75"/>
    </row>
    <row r="56" spans="2:12" ht="12.75" customHeight="1">
      <c r="B56" s="45"/>
      <c r="C56" s="73"/>
      <c r="D56" s="74"/>
      <c r="E56" s="75"/>
      <c r="F56" s="75"/>
      <c r="G56" s="75"/>
      <c r="H56" s="75"/>
      <c r="I56" s="75"/>
      <c r="J56" s="75"/>
      <c r="K56" s="75"/>
      <c r="L56" s="75"/>
    </row>
    <row r="57" spans="2:12" ht="12.75" customHeight="1">
      <c r="B57" s="45"/>
      <c r="C57" s="73"/>
      <c r="D57" s="74"/>
      <c r="E57" s="75"/>
      <c r="F57" s="75"/>
      <c r="G57" s="75"/>
      <c r="H57" s="75"/>
      <c r="I57" s="75"/>
      <c r="J57" s="75"/>
      <c r="K57" s="75"/>
      <c r="L57" s="75"/>
    </row>
    <row r="58" spans="2:12" ht="12.75" customHeight="1">
      <c r="B58" s="45"/>
      <c r="C58" s="73"/>
      <c r="D58" s="74"/>
      <c r="E58" s="75"/>
      <c r="F58" s="75"/>
      <c r="G58" s="75"/>
      <c r="H58" s="75"/>
      <c r="I58" s="75"/>
      <c r="J58" s="75"/>
      <c r="K58" s="75"/>
      <c r="L58" s="75"/>
    </row>
    <row r="59" spans="2:12" ht="12.75" customHeight="1">
      <c r="B59" s="45"/>
      <c r="C59" s="73"/>
      <c r="D59" s="74"/>
      <c r="E59" s="75"/>
      <c r="F59" s="75"/>
      <c r="G59" s="75"/>
      <c r="H59" s="75"/>
      <c r="I59" s="75"/>
      <c r="J59" s="75"/>
      <c r="K59" s="75"/>
      <c r="L59" s="75"/>
    </row>
    <row r="60" spans="2:12" ht="12.75" customHeight="1">
      <c r="B60" s="45"/>
      <c r="C60" s="73"/>
      <c r="D60" s="74"/>
      <c r="E60" s="75"/>
      <c r="F60" s="75"/>
      <c r="G60" s="75"/>
      <c r="H60" s="75"/>
      <c r="I60" s="75"/>
      <c r="J60" s="75"/>
      <c r="K60" s="75"/>
      <c r="L60" s="75"/>
    </row>
    <row r="61" spans="2:12" ht="12.75" customHeight="1">
      <c r="B61" s="45"/>
      <c r="C61" s="73"/>
      <c r="D61" s="74"/>
      <c r="E61" s="75"/>
      <c r="F61" s="75"/>
      <c r="G61" s="75"/>
      <c r="H61" s="75"/>
      <c r="I61" s="75"/>
      <c r="J61" s="75"/>
      <c r="K61" s="75"/>
      <c r="L61" s="75"/>
    </row>
    <row r="62" spans="2:12" ht="12.75" customHeight="1">
      <c r="B62" s="45"/>
      <c r="C62" s="73"/>
      <c r="D62" s="74"/>
      <c r="E62" s="75"/>
      <c r="F62" s="75"/>
      <c r="G62" s="75"/>
      <c r="H62" s="75"/>
      <c r="I62" s="75"/>
      <c r="J62" s="75"/>
      <c r="K62" s="75"/>
      <c r="L62" s="75"/>
    </row>
    <row r="63" spans="2:12" ht="12.75" customHeight="1">
      <c r="B63" s="45"/>
      <c r="C63" s="73"/>
      <c r="D63" s="74"/>
      <c r="E63" s="75"/>
      <c r="F63" s="75"/>
      <c r="G63" s="75"/>
      <c r="H63" s="75"/>
      <c r="I63" s="75"/>
      <c r="J63" s="75"/>
      <c r="K63" s="75"/>
      <c r="L63" s="75"/>
    </row>
    <row r="64" spans="2:12" ht="12.75" customHeight="1">
      <c r="B64" s="45"/>
      <c r="C64" s="73"/>
      <c r="D64" s="74"/>
      <c r="E64" s="75"/>
      <c r="F64" s="75"/>
      <c r="G64" s="75"/>
      <c r="H64" s="75"/>
      <c r="I64" s="75"/>
      <c r="J64" s="75"/>
      <c r="K64" s="75"/>
      <c r="L64" s="75"/>
    </row>
    <row r="65" spans="2:12" ht="12.75" customHeight="1">
      <c r="B65" s="45"/>
      <c r="C65" s="73"/>
      <c r="D65" s="74"/>
      <c r="E65" s="75"/>
      <c r="F65" s="75"/>
      <c r="G65" s="75"/>
      <c r="H65" s="75"/>
      <c r="I65" s="75"/>
      <c r="J65" s="75"/>
      <c r="K65" s="75"/>
      <c r="L65" s="75"/>
    </row>
    <row r="66" spans="2:12" ht="12.75" customHeight="1">
      <c r="B66" s="45"/>
      <c r="C66" s="73"/>
      <c r="D66" s="74"/>
      <c r="E66" s="75"/>
      <c r="F66" s="75"/>
      <c r="G66" s="75"/>
      <c r="H66" s="75"/>
      <c r="I66" s="75"/>
      <c r="J66" s="75"/>
      <c r="K66" s="75"/>
      <c r="L66" s="75"/>
    </row>
    <row r="67" spans="2:12" ht="12.75" customHeight="1">
      <c r="B67" s="45"/>
      <c r="C67" s="73"/>
      <c r="D67" s="74"/>
      <c r="E67" s="75"/>
      <c r="F67" s="75"/>
      <c r="G67" s="75"/>
      <c r="H67" s="75"/>
      <c r="I67" s="75"/>
      <c r="J67" s="75"/>
      <c r="K67" s="75"/>
      <c r="L67" s="75"/>
    </row>
    <row r="68" spans="2:12" ht="12.75" customHeight="1">
      <c r="B68" s="45"/>
      <c r="C68" s="73"/>
      <c r="D68" s="74"/>
      <c r="E68" s="75"/>
      <c r="F68" s="75"/>
      <c r="G68" s="75"/>
      <c r="H68" s="75"/>
      <c r="I68" s="75"/>
      <c r="J68" s="75"/>
      <c r="K68" s="75"/>
      <c r="L68" s="75"/>
    </row>
    <row r="69" spans="2:12" ht="12.75" customHeight="1">
      <c r="B69" s="45"/>
      <c r="C69" s="73"/>
      <c r="D69" s="74"/>
      <c r="E69" s="75"/>
      <c r="F69" s="75"/>
      <c r="G69" s="75"/>
      <c r="H69" s="75"/>
      <c r="I69" s="75"/>
      <c r="J69" s="75"/>
      <c r="K69" s="75"/>
      <c r="L69" s="75"/>
    </row>
    <row r="70" spans="2:12" ht="12.75" customHeight="1">
      <c r="B70" s="45"/>
      <c r="C70" s="73"/>
      <c r="D70" s="74"/>
      <c r="E70" s="75"/>
      <c r="F70" s="75"/>
      <c r="G70" s="75"/>
      <c r="H70" s="75"/>
      <c r="I70" s="75"/>
      <c r="J70" s="75"/>
      <c r="K70" s="75"/>
      <c r="L70" s="75"/>
    </row>
    <row r="71" spans="2:12" ht="12.75" customHeight="1">
      <c r="B71" s="45"/>
      <c r="C71" s="73"/>
      <c r="D71" s="74"/>
      <c r="E71" s="75"/>
      <c r="F71" s="75"/>
      <c r="G71" s="75"/>
      <c r="H71" s="75"/>
      <c r="I71" s="75"/>
      <c r="J71" s="75"/>
      <c r="K71" s="75"/>
      <c r="L71" s="75"/>
    </row>
    <row r="72" spans="2:12" ht="12.75" customHeight="1">
      <c r="B72" s="45"/>
      <c r="C72" s="73"/>
      <c r="D72" s="74"/>
      <c r="E72" s="75"/>
      <c r="F72" s="75"/>
      <c r="G72" s="75"/>
      <c r="H72" s="75"/>
      <c r="I72" s="75"/>
      <c r="J72" s="75"/>
      <c r="K72" s="75"/>
      <c r="L72" s="75"/>
    </row>
    <row r="73" spans="2:12" s="126" customFormat="1" ht="12.75" hidden="1" customHeight="1">
      <c r="B73" s="121"/>
      <c r="C73" s="122"/>
      <c r="D73" s="123"/>
      <c r="E73" s="124"/>
      <c r="F73" s="124"/>
      <c r="G73" s="124"/>
      <c r="H73" s="124"/>
      <c r="I73" s="124"/>
      <c r="J73" s="124"/>
      <c r="K73" s="124"/>
      <c r="L73" s="125"/>
    </row>
    <row r="74" spans="2:12" s="126" customFormat="1" ht="12.75" hidden="1" customHeight="1">
      <c r="B74" s="121"/>
      <c r="C74" s="122"/>
      <c r="D74" s="123"/>
      <c r="E74" s="124"/>
      <c r="F74" s="124"/>
      <c r="G74" s="124"/>
      <c r="H74" s="124"/>
      <c r="I74" s="124"/>
      <c r="J74" s="124"/>
      <c r="K74" s="124"/>
      <c r="L74" s="125"/>
    </row>
    <row r="75" spans="2:12" s="126" customFormat="1" ht="12.75" hidden="1" customHeight="1">
      <c r="B75" s="121"/>
      <c r="C75" s="122"/>
      <c r="D75" s="123"/>
      <c r="E75" s="124"/>
      <c r="F75" s="124"/>
      <c r="G75" s="124"/>
      <c r="H75" s="124"/>
      <c r="I75" s="124"/>
      <c r="J75" s="124"/>
      <c r="K75" s="124"/>
      <c r="L75" s="125"/>
    </row>
    <row r="76" spans="2:12" s="126" customFormat="1" ht="12.75" hidden="1" customHeight="1">
      <c r="B76" s="121"/>
      <c r="C76" s="122"/>
      <c r="D76" s="123"/>
      <c r="E76" s="124"/>
      <c r="F76" s="124"/>
      <c r="G76" s="124"/>
      <c r="H76" s="124"/>
      <c r="I76" s="124"/>
      <c r="J76" s="124"/>
      <c r="K76" s="124"/>
      <c r="L76" s="125"/>
    </row>
    <row r="77" spans="2:12" s="126" customFormat="1" ht="12.75" hidden="1" customHeight="1">
      <c r="B77" s="121"/>
      <c r="C77" s="122"/>
      <c r="D77" s="123"/>
      <c r="E77" s="124"/>
      <c r="F77" s="124"/>
      <c r="G77" s="124"/>
      <c r="H77" s="124"/>
      <c r="I77" s="124"/>
      <c r="J77" s="124"/>
      <c r="K77" s="124"/>
      <c r="L77" s="125"/>
    </row>
    <row r="78" spans="2:12" s="126" customFormat="1" ht="12.75" hidden="1" customHeight="1">
      <c r="B78" s="121"/>
      <c r="C78" s="122"/>
      <c r="D78" s="123"/>
      <c r="E78" s="124"/>
      <c r="F78" s="124"/>
      <c r="G78" s="124"/>
      <c r="H78" s="124"/>
      <c r="I78" s="124"/>
      <c r="J78" s="124"/>
      <c r="K78" s="124"/>
      <c r="L78" s="125"/>
    </row>
    <row r="79" spans="2:12" s="126" customFormat="1" ht="12.75" hidden="1" customHeight="1">
      <c r="B79" s="121"/>
      <c r="C79" s="122"/>
      <c r="D79" s="123"/>
      <c r="E79" s="124"/>
      <c r="F79" s="124"/>
      <c r="G79" s="124"/>
      <c r="H79" s="124"/>
      <c r="I79" s="124"/>
      <c r="J79" s="124"/>
      <c r="K79" s="124"/>
      <c r="L79" s="125"/>
    </row>
    <row r="80" spans="2:12" s="126" customFormat="1" ht="12.75" hidden="1" customHeight="1">
      <c r="B80" s="121"/>
      <c r="C80" s="122"/>
      <c r="D80" s="123"/>
      <c r="E80" s="124"/>
      <c r="F80" s="124"/>
      <c r="G80" s="124"/>
      <c r="H80" s="124"/>
      <c r="I80" s="124"/>
      <c r="J80" s="124"/>
      <c r="K80" s="124"/>
      <c r="L80" s="125"/>
    </row>
    <row r="81" spans="2:12" s="126" customFormat="1" ht="12.75" hidden="1" customHeight="1">
      <c r="B81" s="121"/>
      <c r="C81" s="122"/>
      <c r="D81" s="123"/>
      <c r="E81" s="124"/>
      <c r="F81" s="124"/>
      <c r="G81" s="124"/>
      <c r="H81" s="124"/>
      <c r="I81" s="124"/>
      <c r="J81" s="124"/>
      <c r="K81" s="124"/>
      <c r="L81" s="125"/>
    </row>
    <row r="82" spans="2:12" s="126" customFormat="1" ht="12.75" hidden="1" customHeight="1">
      <c r="B82" s="121"/>
      <c r="C82" s="122"/>
      <c r="D82" s="123"/>
      <c r="E82" s="124"/>
      <c r="F82" s="124"/>
      <c r="G82" s="124"/>
      <c r="H82" s="124"/>
      <c r="I82" s="124"/>
      <c r="J82" s="124"/>
      <c r="K82" s="124"/>
      <c r="L82" s="125"/>
    </row>
    <row r="83" spans="2:12" s="126" customFormat="1" ht="12.75" hidden="1" customHeight="1">
      <c r="B83" s="121"/>
      <c r="C83" s="122"/>
      <c r="D83" s="123"/>
      <c r="E83" s="124"/>
      <c r="F83" s="124"/>
      <c r="G83" s="124"/>
      <c r="H83" s="124"/>
      <c r="I83" s="124"/>
      <c r="J83" s="124"/>
      <c r="K83" s="124"/>
      <c r="L83" s="125"/>
    </row>
    <row r="84" spans="2:12" s="126" customFormat="1" ht="12.75" hidden="1" customHeight="1">
      <c r="B84" s="121"/>
      <c r="C84" s="122"/>
      <c r="D84" s="123"/>
      <c r="E84" s="124"/>
      <c r="F84" s="124"/>
      <c r="G84" s="124"/>
      <c r="H84" s="124"/>
      <c r="I84" s="124"/>
      <c r="J84" s="124"/>
      <c r="K84" s="124"/>
      <c r="L84" s="125"/>
    </row>
    <row r="85" spans="2:12" s="126" customFormat="1" ht="12.75" hidden="1" customHeight="1">
      <c r="B85" s="121"/>
      <c r="C85" s="122"/>
      <c r="D85" s="123"/>
      <c r="E85" s="124"/>
      <c r="F85" s="124"/>
      <c r="G85" s="124"/>
      <c r="H85" s="124"/>
      <c r="I85" s="124"/>
      <c r="J85" s="124"/>
      <c r="K85" s="124"/>
      <c r="L85" s="125"/>
    </row>
    <row r="86" spans="2:12" s="126" customFormat="1" ht="12.75" hidden="1" customHeight="1">
      <c r="B86" s="121"/>
      <c r="C86" s="122"/>
      <c r="D86" s="123"/>
      <c r="E86" s="124"/>
      <c r="F86" s="124"/>
      <c r="G86" s="124"/>
      <c r="H86" s="124"/>
      <c r="I86" s="124"/>
      <c r="J86" s="124"/>
      <c r="K86" s="124"/>
      <c r="L86" s="125"/>
    </row>
    <row r="87" spans="2:12" s="126" customFormat="1" ht="12.75" hidden="1" customHeight="1">
      <c r="B87" s="121"/>
      <c r="C87" s="122"/>
      <c r="D87" s="123"/>
      <c r="E87" s="124"/>
      <c r="F87" s="124"/>
      <c r="G87" s="124"/>
      <c r="H87" s="124"/>
      <c r="I87" s="124"/>
      <c r="J87" s="124"/>
      <c r="K87" s="124"/>
      <c r="L87" s="125"/>
    </row>
    <row r="88" spans="2:12" s="126" customFormat="1" ht="12.75" hidden="1" customHeight="1">
      <c r="B88" s="121"/>
      <c r="C88" s="122"/>
      <c r="D88" s="123"/>
      <c r="E88" s="124"/>
      <c r="F88" s="124"/>
      <c r="G88" s="124"/>
      <c r="H88" s="124"/>
      <c r="I88" s="124"/>
      <c r="J88" s="124"/>
      <c r="K88" s="124"/>
      <c r="L88" s="125"/>
    </row>
    <row r="89" spans="2:12" s="126" customFormat="1" ht="12.75" hidden="1" customHeight="1">
      <c r="B89" s="121"/>
      <c r="C89" s="122"/>
      <c r="D89" s="123"/>
      <c r="E89" s="124"/>
      <c r="F89" s="124"/>
      <c r="G89" s="124"/>
      <c r="H89" s="124"/>
      <c r="I89" s="124"/>
      <c r="J89" s="124"/>
      <c r="K89" s="124"/>
      <c r="L89" s="125"/>
    </row>
    <row r="90" spans="2:12" s="126" customFormat="1" ht="12.75" hidden="1" customHeight="1">
      <c r="B90" s="121"/>
      <c r="C90" s="122"/>
      <c r="D90" s="123"/>
      <c r="E90" s="124"/>
      <c r="F90" s="124"/>
      <c r="G90" s="124"/>
      <c r="H90" s="124"/>
      <c r="I90" s="124"/>
      <c r="J90" s="124"/>
      <c r="K90" s="124"/>
      <c r="L90" s="125"/>
    </row>
    <row r="91" spans="2:12" s="126" customFormat="1" ht="12.75" hidden="1" customHeight="1">
      <c r="B91" s="121"/>
      <c r="C91" s="122"/>
      <c r="D91" s="123"/>
      <c r="E91" s="124"/>
      <c r="F91" s="124"/>
      <c r="G91" s="124"/>
      <c r="H91" s="124"/>
      <c r="I91" s="124"/>
      <c r="J91" s="124"/>
      <c r="K91" s="124"/>
      <c r="L91" s="125"/>
    </row>
    <row r="92" spans="2:12" s="126" customFormat="1" ht="12.75" hidden="1" customHeight="1">
      <c r="B92" s="121"/>
      <c r="C92" s="122"/>
      <c r="D92" s="123"/>
      <c r="E92" s="124"/>
      <c r="F92" s="124"/>
      <c r="G92" s="124"/>
      <c r="H92" s="124"/>
      <c r="I92" s="124"/>
      <c r="J92" s="124"/>
      <c r="K92" s="124"/>
      <c r="L92" s="125"/>
    </row>
    <row r="93" spans="2:12" s="126" customFormat="1" ht="12.75" hidden="1" customHeight="1">
      <c r="B93" s="121"/>
      <c r="C93" s="122"/>
      <c r="D93" s="123"/>
      <c r="E93" s="124"/>
      <c r="F93" s="124"/>
      <c r="G93" s="124"/>
      <c r="H93" s="124"/>
      <c r="I93" s="124"/>
      <c r="J93" s="124"/>
      <c r="K93" s="124"/>
      <c r="L93" s="125"/>
    </row>
    <row r="94" spans="2:12" s="126" customFormat="1" ht="12.75" hidden="1" customHeight="1">
      <c r="B94" s="121"/>
      <c r="C94" s="122"/>
      <c r="D94" s="123"/>
      <c r="E94" s="124"/>
      <c r="F94" s="124"/>
      <c r="G94" s="124"/>
      <c r="H94" s="124"/>
      <c r="I94" s="124"/>
      <c r="J94" s="124"/>
      <c r="K94" s="124"/>
      <c r="L94" s="125"/>
    </row>
    <row r="95" spans="2:12" s="126" customFormat="1" ht="12.75" hidden="1" customHeight="1">
      <c r="B95" s="121"/>
      <c r="C95" s="122"/>
      <c r="D95" s="123"/>
      <c r="E95" s="124"/>
      <c r="F95" s="124"/>
      <c r="G95" s="124"/>
      <c r="H95" s="124"/>
      <c r="I95" s="124"/>
      <c r="J95" s="124"/>
      <c r="K95" s="124"/>
      <c r="L95" s="125"/>
    </row>
    <row r="96" spans="2:12" s="126" customFormat="1" ht="12.75" hidden="1" customHeight="1">
      <c r="B96" s="121"/>
      <c r="C96" s="122"/>
      <c r="D96" s="123"/>
      <c r="E96" s="124"/>
      <c r="F96" s="124"/>
      <c r="G96" s="124"/>
      <c r="H96" s="124"/>
      <c r="I96" s="124"/>
      <c r="J96" s="124"/>
      <c r="K96" s="124"/>
      <c r="L96" s="125"/>
    </row>
    <row r="97" spans="2:12" s="126" customFormat="1" ht="12.75" hidden="1" customHeight="1">
      <c r="B97" s="121"/>
      <c r="C97" s="122"/>
      <c r="D97" s="123"/>
      <c r="E97" s="124"/>
      <c r="F97" s="124"/>
      <c r="G97" s="124"/>
      <c r="H97" s="124"/>
      <c r="I97" s="124"/>
      <c r="J97" s="124"/>
      <c r="K97" s="124"/>
      <c r="L97" s="125"/>
    </row>
    <row r="98" spans="2:12" s="126" customFormat="1" ht="12.75" hidden="1" customHeight="1">
      <c r="B98" s="121"/>
      <c r="C98" s="122"/>
      <c r="D98" s="123"/>
      <c r="E98" s="124"/>
      <c r="F98" s="124"/>
      <c r="G98" s="124"/>
      <c r="H98" s="124"/>
      <c r="I98" s="124"/>
      <c r="J98" s="124"/>
      <c r="K98" s="124"/>
      <c r="L98" s="125"/>
    </row>
    <row r="99" spans="2:12" s="126" customFormat="1" ht="12.75" hidden="1" customHeight="1">
      <c r="B99" s="121"/>
      <c r="C99" s="122"/>
      <c r="D99" s="123"/>
      <c r="E99" s="124"/>
      <c r="F99" s="124"/>
      <c r="G99" s="124"/>
      <c r="H99" s="124"/>
      <c r="I99" s="124"/>
      <c r="J99" s="124"/>
      <c r="K99" s="124"/>
      <c r="L99" s="125"/>
    </row>
    <row r="100" spans="2:12" s="126" customFormat="1" ht="12.75" hidden="1" customHeight="1">
      <c r="B100" s="121"/>
      <c r="C100" s="122"/>
      <c r="D100" s="123"/>
      <c r="E100" s="124"/>
      <c r="F100" s="124"/>
      <c r="G100" s="124"/>
      <c r="H100" s="124"/>
      <c r="I100" s="124"/>
      <c r="J100" s="124"/>
      <c r="K100" s="124"/>
      <c r="L100" s="125"/>
    </row>
    <row r="101" spans="2:12" s="126" customFormat="1" ht="12.75" hidden="1" customHeight="1">
      <c r="B101" s="121"/>
      <c r="C101" s="122"/>
      <c r="D101" s="123"/>
      <c r="E101" s="124"/>
      <c r="F101" s="124"/>
      <c r="G101" s="124"/>
      <c r="H101" s="124"/>
      <c r="I101" s="124"/>
      <c r="J101" s="124"/>
      <c r="K101" s="124"/>
      <c r="L101" s="125"/>
    </row>
    <row r="102" spans="2:12" s="126" customFormat="1" ht="12.75" hidden="1" customHeight="1">
      <c r="B102" s="121"/>
      <c r="C102" s="122"/>
      <c r="D102" s="123"/>
      <c r="E102" s="124"/>
      <c r="F102" s="124"/>
      <c r="G102" s="124"/>
      <c r="H102" s="124"/>
      <c r="I102" s="124"/>
      <c r="J102" s="124"/>
      <c r="K102" s="124"/>
      <c r="L102" s="125"/>
    </row>
    <row r="103" spans="2:12" s="126" customFormat="1" ht="12.75" hidden="1" customHeight="1">
      <c r="B103" s="121"/>
      <c r="C103" s="122"/>
      <c r="D103" s="123"/>
      <c r="E103" s="124"/>
      <c r="F103" s="124"/>
      <c r="G103" s="124"/>
      <c r="H103" s="124"/>
      <c r="I103" s="124"/>
      <c r="J103" s="124"/>
      <c r="K103" s="124"/>
      <c r="L103" s="125"/>
    </row>
    <row r="104" spans="2:12" s="126" customFormat="1" ht="12.75" hidden="1" customHeight="1">
      <c r="B104" s="121"/>
      <c r="C104" s="122"/>
      <c r="D104" s="123"/>
      <c r="E104" s="124"/>
      <c r="F104" s="124"/>
      <c r="G104" s="124"/>
      <c r="H104" s="124"/>
      <c r="I104" s="124"/>
      <c r="J104" s="124"/>
      <c r="K104" s="124"/>
      <c r="L104" s="125"/>
    </row>
    <row r="105" spans="2:12" s="126" customFormat="1" ht="12.75" hidden="1" customHeight="1">
      <c r="B105" s="121"/>
      <c r="C105" s="122"/>
      <c r="D105" s="123"/>
      <c r="E105" s="124"/>
      <c r="F105" s="124"/>
      <c r="G105" s="124"/>
      <c r="H105" s="124"/>
      <c r="I105" s="124"/>
      <c r="J105" s="124"/>
      <c r="K105" s="124"/>
      <c r="L105" s="125"/>
    </row>
    <row r="106" spans="2:12" s="126" customFormat="1" ht="12.75" hidden="1" customHeight="1">
      <c r="B106" s="121"/>
      <c r="C106" s="122"/>
      <c r="D106" s="123"/>
      <c r="E106" s="124"/>
      <c r="F106" s="124"/>
      <c r="G106" s="124"/>
      <c r="H106" s="124"/>
      <c r="I106" s="124"/>
      <c r="J106" s="124"/>
      <c r="K106" s="124"/>
      <c r="L106" s="125"/>
    </row>
    <row r="107" spans="2:12" s="126" customFormat="1" ht="12.75" hidden="1" customHeight="1">
      <c r="B107" s="121"/>
      <c r="C107" s="122"/>
      <c r="D107" s="123"/>
      <c r="E107" s="124"/>
      <c r="F107" s="124"/>
      <c r="G107" s="124"/>
      <c r="H107" s="124"/>
      <c r="I107" s="124"/>
      <c r="J107" s="124"/>
      <c r="K107" s="124"/>
      <c r="L107" s="125"/>
    </row>
    <row r="108" spans="2:12" s="126" customFormat="1" ht="12.75" hidden="1" customHeight="1">
      <c r="B108" s="121"/>
      <c r="C108" s="122"/>
      <c r="D108" s="123"/>
      <c r="E108" s="124"/>
      <c r="F108" s="124"/>
      <c r="G108" s="124"/>
      <c r="H108" s="124"/>
      <c r="I108" s="124"/>
      <c r="J108" s="124"/>
      <c r="K108" s="124"/>
      <c r="L108" s="125"/>
    </row>
    <row r="109" spans="2:12" s="126" customFormat="1" ht="12.75" hidden="1" customHeight="1">
      <c r="B109" s="121"/>
      <c r="C109" s="122"/>
      <c r="D109" s="123"/>
      <c r="E109" s="124"/>
      <c r="F109" s="124"/>
      <c r="G109" s="124"/>
      <c r="H109" s="124"/>
      <c r="I109" s="124"/>
      <c r="J109" s="124"/>
      <c r="K109" s="124"/>
      <c r="L109" s="125"/>
    </row>
    <row r="110" spans="2:12" s="126" customFormat="1" ht="12.75" hidden="1" customHeight="1">
      <c r="B110" s="121"/>
      <c r="C110" s="122"/>
      <c r="D110" s="123"/>
      <c r="E110" s="124"/>
      <c r="F110" s="124"/>
      <c r="G110" s="124"/>
      <c r="H110" s="124"/>
      <c r="I110" s="124"/>
      <c r="J110" s="124"/>
      <c r="K110" s="124"/>
      <c r="L110" s="125"/>
    </row>
    <row r="111" spans="2:12" s="126" customFormat="1" ht="12.75" hidden="1" customHeight="1">
      <c r="B111" s="121"/>
      <c r="C111" s="122"/>
      <c r="D111" s="123"/>
      <c r="E111" s="124"/>
      <c r="F111" s="124"/>
      <c r="G111" s="124"/>
      <c r="H111" s="124"/>
      <c r="I111" s="124"/>
      <c r="J111" s="124"/>
      <c r="K111" s="124"/>
      <c r="L111" s="125"/>
    </row>
    <row r="112" spans="2:12" s="126" customFormat="1" ht="12.75" hidden="1" customHeight="1">
      <c r="B112" s="127" t="s">
        <v>149</v>
      </c>
      <c r="C112" s="128">
        <v>1</v>
      </c>
      <c r="D112" s="128">
        <v>1</v>
      </c>
      <c r="E112" s="128">
        <v>1</v>
      </c>
      <c r="F112" s="128">
        <v>1</v>
      </c>
      <c r="G112" s="128">
        <v>1</v>
      </c>
      <c r="H112" s="128">
        <v>1</v>
      </c>
      <c r="I112" s="129"/>
      <c r="J112" s="129"/>
      <c r="K112" s="129"/>
      <c r="L112" s="130"/>
    </row>
    <row r="113" spans="3:12" s="126" customFormat="1" ht="12.75" customHeight="1">
      <c r="C113" s="131"/>
      <c r="E113" s="132"/>
      <c r="F113" s="132"/>
      <c r="G113" s="132"/>
      <c r="H113" s="132"/>
      <c r="I113" s="132"/>
      <c r="J113" s="132"/>
      <c r="K113" s="132"/>
      <c r="L113" s="132"/>
    </row>
    <row r="114" spans="3:12" s="126" customFormat="1">
      <c r="C114" s="131"/>
      <c r="E114" s="132"/>
      <c r="F114" s="132"/>
      <c r="G114" s="132"/>
      <c r="H114" s="132"/>
      <c r="I114" s="132"/>
      <c r="J114" s="132"/>
      <c r="K114" s="132"/>
      <c r="L114" s="132"/>
    </row>
    <row r="115" spans="3:12" s="126" customFormat="1">
      <c r="C115" s="131"/>
      <c r="E115" s="132"/>
      <c r="F115" s="132"/>
      <c r="G115" s="132"/>
      <c r="H115" s="132"/>
      <c r="I115" s="132"/>
      <c r="J115" s="132"/>
      <c r="K115" s="132"/>
      <c r="L115" s="132"/>
    </row>
    <row r="116" spans="3:12" s="126" customFormat="1">
      <c r="C116" s="131"/>
      <c r="E116" s="132"/>
      <c r="F116" s="132"/>
      <c r="G116" s="132"/>
      <c r="H116" s="132"/>
      <c r="I116" s="132"/>
      <c r="J116" s="132"/>
      <c r="K116" s="132"/>
      <c r="L116" s="132"/>
    </row>
    <row r="117" spans="3:12" s="126" customFormat="1">
      <c r="C117" s="131"/>
      <c r="E117" s="132"/>
      <c r="F117" s="132"/>
      <c r="G117" s="132"/>
      <c r="H117" s="132"/>
      <c r="I117" s="132"/>
      <c r="J117" s="132"/>
      <c r="K117" s="132"/>
      <c r="L117" s="132"/>
    </row>
    <row r="118" spans="3:12" s="126" customFormat="1">
      <c r="C118" s="131"/>
      <c r="E118" s="132"/>
      <c r="F118" s="132"/>
      <c r="G118" s="132"/>
      <c r="H118" s="132"/>
      <c r="I118" s="132"/>
      <c r="J118" s="132"/>
      <c r="K118" s="132"/>
      <c r="L118" s="132"/>
    </row>
    <row r="119" spans="3:12" s="126" customFormat="1">
      <c r="C119" s="131"/>
      <c r="E119" s="132"/>
      <c r="F119" s="132"/>
      <c r="G119" s="132"/>
      <c r="H119" s="132"/>
      <c r="I119" s="132"/>
      <c r="J119" s="132"/>
      <c r="K119" s="132"/>
      <c r="L119" s="132"/>
    </row>
    <row r="120" spans="3:12" s="126" customFormat="1">
      <c r="C120" s="131"/>
      <c r="E120" s="132"/>
      <c r="F120" s="132"/>
      <c r="G120" s="132"/>
      <c r="H120" s="132"/>
      <c r="I120" s="132"/>
      <c r="J120" s="132"/>
      <c r="K120" s="132"/>
      <c r="L120" s="132"/>
    </row>
    <row r="121" spans="3:12" s="126" customFormat="1">
      <c r="C121" s="131"/>
      <c r="E121" s="132"/>
      <c r="F121" s="132"/>
      <c r="G121" s="132"/>
      <c r="H121" s="132"/>
      <c r="I121" s="132"/>
      <c r="J121" s="132"/>
      <c r="K121" s="132"/>
      <c r="L121" s="132"/>
    </row>
    <row r="122" spans="3:12">
      <c r="C122" s="71"/>
      <c r="E122" s="72"/>
      <c r="F122" s="72"/>
      <c r="G122" s="72"/>
      <c r="H122" s="72"/>
      <c r="I122" s="72"/>
      <c r="J122" s="72"/>
      <c r="K122" s="72"/>
      <c r="L122" s="72"/>
    </row>
    <row r="123" spans="3:12">
      <c r="C123" s="71"/>
      <c r="E123" s="72"/>
      <c r="F123" s="72"/>
      <c r="G123" s="72"/>
      <c r="H123" s="72"/>
      <c r="I123" s="72"/>
      <c r="J123" s="72"/>
      <c r="K123" s="72"/>
      <c r="L123" s="72"/>
    </row>
    <row r="124" spans="3:12">
      <c r="C124" s="71"/>
      <c r="E124" s="72"/>
      <c r="F124" s="72"/>
      <c r="G124" s="72"/>
      <c r="H124" s="72"/>
      <c r="I124" s="72"/>
      <c r="J124" s="72"/>
      <c r="K124" s="72"/>
      <c r="L124" s="72"/>
    </row>
    <row r="125" spans="3:12">
      <c r="C125" s="71"/>
      <c r="E125" s="72"/>
      <c r="F125" s="72"/>
      <c r="G125" s="72"/>
      <c r="H125" s="72"/>
      <c r="I125" s="72"/>
      <c r="J125" s="72"/>
      <c r="K125" s="72"/>
      <c r="L125" s="72"/>
    </row>
    <row r="126" spans="3:12">
      <c r="C126" s="71"/>
      <c r="E126" s="72"/>
      <c r="F126" s="72"/>
      <c r="G126" s="72"/>
      <c r="H126" s="72"/>
      <c r="I126" s="72"/>
      <c r="J126" s="72"/>
      <c r="K126" s="72"/>
      <c r="L126" s="72"/>
    </row>
    <row r="127" spans="3:12">
      <c r="C127" s="71"/>
      <c r="E127" s="72"/>
      <c r="F127" s="72"/>
      <c r="G127" s="72"/>
      <c r="H127" s="72"/>
      <c r="I127" s="72"/>
      <c r="J127" s="72"/>
      <c r="K127" s="72"/>
      <c r="L127" s="72"/>
    </row>
    <row r="128" spans="3:12">
      <c r="C128" s="71"/>
      <c r="E128" s="72"/>
      <c r="F128" s="72"/>
      <c r="G128" s="72"/>
      <c r="H128" s="72"/>
      <c r="I128" s="72"/>
      <c r="J128" s="72"/>
      <c r="K128" s="72"/>
      <c r="L128" s="72"/>
    </row>
    <row r="129" spans="3:12">
      <c r="C129" s="71"/>
      <c r="E129" s="72"/>
      <c r="F129" s="72"/>
      <c r="G129" s="72"/>
      <c r="H129" s="72"/>
      <c r="I129" s="72"/>
      <c r="J129" s="72"/>
      <c r="K129" s="72"/>
      <c r="L129" s="72"/>
    </row>
    <row r="130" spans="3:12">
      <c r="C130" s="71"/>
      <c r="E130" s="72"/>
      <c r="F130" s="72"/>
      <c r="G130" s="72"/>
      <c r="H130" s="72"/>
      <c r="I130" s="72"/>
      <c r="J130" s="72"/>
      <c r="K130" s="72"/>
      <c r="L130" s="72"/>
    </row>
    <row r="131" spans="3:12">
      <c r="C131" s="71"/>
      <c r="E131" s="72"/>
      <c r="F131" s="72"/>
      <c r="G131" s="72"/>
      <c r="H131" s="72"/>
      <c r="I131" s="72"/>
      <c r="J131" s="72"/>
      <c r="K131" s="72"/>
      <c r="L131" s="72"/>
    </row>
    <row r="132" spans="3:12">
      <c r="C132" s="71"/>
      <c r="E132" s="72"/>
      <c r="F132" s="72"/>
      <c r="G132" s="72"/>
      <c r="H132" s="72"/>
      <c r="I132" s="72"/>
      <c r="J132" s="72"/>
      <c r="K132" s="72"/>
      <c r="L132" s="72"/>
    </row>
    <row r="133" spans="3:12">
      <c r="C133" s="71"/>
      <c r="E133" s="72"/>
      <c r="F133" s="72"/>
      <c r="G133" s="72"/>
      <c r="H133" s="72"/>
      <c r="I133" s="72"/>
      <c r="J133" s="72"/>
      <c r="K133" s="72"/>
      <c r="L133" s="72"/>
    </row>
    <row r="134" spans="3:12">
      <c r="C134" s="71"/>
      <c r="E134" s="72"/>
      <c r="F134" s="72"/>
      <c r="G134" s="72"/>
      <c r="H134" s="72"/>
      <c r="I134" s="72"/>
      <c r="J134" s="72"/>
      <c r="K134" s="72"/>
      <c r="L134" s="72"/>
    </row>
    <row r="135" spans="3:12">
      <c r="C135" s="71"/>
      <c r="E135" s="72"/>
      <c r="F135" s="72"/>
      <c r="G135" s="72"/>
      <c r="H135" s="72"/>
      <c r="I135" s="72"/>
      <c r="J135" s="72"/>
      <c r="K135" s="72"/>
      <c r="L135" s="72"/>
    </row>
    <row r="136" spans="3:12">
      <c r="C136" s="71"/>
      <c r="E136" s="72"/>
      <c r="F136" s="72"/>
      <c r="G136" s="72"/>
      <c r="H136" s="72"/>
      <c r="I136" s="72"/>
      <c r="J136" s="72"/>
      <c r="K136" s="72"/>
      <c r="L136" s="72"/>
    </row>
    <row r="137" spans="3:12">
      <c r="C137" s="71"/>
      <c r="E137" s="72"/>
      <c r="F137" s="72"/>
      <c r="G137" s="72"/>
      <c r="H137" s="72"/>
      <c r="I137" s="72"/>
      <c r="J137" s="72"/>
      <c r="K137" s="72"/>
      <c r="L137" s="72"/>
    </row>
    <row r="138" spans="3:12">
      <c r="C138" s="71"/>
      <c r="E138" s="72"/>
      <c r="F138" s="72"/>
      <c r="G138" s="72"/>
      <c r="H138" s="72"/>
      <c r="I138" s="72"/>
      <c r="J138" s="72"/>
      <c r="K138" s="72"/>
      <c r="L138" s="72"/>
    </row>
    <row r="139" spans="3:12">
      <c r="C139" s="71"/>
      <c r="E139" s="72"/>
      <c r="F139" s="72"/>
      <c r="G139" s="72"/>
      <c r="H139" s="72"/>
      <c r="I139" s="72"/>
      <c r="J139" s="72"/>
      <c r="K139" s="72"/>
      <c r="L139" s="72"/>
    </row>
    <row r="140" spans="3:12">
      <c r="C140" s="71"/>
      <c r="E140" s="72"/>
      <c r="F140" s="72"/>
      <c r="G140" s="72"/>
      <c r="H140" s="72"/>
      <c r="I140" s="72"/>
      <c r="J140" s="72"/>
      <c r="K140" s="72"/>
      <c r="L140" s="72"/>
    </row>
    <row r="141" spans="3:12">
      <c r="C141" s="71"/>
      <c r="E141" s="72"/>
      <c r="F141" s="72"/>
      <c r="G141" s="72"/>
      <c r="H141" s="72"/>
      <c r="I141" s="72"/>
      <c r="J141" s="72"/>
      <c r="K141" s="72"/>
      <c r="L141" s="72"/>
    </row>
    <row r="142" spans="3:12">
      <c r="C142" s="71"/>
      <c r="E142" s="72"/>
      <c r="F142" s="72"/>
      <c r="G142" s="72"/>
      <c r="H142" s="72"/>
      <c r="I142" s="72"/>
      <c r="J142" s="72"/>
      <c r="K142" s="72"/>
      <c r="L142" s="72"/>
    </row>
    <row r="143" spans="3:12">
      <c r="C143" s="71"/>
      <c r="E143" s="72"/>
      <c r="F143" s="72"/>
      <c r="G143" s="72"/>
      <c r="H143" s="72"/>
      <c r="I143" s="72"/>
      <c r="J143" s="72"/>
      <c r="K143" s="72"/>
      <c r="L143" s="72"/>
    </row>
    <row r="144" spans="3:12">
      <c r="C144" s="71"/>
      <c r="E144" s="72"/>
      <c r="F144" s="72"/>
      <c r="G144" s="72"/>
      <c r="H144" s="72"/>
      <c r="I144" s="72"/>
      <c r="J144" s="72"/>
      <c r="K144" s="72"/>
      <c r="L144" s="72"/>
    </row>
    <row r="145" spans="3:12">
      <c r="C145" s="71"/>
      <c r="E145" s="72"/>
      <c r="F145" s="72"/>
      <c r="G145" s="72"/>
      <c r="H145" s="72"/>
      <c r="I145" s="72"/>
      <c r="J145" s="72"/>
      <c r="K145" s="72"/>
      <c r="L145" s="72"/>
    </row>
    <row r="146" spans="3:12">
      <c r="C146" s="71"/>
      <c r="E146" s="72"/>
      <c r="F146" s="72"/>
      <c r="G146" s="72"/>
      <c r="H146" s="72"/>
      <c r="I146" s="72"/>
      <c r="J146" s="72"/>
      <c r="K146" s="72"/>
      <c r="L146" s="72"/>
    </row>
    <row r="147" spans="3:12">
      <c r="C147" s="71"/>
      <c r="E147" s="72"/>
      <c r="F147" s="72"/>
      <c r="G147" s="72"/>
      <c r="H147" s="72"/>
      <c r="I147" s="72"/>
      <c r="J147" s="72"/>
      <c r="K147" s="72"/>
      <c r="L147" s="72"/>
    </row>
    <row r="148" spans="3:12">
      <c r="C148" s="71"/>
      <c r="E148" s="72"/>
      <c r="F148" s="72"/>
      <c r="G148" s="72"/>
      <c r="H148" s="72"/>
      <c r="I148" s="72"/>
      <c r="J148" s="72"/>
      <c r="K148" s="72"/>
      <c r="L148" s="72"/>
    </row>
    <row r="149" spans="3:12">
      <c r="C149" s="71"/>
      <c r="E149" s="72"/>
      <c r="F149" s="72"/>
      <c r="G149" s="72"/>
      <c r="H149" s="72"/>
      <c r="I149" s="72"/>
      <c r="J149" s="72"/>
      <c r="K149" s="72"/>
      <c r="L149" s="72"/>
    </row>
    <row r="150" spans="3:12">
      <c r="C150" s="71"/>
      <c r="E150" s="72"/>
      <c r="F150" s="72"/>
      <c r="G150" s="72"/>
      <c r="H150" s="72"/>
      <c r="I150" s="72"/>
      <c r="J150" s="72"/>
      <c r="K150" s="72"/>
      <c r="L150" s="72"/>
    </row>
    <row r="151" spans="3:12">
      <c r="C151" s="71"/>
      <c r="E151" s="72"/>
      <c r="F151" s="72"/>
      <c r="G151" s="72"/>
      <c r="H151" s="72"/>
      <c r="I151" s="72"/>
      <c r="J151" s="72"/>
      <c r="K151" s="72"/>
      <c r="L151" s="72"/>
    </row>
    <row r="152" spans="3:12">
      <c r="C152" s="71"/>
      <c r="E152" s="72"/>
      <c r="F152" s="72"/>
      <c r="G152" s="72"/>
      <c r="H152" s="72"/>
      <c r="I152" s="72"/>
      <c r="J152" s="72"/>
      <c r="K152" s="72"/>
      <c r="L152" s="72"/>
    </row>
    <row r="153" spans="3:12">
      <c r="C153" s="71"/>
      <c r="E153" s="72"/>
      <c r="F153" s="72"/>
      <c r="G153" s="72"/>
      <c r="H153" s="72"/>
      <c r="I153" s="72"/>
      <c r="J153" s="72"/>
      <c r="K153" s="72"/>
      <c r="L153" s="72"/>
    </row>
    <row r="154" spans="3:12">
      <c r="C154" s="71"/>
      <c r="E154" s="72"/>
      <c r="F154" s="72"/>
      <c r="G154" s="72"/>
      <c r="H154" s="72"/>
      <c r="I154" s="72"/>
      <c r="J154" s="72"/>
      <c r="K154" s="72"/>
      <c r="L154" s="72"/>
    </row>
    <row r="155" spans="3:12">
      <c r="C155" s="71"/>
      <c r="E155" s="72"/>
      <c r="F155" s="72"/>
      <c r="G155" s="72"/>
      <c r="H155" s="72"/>
      <c r="I155" s="72"/>
      <c r="J155" s="72"/>
      <c r="K155" s="72"/>
      <c r="L155" s="72"/>
    </row>
    <row r="156" spans="3:12">
      <c r="C156" s="71"/>
      <c r="E156" s="72"/>
      <c r="F156" s="72"/>
      <c r="G156" s="72"/>
      <c r="H156" s="72"/>
      <c r="I156" s="72"/>
      <c r="J156" s="72"/>
      <c r="K156" s="72"/>
      <c r="L156" s="72"/>
    </row>
    <row r="157" spans="3:12">
      <c r="C157" s="71"/>
      <c r="E157" s="72"/>
      <c r="F157" s="72"/>
      <c r="G157" s="72"/>
      <c r="H157" s="72"/>
      <c r="I157" s="72"/>
      <c r="J157" s="72"/>
      <c r="K157" s="72"/>
      <c r="L157" s="72"/>
    </row>
    <row r="158" spans="3:12">
      <c r="C158" s="71"/>
      <c r="E158" s="72"/>
      <c r="F158" s="72"/>
      <c r="G158" s="72"/>
      <c r="H158" s="72"/>
      <c r="I158" s="72"/>
      <c r="J158" s="72"/>
      <c r="K158" s="72"/>
      <c r="L158" s="72"/>
    </row>
    <row r="159" spans="3:12">
      <c r="C159" s="71"/>
      <c r="E159" s="72"/>
      <c r="F159" s="72"/>
      <c r="G159" s="72"/>
      <c r="H159" s="72"/>
      <c r="I159" s="72"/>
      <c r="J159" s="72"/>
      <c r="K159" s="72"/>
      <c r="L159" s="72"/>
    </row>
    <row r="160" spans="3:12">
      <c r="C160" s="71"/>
      <c r="E160" s="72"/>
      <c r="F160" s="72"/>
      <c r="G160" s="72"/>
      <c r="H160" s="72"/>
      <c r="I160" s="72"/>
      <c r="J160" s="72"/>
      <c r="K160" s="72"/>
      <c r="L160" s="72"/>
    </row>
    <row r="161" spans="3:12">
      <c r="C161" s="71"/>
      <c r="E161" s="72"/>
      <c r="F161" s="72"/>
      <c r="G161" s="72"/>
      <c r="H161" s="72"/>
      <c r="I161" s="72"/>
      <c r="J161" s="72"/>
      <c r="K161" s="72"/>
      <c r="L161" s="72"/>
    </row>
    <row r="162" spans="3:12">
      <c r="C162" s="71"/>
      <c r="E162" s="72"/>
      <c r="F162" s="72"/>
      <c r="G162" s="72"/>
      <c r="H162" s="72"/>
      <c r="I162" s="72"/>
      <c r="J162" s="72"/>
      <c r="K162" s="72"/>
      <c r="L162" s="72"/>
    </row>
    <row r="163" spans="3:12">
      <c r="C163" s="71"/>
      <c r="E163" s="72"/>
      <c r="F163" s="72"/>
      <c r="G163" s="72"/>
      <c r="H163" s="72"/>
      <c r="I163" s="72"/>
      <c r="J163" s="72"/>
      <c r="K163" s="72"/>
      <c r="L163" s="72"/>
    </row>
    <row r="164" spans="3:12">
      <c r="C164" s="71"/>
      <c r="E164" s="72"/>
      <c r="F164" s="72"/>
      <c r="G164" s="72"/>
      <c r="H164" s="72"/>
      <c r="I164" s="72"/>
      <c r="J164" s="72"/>
      <c r="K164" s="72"/>
      <c r="L164" s="72"/>
    </row>
    <row r="165" spans="3:12">
      <c r="C165" s="71"/>
      <c r="E165" s="72"/>
      <c r="F165" s="72"/>
      <c r="G165" s="72"/>
      <c r="H165" s="72"/>
      <c r="I165" s="72"/>
      <c r="J165" s="72"/>
      <c r="K165" s="72"/>
      <c r="L165" s="72"/>
    </row>
    <row r="166" spans="3:12">
      <c r="C166" s="71"/>
      <c r="E166" s="72"/>
      <c r="F166" s="72"/>
      <c r="G166" s="72"/>
      <c r="H166" s="72"/>
      <c r="I166" s="72"/>
      <c r="J166" s="72"/>
      <c r="K166" s="72"/>
      <c r="L166" s="72"/>
    </row>
    <row r="167" spans="3:12">
      <c r="C167" s="71"/>
      <c r="E167" s="72"/>
      <c r="F167" s="72"/>
      <c r="G167" s="72"/>
      <c r="H167" s="72"/>
      <c r="I167" s="72"/>
      <c r="J167" s="72"/>
      <c r="K167" s="72"/>
      <c r="L167" s="72"/>
    </row>
    <row r="168" spans="3:12">
      <c r="C168" s="71"/>
      <c r="E168" s="72"/>
      <c r="F168" s="72"/>
      <c r="G168" s="72"/>
      <c r="H168" s="72"/>
      <c r="I168" s="72"/>
      <c r="J168" s="72"/>
      <c r="K168" s="72"/>
      <c r="L168" s="72"/>
    </row>
    <row r="169" spans="3:12">
      <c r="C169" s="71"/>
      <c r="E169" s="72"/>
      <c r="F169" s="72"/>
      <c r="G169" s="72"/>
      <c r="H169" s="72"/>
      <c r="I169" s="72"/>
      <c r="J169" s="72"/>
      <c r="K169" s="72"/>
      <c r="L169" s="72"/>
    </row>
    <row r="170" spans="3:12">
      <c r="C170" s="71"/>
      <c r="E170" s="72"/>
      <c r="F170" s="72"/>
      <c r="G170" s="72"/>
      <c r="H170" s="72"/>
      <c r="I170" s="72"/>
      <c r="J170" s="72"/>
      <c r="K170" s="72"/>
      <c r="L170" s="72"/>
    </row>
    <row r="171" spans="3:12">
      <c r="C171" s="71"/>
      <c r="E171" s="72"/>
      <c r="F171" s="72"/>
      <c r="G171" s="72"/>
      <c r="H171" s="72"/>
      <c r="I171" s="72"/>
      <c r="J171" s="72"/>
      <c r="K171" s="72"/>
      <c r="L171" s="72"/>
    </row>
    <row r="172" spans="3:12">
      <c r="C172" s="71"/>
      <c r="E172" s="72"/>
      <c r="F172" s="72"/>
      <c r="G172" s="72"/>
      <c r="H172" s="72"/>
      <c r="I172" s="72"/>
      <c r="J172" s="72"/>
      <c r="K172" s="72"/>
      <c r="L172" s="72"/>
    </row>
    <row r="173" spans="3:12">
      <c r="C173" s="71"/>
      <c r="E173" s="72"/>
      <c r="F173" s="72"/>
      <c r="G173" s="72"/>
      <c r="H173" s="72"/>
      <c r="I173" s="72"/>
      <c r="J173" s="72"/>
      <c r="K173" s="72"/>
      <c r="L173" s="72"/>
    </row>
    <row r="174" spans="3:12">
      <c r="C174" s="71"/>
      <c r="E174" s="72"/>
      <c r="F174" s="72"/>
      <c r="G174" s="72"/>
      <c r="H174" s="72"/>
      <c r="I174" s="72"/>
      <c r="J174" s="72"/>
      <c r="K174" s="72"/>
      <c r="L174" s="72"/>
    </row>
    <row r="175" spans="3:12">
      <c r="C175" s="71"/>
      <c r="E175" s="72"/>
      <c r="F175" s="72"/>
      <c r="G175" s="72"/>
      <c r="H175" s="72"/>
      <c r="I175" s="72"/>
      <c r="J175" s="72"/>
      <c r="K175" s="72"/>
      <c r="L175" s="72"/>
    </row>
    <row r="176" spans="3:12">
      <c r="C176" s="71"/>
      <c r="E176" s="72"/>
      <c r="F176" s="72"/>
      <c r="G176" s="72"/>
      <c r="H176" s="72"/>
      <c r="I176" s="72"/>
      <c r="J176" s="72"/>
      <c r="K176" s="72"/>
      <c r="L176" s="72"/>
    </row>
    <row r="177" spans="3:12">
      <c r="C177" s="71"/>
      <c r="E177" s="72"/>
      <c r="F177" s="72"/>
      <c r="G177" s="72"/>
      <c r="H177" s="72"/>
      <c r="I177" s="72"/>
      <c r="J177" s="72"/>
      <c r="K177" s="72"/>
      <c r="L177" s="72"/>
    </row>
    <row r="178" spans="3:12">
      <c r="C178" s="71"/>
      <c r="E178" s="72"/>
      <c r="F178" s="72"/>
      <c r="G178" s="72"/>
      <c r="H178" s="72"/>
      <c r="I178" s="72"/>
      <c r="J178" s="72"/>
      <c r="K178" s="72"/>
      <c r="L178" s="72"/>
    </row>
    <row r="179" spans="3:12">
      <c r="C179" s="71"/>
      <c r="E179" s="72"/>
      <c r="F179" s="72"/>
      <c r="G179" s="72"/>
      <c r="H179" s="72"/>
      <c r="I179" s="72"/>
      <c r="J179" s="72"/>
      <c r="K179" s="72"/>
      <c r="L179" s="72"/>
    </row>
    <row r="180" spans="3:12">
      <c r="C180" s="71"/>
      <c r="E180" s="72"/>
      <c r="F180" s="72"/>
      <c r="G180" s="72"/>
      <c r="H180" s="72"/>
      <c r="I180" s="72"/>
      <c r="J180" s="72"/>
      <c r="K180" s="72"/>
      <c r="L180" s="72"/>
    </row>
    <row r="181" spans="3:12">
      <c r="C181" s="71"/>
      <c r="E181" s="72"/>
      <c r="F181" s="72"/>
      <c r="G181" s="72"/>
      <c r="H181" s="72"/>
      <c r="I181" s="72"/>
      <c r="J181" s="72"/>
      <c r="K181" s="72"/>
      <c r="L181" s="72"/>
    </row>
    <row r="182" spans="3:12">
      <c r="C182" s="71"/>
      <c r="E182" s="72"/>
      <c r="F182" s="72"/>
      <c r="G182" s="72"/>
      <c r="H182" s="72"/>
      <c r="I182" s="72"/>
      <c r="J182" s="72"/>
      <c r="K182" s="72"/>
      <c r="L182" s="72"/>
    </row>
    <row r="183" spans="3:12">
      <c r="C183" s="71"/>
      <c r="E183" s="72"/>
      <c r="F183" s="72"/>
      <c r="G183" s="72"/>
      <c r="H183" s="72"/>
      <c r="I183" s="72"/>
      <c r="J183" s="72"/>
      <c r="K183" s="72"/>
      <c r="L183" s="72"/>
    </row>
    <row r="184" spans="3:12">
      <c r="C184" s="71"/>
      <c r="E184" s="72"/>
      <c r="F184" s="72"/>
      <c r="G184" s="72"/>
      <c r="H184" s="72"/>
      <c r="I184" s="72"/>
      <c r="J184" s="72"/>
      <c r="K184" s="72"/>
      <c r="L184" s="72"/>
    </row>
    <row r="185" spans="3:12">
      <c r="C185" s="71"/>
      <c r="E185" s="72"/>
      <c r="F185" s="72"/>
      <c r="G185" s="72"/>
      <c r="H185" s="72"/>
      <c r="I185" s="72"/>
      <c r="J185" s="72"/>
      <c r="K185" s="72"/>
      <c r="L185" s="72"/>
    </row>
    <row r="186" spans="3:12">
      <c r="C186" s="71"/>
      <c r="E186" s="72"/>
      <c r="F186" s="72"/>
      <c r="G186" s="72"/>
      <c r="H186" s="72"/>
      <c r="I186" s="72"/>
      <c r="J186" s="72"/>
      <c r="K186" s="72"/>
      <c r="L186" s="72"/>
    </row>
    <row r="187" spans="3:12">
      <c r="C187" s="71"/>
      <c r="E187" s="72"/>
      <c r="F187" s="72"/>
      <c r="G187" s="72"/>
      <c r="H187" s="72"/>
      <c r="I187" s="72"/>
      <c r="J187" s="72"/>
      <c r="K187" s="72"/>
      <c r="L187" s="72"/>
    </row>
    <row r="188" spans="3:12">
      <c r="C188" s="71"/>
      <c r="E188" s="72"/>
      <c r="F188" s="72"/>
      <c r="G188" s="72"/>
      <c r="H188" s="72"/>
      <c r="I188" s="72"/>
      <c r="J188" s="72"/>
      <c r="K188" s="72"/>
      <c r="L188" s="72"/>
    </row>
    <row r="189" spans="3:12">
      <c r="C189" s="71"/>
      <c r="E189" s="72"/>
      <c r="F189" s="72"/>
      <c r="G189" s="72"/>
      <c r="H189" s="72"/>
      <c r="I189" s="72"/>
      <c r="J189" s="72"/>
      <c r="K189" s="72"/>
      <c r="L189" s="72"/>
    </row>
    <row r="190" spans="3:12">
      <c r="C190" s="71"/>
      <c r="E190" s="72"/>
      <c r="F190" s="72"/>
      <c r="G190" s="72"/>
      <c r="H190" s="72"/>
      <c r="I190" s="72"/>
      <c r="J190" s="72"/>
      <c r="K190" s="72"/>
      <c r="L190" s="72"/>
    </row>
    <row r="191" spans="3:12">
      <c r="C191" s="71"/>
      <c r="E191" s="72"/>
      <c r="F191" s="72"/>
      <c r="G191" s="72"/>
      <c r="H191" s="72"/>
      <c r="I191" s="72"/>
      <c r="J191" s="72"/>
      <c r="K191" s="72"/>
      <c r="L191" s="72"/>
    </row>
    <row r="192" spans="3:12">
      <c r="C192" s="71"/>
      <c r="E192" s="72"/>
      <c r="F192" s="72"/>
      <c r="G192" s="72"/>
      <c r="H192" s="72"/>
      <c r="I192" s="72"/>
      <c r="J192" s="72"/>
      <c r="K192" s="72"/>
      <c r="L192" s="72"/>
    </row>
    <row r="193" spans="3:12">
      <c r="C193" s="71"/>
      <c r="E193" s="72"/>
      <c r="F193" s="72"/>
      <c r="G193" s="72"/>
      <c r="H193" s="72"/>
      <c r="I193" s="72"/>
      <c r="J193" s="72"/>
      <c r="K193" s="72"/>
      <c r="L193" s="72"/>
    </row>
    <row r="194" spans="3:12">
      <c r="C194" s="71"/>
      <c r="E194" s="72"/>
      <c r="F194" s="72"/>
      <c r="G194" s="72"/>
      <c r="H194" s="72"/>
      <c r="I194" s="72"/>
      <c r="J194" s="72"/>
      <c r="K194" s="72"/>
      <c r="L194" s="72"/>
    </row>
    <row r="195" spans="3:12">
      <c r="C195" s="71"/>
      <c r="E195" s="72"/>
      <c r="F195" s="72"/>
      <c r="G195" s="72"/>
      <c r="H195" s="72"/>
      <c r="I195" s="72"/>
      <c r="J195" s="72"/>
      <c r="K195" s="72"/>
      <c r="L195" s="72"/>
    </row>
    <row r="196" spans="3:12">
      <c r="C196" s="71"/>
      <c r="E196" s="72"/>
      <c r="F196" s="72"/>
      <c r="G196" s="72"/>
      <c r="H196" s="72"/>
      <c r="I196" s="72"/>
      <c r="J196" s="72"/>
      <c r="K196" s="72"/>
      <c r="L196" s="72"/>
    </row>
    <row r="197" spans="3:12">
      <c r="C197" s="71"/>
      <c r="E197" s="72"/>
      <c r="F197" s="72"/>
      <c r="G197" s="72"/>
      <c r="H197" s="72"/>
      <c r="I197" s="72"/>
      <c r="J197" s="72"/>
      <c r="K197" s="72"/>
      <c r="L197" s="72"/>
    </row>
    <row r="198" spans="3:12">
      <c r="C198" s="71"/>
      <c r="E198" s="72"/>
      <c r="F198" s="72"/>
      <c r="G198" s="72"/>
      <c r="H198" s="72"/>
      <c r="I198" s="72"/>
      <c r="J198" s="72"/>
      <c r="K198" s="72"/>
      <c r="L198" s="72"/>
    </row>
    <row r="199" spans="3:12">
      <c r="C199" s="71"/>
      <c r="E199" s="72"/>
      <c r="F199" s="72"/>
      <c r="G199" s="72"/>
      <c r="H199" s="72"/>
      <c r="I199" s="72"/>
      <c r="J199" s="72"/>
      <c r="K199" s="72"/>
      <c r="L199" s="72"/>
    </row>
    <row r="200" spans="3:12">
      <c r="C200" s="71"/>
      <c r="E200" s="72"/>
      <c r="F200" s="72"/>
      <c r="G200" s="72"/>
      <c r="H200" s="72"/>
      <c r="I200" s="72"/>
      <c r="J200" s="72"/>
      <c r="K200" s="72"/>
      <c r="L200" s="72"/>
    </row>
    <row r="201" spans="3:12">
      <c r="C201" s="71"/>
      <c r="E201" s="72"/>
      <c r="F201" s="72"/>
      <c r="G201" s="72"/>
      <c r="H201" s="72"/>
      <c r="I201" s="72"/>
      <c r="J201" s="72"/>
      <c r="K201" s="72"/>
      <c r="L201" s="72"/>
    </row>
    <row r="202" spans="3:12">
      <c r="C202" s="71"/>
      <c r="E202" s="72"/>
      <c r="F202" s="72"/>
      <c r="G202" s="72"/>
      <c r="H202" s="72"/>
      <c r="I202" s="72"/>
      <c r="J202" s="72"/>
      <c r="K202" s="72"/>
      <c r="L202" s="72"/>
    </row>
    <row r="203" spans="3:12">
      <c r="C203" s="71"/>
      <c r="E203" s="72"/>
      <c r="F203" s="72"/>
      <c r="G203" s="72"/>
      <c r="H203" s="72"/>
      <c r="I203" s="72"/>
      <c r="J203" s="72"/>
      <c r="K203" s="72"/>
      <c r="L203" s="72"/>
    </row>
    <row r="204" spans="3:12">
      <c r="C204" s="71"/>
      <c r="E204" s="72"/>
      <c r="F204" s="72"/>
      <c r="G204" s="72"/>
      <c r="H204" s="72"/>
      <c r="I204" s="72"/>
      <c r="J204" s="72"/>
      <c r="K204" s="72"/>
      <c r="L204" s="72"/>
    </row>
    <row r="205" spans="3:12">
      <c r="C205" s="71"/>
      <c r="E205" s="72"/>
      <c r="F205" s="72"/>
      <c r="G205" s="72"/>
      <c r="H205" s="72"/>
      <c r="I205" s="72"/>
      <c r="J205" s="72"/>
      <c r="K205" s="72"/>
      <c r="L205" s="72"/>
    </row>
    <row r="206" spans="3:12">
      <c r="C206" s="71"/>
      <c r="E206" s="72"/>
      <c r="F206" s="72"/>
      <c r="G206" s="72"/>
      <c r="H206" s="72"/>
      <c r="I206" s="72"/>
      <c r="J206" s="72"/>
      <c r="K206" s="72"/>
      <c r="L206" s="72"/>
    </row>
    <row r="207" spans="3:12">
      <c r="C207" s="71"/>
      <c r="E207" s="72"/>
      <c r="F207" s="72"/>
      <c r="G207" s="72"/>
      <c r="H207" s="72"/>
      <c r="I207" s="72"/>
      <c r="J207" s="72"/>
      <c r="K207" s="72"/>
      <c r="L207" s="72"/>
    </row>
    <row r="208" spans="3:12">
      <c r="C208" s="71"/>
      <c r="E208" s="72"/>
      <c r="F208" s="72"/>
      <c r="G208" s="72"/>
      <c r="H208" s="72"/>
      <c r="I208" s="72"/>
      <c r="J208" s="72"/>
      <c r="K208" s="72"/>
      <c r="L208" s="72"/>
    </row>
    <row r="209" spans="3:12">
      <c r="C209" s="71"/>
      <c r="E209" s="72"/>
      <c r="F209" s="72"/>
      <c r="G209" s="72"/>
      <c r="H209" s="72"/>
      <c r="I209" s="72"/>
      <c r="J209" s="72"/>
      <c r="K209" s="72"/>
      <c r="L209" s="72"/>
    </row>
    <row r="210" spans="3:12">
      <c r="C210" s="71"/>
      <c r="E210" s="72"/>
      <c r="F210" s="72"/>
      <c r="G210" s="72"/>
      <c r="H210" s="72"/>
      <c r="I210" s="72"/>
      <c r="J210" s="72"/>
      <c r="K210" s="72"/>
      <c r="L210" s="72"/>
    </row>
    <row r="211" spans="3:12">
      <c r="C211" s="71"/>
      <c r="E211" s="72"/>
      <c r="F211" s="72"/>
      <c r="G211" s="72"/>
      <c r="H211" s="72"/>
      <c r="I211" s="72"/>
      <c r="J211" s="72"/>
      <c r="K211" s="72"/>
      <c r="L211" s="72"/>
    </row>
    <row r="212" spans="3:12">
      <c r="C212" s="71"/>
      <c r="E212" s="72"/>
      <c r="F212" s="72"/>
      <c r="G212" s="72"/>
      <c r="H212" s="72"/>
      <c r="I212" s="72"/>
      <c r="J212" s="72"/>
      <c r="K212" s="72"/>
      <c r="L212" s="72"/>
    </row>
    <row r="213" spans="3:12">
      <c r="C213" s="71"/>
      <c r="E213" s="72"/>
      <c r="F213" s="72"/>
      <c r="G213" s="72"/>
      <c r="H213" s="72"/>
      <c r="I213" s="72"/>
      <c r="J213" s="72"/>
      <c r="K213" s="72"/>
      <c r="L213" s="72"/>
    </row>
    <row r="214" spans="3:12">
      <c r="C214" s="71"/>
      <c r="E214" s="72"/>
      <c r="F214" s="72"/>
      <c r="G214" s="72"/>
      <c r="H214" s="72"/>
      <c r="I214" s="72"/>
      <c r="J214" s="72"/>
      <c r="K214" s="72"/>
      <c r="L214" s="72"/>
    </row>
    <row r="215" spans="3:12">
      <c r="C215" s="71"/>
      <c r="E215" s="72"/>
      <c r="F215" s="72"/>
      <c r="G215" s="72"/>
      <c r="H215" s="72"/>
      <c r="I215" s="72"/>
      <c r="J215" s="72"/>
      <c r="K215" s="72"/>
      <c r="L215" s="72"/>
    </row>
    <row r="216" spans="3:12">
      <c r="C216" s="71"/>
      <c r="E216" s="72"/>
      <c r="F216" s="72"/>
      <c r="G216" s="72"/>
      <c r="H216" s="72"/>
      <c r="I216" s="72"/>
      <c r="J216" s="72"/>
      <c r="K216" s="72"/>
      <c r="L216" s="72"/>
    </row>
    <row r="217" spans="3:12">
      <c r="C217" s="71"/>
      <c r="E217" s="72"/>
      <c r="F217" s="72"/>
      <c r="G217" s="72"/>
      <c r="H217" s="72"/>
      <c r="I217" s="72"/>
      <c r="J217" s="72"/>
      <c r="K217" s="72"/>
      <c r="L217" s="72"/>
    </row>
    <row r="218" spans="3:12">
      <c r="C218" s="71"/>
      <c r="E218" s="72"/>
      <c r="F218" s="72"/>
      <c r="G218" s="72"/>
      <c r="H218" s="72"/>
      <c r="I218" s="72"/>
      <c r="J218" s="72"/>
      <c r="K218" s="72"/>
      <c r="L218" s="72"/>
    </row>
    <row r="219" spans="3:12">
      <c r="C219" s="71"/>
      <c r="E219" s="72"/>
      <c r="F219" s="72"/>
      <c r="G219" s="72"/>
      <c r="H219" s="72"/>
      <c r="I219" s="72"/>
      <c r="J219" s="72"/>
      <c r="K219" s="72"/>
      <c r="L219" s="72"/>
    </row>
    <row r="220" spans="3:12">
      <c r="C220" s="71"/>
      <c r="E220" s="72"/>
      <c r="F220" s="72"/>
      <c r="G220" s="72"/>
      <c r="H220" s="72"/>
      <c r="I220" s="72"/>
      <c r="J220" s="72"/>
      <c r="K220" s="72"/>
      <c r="L220" s="72"/>
    </row>
    <row r="221" spans="3:12">
      <c r="C221" s="71"/>
      <c r="E221" s="72"/>
      <c r="F221" s="72"/>
      <c r="G221" s="72"/>
      <c r="H221" s="72"/>
      <c r="I221" s="72"/>
      <c r="J221" s="72"/>
      <c r="K221" s="72"/>
      <c r="L221" s="72"/>
    </row>
    <row r="222" spans="3:12">
      <c r="C222" s="71"/>
      <c r="E222" s="72"/>
      <c r="F222" s="72"/>
      <c r="G222" s="72"/>
      <c r="H222" s="72"/>
      <c r="I222" s="72"/>
      <c r="J222" s="72"/>
      <c r="K222" s="72"/>
      <c r="L222" s="72"/>
    </row>
    <row r="223" spans="3:12">
      <c r="C223" s="71"/>
      <c r="E223" s="72"/>
      <c r="F223" s="72"/>
      <c r="G223" s="72"/>
      <c r="H223" s="72"/>
      <c r="I223" s="72"/>
      <c r="J223" s="72"/>
      <c r="K223" s="72"/>
      <c r="L223" s="72"/>
    </row>
    <row r="224" spans="3:12">
      <c r="C224" s="71"/>
      <c r="E224" s="72"/>
      <c r="F224" s="72"/>
      <c r="G224" s="72"/>
      <c r="H224" s="72"/>
      <c r="I224" s="72"/>
      <c r="J224" s="72"/>
      <c r="K224" s="72"/>
      <c r="L224" s="72"/>
    </row>
    <row r="225" spans="3:12">
      <c r="C225" s="71"/>
      <c r="E225" s="72"/>
      <c r="F225" s="72"/>
      <c r="G225" s="72"/>
      <c r="H225" s="72"/>
      <c r="I225" s="72"/>
      <c r="J225" s="72"/>
      <c r="K225" s="72"/>
      <c r="L225" s="72"/>
    </row>
    <row r="226" spans="3:12">
      <c r="C226" s="71"/>
      <c r="E226" s="72"/>
      <c r="F226" s="72"/>
      <c r="G226" s="72"/>
      <c r="H226" s="72"/>
      <c r="I226" s="72"/>
      <c r="J226" s="72"/>
      <c r="K226" s="72"/>
      <c r="L226" s="72"/>
    </row>
    <row r="227" spans="3:12">
      <c r="C227" s="71"/>
      <c r="E227" s="72"/>
      <c r="F227" s="72"/>
      <c r="G227" s="72"/>
      <c r="H227" s="72"/>
      <c r="I227" s="72"/>
      <c r="J227" s="72"/>
      <c r="K227" s="72"/>
      <c r="L227" s="72"/>
    </row>
    <row r="228" spans="3:12">
      <c r="C228" s="71"/>
      <c r="E228" s="72"/>
      <c r="F228" s="72"/>
      <c r="G228" s="72"/>
      <c r="H228" s="72"/>
      <c r="I228" s="72"/>
      <c r="J228" s="72"/>
      <c r="K228" s="72"/>
      <c r="L228" s="72"/>
    </row>
    <row r="229" spans="3:12">
      <c r="C229" s="71"/>
      <c r="E229" s="72"/>
      <c r="F229" s="72"/>
      <c r="G229" s="72"/>
      <c r="H229" s="72"/>
      <c r="I229" s="72"/>
      <c r="J229" s="72"/>
      <c r="K229" s="72"/>
      <c r="L229" s="72"/>
    </row>
    <row r="230" spans="3:12">
      <c r="C230" s="71"/>
      <c r="E230" s="72"/>
      <c r="F230" s="72"/>
      <c r="G230" s="72"/>
      <c r="H230" s="72"/>
      <c r="I230" s="72"/>
      <c r="J230" s="72"/>
      <c r="K230" s="72"/>
      <c r="L230" s="72"/>
    </row>
    <row r="231" spans="3:12">
      <c r="C231" s="71"/>
      <c r="E231" s="72"/>
      <c r="F231" s="72"/>
      <c r="G231" s="72"/>
      <c r="H231" s="72"/>
      <c r="I231" s="72"/>
      <c r="J231" s="72"/>
      <c r="K231" s="72"/>
      <c r="L231" s="72"/>
    </row>
    <row r="232" spans="3:12">
      <c r="C232" s="71"/>
      <c r="E232" s="72"/>
      <c r="F232" s="72"/>
      <c r="G232" s="72"/>
      <c r="H232" s="72"/>
      <c r="I232" s="72"/>
      <c r="J232" s="72"/>
      <c r="K232" s="72"/>
      <c r="L232" s="72"/>
    </row>
    <row r="233" spans="3:12">
      <c r="C233" s="71"/>
      <c r="E233" s="72"/>
      <c r="F233" s="72"/>
      <c r="G233" s="72"/>
      <c r="H233" s="72"/>
      <c r="I233" s="72"/>
      <c r="J233" s="72"/>
      <c r="K233" s="72"/>
      <c r="L233" s="72"/>
    </row>
    <row r="234" spans="3:12">
      <c r="C234" s="71"/>
      <c r="E234" s="72"/>
      <c r="F234" s="72"/>
      <c r="G234" s="72"/>
      <c r="H234" s="72"/>
      <c r="I234" s="72"/>
      <c r="J234" s="72"/>
      <c r="K234" s="72"/>
      <c r="L234" s="72"/>
    </row>
    <row r="235" spans="3:12">
      <c r="C235" s="71"/>
      <c r="E235" s="72"/>
      <c r="F235" s="72"/>
      <c r="G235" s="72"/>
      <c r="H235" s="72"/>
      <c r="I235" s="72"/>
      <c r="J235" s="72"/>
      <c r="K235" s="72"/>
      <c r="L235" s="72"/>
    </row>
    <row r="236" spans="3:12">
      <c r="C236" s="71"/>
      <c r="E236" s="72"/>
      <c r="F236" s="72"/>
      <c r="G236" s="72"/>
      <c r="H236" s="72"/>
      <c r="I236" s="72"/>
      <c r="J236" s="72"/>
      <c r="K236" s="72"/>
      <c r="L236" s="72"/>
    </row>
    <row r="237" spans="3:12">
      <c r="C237" s="71"/>
      <c r="E237" s="72"/>
      <c r="F237" s="72"/>
      <c r="G237" s="72"/>
      <c r="H237" s="72"/>
      <c r="I237" s="72"/>
      <c r="J237" s="72"/>
      <c r="K237" s="72"/>
      <c r="L237" s="72"/>
    </row>
    <row r="238" spans="3:12">
      <c r="C238" s="71"/>
      <c r="E238" s="72"/>
      <c r="F238" s="72"/>
      <c r="G238" s="72"/>
      <c r="H238" s="72"/>
      <c r="I238" s="72"/>
      <c r="J238" s="72"/>
      <c r="K238" s="72"/>
      <c r="L238" s="72"/>
    </row>
    <row r="239" spans="3:12">
      <c r="C239" s="71"/>
      <c r="E239" s="72"/>
      <c r="F239" s="72"/>
      <c r="G239" s="72"/>
      <c r="H239" s="72"/>
      <c r="I239" s="72"/>
      <c r="J239" s="72"/>
      <c r="K239" s="72"/>
      <c r="L239" s="72"/>
    </row>
    <row r="240" spans="3:12">
      <c r="C240" s="71"/>
      <c r="E240" s="72"/>
      <c r="F240" s="72"/>
      <c r="G240" s="72"/>
      <c r="H240" s="72"/>
      <c r="I240" s="72"/>
      <c r="J240" s="72"/>
      <c r="K240" s="72"/>
      <c r="L240" s="72"/>
    </row>
    <row r="241" spans="3:12">
      <c r="C241" s="71"/>
      <c r="E241" s="72"/>
      <c r="F241" s="72"/>
      <c r="G241" s="72"/>
      <c r="H241" s="72"/>
      <c r="I241" s="72"/>
      <c r="J241" s="72"/>
      <c r="K241" s="72"/>
      <c r="L241" s="72"/>
    </row>
    <row r="242" spans="3:12">
      <c r="C242" s="71"/>
      <c r="E242" s="72"/>
      <c r="F242" s="72"/>
      <c r="G242" s="72"/>
      <c r="H242" s="72"/>
      <c r="I242" s="72"/>
      <c r="J242" s="72"/>
      <c r="K242" s="72"/>
      <c r="L242" s="72"/>
    </row>
    <row r="243" spans="3:12">
      <c r="C243" s="71"/>
      <c r="E243" s="72"/>
      <c r="F243" s="72"/>
      <c r="G243" s="72"/>
      <c r="H243" s="72"/>
      <c r="I243" s="72"/>
      <c r="J243" s="72"/>
      <c r="K243" s="72"/>
      <c r="L243" s="72"/>
    </row>
    <row r="244" spans="3:12">
      <c r="C244" s="71"/>
      <c r="E244" s="72"/>
      <c r="F244" s="72"/>
      <c r="G244" s="72"/>
      <c r="H244" s="72"/>
      <c r="I244" s="72"/>
      <c r="J244" s="72"/>
      <c r="K244" s="72"/>
      <c r="L244" s="72"/>
    </row>
    <row r="245" spans="3:12">
      <c r="C245" s="71"/>
      <c r="E245" s="72"/>
      <c r="F245" s="72"/>
      <c r="G245" s="72"/>
      <c r="H245" s="72"/>
      <c r="I245" s="72"/>
      <c r="J245" s="72"/>
      <c r="K245" s="72"/>
      <c r="L245" s="72"/>
    </row>
    <row r="246" spans="3:12">
      <c r="C246" s="71"/>
      <c r="E246" s="72"/>
      <c r="F246" s="72"/>
      <c r="G246" s="72"/>
      <c r="H246" s="72"/>
      <c r="I246" s="72"/>
      <c r="J246" s="72"/>
      <c r="K246" s="72"/>
      <c r="L246" s="72"/>
    </row>
    <row r="247" spans="3:12">
      <c r="C247" s="71"/>
      <c r="E247" s="72"/>
      <c r="F247" s="72"/>
      <c r="G247" s="72"/>
      <c r="H247" s="72"/>
      <c r="I247" s="72"/>
      <c r="J247" s="72"/>
      <c r="K247" s="72"/>
      <c r="L247" s="72"/>
    </row>
    <row r="248" spans="3:12">
      <c r="C248" s="71"/>
      <c r="E248" s="72"/>
      <c r="F248" s="72"/>
      <c r="G248" s="72"/>
      <c r="H248" s="72"/>
      <c r="I248" s="72"/>
      <c r="J248" s="72"/>
      <c r="K248" s="72"/>
      <c r="L248" s="72"/>
    </row>
    <row r="249" spans="3:12">
      <c r="C249" s="71"/>
      <c r="E249" s="72"/>
      <c r="F249" s="72"/>
      <c r="G249" s="72"/>
      <c r="H249" s="72"/>
      <c r="I249" s="72"/>
      <c r="J249" s="72"/>
      <c r="K249" s="72"/>
      <c r="L249" s="72"/>
    </row>
    <row r="250" spans="3:12">
      <c r="C250" s="71"/>
      <c r="E250" s="72"/>
      <c r="F250" s="72"/>
      <c r="G250" s="72"/>
      <c r="H250" s="72"/>
      <c r="I250" s="72"/>
      <c r="J250" s="72"/>
      <c r="K250" s="72"/>
      <c r="L250" s="72"/>
    </row>
    <row r="251" spans="3:12">
      <c r="C251" s="71"/>
      <c r="E251" s="72"/>
      <c r="F251" s="72"/>
      <c r="G251" s="72"/>
      <c r="H251" s="72"/>
      <c r="I251" s="72"/>
      <c r="J251" s="72"/>
      <c r="K251" s="72"/>
      <c r="L251" s="72"/>
    </row>
    <row r="252" spans="3:12">
      <c r="C252" s="71"/>
      <c r="E252" s="72"/>
      <c r="F252" s="72"/>
      <c r="G252" s="72"/>
      <c r="H252" s="72"/>
      <c r="I252" s="72"/>
      <c r="J252" s="72"/>
      <c r="K252" s="72"/>
      <c r="L252" s="72"/>
    </row>
    <row r="253" spans="3:12">
      <c r="C253" s="71"/>
      <c r="E253" s="72"/>
      <c r="F253" s="72"/>
      <c r="G253" s="72"/>
      <c r="H253" s="72"/>
      <c r="I253" s="72"/>
      <c r="J253" s="72"/>
      <c r="K253" s="72"/>
      <c r="L253" s="72"/>
    </row>
    <row r="254" spans="3:12">
      <c r="C254" s="71"/>
      <c r="E254" s="72"/>
      <c r="F254" s="72"/>
      <c r="G254" s="72"/>
      <c r="H254" s="72"/>
      <c r="I254" s="72"/>
      <c r="J254" s="72"/>
      <c r="K254" s="72"/>
      <c r="L254" s="72"/>
    </row>
    <row r="255" spans="3:12">
      <c r="C255" s="71"/>
      <c r="E255" s="72"/>
      <c r="F255" s="72"/>
      <c r="G255" s="72"/>
      <c r="H255" s="72"/>
      <c r="I255" s="72"/>
      <c r="J255" s="72"/>
      <c r="K255" s="72"/>
      <c r="L255" s="72"/>
    </row>
    <row r="256" spans="3:12">
      <c r="C256" s="71"/>
      <c r="E256" s="72"/>
      <c r="F256" s="72"/>
      <c r="G256" s="72"/>
      <c r="H256" s="72"/>
      <c r="I256" s="72"/>
      <c r="J256" s="72"/>
      <c r="K256" s="72"/>
      <c r="L256" s="72"/>
    </row>
    <row r="257" spans="3:12">
      <c r="C257" s="71"/>
      <c r="E257" s="72"/>
      <c r="F257" s="72"/>
      <c r="G257" s="72"/>
      <c r="H257" s="72"/>
      <c r="I257" s="72"/>
      <c r="J257" s="72"/>
      <c r="K257" s="72"/>
      <c r="L257" s="72"/>
    </row>
    <row r="258" spans="3:12">
      <c r="C258" s="71"/>
      <c r="E258" s="72"/>
      <c r="F258" s="72"/>
      <c r="G258" s="72"/>
      <c r="H258" s="72"/>
      <c r="I258" s="72"/>
      <c r="J258" s="72"/>
      <c r="K258" s="72"/>
      <c r="L258" s="72"/>
    </row>
    <row r="259" spans="3:12">
      <c r="C259" s="71"/>
      <c r="E259" s="72"/>
      <c r="F259" s="72"/>
      <c r="G259" s="72"/>
      <c r="H259" s="72"/>
      <c r="I259" s="72"/>
      <c r="J259" s="72"/>
      <c r="K259" s="72"/>
      <c r="L259" s="72"/>
    </row>
    <row r="260" spans="3:12">
      <c r="C260" s="71"/>
      <c r="E260" s="72"/>
      <c r="F260" s="72"/>
      <c r="G260" s="72"/>
      <c r="H260" s="72"/>
      <c r="I260" s="72"/>
      <c r="J260" s="72"/>
      <c r="K260" s="72"/>
      <c r="L260" s="72"/>
    </row>
    <row r="261" spans="3:12">
      <c r="C261" s="71"/>
      <c r="E261" s="72"/>
      <c r="F261" s="72"/>
      <c r="G261" s="72"/>
      <c r="H261" s="72"/>
      <c r="I261" s="72"/>
      <c r="J261" s="72"/>
      <c r="K261" s="72"/>
      <c r="L261" s="72"/>
    </row>
    <row r="262" spans="3:12">
      <c r="C262" s="71"/>
      <c r="E262" s="72"/>
      <c r="F262" s="72"/>
      <c r="G262" s="72"/>
      <c r="H262" s="72"/>
      <c r="I262" s="72"/>
      <c r="J262" s="72"/>
      <c r="K262" s="72"/>
      <c r="L262" s="72"/>
    </row>
    <row r="263" spans="3:12">
      <c r="C263" s="71"/>
      <c r="E263" s="72"/>
      <c r="F263" s="72"/>
      <c r="G263" s="72"/>
      <c r="H263" s="72"/>
      <c r="I263" s="72"/>
      <c r="J263" s="72"/>
      <c r="K263" s="72"/>
      <c r="L263" s="72"/>
    </row>
    <row r="264" spans="3:12">
      <c r="C264" s="71"/>
      <c r="E264" s="72"/>
      <c r="F264" s="72"/>
      <c r="G264" s="72"/>
      <c r="H264" s="72"/>
      <c r="I264" s="72"/>
      <c r="J264" s="72"/>
      <c r="K264" s="72"/>
      <c r="L264" s="72"/>
    </row>
    <row r="265" spans="3:12">
      <c r="C265" s="71"/>
      <c r="E265" s="72"/>
      <c r="F265" s="72"/>
      <c r="G265" s="72"/>
      <c r="H265" s="72"/>
      <c r="I265" s="72"/>
      <c r="J265" s="72"/>
      <c r="K265" s="72"/>
      <c r="L265" s="72"/>
    </row>
    <row r="266" spans="3:12">
      <c r="C266" s="71"/>
      <c r="E266" s="72"/>
      <c r="F266" s="72"/>
      <c r="G266" s="72"/>
      <c r="H266" s="72"/>
      <c r="I266" s="72"/>
      <c r="J266" s="72"/>
      <c r="K266" s="72"/>
      <c r="L266" s="72"/>
    </row>
    <row r="267" spans="3:12">
      <c r="C267" s="71"/>
      <c r="E267" s="72"/>
      <c r="F267" s="72"/>
      <c r="G267" s="72"/>
      <c r="H267" s="72"/>
      <c r="I267" s="72"/>
      <c r="J267" s="72"/>
      <c r="K267" s="72"/>
      <c r="L267" s="72"/>
    </row>
    <row r="268" spans="3:12">
      <c r="C268" s="71"/>
      <c r="E268" s="72"/>
      <c r="F268" s="72"/>
      <c r="G268" s="72"/>
      <c r="H268" s="72"/>
      <c r="I268" s="72"/>
      <c r="J268" s="72"/>
      <c r="K268" s="72"/>
      <c r="L268" s="72"/>
    </row>
    <row r="269" spans="3:12">
      <c r="C269" s="71"/>
      <c r="E269" s="72"/>
      <c r="F269" s="72"/>
      <c r="G269" s="72"/>
      <c r="H269" s="72"/>
      <c r="I269" s="72"/>
      <c r="J269" s="72"/>
      <c r="K269" s="72"/>
      <c r="L269" s="72"/>
    </row>
    <row r="270" spans="3:12">
      <c r="C270" s="71"/>
      <c r="E270" s="72"/>
      <c r="F270" s="72"/>
      <c r="G270" s="72"/>
      <c r="H270" s="72"/>
      <c r="I270" s="72"/>
      <c r="J270" s="72"/>
      <c r="K270" s="72"/>
      <c r="L270" s="72"/>
    </row>
    <row r="271" spans="3:12">
      <c r="C271" s="71"/>
      <c r="E271" s="72"/>
      <c r="F271" s="72"/>
      <c r="G271" s="72"/>
      <c r="H271" s="72"/>
      <c r="I271" s="72"/>
      <c r="J271" s="72"/>
      <c r="K271" s="72"/>
      <c r="L271" s="72"/>
    </row>
    <row r="272" spans="3:12">
      <c r="C272" s="71"/>
      <c r="E272" s="72"/>
      <c r="F272" s="72"/>
      <c r="G272" s="72"/>
      <c r="H272" s="72"/>
      <c r="I272" s="72"/>
      <c r="J272" s="72"/>
      <c r="K272" s="72"/>
      <c r="L272" s="72"/>
    </row>
    <row r="273" spans="3:12">
      <c r="C273" s="71"/>
      <c r="E273" s="72"/>
      <c r="F273" s="72"/>
      <c r="G273" s="72"/>
      <c r="H273" s="72"/>
      <c r="I273" s="72"/>
      <c r="J273" s="72"/>
      <c r="K273" s="72"/>
      <c r="L273" s="72"/>
    </row>
    <row r="274" spans="3:12">
      <c r="C274" s="71"/>
      <c r="E274" s="72"/>
      <c r="F274" s="72"/>
      <c r="G274" s="72"/>
      <c r="H274" s="72"/>
      <c r="I274" s="72"/>
      <c r="J274" s="72"/>
      <c r="K274" s="72"/>
      <c r="L274" s="72"/>
    </row>
    <row r="275" spans="3:12">
      <c r="C275" s="71"/>
      <c r="E275" s="72"/>
      <c r="F275" s="72"/>
      <c r="G275" s="72"/>
      <c r="H275" s="72"/>
      <c r="I275" s="72"/>
      <c r="J275" s="72"/>
      <c r="K275" s="72"/>
      <c r="L275" s="72"/>
    </row>
    <row r="276" spans="3:12">
      <c r="C276" s="71"/>
      <c r="E276" s="72"/>
      <c r="F276" s="72"/>
      <c r="G276" s="72"/>
      <c r="H276" s="72"/>
      <c r="I276" s="72"/>
      <c r="J276" s="72"/>
      <c r="K276" s="72"/>
      <c r="L276" s="72"/>
    </row>
    <row r="277" spans="3:12">
      <c r="C277" s="71"/>
      <c r="E277" s="72"/>
      <c r="F277" s="72"/>
      <c r="G277" s="72"/>
      <c r="H277" s="72"/>
      <c r="I277" s="72"/>
      <c r="J277" s="72"/>
      <c r="K277" s="72"/>
      <c r="L277" s="72"/>
    </row>
    <row r="278" spans="3:12">
      <c r="C278" s="71"/>
      <c r="E278" s="72"/>
      <c r="F278" s="72"/>
      <c r="G278" s="72"/>
      <c r="H278" s="72"/>
      <c r="I278" s="72"/>
      <c r="J278" s="72"/>
      <c r="K278" s="72"/>
      <c r="L278" s="72"/>
    </row>
    <row r="279" spans="3:12">
      <c r="C279" s="71"/>
      <c r="E279" s="72"/>
      <c r="F279" s="72"/>
      <c r="G279" s="72"/>
      <c r="H279" s="72"/>
      <c r="I279" s="72"/>
      <c r="J279" s="72"/>
      <c r="K279" s="72"/>
      <c r="L279" s="72"/>
    </row>
    <row r="280" spans="3:12">
      <c r="C280" s="71"/>
      <c r="E280" s="72"/>
      <c r="F280" s="72"/>
      <c r="G280" s="72"/>
      <c r="H280" s="72"/>
      <c r="I280" s="72"/>
      <c r="J280" s="72"/>
      <c r="K280" s="72"/>
      <c r="L280" s="72"/>
    </row>
    <row r="281" spans="3:12">
      <c r="C281" s="71"/>
      <c r="E281" s="72"/>
      <c r="F281" s="72"/>
      <c r="G281" s="72"/>
      <c r="H281" s="72"/>
      <c r="I281" s="72"/>
      <c r="J281" s="72"/>
      <c r="K281" s="72"/>
      <c r="L281" s="72"/>
    </row>
    <row r="282" spans="3:12">
      <c r="C282" s="71"/>
      <c r="E282" s="72"/>
      <c r="F282" s="72"/>
      <c r="G282" s="72"/>
      <c r="H282" s="72"/>
      <c r="I282" s="72"/>
      <c r="J282" s="72"/>
      <c r="K282" s="72"/>
      <c r="L282" s="72"/>
    </row>
    <row r="283" spans="3:12">
      <c r="C283" s="71"/>
      <c r="E283" s="72"/>
      <c r="F283" s="72"/>
      <c r="G283" s="72"/>
      <c r="H283" s="72"/>
      <c r="I283" s="72"/>
      <c r="J283" s="72"/>
      <c r="K283" s="72"/>
      <c r="L283" s="72"/>
    </row>
    <row r="284" spans="3:12">
      <c r="C284" s="71"/>
      <c r="E284" s="72"/>
      <c r="F284" s="72"/>
      <c r="G284" s="72"/>
      <c r="H284" s="72"/>
      <c r="I284" s="72"/>
      <c r="J284" s="72"/>
      <c r="K284" s="72"/>
      <c r="L284" s="72"/>
    </row>
    <row r="285" spans="3:12">
      <c r="C285" s="71"/>
      <c r="E285" s="72"/>
      <c r="F285" s="72"/>
      <c r="G285" s="72"/>
      <c r="H285" s="72"/>
      <c r="I285" s="72"/>
      <c r="J285" s="72"/>
      <c r="K285" s="72"/>
      <c r="L285" s="72"/>
    </row>
    <row r="286" spans="3:12">
      <c r="C286" s="71"/>
      <c r="E286" s="72"/>
      <c r="F286" s="72"/>
      <c r="G286" s="72"/>
      <c r="H286" s="72"/>
      <c r="I286" s="72"/>
      <c r="J286" s="72"/>
      <c r="K286" s="72"/>
      <c r="L286" s="72"/>
    </row>
    <row r="287" spans="3:12">
      <c r="C287" s="71"/>
      <c r="E287" s="72"/>
      <c r="F287" s="72"/>
      <c r="G287" s="72"/>
      <c r="H287" s="72"/>
      <c r="I287" s="72"/>
      <c r="J287" s="72"/>
      <c r="K287" s="72"/>
      <c r="L287" s="72"/>
    </row>
    <row r="288" spans="3:12">
      <c r="C288" s="71"/>
      <c r="E288" s="72"/>
      <c r="F288" s="72"/>
      <c r="G288" s="72"/>
      <c r="H288" s="72"/>
      <c r="I288" s="72"/>
      <c r="J288" s="72"/>
      <c r="K288" s="72"/>
      <c r="L288" s="72"/>
    </row>
    <row r="289" spans="3:12">
      <c r="C289" s="71"/>
      <c r="E289" s="72"/>
      <c r="F289" s="72"/>
      <c r="G289" s="72"/>
      <c r="H289" s="72"/>
      <c r="I289" s="72"/>
      <c r="J289" s="72"/>
      <c r="K289" s="72"/>
      <c r="L289" s="72"/>
    </row>
    <row r="290" spans="3:12">
      <c r="C290" s="71"/>
      <c r="E290" s="72"/>
      <c r="F290" s="72"/>
      <c r="G290" s="72"/>
      <c r="H290" s="72"/>
      <c r="I290" s="72"/>
      <c r="J290" s="72"/>
      <c r="K290" s="72"/>
      <c r="L290" s="72"/>
    </row>
    <row r="291" spans="3:12">
      <c r="C291" s="71"/>
      <c r="E291" s="72"/>
      <c r="F291" s="72"/>
      <c r="G291" s="72"/>
      <c r="H291" s="72"/>
      <c r="I291" s="72"/>
      <c r="J291" s="72"/>
      <c r="K291" s="72"/>
      <c r="L291" s="72"/>
    </row>
    <row r="292" spans="3:12">
      <c r="C292" s="71"/>
      <c r="E292" s="72"/>
      <c r="F292" s="72"/>
      <c r="G292" s="72"/>
      <c r="H292" s="72"/>
      <c r="I292" s="72"/>
      <c r="J292" s="72"/>
      <c r="K292" s="72"/>
      <c r="L292" s="72"/>
    </row>
    <row r="293" spans="3:12">
      <c r="C293" s="71"/>
      <c r="E293" s="72"/>
      <c r="F293" s="72"/>
      <c r="G293" s="72"/>
      <c r="H293" s="72"/>
      <c r="I293" s="72"/>
      <c r="J293" s="72"/>
      <c r="K293" s="72"/>
      <c r="L293" s="72"/>
    </row>
    <row r="294" spans="3:12">
      <c r="C294" s="71"/>
      <c r="E294" s="72"/>
      <c r="F294" s="72"/>
      <c r="G294" s="72"/>
      <c r="H294" s="72"/>
      <c r="I294" s="72"/>
      <c r="J294" s="72"/>
      <c r="K294" s="72"/>
      <c r="L294" s="72"/>
    </row>
    <row r="295" spans="3:12">
      <c r="C295" s="71"/>
      <c r="E295" s="72"/>
      <c r="F295" s="72"/>
      <c r="G295" s="72"/>
      <c r="H295" s="72"/>
      <c r="I295" s="72"/>
      <c r="J295" s="72"/>
      <c r="K295" s="72"/>
      <c r="L295" s="72"/>
    </row>
    <row r="296" spans="3:12">
      <c r="C296" s="71"/>
      <c r="E296" s="72"/>
      <c r="F296" s="72"/>
      <c r="G296" s="72"/>
      <c r="H296" s="72"/>
      <c r="I296" s="72"/>
      <c r="J296" s="72"/>
      <c r="K296" s="72"/>
      <c r="L296" s="72"/>
    </row>
    <row r="297" spans="3:12">
      <c r="C297" s="71"/>
      <c r="E297" s="72"/>
      <c r="F297" s="72"/>
      <c r="G297" s="72"/>
      <c r="H297" s="72"/>
      <c r="I297" s="72"/>
      <c r="J297" s="72"/>
      <c r="K297" s="72"/>
      <c r="L297" s="72"/>
    </row>
    <row r="298" spans="3:12">
      <c r="C298" s="71"/>
      <c r="E298" s="72"/>
      <c r="F298" s="72"/>
      <c r="G298" s="72"/>
      <c r="H298" s="72"/>
      <c r="I298" s="72"/>
      <c r="J298" s="72"/>
      <c r="K298" s="72"/>
      <c r="L298" s="72"/>
    </row>
    <row r="299" spans="3:12">
      <c r="C299" s="71"/>
      <c r="E299" s="72"/>
      <c r="F299" s="72"/>
      <c r="G299" s="72"/>
      <c r="H299" s="72"/>
      <c r="I299" s="72"/>
      <c r="J299" s="72"/>
      <c r="K299" s="72"/>
      <c r="L299" s="72"/>
    </row>
    <row r="300" spans="3:12">
      <c r="C300" s="71"/>
      <c r="E300" s="72"/>
      <c r="F300" s="72"/>
      <c r="G300" s="72"/>
      <c r="H300" s="72"/>
      <c r="I300" s="72"/>
      <c r="J300" s="72"/>
      <c r="K300" s="72"/>
      <c r="L300" s="72"/>
    </row>
    <row r="301" spans="3:12">
      <c r="C301" s="71"/>
      <c r="E301" s="72"/>
      <c r="F301" s="72"/>
      <c r="G301" s="72"/>
      <c r="H301" s="72"/>
      <c r="I301" s="72"/>
      <c r="J301" s="72"/>
      <c r="K301" s="72"/>
      <c r="L301" s="72"/>
    </row>
    <row r="302" spans="3:12">
      <c r="C302" s="71"/>
      <c r="E302" s="72"/>
      <c r="F302" s="72"/>
      <c r="G302" s="72"/>
      <c r="H302" s="72"/>
      <c r="I302" s="72"/>
      <c r="J302" s="72"/>
      <c r="K302" s="72"/>
      <c r="L302" s="72"/>
    </row>
    <row r="303" spans="3:12">
      <c r="C303" s="71"/>
      <c r="E303" s="72"/>
      <c r="F303" s="72"/>
      <c r="G303" s="72"/>
      <c r="H303" s="72"/>
      <c r="I303" s="72"/>
      <c r="J303" s="72"/>
      <c r="K303" s="72"/>
      <c r="L303" s="72"/>
    </row>
    <row r="304" spans="3:12">
      <c r="C304" s="71"/>
      <c r="E304" s="72"/>
      <c r="F304" s="72"/>
      <c r="G304" s="72"/>
      <c r="H304" s="72"/>
      <c r="I304" s="72"/>
      <c r="J304" s="72"/>
      <c r="K304" s="72"/>
      <c r="L304" s="72"/>
    </row>
    <row r="305" spans="3:12">
      <c r="C305" s="71"/>
      <c r="E305" s="72"/>
      <c r="F305" s="72"/>
      <c r="G305" s="72"/>
      <c r="H305" s="72"/>
      <c r="I305" s="72"/>
      <c r="J305" s="72"/>
      <c r="K305" s="72"/>
      <c r="L305" s="72"/>
    </row>
    <row r="306" spans="3:12">
      <c r="C306" s="71"/>
      <c r="E306" s="72"/>
      <c r="F306" s="72"/>
      <c r="G306" s="72"/>
      <c r="H306" s="72"/>
      <c r="I306" s="72"/>
      <c r="J306" s="72"/>
      <c r="K306" s="72"/>
      <c r="L306" s="72"/>
    </row>
    <row r="307" spans="3:12">
      <c r="C307" s="71"/>
      <c r="E307" s="72"/>
      <c r="F307" s="72"/>
      <c r="G307" s="72"/>
      <c r="H307" s="72"/>
      <c r="I307" s="72"/>
      <c r="J307" s="72"/>
      <c r="K307" s="72"/>
      <c r="L307" s="72"/>
    </row>
    <row r="308" spans="3:12">
      <c r="C308" s="71"/>
      <c r="E308" s="72"/>
      <c r="F308" s="72"/>
      <c r="G308" s="72"/>
      <c r="H308" s="72"/>
      <c r="I308" s="72"/>
      <c r="J308" s="72"/>
      <c r="K308" s="72"/>
      <c r="L308" s="72"/>
    </row>
    <row r="309" spans="3:12">
      <c r="C309" s="71"/>
      <c r="E309" s="72"/>
      <c r="F309" s="72"/>
      <c r="G309" s="72"/>
      <c r="H309" s="72"/>
      <c r="I309" s="72"/>
      <c r="J309" s="72"/>
      <c r="K309" s="72"/>
      <c r="L309" s="72"/>
    </row>
    <row r="310" spans="3:12">
      <c r="C310" s="71"/>
      <c r="E310" s="72"/>
      <c r="F310" s="72"/>
      <c r="G310" s="72"/>
      <c r="H310" s="72"/>
      <c r="I310" s="72"/>
      <c r="J310" s="72"/>
      <c r="K310" s="72"/>
      <c r="L310" s="72"/>
    </row>
    <row r="311" spans="3:12">
      <c r="C311" s="71"/>
      <c r="E311" s="72"/>
      <c r="F311" s="72"/>
      <c r="G311" s="72"/>
      <c r="H311" s="72"/>
      <c r="I311" s="72"/>
      <c r="J311" s="72"/>
      <c r="K311" s="72"/>
      <c r="L311" s="72"/>
    </row>
    <row r="312" spans="3:12">
      <c r="C312" s="71"/>
      <c r="E312" s="72"/>
      <c r="F312" s="72"/>
      <c r="G312" s="72"/>
      <c r="H312" s="72"/>
      <c r="I312" s="72"/>
      <c r="J312" s="72"/>
      <c r="K312" s="72"/>
      <c r="L312" s="72"/>
    </row>
    <row r="313" spans="3:12">
      <c r="C313" s="71"/>
      <c r="E313" s="72"/>
      <c r="F313" s="72"/>
      <c r="G313" s="72"/>
      <c r="H313" s="72"/>
      <c r="I313" s="72"/>
      <c r="J313" s="72"/>
      <c r="K313" s="72"/>
      <c r="L313" s="72"/>
    </row>
    <row r="314" spans="3:12">
      <c r="C314" s="71"/>
      <c r="E314" s="72"/>
      <c r="F314" s="72"/>
      <c r="G314" s="72"/>
      <c r="H314" s="72"/>
      <c r="I314" s="72"/>
      <c r="J314" s="72"/>
      <c r="K314" s="72"/>
      <c r="L314" s="72"/>
    </row>
    <row r="315" spans="3:12">
      <c r="C315" s="71"/>
      <c r="E315" s="72"/>
      <c r="F315" s="72"/>
      <c r="G315" s="72"/>
      <c r="H315" s="72"/>
      <c r="I315" s="72"/>
      <c r="J315" s="72"/>
      <c r="K315" s="72"/>
      <c r="L315" s="72"/>
    </row>
    <row r="316" spans="3:12">
      <c r="C316" s="71"/>
      <c r="E316" s="72"/>
      <c r="F316" s="72"/>
      <c r="G316" s="72"/>
      <c r="H316" s="72"/>
      <c r="I316" s="72"/>
      <c r="J316" s="72"/>
      <c r="K316" s="72"/>
      <c r="L316" s="72"/>
    </row>
    <row r="317" spans="3:12">
      <c r="C317" s="71"/>
      <c r="E317" s="72"/>
      <c r="F317" s="72"/>
      <c r="G317" s="72"/>
      <c r="H317" s="72"/>
      <c r="I317" s="72"/>
      <c r="J317" s="72"/>
      <c r="K317" s="72"/>
      <c r="L317" s="72"/>
    </row>
    <row r="318" spans="3:12">
      <c r="C318" s="71"/>
      <c r="E318" s="72"/>
      <c r="F318" s="72"/>
      <c r="G318" s="72"/>
      <c r="H318" s="72"/>
      <c r="I318" s="72"/>
      <c r="J318" s="72"/>
      <c r="K318" s="72"/>
      <c r="L318" s="72"/>
    </row>
    <row r="319" spans="3:12">
      <c r="C319" s="71"/>
      <c r="E319" s="72"/>
      <c r="F319" s="72"/>
      <c r="G319" s="72"/>
      <c r="H319" s="72"/>
      <c r="I319" s="72"/>
      <c r="J319" s="72"/>
      <c r="K319" s="72"/>
      <c r="L319" s="72"/>
    </row>
    <row r="320" spans="3:12">
      <c r="C320" s="71"/>
      <c r="E320" s="72"/>
      <c r="F320" s="72"/>
      <c r="G320" s="72"/>
      <c r="H320" s="72"/>
      <c r="I320" s="72"/>
      <c r="J320" s="72"/>
      <c r="K320" s="72"/>
      <c r="L320" s="72"/>
    </row>
    <row r="321" spans="3:12">
      <c r="C321" s="71"/>
      <c r="E321" s="72"/>
      <c r="F321" s="72"/>
      <c r="G321" s="72"/>
      <c r="H321" s="72"/>
      <c r="I321" s="72"/>
      <c r="J321" s="72"/>
      <c r="K321" s="72"/>
      <c r="L321" s="72"/>
    </row>
    <row r="322" spans="3:12">
      <c r="C322" s="71"/>
      <c r="E322" s="72"/>
      <c r="F322" s="72"/>
      <c r="G322" s="72"/>
      <c r="H322" s="72"/>
      <c r="I322" s="72"/>
      <c r="J322" s="72"/>
      <c r="K322" s="72"/>
      <c r="L322" s="72"/>
    </row>
    <row r="323" spans="3:12">
      <c r="C323" s="71"/>
      <c r="E323" s="72"/>
      <c r="F323" s="72"/>
      <c r="G323" s="72"/>
      <c r="H323" s="72"/>
      <c r="I323" s="72"/>
      <c r="J323" s="72"/>
      <c r="K323" s="72"/>
      <c r="L323" s="72"/>
    </row>
    <row r="324" spans="3:12">
      <c r="C324" s="71"/>
      <c r="E324" s="72"/>
      <c r="F324" s="72"/>
      <c r="G324" s="72"/>
      <c r="H324" s="72"/>
      <c r="I324" s="72"/>
      <c r="J324" s="72"/>
      <c r="K324" s="72"/>
      <c r="L324" s="72"/>
    </row>
    <row r="325" spans="3:12">
      <c r="C325" s="71"/>
      <c r="E325" s="72"/>
      <c r="F325" s="72"/>
      <c r="G325" s="72"/>
      <c r="H325" s="72"/>
      <c r="I325" s="72"/>
      <c r="J325" s="72"/>
      <c r="K325" s="72"/>
      <c r="L325" s="72"/>
    </row>
    <row r="326" spans="3:12">
      <c r="C326" s="71"/>
      <c r="E326" s="72"/>
      <c r="F326" s="72"/>
      <c r="G326" s="72"/>
      <c r="H326" s="72"/>
      <c r="I326" s="72"/>
      <c r="J326" s="72"/>
      <c r="K326" s="72"/>
      <c r="L326" s="72"/>
    </row>
    <row r="327" spans="3:12">
      <c r="C327" s="71"/>
      <c r="E327" s="72"/>
      <c r="F327" s="72"/>
      <c r="G327" s="72"/>
      <c r="H327" s="72"/>
      <c r="I327" s="72"/>
      <c r="J327" s="72"/>
      <c r="K327" s="72"/>
      <c r="L327" s="72"/>
    </row>
    <row r="328" spans="3:12">
      <c r="C328" s="71"/>
      <c r="E328" s="72"/>
      <c r="F328" s="72"/>
      <c r="G328" s="72"/>
      <c r="H328" s="72"/>
      <c r="I328" s="72"/>
      <c r="J328" s="72"/>
      <c r="K328" s="72"/>
      <c r="L328" s="72"/>
    </row>
    <row r="329" spans="3:12">
      <c r="C329" s="71"/>
      <c r="E329" s="72"/>
      <c r="F329" s="72"/>
      <c r="G329" s="72"/>
      <c r="H329" s="72"/>
      <c r="I329" s="72"/>
      <c r="J329" s="72"/>
      <c r="K329" s="72"/>
      <c r="L329" s="72"/>
    </row>
    <row r="330" spans="3:12">
      <c r="C330" s="71"/>
      <c r="E330" s="72"/>
      <c r="F330" s="72"/>
      <c r="G330" s="72"/>
      <c r="H330" s="72"/>
      <c r="I330" s="72"/>
      <c r="J330" s="72"/>
      <c r="K330" s="72"/>
      <c r="L330" s="72"/>
    </row>
    <row r="331" spans="3:12">
      <c r="C331" s="71"/>
      <c r="E331" s="72"/>
      <c r="F331" s="72"/>
      <c r="G331" s="72"/>
      <c r="H331" s="72"/>
      <c r="I331" s="72"/>
      <c r="J331" s="72"/>
      <c r="K331" s="72"/>
      <c r="L331" s="72"/>
    </row>
    <row r="332" spans="3:12">
      <c r="C332" s="71"/>
      <c r="E332" s="72"/>
      <c r="F332" s="72"/>
      <c r="G332" s="72"/>
      <c r="H332" s="72"/>
      <c r="I332" s="72"/>
      <c r="J332" s="72"/>
      <c r="K332" s="72"/>
      <c r="L332" s="72"/>
    </row>
    <row r="333" spans="3:12">
      <c r="C333" s="71"/>
      <c r="E333" s="72"/>
      <c r="F333" s="72"/>
      <c r="G333" s="72"/>
      <c r="H333" s="72"/>
      <c r="I333" s="72"/>
      <c r="J333" s="72"/>
      <c r="K333" s="72"/>
      <c r="L333" s="72"/>
    </row>
    <row r="334" spans="3:12">
      <c r="C334" s="71"/>
      <c r="E334" s="72"/>
      <c r="F334" s="72"/>
      <c r="G334" s="72"/>
      <c r="H334" s="72"/>
      <c r="I334" s="72"/>
      <c r="J334" s="72"/>
      <c r="K334" s="72"/>
      <c r="L334" s="72"/>
    </row>
    <row r="335" spans="3:12">
      <c r="C335" s="71"/>
      <c r="E335" s="72"/>
      <c r="F335" s="72"/>
      <c r="G335" s="72"/>
      <c r="H335" s="72"/>
      <c r="I335" s="72"/>
      <c r="J335" s="72"/>
      <c r="K335" s="72"/>
      <c r="L335" s="72"/>
    </row>
    <row r="336" spans="3:12">
      <c r="C336" s="71"/>
      <c r="E336" s="72"/>
      <c r="F336" s="72"/>
      <c r="G336" s="72"/>
      <c r="H336" s="72"/>
      <c r="I336" s="72"/>
      <c r="J336" s="72"/>
      <c r="K336" s="72"/>
      <c r="L336" s="72"/>
    </row>
    <row r="337" spans="3:12">
      <c r="C337" s="71"/>
      <c r="E337" s="72"/>
      <c r="F337" s="72"/>
      <c r="G337" s="72"/>
      <c r="H337" s="72"/>
      <c r="I337" s="72"/>
      <c r="J337" s="72"/>
      <c r="K337" s="72"/>
      <c r="L337" s="72"/>
    </row>
    <row r="338" spans="3:12">
      <c r="C338" s="71"/>
      <c r="E338" s="72"/>
      <c r="F338" s="72"/>
      <c r="G338" s="72"/>
      <c r="H338" s="72"/>
      <c r="I338" s="72"/>
      <c r="J338" s="72"/>
      <c r="K338" s="72"/>
      <c r="L338" s="72"/>
    </row>
    <row r="339" spans="3:12">
      <c r="C339" s="71"/>
      <c r="E339" s="72"/>
      <c r="F339" s="72"/>
      <c r="G339" s="72"/>
      <c r="H339" s="72"/>
      <c r="I339" s="72"/>
      <c r="J339" s="72"/>
      <c r="K339" s="72"/>
      <c r="L339" s="72"/>
    </row>
    <row r="340" spans="3:12">
      <c r="C340" s="71"/>
      <c r="E340" s="72"/>
      <c r="F340" s="72"/>
      <c r="G340" s="72"/>
      <c r="H340" s="72"/>
      <c r="I340" s="72"/>
      <c r="J340" s="72"/>
      <c r="K340" s="72"/>
      <c r="L340" s="72"/>
    </row>
    <row r="341" spans="3:12">
      <c r="C341" s="71"/>
      <c r="E341" s="72"/>
      <c r="F341" s="72"/>
      <c r="G341" s="72"/>
      <c r="H341" s="72"/>
      <c r="I341" s="72"/>
      <c r="J341" s="72"/>
      <c r="K341" s="72"/>
      <c r="L341" s="72"/>
    </row>
    <row r="342" spans="3:12">
      <c r="C342" s="71"/>
      <c r="E342" s="72"/>
      <c r="F342" s="72"/>
      <c r="G342" s="72"/>
      <c r="H342" s="72"/>
      <c r="I342" s="72"/>
      <c r="J342" s="72"/>
      <c r="K342" s="72"/>
      <c r="L342" s="72"/>
    </row>
    <row r="343" spans="3:12">
      <c r="C343" s="71"/>
      <c r="E343" s="72"/>
      <c r="F343" s="72"/>
      <c r="G343" s="72"/>
      <c r="H343" s="72"/>
      <c r="I343" s="72"/>
      <c r="J343" s="72"/>
      <c r="K343" s="72"/>
      <c r="L343" s="72"/>
    </row>
    <row r="344" spans="3:12">
      <c r="C344" s="71"/>
      <c r="E344" s="72"/>
      <c r="F344" s="72"/>
      <c r="G344" s="72"/>
      <c r="H344" s="72"/>
      <c r="I344" s="72"/>
      <c r="J344" s="72"/>
      <c r="K344" s="72"/>
      <c r="L344" s="72"/>
    </row>
    <row r="345" spans="3:12">
      <c r="C345" s="71"/>
      <c r="E345" s="72"/>
      <c r="F345" s="72"/>
      <c r="G345" s="72"/>
      <c r="H345" s="72"/>
      <c r="I345" s="72"/>
      <c r="J345" s="72"/>
      <c r="K345" s="72"/>
      <c r="L345" s="72"/>
    </row>
    <row r="346" spans="3:12">
      <c r="C346" s="71"/>
      <c r="E346" s="72"/>
      <c r="F346" s="72"/>
      <c r="G346" s="72"/>
      <c r="H346" s="72"/>
      <c r="I346" s="72"/>
      <c r="J346" s="72"/>
      <c r="K346" s="72"/>
      <c r="L346" s="72"/>
    </row>
    <row r="347" spans="3:12">
      <c r="C347" s="71"/>
      <c r="E347" s="72"/>
      <c r="F347" s="72"/>
      <c r="G347" s="72"/>
      <c r="H347" s="72"/>
      <c r="I347" s="72"/>
      <c r="J347" s="72"/>
      <c r="K347" s="72"/>
      <c r="L347" s="72"/>
    </row>
    <row r="348" spans="3:12">
      <c r="C348" s="71"/>
      <c r="E348" s="72"/>
      <c r="F348" s="72"/>
      <c r="G348" s="72"/>
      <c r="H348" s="72"/>
      <c r="I348" s="72"/>
      <c r="J348" s="72"/>
      <c r="K348" s="72"/>
      <c r="L348" s="72"/>
    </row>
    <row r="349" spans="3:12">
      <c r="C349" s="71"/>
      <c r="E349" s="72"/>
      <c r="F349" s="72"/>
      <c r="G349" s="72"/>
      <c r="H349" s="72"/>
      <c r="I349" s="72"/>
      <c r="J349" s="72"/>
      <c r="K349" s="72"/>
      <c r="L349" s="72"/>
    </row>
    <row r="350" spans="3:12">
      <c r="C350" s="71"/>
      <c r="E350" s="72"/>
      <c r="F350" s="72"/>
      <c r="G350" s="72"/>
      <c r="H350" s="72"/>
      <c r="I350" s="72"/>
      <c r="J350" s="72"/>
      <c r="K350" s="72"/>
      <c r="L350" s="72"/>
    </row>
    <row r="351" spans="3:12">
      <c r="C351" s="71"/>
      <c r="E351" s="72"/>
      <c r="F351" s="72"/>
      <c r="G351" s="72"/>
      <c r="H351" s="72"/>
      <c r="I351" s="72"/>
      <c r="J351" s="72"/>
      <c r="K351" s="72"/>
      <c r="L351" s="72"/>
    </row>
    <row r="352" spans="3:12">
      <c r="C352" s="71"/>
      <c r="E352" s="72"/>
      <c r="F352" s="72"/>
      <c r="G352" s="72"/>
      <c r="H352" s="72"/>
      <c r="I352" s="72"/>
      <c r="J352" s="72"/>
      <c r="K352" s="72"/>
      <c r="L352" s="72"/>
    </row>
    <row r="353" spans="3:12">
      <c r="C353" s="71"/>
      <c r="E353" s="72"/>
      <c r="F353" s="72"/>
      <c r="G353" s="72"/>
      <c r="H353" s="72"/>
      <c r="I353" s="72"/>
      <c r="J353" s="72"/>
      <c r="K353" s="72"/>
      <c r="L353" s="72"/>
    </row>
    <row r="354" spans="3:12">
      <c r="C354" s="71"/>
      <c r="E354" s="72"/>
      <c r="F354" s="72"/>
      <c r="G354" s="72"/>
      <c r="H354" s="72"/>
      <c r="I354" s="72"/>
      <c r="J354" s="72"/>
      <c r="K354" s="72"/>
      <c r="L354" s="72"/>
    </row>
    <row r="355" spans="3:12">
      <c r="C355" s="71"/>
      <c r="E355" s="72"/>
      <c r="F355" s="72"/>
      <c r="G355" s="72"/>
      <c r="H355" s="72"/>
      <c r="I355" s="72"/>
      <c r="J355" s="72"/>
      <c r="K355" s="72"/>
      <c r="L355" s="72"/>
    </row>
    <row r="356" spans="3:12">
      <c r="C356" s="71"/>
      <c r="E356" s="72"/>
      <c r="F356" s="72"/>
      <c r="G356" s="72"/>
      <c r="H356" s="72"/>
      <c r="I356" s="72"/>
      <c r="J356" s="72"/>
      <c r="K356" s="72"/>
      <c r="L356" s="72"/>
    </row>
    <row r="357" spans="3:12">
      <c r="C357" s="71"/>
      <c r="E357" s="72"/>
      <c r="F357" s="72"/>
      <c r="G357" s="72"/>
      <c r="H357" s="72"/>
      <c r="I357" s="72"/>
      <c r="J357" s="72"/>
      <c r="K357" s="72"/>
      <c r="L357" s="72"/>
    </row>
    <row r="358" spans="3:12">
      <c r="C358" s="71"/>
      <c r="E358" s="72"/>
      <c r="F358" s="72"/>
      <c r="G358" s="72"/>
      <c r="H358" s="72"/>
      <c r="I358" s="72"/>
      <c r="J358" s="72"/>
      <c r="K358" s="72"/>
      <c r="L358" s="72"/>
    </row>
    <row r="359" spans="3:12">
      <c r="C359" s="71"/>
      <c r="E359" s="72"/>
      <c r="F359" s="72"/>
      <c r="G359" s="72"/>
      <c r="H359" s="72"/>
      <c r="I359" s="72"/>
      <c r="J359" s="72"/>
      <c r="K359" s="72"/>
      <c r="L359" s="72"/>
    </row>
    <row r="360" spans="3:12">
      <c r="C360" s="71"/>
      <c r="E360" s="72"/>
      <c r="F360" s="72"/>
      <c r="G360" s="72"/>
      <c r="H360" s="72"/>
      <c r="I360" s="72"/>
      <c r="J360" s="72"/>
      <c r="K360" s="72"/>
      <c r="L360" s="72"/>
    </row>
    <row r="361" spans="3:12">
      <c r="C361" s="71"/>
      <c r="E361" s="72"/>
      <c r="F361" s="72"/>
      <c r="G361" s="72"/>
      <c r="H361" s="72"/>
      <c r="I361" s="72"/>
      <c r="J361" s="72"/>
      <c r="K361" s="72"/>
      <c r="L361" s="72"/>
    </row>
    <row r="362" spans="3:12">
      <c r="C362" s="71"/>
      <c r="E362" s="72"/>
      <c r="F362" s="72"/>
      <c r="G362" s="72"/>
      <c r="H362" s="72"/>
      <c r="I362" s="72"/>
      <c r="J362" s="72"/>
      <c r="K362" s="72"/>
      <c r="L362" s="72"/>
    </row>
    <row r="363" spans="3:12">
      <c r="C363" s="71"/>
      <c r="E363" s="72"/>
      <c r="F363" s="72"/>
      <c r="G363" s="72"/>
      <c r="H363" s="72"/>
      <c r="I363" s="72"/>
      <c r="J363" s="72"/>
      <c r="K363" s="72"/>
      <c r="L363" s="72"/>
    </row>
    <row r="364" spans="3:12">
      <c r="C364" s="71"/>
      <c r="E364" s="72"/>
      <c r="F364" s="72"/>
      <c r="G364" s="72"/>
      <c r="H364" s="72"/>
      <c r="I364" s="72"/>
      <c r="J364" s="72"/>
      <c r="K364" s="72"/>
      <c r="L364" s="72"/>
    </row>
    <row r="365" spans="3:12">
      <c r="C365" s="71"/>
      <c r="E365" s="72"/>
      <c r="F365" s="72"/>
      <c r="G365" s="72"/>
      <c r="H365" s="72"/>
      <c r="I365" s="72"/>
      <c r="J365" s="72"/>
      <c r="K365" s="72"/>
      <c r="L365" s="72"/>
    </row>
    <row r="366" spans="3:12">
      <c r="C366" s="71"/>
      <c r="E366" s="72"/>
      <c r="F366" s="72"/>
      <c r="G366" s="72"/>
      <c r="H366" s="72"/>
      <c r="I366" s="72"/>
      <c r="J366" s="72"/>
      <c r="K366" s="72"/>
      <c r="L366" s="72"/>
    </row>
    <row r="367" spans="3:12">
      <c r="C367" s="71"/>
      <c r="E367" s="72"/>
      <c r="F367" s="72"/>
      <c r="G367" s="72"/>
      <c r="H367" s="72"/>
      <c r="I367" s="72"/>
      <c r="J367" s="72"/>
      <c r="K367" s="72"/>
      <c r="L367" s="72"/>
    </row>
    <row r="368" spans="3:12">
      <c r="C368" s="71"/>
      <c r="E368" s="72"/>
      <c r="F368" s="72"/>
      <c r="G368" s="72"/>
      <c r="H368" s="72"/>
      <c r="I368" s="72"/>
      <c r="J368" s="72"/>
      <c r="K368" s="72"/>
      <c r="L368" s="72"/>
    </row>
    <row r="369" spans="3:12">
      <c r="C369" s="71"/>
      <c r="E369" s="72"/>
      <c r="F369" s="72"/>
      <c r="G369" s="72"/>
      <c r="H369" s="72"/>
      <c r="I369" s="72"/>
      <c r="J369" s="72"/>
      <c r="K369" s="72"/>
      <c r="L369" s="72"/>
    </row>
    <row r="370" spans="3:12">
      <c r="C370" s="71"/>
      <c r="E370" s="72"/>
      <c r="F370" s="72"/>
      <c r="G370" s="72"/>
      <c r="H370" s="72"/>
      <c r="I370" s="72"/>
      <c r="J370" s="72"/>
      <c r="K370" s="72"/>
      <c r="L370" s="72"/>
    </row>
    <row r="371" spans="3:12">
      <c r="C371" s="71"/>
      <c r="E371" s="72"/>
      <c r="F371" s="72"/>
      <c r="G371" s="72"/>
      <c r="H371" s="72"/>
      <c r="I371" s="72"/>
      <c r="J371" s="72"/>
      <c r="K371" s="72"/>
      <c r="L371" s="72"/>
    </row>
    <row r="372" spans="3:12">
      <c r="C372" s="71"/>
      <c r="E372" s="72"/>
      <c r="F372" s="72"/>
      <c r="G372" s="72"/>
      <c r="H372" s="72"/>
      <c r="I372" s="72"/>
      <c r="J372" s="72"/>
      <c r="K372" s="72"/>
      <c r="L372" s="72"/>
    </row>
    <row r="373" spans="3:12">
      <c r="C373" s="71"/>
      <c r="E373" s="72"/>
      <c r="F373" s="72"/>
      <c r="G373" s="72"/>
      <c r="H373" s="72"/>
      <c r="I373" s="72"/>
      <c r="J373" s="72"/>
      <c r="K373" s="72"/>
      <c r="L373" s="72"/>
    </row>
    <row r="374" spans="3:12">
      <c r="C374" s="71"/>
      <c r="E374" s="72"/>
      <c r="F374" s="72"/>
      <c r="G374" s="72"/>
      <c r="H374" s="72"/>
      <c r="I374" s="72"/>
      <c r="J374" s="72"/>
      <c r="K374" s="72"/>
      <c r="L374" s="72"/>
    </row>
    <row r="375" spans="3:12">
      <c r="C375" s="71"/>
      <c r="E375" s="72"/>
      <c r="F375" s="72"/>
      <c r="G375" s="72"/>
      <c r="H375" s="72"/>
      <c r="I375" s="72"/>
      <c r="J375" s="72"/>
      <c r="K375" s="72"/>
      <c r="L375" s="72"/>
    </row>
    <row r="376" spans="3:12">
      <c r="C376" s="71"/>
      <c r="E376" s="72"/>
      <c r="F376" s="72"/>
      <c r="G376" s="72"/>
      <c r="H376" s="72"/>
      <c r="I376" s="72"/>
      <c r="J376" s="72"/>
      <c r="K376" s="72"/>
      <c r="L376" s="72"/>
    </row>
    <row r="377" spans="3:12">
      <c r="C377" s="71"/>
      <c r="E377" s="72"/>
      <c r="F377" s="72"/>
      <c r="G377" s="72"/>
      <c r="H377" s="72"/>
      <c r="I377" s="72"/>
      <c r="J377" s="72"/>
      <c r="K377" s="72"/>
      <c r="L377" s="72"/>
    </row>
    <row r="378" spans="3:12">
      <c r="C378" s="71"/>
      <c r="E378" s="72"/>
      <c r="F378" s="72"/>
      <c r="G378" s="72"/>
      <c r="H378" s="72"/>
      <c r="I378" s="72"/>
      <c r="J378" s="72"/>
      <c r="K378" s="72"/>
      <c r="L378" s="72"/>
    </row>
    <row r="379" spans="3:12">
      <c r="C379" s="71"/>
      <c r="E379" s="72"/>
      <c r="F379" s="72"/>
      <c r="G379" s="72"/>
      <c r="H379" s="72"/>
      <c r="I379" s="72"/>
      <c r="J379" s="72"/>
      <c r="K379" s="72"/>
      <c r="L379" s="72"/>
    </row>
    <row r="380" spans="3:12">
      <c r="C380" s="71"/>
      <c r="E380" s="72"/>
      <c r="F380" s="72"/>
      <c r="G380" s="72"/>
      <c r="H380" s="72"/>
      <c r="I380" s="72"/>
      <c r="J380" s="72"/>
      <c r="K380" s="72"/>
      <c r="L380" s="72"/>
    </row>
    <row r="381" spans="3:12">
      <c r="C381" s="71"/>
      <c r="E381" s="72"/>
      <c r="F381" s="72"/>
      <c r="G381" s="72"/>
      <c r="H381" s="72"/>
      <c r="I381" s="72"/>
      <c r="J381" s="72"/>
      <c r="K381" s="72"/>
      <c r="L381" s="72"/>
    </row>
    <row r="382" spans="3:12">
      <c r="C382" s="71"/>
      <c r="E382" s="72"/>
      <c r="F382" s="72"/>
      <c r="G382" s="72"/>
      <c r="H382" s="72"/>
      <c r="I382" s="72"/>
      <c r="J382" s="72"/>
      <c r="K382" s="72"/>
      <c r="L382" s="72"/>
    </row>
    <row r="383" spans="3:12">
      <c r="C383" s="71"/>
      <c r="E383" s="72"/>
      <c r="F383" s="72"/>
      <c r="G383" s="72"/>
      <c r="H383" s="72"/>
      <c r="I383" s="72"/>
      <c r="J383" s="72"/>
      <c r="K383" s="72"/>
      <c r="L383" s="72"/>
    </row>
    <row r="384" spans="3:12">
      <c r="C384" s="71"/>
      <c r="E384" s="72"/>
      <c r="F384" s="72"/>
      <c r="G384" s="72"/>
      <c r="H384" s="72"/>
      <c r="I384" s="72"/>
      <c r="J384" s="72"/>
      <c r="K384" s="72"/>
      <c r="L384" s="72"/>
    </row>
    <row r="385" spans="3:12">
      <c r="C385" s="71"/>
      <c r="E385" s="72"/>
      <c r="F385" s="72"/>
      <c r="G385" s="72"/>
      <c r="H385" s="72"/>
      <c r="I385" s="72"/>
      <c r="J385" s="72"/>
      <c r="K385" s="72"/>
      <c r="L385" s="72"/>
    </row>
    <row r="386" spans="3:12">
      <c r="C386" s="71"/>
      <c r="E386" s="72"/>
      <c r="F386" s="72"/>
      <c r="G386" s="72"/>
      <c r="H386" s="72"/>
      <c r="I386" s="72"/>
      <c r="J386" s="72"/>
      <c r="K386" s="72"/>
      <c r="L386" s="72"/>
    </row>
    <row r="387" spans="3:12">
      <c r="C387" s="71"/>
      <c r="E387" s="72"/>
      <c r="F387" s="72"/>
      <c r="G387" s="72"/>
      <c r="H387" s="72"/>
      <c r="I387" s="72"/>
      <c r="J387" s="72"/>
      <c r="K387" s="72"/>
      <c r="L387" s="72"/>
    </row>
    <row r="388" spans="3:12">
      <c r="C388" s="71"/>
      <c r="E388" s="72"/>
      <c r="F388" s="72"/>
      <c r="G388" s="72"/>
      <c r="H388" s="72"/>
      <c r="I388" s="72"/>
      <c r="J388" s="72"/>
      <c r="K388" s="72"/>
      <c r="L388" s="72"/>
    </row>
    <row r="389" spans="3:12">
      <c r="C389" s="71"/>
      <c r="E389" s="72"/>
      <c r="F389" s="72"/>
      <c r="G389" s="72"/>
      <c r="H389" s="72"/>
      <c r="I389" s="72"/>
      <c r="J389" s="72"/>
      <c r="K389" s="72"/>
      <c r="L389" s="72"/>
    </row>
    <row r="390" spans="3:12">
      <c r="C390" s="71"/>
      <c r="E390" s="72"/>
      <c r="F390" s="72"/>
      <c r="G390" s="72"/>
      <c r="H390" s="72"/>
      <c r="I390" s="72"/>
      <c r="J390" s="72"/>
      <c r="K390" s="72"/>
      <c r="L390" s="72"/>
    </row>
    <row r="391" spans="3:12">
      <c r="C391" s="71"/>
      <c r="E391" s="72"/>
      <c r="F391" s="72"/>
      <c r="G391" s="72"/>
      <c r="H391" s="72"/>
      <c r="I391" s="72"/>
      <c r="J391" s="72"/>
      <c r="K391" s="72"/>
      <c r="L391" s="72"/>
    </row>
    <row r="392" spans="3:12">
      <c r="C392" s="71"/>
      <c r="E392" s="72"/>
      <c r="F392" s="72"/>
      <c r="G392" s="72"/>
      <c r="H392" s="72"/>
      <c r="I392" s="72"/>
      <c r="J392" s="72"/>
      <c r="K392" s="72"/>
      <c r="L392" s="72"/>
    </row>
    <row r="393" spans="3:12">
      <c r="C393" s="71"/>
      <c r="E393" s="72"/>
      <c r="F393" s="72"/>
      <c r="G393" s="72"/>
      <c r="H393" s="72"/>
      <c r="I393" s="72"/>
      <c r="J393" s="72"/>
      <c r="K393" s="72"/>
      <c r="L393" s="72"/>
    </row>
    <row r="394" spans="3:12">
      <c r="C394" s="71"/>
      <c r="E394" s="72"/>
      <c r="F394" s="72"/>
      <c r="G394" s="72"/>
      <c r="H394" s="72"/>
      <c r="I394" s="72"/>
      <c r="J394" s="72"/>
      <c r="K394" s="72"/>
      <c r="L394" s="72"/>
    </row>
    <row r="395" spans="3:12">
      <c r="C395" s="71"/>
      <c r="E395" s="72"/>
      <c r="F395" s="72"/>
      <c r="G395" s="72"/>
      <c r="H395" s="72"/>
      <c r="I395" s="72"/>
      <c r="J395" s="72"/>
      <c r="K395" s="72"/>
      <c r="L395" s="72"/>
    </row>
    <row r="396" spans="3:12">
      <c r="C396" s="71"/>
      <c r="E396" s="72"/>
      <c r="F396" s="72"/>
      <c r="G396" s="72"/>
      <c r="H396" s="72"/>
      <c r="I396" s="72"/>
      <c r="J396" s="72"/>
      <c r="K396" s="72"/>
      <c r="L396" s="72"/>
    </row>
    <row r="397" spans="3:12">
      <c r="C397" s="71"/>
      <c r="E397" s="72"/>
      <c r="F397" s="72"/>
      <c r="G397" s="72"/>
      <c r="H397" s="72"/>
      <c r="I397" s="72"/>
      <c r="J397" s="72"/>
      <c r="K397" s="72"/>
      <c r="L397" s="72"/>
    </row>
    <row r="398" spans="3:12">
      <c r="C398" s="71"/>
      <c r="E398" s="72"/>
      <c r="F398" s="72"/>
      <c r="G398" s="72"/>
      <c r="H398" s="72"/>
      <c r="I398" s="72"/>
      <c r="J398" s="72"/>
      <c r="K398" s="72"/>
      <c r="L398" s="72"/>
    </row>
    <row r="399" spans="3:12">
      <c r="C399" s="71"/>
      <c r="E399" s="72"/>
      <c r="F399" s="72"/>
      <c r="G399" s="72"/>
      <c r="H399" s="72"/>
      <c r="I399" s="72"/>
      <c r="J399" s="72"/>
      <c r="K399" s="72"/>
      <c r="L399" s="72"/>
    </row>
    <row r="400" spans="3:12">
      <c r="C400" s="71"/>
      <c r="E400" s="72"/>
      <c r="F400" s="72"/>
      <c r="G400" s="72"/>
      <c r="H400" s="72"/>
      <c r="I400" s="72"/>
      <c r="J400" s="72"/>
      <c r="K400" s="72"/>
      <c r="L400" s="72"/>
    </row>
    <row r="401" spans="3:12">
      <c r="C401" s="71"/>
      <c r="E401" s="72"/>
      <c r="F401" s="72"/>
      <c r="G401" s="72"/>
      <c r="H401" s="72"/>
      <c r="I401" s="72"/>
      <c r="J401" s="72"/>
      <c r="K401" s="72"/>
      <c r="L401" s="72"/>
    </row>
    <row r="402" spans="3:12">
      <c r="C402" s="71"/>
      <c r="E402" s="72"/>
      <c r="F402" s="72"/>
      <c r="G402" s="72"/>
      <c r="H402" s="72"/>
      <c r="I402" s="72"/>
      <c r="J402" s="72"/>
      <c r="K402" s="72"/>
      <c r="L402" s="72"/>
    </row>
    <row r="403" spans="3:12">
      <c r="C403" s="71"/>
      <c r="E403" s="72"/>
      <c r="F403" s="72"/>
      <c r="G403" s="72"/>
      <c r="H403" s="72"/>
      <c r="I403" s="72"/>
      <c r="J403" s="72"/>
      <c r="K403" s="72"/>
      <c r="L403" s="72"/>
    </row>
    <row r="404" spans="3:12">
      <c r="C404" s="71"/>
      <c r="E404" s="72"/>
      <c r="F404" s="72"/>
      <c r="G404" s="72"/>
      <c r="H404" s="72"/>
      <c r="I404" s="72"/>
      <c r="J404" s="72"/>
      <c r="K404" s="72"/>
      <c r="L404" s="72"/>
    </row>
    <row r="405" spans="3:12">
      <c r="C405" s="71"/>
      <c r="E405" s="72"/>
      <c r="F405" s="72"/>
      <c r="G405" s="72"/>
      <c r="H405" s="72"/>
      <c r="I405" s="72"/>
      <c r="J405" s="72"/>
      <c r="K405" s="72"/>
      <c r="L405" s="72"/>
    </row>
    <row r="406" spans="3:12">
      <c r="C406" s="71"/>
      <c r="E406" s="72"/>
      <c r="F406" s="72"/>
      <c r="G406" s="72"/>
      <c r="H406" s="72"/>
      <c r="I406" s="72"/>
      <c r="J406" s="72"/>
      <c r="K406" s="72"/>
      <c r="L406" s="72"/>
    </row>
    <row r="407" spans="3:12">
      <c r="C407" s="71"/>
      <c r="E407" s="72"/>
      <c r="F407" s="72"/>
      <c r="G407" s="72"/>
      <c r="H407" s="72"/>
      <c r="I407" s="72"/>
      <c r="J407" s="72"/>
      <c r="K407" s="72"/>
      <c r="L407" s="72"/>
    </row>
    <row r="408" spans="3:12">
      <c r="C408" s="71"/>
      <c r="E408" s="72"/>
      <c r="F408" s="72"/>
      <c r="G408" s="72"/>
      <c r="H408" s="72"/>
      <c r="I408" s="72"/>
      <c r="J408" s="72"/>
      <c r="K408" s="72"/>
      <c r="L408" s="72"/>
    </row>
    <row r="409" spans="3:12">
      <c r="C409" s="71"/>
      <c r="E409" s="72"/>
      <c r="F409" s="72"/>
      <c r="G409" s="72"/>
      <c r="H409" s="72"/>
      <c r="I409" s="72"/>
      <c r="J409" s="72"/>
      <c r="K409" s="72"/>
      <c r="L409" s="72"/>
    </row>
    <row r="410" spans="3:12">
      <c r="C410" s="71"/>
      <c r="E410" s="72"/>
      <c r="F410" s="72"/>
      <c r="G410" s="72"/>
      <c r="H410" s="72"/>
      <c r="I410" s="72"/>
      <c r="J410" s="72"/>
      <c r="K410" s="72"/>
      <c r="L410" s="72"/>
    </row>
    <row r="411" spans="3:12">
      <c r="C411" s="71"/>
      <c r="E411" s="72"/>
      <c r="F411" s="72"/>
      <c r="G411" s="72"/>
      <c r="H411" s="72"/>
      <c r="I411" s="72"/>
      <c r="J411" s="72"/>
      <c r="K411" s="72"/>
      <c r="L411" s="72"/>
    </row>
    <row r="412" spans="3:12">
      <c r="C412" s="71"/>
      <c r="E412" s="72"/>
      <c r="F412" s="72"/>
      <c r="G412" s="72"/>
      <c r="H412" s="72"/>
      <c r="I412" s="72"/>
      <c r="J412" s="72"/>
      <c r="K412" s="72"/>
      <c r="L412" s="72"/>
    </row>
    <row r="413" spans="3:12">
      <c r="C413" s="71"/>
      <c r="E413" s="72"/>
      <c r="F413" s="72"/>
      <c r="G413" s="72"/>
      <c r="H413" s="72"/>
      <c r="I413" s="72"/>
      <c r="J413" s="72"/>
      <c r="K413" s="72"/>
      <c r="L413" s="72"/>
    </row>
    <row r="414" spans="3:12">
      <c r="C414" s="71"/>
      <c r="E414" s="72"/>
      <c r="F414" s="72"/>
      <c r="G414" s="72"/>
      <c r="H414" s="72"/>
      <c r="I414" s="72"/>
      <c r="J414" s="72"/>
      <c r="K414" s="72"/>
      <c r="L414" s="72"/>
    </row>
    <row r="415" spans="3:12">
      <c r="C415" s="71"/>
      <c r="E415" s="72"/>
      <c r="F415" s="72"/>
      <c r="G415" s="72"/>
      <c r="H415" s="72"/>
      <c r="I415" s="72"/>
      <c r="J415" s="72"/>
      <c r="K415" s="72"/>
      <c r="L415" s="72"/>
    </row>
    <row r="416" spans="3:12">
      <c r="C416" s="71"/>
      <c r="E416" s="72"/>
      <c r="F416" s="72"/>
      <c r="G416" s="72"/>
      <c r="H416" s="72"/>
      <c r="I416" s="72"/>
      <c r="J416" s="72"/>
      <c r="K416" s="72"/>
      <c r="L416" s="72"/>
    </row>
    <row r="417" spans="3:12">
      <c r="C417" s="71"/>
      <c r="E417" s="72"/>
      <c r="F417" s="72"/>
      <c r="G417" s="72"/>
      <c r="H417" s="72"/>
      <c r="I417" s="72"/>
      <c r="J417" s="72"/>
      <c r="K417" s="72"/>
      <c r="L417" s="72"/>
    </row>
    <row r="418" spans="3:12">
      <c r="C418" s="71"/>
      <c r="E418" s="72"/>
      <c r="F418" s="72"/>
      <c r="G418" s="72"/>
      <c r="H418" s="72"/>
      <c r="I418" s="72"/>
      <c r="J418" s="72"/>
      <c r="K418" s="72"/>
      <c r="L418" s="72"/>
    </row>
    <row r="419" spans="3:12">
      <c r="C419" s="71"/>
      <c r="E419" s="72"/>
      <c r="F419" s="72"/>
      <c r="G419" s="72"/>
      <c r="H419" s="72"/>
      <c r="I419" s="72"/>
      <c r="J419" s="72"/>
      <c r="K419" s="72"/>
      <c r="L419" s="72"/>
    </row>
    <row r="420" spans="3:12">
      <c r="C420" s="71"/>
      <c r="E420" s="72"/>
      <c r="F420" s="72"/>
      <c r="G420" s="72"/>
      <c r="H420" s="72"/>
      <c r="I420" s="72"/>
      <c r="J420" s="72"/>
      <c r="K420" s="72"/>
      <c r="L420" s="72"/>
    </row>
    <row r="421" spans="3:12">
      <c r="C421" s="71"/>
      <c r="E421" s="72"/>
      <c r="F421" s="72"/>
      <c r="G421" s="72"/>
      <c r="H421" s="72"/>
      <c r="I421" s="72"/>
      <c r="J421" s="72"/>
      <c r="K421" s="72"/>
      <c r="L421" s="72"/>
    </row>
    <row r="422" spans="3:12">
      <c r="C422" s="71"/>
      <c r="E422" s="72"/>
      <c r="F422" s="72"/>
      <c r="G422" s="72"/>
      <c r="H422" s="72"/>
      <c r="I422" s="72"/>
      <c r="J422" s="72"/>
      <c r="K422" s="72"/>
      <c r="L422" s="72"/>
    </row>
    <row r="423" spans="3:12">
      <c r="C423" s="71"/>
      <c r="E423" s="72"/>
      <c r="F423" s="72"/>
      <c r="G423" s="72"/>
      <c r="H423" s="72"/>
      <c r="I423" s="72"/>
      <c r="J423" s="72"/>
      <c r="K423" s="72"/>
      <c r="L423" s="72"/>
    </row>
    <row r="424" spans="3:12">
      <c r="C424" s="71"/>
      <c r="E424" s="72"/>
      <c r="F424" s="72"/>
      <c r="G424" s="72"/>
      <c r="H424" s="72"/>
      <c r="I424" s="72"/>
      <c r="J424" s="72"/>
      <c r="K424" s="72"/>
      <c r="L424" s="72"/>
    </row>
    <row r="425" spans="3:12">
      <c r="C425" s="71"/>
      <c r="E425" s="72"/>
      <c r="F425" s="72"/>
      <c r="G425" s="72"/>
      <c r="H425" s="72"/>
      <c r="I425" s="72"/>
      <c r="J425" s="72"/>
      <c r="K425" s="72"/>
      <c r="L425" s="72"/>
    </row>
    <row r="426" spans="3:12">
      <c r="C426" s="71"/>
      <c r="E426" s="72"/>
      <c r="F426" s="72"/>
      <c r="G426" s="72"/>
      <c r="H426" s="72"/>
      <c r="I426" s="72"/>
      <c r="J426" s="72"/>
      <c r="K426" s="72"/>
      <c r="L426" s="72"/>
    </row>
    <row r="427" spans="3:12">
      <c r="C427" s="71"/>
      <c r="E427" s="72"/>
      <c r="F427" s="72"/>
      <c r="G427" s="72"/>
      <c r="H427" s="72"/>
      <c r="I427" s="72"/>
      <c r="J427" s="72"/>
      <c r="K427" s="72"/>
      <c r="L427" s="72"/>
    </row>
    <row r="428" spans="3:12">
      <c r="C428" s="71"/>
      <c r="E428" s="72"/>
      <c r="F428" s="72"/>
      <c r="G428" s="72"/>
      <c r="H428" s="72"/>
      <c r="I428" s="72"/>
      <c r="J428" s="72"/>
      <c r="K428" s="72"/>
      <c r="L428" s="72"/>
    </row>
    <row r="429" spans="3:12">
      <c r="C429" s="71"/>
      <c r="E429" s="72"/>
      <c r="F429" s="72"/>
      <c r="G429" s="72"/>
      <c r="H429" s="72"/>
      <c r="I429" s="72"/>
      <c r="J429" s="72"/>
      <c r="K429" s="72"/>
      <c r="L429" s="72"/>
    </row>
    <row r="430" spans="3:12">
      <c r="C430" s="71"/>
      <c r="E430" s="72"/>
      <c r="F430" s="72"/>
      <c r="G430" s="72"/>
      <c r="H430" s="72"/>
      <c r="I430" s="72"/>
      <c r="J430" s="72"/>
      <c r="K430" s="72"/>
      <c r="L430" s="72"/>
    </row>
    <row r="431" spans="3:12">
      <c r="C431" s="71"/>
      <c r="E431" s="72"/>
      <c r="F431" s="72"/>
      <c r="G431" s="72"/>
      <c r="H431" s="72"/>
      <c r="I431" s="72"/>
      <c r="J431" s="72"/>
      <c r="K431" s="72"/>
      <c r="L431" s="72"/>
    </row>
    <row r="432" spans="3:12">
      <c r="C432" s="71"/>
      <c r="E432" s="72"/>
      <c r="F432" s="72"/>
      <c r="G432" s="72"/>
      <c r="H432" s="72"/>
      <c r="I432" s="72"/>
      <c r="J432" s="72"/>
      <c r="K432" s="72"/>
      <c r="L432" s="72"/>
    </row>
    <row r="433" spans="3:12">
      <c r="C433" s="71"/>
      <c r="E433" s="72"/>
      <c r="F433" s="72"/>
      <c r="G433" s="72"/>
      <c r="H433" s="72"/>
      <c r="I433" s="72"/>
      <c r="J433" s="72"/>
      <c r="K433" s="72"/>
      <c r="L433" s="72"/>
    </row>
    <row r="434" spans="3:12">
      <c r="C434" s="71"/>
      <c r="E434" s="72"/>
      <c r="F434" s="72"/>
      <c r="G434" s="72"/>
      <c r="H434" s="72"/>
      <c r="I434" s="72"/>
      <c r="J434" s="72"/>
      <c r="K434" s="72"/>
      <c r="L434" s="72"/>
    </row>
    <row r="435" spans="3:12">
      <c r="C435" s="71"/>
      <c r="E435" s="72"/>
      <c r="F435" s="72"/>
      <c r="G435" s="72"/>
      <c r="H435" s="72"/>
      <c r="I435" s="72"/>
      <c r="J435" s="72"/>
      <c r="K435" s="72"/>
      <c r="L435" s="72"/>
    </row>
    <row r="436" spans="3:12">
      <c r="C436" s="71"/>
      <c r="E436" s="72"/>
      <c r="F436" s="72"/>
      <c r="G436" s="72"/>
      <c r="H436" s="72"/>
      <c r="I436" s="72"/>
      <c r="J436" s="72"/>
      <c r="K436" s="72"/>
      <c r="L436" s="72"/>
    </row>
    <row r="437" spans="3:12">
      <c r="C437" s="71"/>
      <c r="E437" s="72"/>
      <c r="F437" s="72"/>
      <c r="G437" s="72"/>
      <c r="H437" s="72"/>
      <c r="I437" s="72"/>
      <c r="J437" s="72"/>
      <c r="K437" s="72"/>
      <c r="L437" s="72"/>
    </row>
    <row r="438" spans="3:12">
      <c r="C438" s="71"/>
      <c r="E438" s="72"/>
      <c r="F438" s="72"/>
      <c r="G438" s="72"/>
      <c r="H438" s="72"/>
      <c r="I438" s="72"/>
      <c r="J438" s="72"/>
      <c r="K438" s="72"/>
      <c r="L438" s="72"/>
    </row>
    <row r="439" spans="3:12">
      <c r="C439" s="71"/>
      <c r="E439" s="72"/>
      <c r="F439" s="72"/>
      <c r="G439" s="72"/>
      <c r="H439" s="72"/>
      <c r="I439" s="72"/>
      <c r="J439" s="72"/>
      <c r="K439" s="72"/>
      <c r="L439" s="72"/>
    </row>
    <row r="440" spans="3:12">
      <c r="C440" s="71"/>
      <c r="E440" s="72"/>
      <c r="F440" s="72"/>
      <c r="G440" s="72"/>
      <c r="H440" s="72"/>
      <c r="I440" s="72"/>
      <c r="J440" s="72"/>
      <c r="K440" s="72"/>
      <c r="L440" s="72"/>
    </row>
    <row r="441" spans="3:12">
      <c r="C441" s="71"/>
      <c r="E441" s="72"/>
      <c r="F441" s="72"/>
      <c r="G441" s="72"/>
      <c r="H441" s="72"/>
      <c r="I441" s="72"/>
      <c r="J441" s="72"/>
      <c r="K441" s="72"/>
      <c r="L441" s="72"/>
    </row>
    <row r="442" spans="3:12">
      <c r="C442" s="71"/>
      <c r="E442" s="72"/>
      <c r="F442" s="72"/>
      <c r="G442" s="72"/>
      <c r="H442" s="72"/>
      <c r="I442" s="72"/>
      <c r="J442" s="72"/>
      <c r="K442" s="72"/>
      <c r="L442" s="72"/>
    </row>
    <row r="443" spans="3:12">
      <c r="C443" s="71"/>
      <c r="E443" s="72"/>
      <c r="F443" s="72"/>
      <c r="G443" s="72"/>
      <c r="H443" s="72"/>
      <c r="I443" s="72"/>
      <c r="J443" s="72"/>
      <c r="K443" s="72"/>
      <c r="L443" s="72"/>
    </row>
    <row r="444" spans="3:12">
      <c r="C444" s="71"/>
      <c r="E444" s="72"/>
      <c r="F444" s="72"/>
      <c r="G444" s="72"/>
      <c r="H444" s="72"/>
      <c r="I444" s="72"/>
      <c r="J444" s="72"/>
      <c r="K444" s="72"/>
      <c r="L444" s="72"/>
    </row>
    <row r="445" spans="3:12">
      <c r="C445" s="71"/>
      <c r="E445" s="72"/>
      <c r="F445" s="72"/>
      <c r="G445" s="72"/>
      <c r="H445" s="72"/>
      <c r="I445" s="72"/>
      <c r="J445" s="72"/>
      <c r="K445" s="72"/>
      <c r="L445" s="72"/>
    </row>
    <row r="446" spans="3:12">
      <c r="C446" s="71"/>
      <c r="E446" s="72"/>
      <c r="F446" s="72"/>
      <c r="G446" s="72"/>
      <c r="H446" s="72"/>
      <c r="I446" s="72"/>
      <c r="J446" s="72"/>
      <c r="K446" s="72"/>
      <c r="L446" s="72"/>
    </row>
    <row r="447" spans="3:12">
      <c r="C447" s="71"/>
      <c r="E447" s="72"/>
      <c r="F447" s="72"/>
      <c r="G447" s="72"/>
      <c r="H447" s="72"/>
      <c r="I447" s="72"/>
      <c r="J447" s="72"/>
      <c r="K447" s="72"/>
      <c r="L447" s="72"/>
    </row>
    <row r="448" spans="3:12">
      <c r="C448" s="71"/>
      <c r="E448" s="72"/>
      <c r="F448" s="72"/>
      <c r="G448" s="72"/>
      <c r="H448" s="72"/>
      <c r="I448" s="72"/>
      <c r="J448" s="72"/>
      <c r="K448" s="72"/>
      <c r="L448" s="72"/>
    </row>
    <row r="449" spans="3:12">
      <c r="C449" s="71"/>
      <c r="E449" s="72"/>
      <c r="F449" s="72"/>
      <c r="G449" s="72"/>
      <c r="H449" s="72"/>
      <c r="I449" s="72"/>
      <c r="J449" s="72"/>
      <c r="K449" s="72"/>
      <c r="L449" s="72"/>
    </row>
    <row r="450" spans="3:12">
      <c r="C450" s="71"/>
      <c r="E450" s="72"/>
      <c r="F450" s="72"/>
      <c r="G450" s="72"/>
      <c r="H450" s="72"/>
      <c r="I450" s="72"/>
      <c r="J450" s="72"/>
      <c r="K450" s="72"/>
      <c r="L450" s="72"/>
    </row>
    <row r="451" spans="3:12">
      <c r="C451" s="71"/>
      <c r="E451" s="72"/>
      <c r="F451" s="72"/>
      <c r="G451" s="72"/>
      <c r="H451" s="72"/>
      <c r="I451" s="72"/>
      <c r="J451" s="72"/>
      <c r="K451" s="72"/>
      <c r="L451" s="72"/>
    </row>
    <row r="452" spans="3:12">
      <c r="C452" s="71"/>
      <c r="E452" s="72"/>
      <c r="F452" s="72"/>
      <c r="G452" s="72"/>
      <c r="H452" s="72"/>
      <c r="I452" s="72"/>
      <c r="J452" s="72"/>
      <c r="K452" s="72"/>
      <c r="L452" s="72"/>
    </row>
    <row r="453" spans="3:12">
      <c r="C453" s="71"/>
      <c r="E453" s="72"/>
      <c r="F453" s="72"/>
      <c r="G453" s="72"/>
      <c r="H453" s="72"/>
      <c r="I453" s="72"/>
      <c r="J453" s="72"/>
      <c r="K453" s="72"/>
      <c r="L453" s="72"/>
    </row>
    <row r="454" spans="3:12">
      <c r="C454" s="71"/>
      <c r="E454" s="72"/>
      <c r="F454" s="72"/>
      <c r="G454" s="72"/>
      <c r="H454" s="72"/>
      <c r="I454" s="72"/>
      <c r="J454" s="72"/>
      <c r="K454" s="72"/>
      <c r="L454" s="72"/>
    </row>
    <row r="455" spans="3:12">
      <c r="C455" s="71"/>
      <c r="E455" s="72"/>
      <c r="F455" s="72"/>
      <c r="G455" s="72"/>
      <c r="H455" s="72"/>
      <c r="I455" s="72"/>
      <c r="J455" s="72"/>
      <c r="K455" s="72"/>
      <c r="L455" s="72"/>
    </row>
    <row r="456" spans="3:12">
      <c r="C456" s="71"/>
      <c r="E456" s="72"/>
      <c r="F456" s="72"/>
      <c r="G456" s="72"/>
      <c r="H456" s="72"/>
      <c r="I456" s="72"/>
      <c r="J456" s="72"/>
      <c r="K456" s="72"/>
      <c r="L456" s="72"/>
    </row>
    <row r="457" spans="3:12">
      <c r="C457" s="71"/>
      <c r="E457" s="72"/>
      <c r="F457" s="72"/>
      <c r="G457" s="72"/>
      <c r="H457" s="72"/>
      <c r="I457" s="72"/>
      <c r="J457" s="72"/>
      <c r="K457" s="72"/>
      <c r="L457" s="72"/>
    </row>
    <row r="458" spans="3:12">
      <c r="C458" s="71"/>
      <c r="E458" s="72"/>
      <c r="F458" s="72"/>
      <c r="G458" s="72"/>
      <c r="H458" s="72"/>
      <c r="I458" s="72"/>
      <c r="J458" s="72"/>
      <c r="K458" s="72"/>
      <c r="L458" s="72"/>
    </row>
    <row r="459" spans="3:12">
      <c r="C459" s="71"/>
      <c r="E459" s="72"/>
      <c r="F459" s="72"/>
      <c r="G459" s="72"/>
      <c r="H459" s="72"/>
      <c r="I459" s="72"/>
      <c r="J459" s="72"/>
      <c r="K459" s="72"/>
      <c r="L459" s="72"/>
    </row>
    <row r="460" spans="3:12">
      <c r="C460" s="71"/>
      <c r="E460" s="72"/>
      <c r="F460" s="72"/>
      <c r="G460" s="72"/>
      <c r="H460" s="72"/>
      <c r="I460" s="72"/>
      <c r="J460" s="72"/>
      <c r="K460" s="72"/>
      <c r="L460" s="72"/>
    </row>
    <row r="461" spans="3:12">
      <c r="C461" s="71"/>
      <c r="E461" s="72"/>
      <c r="F461" s="72"/>
      <c r="G461" s="72"/>
      <c r="H461" s="72"/>
      <c r="I461" s="72"/>
      <c r="J461" s="72"/>
      <c r="K461" s="72"/>
      <c r="L461" s="72"/>
    </row>
    <row r="462" spans="3:12">
      <c r="C462" s="71"/>
      <c r="E462" s="72"/>
      <c r="F462" s="72"/>
      <c r="G462" s="72"/>
      <c r="H462" s="72"/>
      <c r="I462" s="72"/>
      <c r="J462" s="72"/>
      <c r="K462" s="72"/>
      <c r="L462" s="72"/>
    </row>
    <row r="463" spans="3:12">
      <c r="C463" s="71"/>
      <c r="E463" s="72"/>
      <c r="F463" s="72"/>
      <c r="G463" s="72"/>
      <c r="H463" s="72"/>
      <c r="I463" s="72"/>
      <c r="J463" s="72"/>
      <c r="K463" s="72"/>
      <c r="L463" s="72"/>
    </row>
    <row r="464" spans="3:12">
      <c r="C464" s="71"/>
      <c r="E464" s="72"/>
      <c r="F464" s="72"/>
      <c r="G464" s="72"/>
      <c r="H464" s="72"/>
      <c r="I464" s="72"/>
      <c r="J464" s="72"/>
      <c r="K464" s="72"/>
      <c r="L464" s="72"/>
    </row>
    <row r="465" spans="3:12">
      <c r="C465" s="71"/>
      <c r="E465" s="72"/>
      <c r="F465" s="72"/>
      <c r="G465" s="72"/>
      <c r="H465" s="72"/>
      <c r="I465" s="72"/>
      <c r="J465" s="72"/>
      <c r="K465" s="72"/>
      <c r="L465" s="72"/>
    </row>
    <row r="466" spans="3:12">
      <c r="C466" s="71"/>
      <c r="E466" s="72"/>
      <c r="F466" s="72"/>
      <c r="G466" s="72"/>
      <c r="H466" s="72"/>
      <c r="I466" s="72"/>
      <c r="J466" s="72"/>
      <c r="K466" s="72"/>
      <c r="L466" s="72"/>
    </row>
    <row r="467" spans="3:12">
      <c r="C467" s="71"/>
      <c r="E467" s="72"/>
      <c r="F467" s="72"/>
      <c r="G467" s="72"/>
      <c r="H467" s="72"/>
      <c r="I467" s="72"/>
      <c r="J467" s="72"/>
      <c r="K467" s="72"/>
      <c r="L467" s="72"/>
    </row>
    <row r="468" spans="3:12">
      <c r="C468" s="71"/>
      <c r="E468" s="72"/>
      <c r="F468" s="72"/>
      <c r="G468" s="72"/>
      <c r="H468" s="72"/>
      <c r="I468" s="72"/>
      <c r="J468" s="72"/>
      <c r="K468" s="72"/>
      <c r="L468" s="72"/>
    </row>
    <row r="469" spans="3:12">
      <c r="C469" s="71"/>
      <c r="E469" s="72"/>
      <c r="F469" s="72"/>
      <c r="G469" s="72"/>
      <c r="H469" s="72"/>
      <c r="I469" s="72"/>
      <c r="J469" s="72"/>
      <c r="K469" s="72"/>
      <c r="L469" s="72"/>
    </row>
    <row r="470" spans="3:12">
      <c r="C470" s="71"/>
      <c r="E470" s="72"/>
      <c r="F470" s="72"/>
      <c r="G470" s="72"/>
      <c r="H470" s="72"/>
      <c r="I470" s="72"/>
      <c r="J470" s="72"/>
      <c r="K470" s="72"/>
      <c r="L470" s="72"/>
    </row>
    <row r="471" spans="3:12">
      <c r="C471" s="71"/>
      <c r="E471" s="72"/>
      <c r="F471" s="72"/>
      <c r="G471" s="72"/>
      <c r="H471" s="72"/>
      <c r="I471" s="72"/>
      <c r="J471" s="72"/>
      <c r="K471" s="72"/>
      <c r="L471" s="72"/>
    </row>
    <row r="472" spans="3:12">
      <c r="C472" s="71"/>
      <c r="E472" s="72"/>
      <c r="F472" s="72"/>
      <c r="G472" s="72"/>
      <c r="H472" s="72"/>
      <c r="I472" s="72"/>
      <c r="J472" s="72"/>
      <c r="K472" s="72"/>
      <c r="L472" s="72"/>
    </row>
    <row r="473" spans="3:12">
      <c r="C473" s="71"/>
      <c r="E473" s="72"/>
      <c r="F473" s="72"/>
      <c r="G473" s="72"/>
      <c r="H473" s="72"/>
      <c r="I473" s="72"/>
      <c r="J473" s="72"/>
      <c r="K473" s="72"/>
      <c r="L473" s="72"/>
    </row>
    <row r="474" spans="3:12">
      <c r="C474" s="71"/>
      <c r="E474" s="72"/>
      <c r="F474" s="72"/>
      <c r="G474" s="72"/>
      <c r="H474" s="72"/>
      <c r="I474" s="72"/>
      <c r="J474" s="72"/>
      <c r="K474" s="72"/>
      <c r="L474" s="72"/>
    </row>
    <row r="475" spans="3:12">
      <c r="C475" s="71"/>
      <c r="E475" s="72"/>
      <c r="F475" s="72"/>
      <c r="G475" s="72"/>
      <c r="H475" s="72"/>
      <c r="I475" s="72"/>
      <c r="J475" s="72"/>
      <c r="K475" s="72"/>
      <c r="L475" s="72"/>
    </row>
    <row r="476" spans="3:12">
      <c r="C476" s="71"/>
      <c r="E476" s="72"/>
      <c r="F476" s="72"/>
      <c r="G476" s="72"/>
      <c r="H476" s="72"/>
      <c r="I476" s="72"/>
      <c r="J476" s="72"/>
      <c r="K476" s="72"/>
      <c r="L476" s="72"/>
    </row>
    <row r="477" spans="3:12">
      <c r="C477" s="71"/>
      <c r="E477" s="72"/>
      <c r="F477" s="72"/>
      <c r="G477" s="72"/>
      <c r="H477" s="72"/>
      <c r="I477" s="72"/>
      <c r="J477" s="72"/>
      <c r="K477" s="72"/>
      <c r="L477" s="72"/>
    </row>
    <row r="478" spans="3:12">
      <c r="C478" s="71"/>
      <c r="E478" s="72"/>
      <c r="F478" s="72"/>
      <c r="G478" s="72"/>
      <c r="H478" s="72"/>
      <c r="I478" s="72"/>
      <c r="J478" s="72"/>
      <c r="K478" s="72"/>
      <c r="L478" s="72"/>
    </row>
    <row r="479" spans="3:12">
      <c r="C479" s="71"/>
      <c r="E479" s="72"/>
      <c r="F479" s="72"/>
      <c r="G479" s="72"/>
      <c r="H479" s="72"/>
      <c r="I479" s="72"/>
      <c r="J479" s="72"/>
      <c r="K479" s="72"/>
      <c r="L479" s="72"/>
    </row>
    <row r="480" spans="3:12">
      <c r="C480" s="71"/>
      <c r="E480" s="72"/>
      <c r="F480" s="72"/>
      <c r="G480" s="72"/>
      <c r="H480" s="72"/>
      <c r="I480" s="72"/>
      <c r="J480" s="72"/>
      <c r="K480" s="72"/>
      <c r="L480" s="72"/>
    </row>
    <row r="481" spans="3:12">
      <c r="C481" s="71"/>
      <c r="E481" s="72"/>
      <c r="F481" s="72"/>
      <c r="G481" s="72"/>
      <c r="H481" s="72"/>
      <c r="I481" s="72"/>
      <c r="J481" s="72"/>
      <c r="K481" s="72"/>
      <c r="L481" s="72"/>
    </row>
    <row r="482" spans="3:12">
      <c r="C482" s="71"/>
      <c r="E482" s="72"/>
      <c r="F482" s="72"/>
      <c r="G482" s="72"/>
      <c r="H482" s="72"/>
      <c r="I482" s="72"/>
      <c r="J482" s="72"/>
      <c r="K482" s="72"/>
      <c r="L482" s="72"/>
    </row>
    <row r="483" spans="3:12">
      <c r="C483" s="71"/>
      <c r="E483" s="72"/>
      <c r="F483" s="72"/>
      <c r="G483" s="72"/>
      <c r="H483" s="72"/>
      <c r="I483" s="72"/>
      <c r="J483" s="72"/>
      <c r="K483" s="72"/>
      <c r="L483" s="72"/>
    </row>
    <row r="484" spans="3:12">
      <c r="C484" s="71"/>
      <c r="E484" s="72"/>
      <c r="F484" s="72"/>
      <c r="G484" s="72"/>
      <c r="H484" s="72"/>
      <c r="I484" s="72"/>
      <c r="J484" s="72"/>
      <c r="K484" s="72"/>
      <c r="L484" s="72"/>
    </row>
    <row r="485" spans="3:12">
      <c r="C485" s="71"/>
      <c r="E485" s="72"/>
      <c r="F485" s="72"/>
      <c r="G485" s="72"/>
      <c r="H485" s="72"/>
      <c r="I485" s="72"/>
      <c r="J485" s="72"/>
      <c r="K485" s="72"/>
      <c r="L485" s="72"/>
    </row>
    <row r="486" spans="3:12">
      <c r="C486" s="71"/>
      <c r="E486" s="72"/>
      <c r="F486" s="72"/>
      <c r="G486" s="72"/>
      <c r="H486" s="72"/>
      <c r="I486" s="72"/>
      <c r="J486" s="72"/>
      <c r="K486" s="72"/>
      <c r="L486" s="72"/>
    </row>
    <row r="487" spans="3:12">
      <c r="C487" s="71"/>
      <c r="E487" s="72"/>
      <c r="F487" s="72"/>
      <c r="G487" s="72"/>
      <c r="H487" s="72"/>
      <c r="I487" s="72"/>
      <c r="J487" s="72"/>
      <c r="K487" s="72"/>
      <c r="L487" s="72"/>
    </row>
    <row r="488" spans="3:12">
      <c r="C488" s="71"/>
      <c r="E488" s="72"/>
      <c r="F488" s="72"/>
      <c r="G488" s="72"/>
      <c r="H488" s="72"/>
      <c r="I488" s="72"/>
      <c r="J488" s="72"/>
      <c r="K488" s="72"/>
      <c r="L488" s="72"/>
    </row>
    <row r="489" spans="3:12">
      <c r="C489" s="71"/>
      <c r="E489" s="72"/>
      <c r="F489" s="72"/>
      <c r="G489" s="72"/>
      <c r="H489" s="72"/>
      <c r="I489" s="72"/>
      <c r="J489" s="72"/>
      <c r="K489" s="72"/>
      <c r="L489" s="72"/>
    </row>
    <row r="490" spans="3:12">
      <c r="C490" s="71"/>
      <c r="E490" s="72"/>
      <c r="F490" s="72"/>
      <c r="G490" s="72"/>
      <c r="H490" s="72"/>
      <c r="I490" s="72"/>
      <c r="J490" s="72"/>
      <c r="K490" s="72"/>
      <c r="L490" s="72"/>
    </row>
    <row r="491" spans="3:12">
      <c r="C491" s="71"/>
      <c r="E491" s="72"/>
      <c r="F491" s="72"/>
      <c r="G491" s="72"/>
      <c r="H491" s="72"/>
      <c r="I491" s="72"/>
      <c r="J491" s="72"/>
      <c r="K491" s="72"/>
      <c r="L491" s="72"/>
    </row>
    <row r="492" spans="3:12">
      <c r="C492" s="71"/>
      <c r="E492" s="72"/>
      <c r="F492" s="72"/>
      <c r="G492" s="72"/>
      <c r="H492" s="72"/>
      <c r="I492" s="72"/>
      <c r="J492" s="72"/>
      <c r="K492" s="72"/>
      <c r="L492" s="72"/>
    </row>
    <row r="493" spans="3:12">
      <c r="C493" s="71"/>
      <c r="E493" s="72"/>
      <c r="F493" s="72"/>
      <c r="G493" s="72"/>
      <c r="H493" s="72"/>
      <c r="I493" s="72"/>
      <c r="J493" s="72"/>
      <c r="K493" s="72"/>
      <c r="L493" s="72"/>
    </row>
    <row r="494" spans="3:12">
      <c r="C494" s="71"/>
      <c r="E494" s="72"/>
      <c r="F494" s="72"/>
      <c r="G494" s="72"/>
      <c r="H494" s="72"/>
      <c r="I494" s="72"/>
      <c r="J494" s="72"/>
      <c r="K494" s="72"/>
      <c r="L494" s="72"/>
    </row>
    <row r="495" spans="3:12">
      <c r="C495" s="71"/>
      <c r="E495" s="72"/>
      <c r="F495" s="72"/>
      <c r="G495" s="72"/>
      <c r="H495" s="72"/>
      <c r="I495" s="72"/>
      <c r="J495" s="72"/>
      <c r="K495" s="72"/>
      <c r="L495" s="72"/>
    </row>
    <row r="496" spans="3:12">
      <c r="C496" s="71"/>
      <c r="E496" s="72"/>
      <c r="F496" s="72"/>
      <c r="G496" s="72"/>
      <c r="H496" s="72"/>
      <c r="I496" s="72"/>
      <c r="J496" s="72"/>
      <c r="K496" s="72"/>
      <c r="L496" s="72"/>
    </row>
    <row r="497" spans="3:12">
      <c r="C497" s="71"/>
      <c r="E497" s="72"/>
      <c r="F497" s="72"/>
      <c r="G497" s="72"/>
      <c r="H497" s="72"/>
      <c r="I497" s="72"/>
      <c r="J497" s="72"/>
      <c r="K497" s="72"/>
      <c r="L497" s="72"/>
    </row>
    <row r="498" spans="3:12">
      <c r="C498" s="71"/>
      <c r="E498" s="72"/>
      <c r="F498" s="72"/>
      <c r="G498" s="72"/>
      <c r="H498" s="72"/>
      <c r="I498" s="72"/>
      <c r="J498" s="72"/>
      <c r="K498" s="72"/>
      <c r="L498" s="72"/>
    </row>
    <row r="499" spans="3:12">
      <c r="C499" s="71"/>
      <c r="E499" s="72"/>
      <c r="F499" s="72"/>
      <c r="G499" s="72"/>
      <c r="H499" s="72"/>
      <c r="I499" s="72"/>
      <c r="J499" s="72"/>
      <c r="K499" s="72"/>
      <c r="L499" s="72"/>
    </row>
    <row r="500" spans="3:12">
      <c r="C500" s="71"/>
      <c r="E500" s="72"/>
      <c r="F500" s="72"/>
      <c r="G500" s="72"/>
      <c r="H500" s="72"/>
      <c r="I500" s="72"/>
      <c r="J500" s="72"/>
      <c r="K500" s="72"/>
      <c r="L500" s="72"/>
    </row>
    <row r="501" spans="3:12">
      <c r="C501" s="71"/>
      <c r="E501" s="72"/>
      <c r="F501" s="72"/>
      <c r="G501" s="72"/>
      <c r="H501" s="72"/>
      <c r="I501" s="72"/>
      <c r="J501" s="72"/>
      <c r="K501" s="72"/>
      <c r="L501" s="72"/>
    </row>
    <row r="502" spans="3:12">
      <c r="C502" s="71"/>
      <c r="E502" s="72"/>
      <c r="F502" s="72"/>
      <c r="G502" s="72"/>
      <c r="H502" s="72"/>
      <c r="I502" s="72"/>
      <c r="J502" s="72"/>
      <c r="K502" s="72"/>
      <c r="L502" s="72"/>
    </row>
    <row r="503" spans="3:12">
      <c r="C503" s="71"/>
      <c r="E503" s="72"/>
      <c r="F503" s="72"/>
      <c r="G503" s="72"/>
      <c r="H503" s="72"/>
      <c r="I503" s="72"/>
      <c r="J503" s="72"/>
      <c r="K503" s="72"/>
      <c r="L503" s="72"/>
    </row>
    <row r="504" spans="3:12">
      <c r="C504" s="71"/>
      <c r="E504" s="72"/>
      <c r="F504" s="72"/>
      <c r="G504" s="72"/>
      <c r="H504" s="72"/>
      <c r="I504" s="72"/>
      <c r="J504" s="72"/>
      <c r="K504" s="72"/>
      <c r="L504" s="72"/>
    </row>
    <row r="505" spans="3:12">
      <c r="C505" s="71"/>
      <c r="E505" s="72"/>
      <c r="F505" s="72"/>
      <c r="G505" s="72"/>
      <c r="H505" s="72"/>
      <c r="I505" s="72"/>
      <c r="J505" s="72"/>
      <c r="K505" s="72"/>
      <c r="L505" s="72"/>
    </row>
    <row r="506" spans="3:12">
      <c r="C506" s="71"/>
      <c r="E506" s="72"/>
      <c r="F506" s="72"/>
      <c r="G506" s="72"/>
      <c r="H506" s="72"/>
      <c r="I506" s="72"/>
      <c r="J506" s="72"/>
      <c r="K506" s="72"/>
      <c r="L506" s="72"/>
    </row>
    <row r="507" spans="3:12">
      <c r="C507" s="71"/>
      <c r="E507" s="72"/>
      <c r="F507" s="72"/>
      <c r="G507" s="72"/>
      <c r="H507" s="72"/>
      <c r="I507" s="72"/>
      <c r="J507" s="72"/>
      <c r="K507" s="72"/>
      <c r="L507" s="72"/>
    </row>
    <row r="508" spans="3:12">
      <c r="C508" s="71"/>
      <c r="E508" s="72"/>
      <c r="F508" s="72"/>
      <c r="G508" s="72"/>
      <c r="H508" s="72"/>
      <c r="I508" s="72"/>
      <c r="J508" s="72"/>
      <c r="K508" s="72"/>
      <c r="L508" s="72"/>
    </row>
    <row r="509" spans="3:12">
      <c r="C509" s="71"/>
      <c r="E509" s="72"/>
      <c r="F509" s="72"/>
      <c r="G509" s="72"/>
      <c r="H509" s="72"/>
      <c r="I509" s="72"/>
      <c r="J509" s="72"/>
      <c r="K509" s="72"/>
      <c r="L509" s="72"/>
    </row>
    <row r="510" spans="3:12">
      <c r="C510" s="71"/>
      <c r="E510" s="72"/>
      <c r="F510" s="72"/>
      <c r="G510" s="72"/>
      <c r="H510" s="72"/>
      <c r="I510" s="72"/>
      <c r="J510" s="72"/>
      <c r="K510" s="72"/>
      <c r="L510" s="72"/>
    </row>
    <row r="511" spans="3:12">
      <c r="C511" s="71"/>
      <c r="E511" s="72"/>
      <c r="F511" s="72"/>
      <c r="G511" s="72"/>
      <c r="H511" s="72"/>
      <c r="I511" s="72"/>
      <c r="J511" s="72"/>
      <c r="K511" s="72"/>
      <c r="L511" s="72"/>
    </row>
    <row r="512" spans="3:12">
      <c r="C512" s="71"/>
      <c r="E512" s="72"/>
      <c r="F512" s="72"/>
      <c r="G512" s="72"/>
      <c r="H512" s="72"/>
      <c r="I512" s="72"/>
      <c r="J512" s="72"/>
      <c r="K512" s="72"/>
      <c r="L512" s="72"/>
    </row>
    <row r="513" spans="3:12">
      <c r="C513" s="71"/>
      <c r="E513" s="72"/>
      <c r="F513" s="72"/>
      <c r="G513" s="72"/>
      <c r="H513" s="72"/>
      <c r="I513" s="72"/>
      <c r="J513" s="72"/>
      <c r="K513" s="72"/>
      <c r="L513" s="72"/>
    </row>
    <row r="514" spans="3:12">
      <c r="C514" s="71"/>
      <c r="E514" s="72"/>
      <c r="F514" s="72"/>
      <c r="G514" s="72"/>
      <c r="H514" s="72"/>
      <c r="I514" s="72"/>
      <c r="J514" s="72"/>
      <c r="K514" s="72"/>
      <c r="L514" s="72"/>
    </row>
    <row r="515" spans="3:12">
      <c r="C515" s="71"/>
      <c r="E515" s="72"/>
      <c r="F515" s="72"/>
      <c r="G515" s="72"/>
      <c r="H515" s="72"/>
      <c r="I515" s="72"/>
      <c r="J515" s="72"/>
      <c r="K515" s="72"/>
      <c r="L515" s="72"/>
    </row>
    <row r="516" spans="3:12">
      <c r="C516" s="71"/>
      <c r="E516" s="72"/>
      <c r="F516" s="72"/>
      <c r="G516" s="72"/>
      <c r="H516" s="72"/>
      <c r="I516" s="72"/>
      <c r="J516" s="72"/>
      <c r="K516" s="72"/>
      <c r="L516" s="72"/>
    </row>
    <row r="517" spans="3:12">
      <c r="C517" s="71"/>
      <c r="E517" s="72"/>
      <c r="F517" s="72"/>
      <c r="G517" s="72"/>
      <c r="H517" s="72"/>
      <c r="I517" s="72"/>
      <c r="J517" s="72"/>
      <c r="K517" s="72"/>
      <c r="L517" s="72"/>
    </row>
    <row r="518" spans="3:12">
      <c r="C518" s="71"/>
      <c r="E518" s="72"/>
      <c r="F518" s="72"/>
      <c r="G518" s="72"/>
      <c r="H518" s="72"/>
      <c r="I518" s="72"/>
      <c r="J518" s="72"/>
      <c r="K518" s="72"/>
      <c r="L518" s="72"/>
    </row>
    <row r="519" spans="3:12">
      <c r="C519" s="71"/>
      <c r="E519" s="72"/>
      <c r="F519" s="72"/>
      <c r="G519" s="72"/>
      <c r="H519" s="72"/>
      <c r="I519" s="72"/>
      <c r="J519" s="72"/>
      <c r="K519" s="72"/>
      <c r="L519" s="72"/>
    </row>
    <row r="520" spans="3:12">
      <c r="C520" s="71"/>
      <c r="E520" s="72"/>
      <c r="F520" s="72"/>
      <c r="G520" s="72"/>
      <c r="H520" s="72"/>
      <c r="I520" s="72"/>
      <c r="J520" s="72"/>
      <c r="K520" s="72"/>
      <c r="L520" s="72"/>
    </row>
    <row r="521" spans="3:12">
      <c r="C521" s="71"/>
      <c r="E521" s="72"/>
      <c r="F521" s="72"/>
      <c r="G521" s="72"/>
      <c r="H521" s="72"/>
      <c r="I521" s="72"/>
      <c r="J521" s="72"/>
      <c r="K521" s="72"/>
      <c r="L521" s="72"/>
    </row>
    <row r="522" spans="3:12">
      <c r="C522" s="71"/>
      <c r="E522" s="72"/>
      <c r="F522" s="72"/>
      <c r="G522" s="72"/>
      <c r="H522" s="72"/>
      <c r="I522" s="72"/>
      <c r="J522" s="72"/>
      <c r="K522" s="72"/>
      <c r="L522" s="72"/>
    </row>
    <row r="523" spans="3:12">
      <c r="C523" s="71"/>
      <c r="E523" s="72"/>
      <c r="F523" s="72"/>
      <c r="G523" s="72"/>
      <c r="H523" s="72"/>
      <c r="I523" s="72"/>
      <c r="J523" s="72"/>
      <c r="K523" s="72"/>
      <c r="L523" s="72"/>
    </row>
    <row r="524" spans="3:12">
      <c r="C524" s="71"/>
      <c r="E524" s="72"/>
      <c r="F524" s="72"/>
      <c r="G524" s="72"/>
      <c r="H524" s="72"/>
      <c r="I524" s="72"/>
      <c r="J524" s="72"/>
      <c r="K524" s="72"/>
      <c r="L524" s="72"/>
    </row>
    <row r="525" spans="3:12">
      <c r="C525" s="71"/>
      <c r="E525" s="72"/>
      <c r="F525" s="72"/>
      <c r="G525" s="72"/>
      <c r="H525" s="72"/>
      <c r="I525" s="72"/>
      <c r="J525" s="72"/>
      <c r="K525" s="72"/>
      <c r="L525" s="72"/>
    </row>
    <row r="526" spans="3:12">
      <c r="C526" s="71"/>
      <c r="E526" s="72"/>
      <c r="F526" s="72"/>
      <c r="G526" s="72"/>
      <c r="H526" s="72"/>
      <c r="I526" s="72"/>
      <c r="J526" s="72"/>
      <c r="K526" s="72"/>
      <c r="L526" s="72"/>
    </row>
    <row r="527" spans="3:12">
      <c r="C527" s="71"/>
      <c r="E527" s="72"/>
      <c r="F527" s="72"/>
      <c r="G527" s="72"/>
      <c r="H527" s="72"/>
      <c r="I527" s="72"/>
      <c r="J527" s="72"/>
      <c r="K527" s="72"/>
      <c r="L527" s="72"/>
    </row>
    <row r="528" spans="3:12">
      <c r="C528" s="71"/>
      <c r="E528" s="72"/>
      <c r="F528" s="72"/>
      <c r="G528" s="72"/>
      <c r="H528" s="72"/>
      <c r="I528" s="72"/>
      <c r="J528" s="72"/>
      <c r="K528" s="72"/>
      <c r="L528" s="72"/>
    </row>
    <row r="529" spans="3:12">
      <c r="C529" s="71"/>
      <c r="E529" s="72"/>
      <c r="F529" s="72"/>
      <c r="G529" s="72"/>
      <c r="H529" s="72"/>
      <c r="I529" s="72"/>
      <c r="J529" s="72"/>
      <c r="K529" s="72"/>
      <c r="L529" s="72"/>
    </row>
    <row r="530" spans="3:12">
      <c r="C530" s="71"/>
      <c r="E530" s="72"/>
      <c r="F530" s="72"/>
      <c r="G530" s="72"/>
      <c r="H530" s="72"/>
      <c r="I530" s="72"/>
      <c r="J530" s="72"/>
      <c r="K530" s="72"/>
      <c r="L530" s="72"/>
    </row>
    <row r="531" spans="3:12">
      <c r="C531" s="71"/>
      <c r="E531" s="72"/>
      <c r="F531" s="72"/>
      <c r="G531" s="72"/>
      <c r="H531" s="72"/>
      <c r="I531" s="72"/>
      <c r="J531" s="72"/>
      <c r="K531" s="72"/>
      <c r="L531" s="72"/>
    </row>
    <row r="532" spans="3:12">
      <c r="C532" s="71"/>
      <c r="E532" s="72"/>
      <c r="F532" s="72"/>
      <c r="G532" s="72"/>
      <c r="H532" s="72"/>
      <c r="I532" s="72"/>
      <c r="J532" s="72"/>
      <c r="K532" s="72"/>
      <c r="L532" s="72"/>
    </row>
    <row r="533" spans="3:12">
      <c r="C533" s="71"/>
      <c r="E533" s="72"/>
      <c r="F533" s="72"/>
      <c r="G533" s="72"/>
      <c r="H533" s="72"/>
      <c r="I533" s="72"/>
      <c r="J533" s="72"/>
      <c r="K533" s="72"/>
      <c r="L533" s="72"/>
    </row>
    <row r="534" spans="3:12">
      <c r="C534" s="71"/>
      <c r="E534" s="72"/>
      <c r="F534" s="72"/>
      <c r="G534" s="72"/>
      <c r="H534" s="72"/>
      <c r="I534" s="72"/>
      <c r="J534" s="72"/>
      <c r="K534" s="72"/>
      <c r="L534" s="72"/>
    </row>
    <row r="535" spans="3:12">
      <c r="C535" s="71"/>
      <c r="E535" s="72"/>
      <c r="F535" s="72"/>
      <c r="G535" s="72"/>
      <c r="H535" s="72"/>
      <c r="I535" s="72"/>
      <c r="J535" s="72"/>
      <c r="K535" s="72"/>
      <c r="L535" s="72"/>
    </row>
    <row r="536" spans="3:12">
      <c r="C536" s="71"/>
      <c r="E536" s="72"/>
      <c r="F536" s="72"/>
      <c r="G536" s="72"/>
      <c r="H536" s="72"/>
      <c r="I536" s="72"/>
      <c r="J536" s="72"/>
      <c r="K536" s="72"/>
      <c r="L536" s="72"/>
    </row>
    <row r="537" spans="3:12">
      <c r="C537" s="71"/>
      <c r="E537" s="72"/>
      <c r="F537" s="72"/>
      <c r="G537" s="72"/>
      <c r="H537" s="72"/>
      <c r="I537" s="72"/>
      <c r="J537" s="72"/>
      <c r="K537" s="72"/>
      <c r="L537" s="72"/>
    </row>
    <row r="538" spans="3:12">
      <c r="C538" s="71"/>
      <c r="E538" s="72"/>
      <c r="F538" s="72"/>
      <c r="G538" s="72"/>
      <c r="H538" s="72"/>
      <c r="I538" s="72"/>
      <c r="J538" s="72"/>
      <c r="K538" s="72"/>
      <c r="L538" s="72"/>
    </row>
    <row r="539" spans="3:12">
      <c r="C539" s="71"/>
      <c r="E539" s="72"/>
      <c r="F539" s="72"/>
      <c r="G539" s="72"/>
      <c r="H539" s="72"/>
      <c r="I539" s="72"/>
      <c r="J539" s="72"/>
      <c r="K539" s="72"/>
      <c r="L539" s="72"/>
    </row>
    <row r="540" spans="3:12">
      <c r="C540" s="71"/>
      <c r="E540" s="72"/>
      <c r="F540" s="72"/>
      <c r="G540" s="72"/>
      <c r="H540" s="72"/>
      <c r="I540" s="72"/>
      <c r="J540" s="72"/>
      <c r="K540" s="72"/>
      <c r="L540" s="72"/>
    </row>
    <row r="541" spans="3:12">
      <c r="C541" s="71"/>
      <c r="E541" s="72"/>
      <c r="F541" s="72"/>
      <c r="G541" s="72"/>
      <c r="H541" s="72"/>
      <c r="I541" s="72"/>
      <c r="J541" s="72"/>
      <c r="K541" s="72"/>
      <c r="L541" s="72"/>
    </row>
    <row r="542" spans="3:12">
      <c r="C542" s="71"/>
      <c r="E542" s="72"/>
      <c r="F542" s="72"/>
      <c r="G542" s="72"/>
      <c r="H542" s="72"/>
      <c r="I542" s="72"/>
      <c r="J542" s="72"/>
      <c r="K542" s="72"/>
      <c r="L542" s="72"/>
    </row>
    <row r="543" spans="3:12">
      <c r="C543" s="71"/>
      <c r="E543" s="72"/>
      <c r="F543" s="72"/>
      <c r="G543" s="72"/>
      <c r="H543" s="72"/>
      <c r="I543" s="72"/>
      <c r="J543" s="72"/>
      <c r="K543" s="72"/>
      <c r="L543" s="72"/>
    </row>
    <row r="544" spans="3:12">
      <c r="C544" s="71"/>
      <c r="E544" s="72"/>
      <c r="F544" s="72"/>
      <c r="G544" s="72"/>
      <c r="H544" s="72"/>
      <c r="I544" s="72"/>
      <c r="J544" s="72"/>
      <c r="K544" s="72"/>
      <c r="L544" s="72"/>
    </row>
    <row r="545" spans="3:12">
      <c r="C545" s="71"/>
      <c r="E545" s="72"/>
      <c r="F545" s="72"/>
      <c r="G545" s="72"/>
      <c r="H545" s="72"/>
      <c r="I545" s="72"/>
      <c r="J545" s="72"/>
      <c r="K545" s="72"/>
      <c r="L545" s="72"/>
    </row>
    <row r="546" spans="3:12">
      <c r="C546" s="71"/>
      <c r="E546" s="72"/>
      <c r="F546" s="72"/>
      <c r="G546" s="72"/>
      <c r="H546" s="72"/>
      <c r="I546" s="72"/>
      <c r="J546" s="72"/>
      <c r="K546" s="72"/>
      <c r="L546" s="72"/>
    </row>
    <row r="547" spans="3:12">
      <c r="C547" s="71"/>
      <c r="E547" s="72"/>
      <c r="F547" s="72"/>
      <c r="G547" s="72"/>
      <c r="H547" s="72"/>
      <c r="I547" s="72"/>
      <c r="J547" s="72"/>
      <c r="K547" s="72"/>
      <c r="L547" s="72"/>
    </row>
    <row r="548" spans="3:12">
      <c r="C548" s="71"/>
      <c r="E548" s="72"/>
      <c r="F548" s="72"/>
      <c r="G548" s="72"/>
      <c r="H548" s="72"/>
      <c r="I548" s="72"/>
      <c r="J548" s="72"/>
      <c r="K548" s="72"/>
      <c r="L548" s="72"/>
    </row>
    <row r="549" spans="3:12">
      <c r="C549" s="71"/>
      <c r="E549" s="72"/>
      <c r="F549" s="72"/>
      <c r="G549" s="72"/>
      <c r="H549" s="72"/>
      <c r="I549" s="72"/>
      <c r="J549" s="72"/>
      <c r="K549" s="72"/>
      <c r="L549" s="72"/>
    </row>
    <row r="550" spans="3:12">
      <c r="C550" s="71"/>
      <c r="E550" s="72"/>
      <c r="F550" s="72"/>
      <c r="G550" s="72"/>
      <c r="H550" s="72"/>
      <c r="I550" s="72"/>
      <c r="J550" s="72"/>
      <c r="K550" s="72"/>
      <c r="L550" s="72"/>
    </row>
    <row r="551" spans="3:12">
      <c r="C551" s="71"/>
      <c r="E551" s="72"/>
      <c r="F551" s="72"/>
      <c r="G551" s="72"/>
      <c r="H551" s="72"/>
      <c r="I551" s="72"/>
      <c r="J551" s="72"/>
      <c r="K551" s="72"/>
      <c r="L551" s="72"/>
    </row>
    <row r="552" spans="3:12">
      <c r="C552" s="71"/>
      <c r="E552" s="72"/>
      <c r="F552" s="72"/>
      <c r="G552" s="72"/>
      <c r="H552" s="72"/>
      <c r="I552" s="72"/>
      <c r="J552" s="72"/>
      <c r="K552" s="72"/>
      <c r="L552" s="72"/>
    </row>
    <row r="553" spans="3:12">
      <c r="C553" s="71"/>
      <c r="E553" s="72"/>
      <c r="F553" s="72"/>
      <c r="G553" s="72"/>
      <c r="H553" s="72"/>
      <c r="I553" s="72"/>
      <c r="J553" s="72"/>
      <c r="K553" s="72"/>
      <c r="L553" s="72"/>
    </row>
    <row r="554" spans="3:12">
      <c r="C554" s="71"/>
      <c r="E554" s="72"/>
      <c r="F554" s="72"/>
      <c r="G554" s="72"/>
      <c r="H554" s="72"/>
      <c r="I554" s="72"/>
      <c r="J554" s="72"/>
      <c r="K554" s="72"/>
      <c r="L554" s="72"/>
    </row>
    <row r="555" spans="3:12">
      <c r="C555" s="71"/>
      <c r="E555" s="72"/>
      <c r="F555" s="72"/>
      <c r="G555" s="72"/>
      <c r="H555" s="72"/>
      <c r="I555" s="72"/>
      <c r="J555" s="72"/>
      <c r="K555" s="72"/>
      <c r="L555" s="72"/>
    </row>
    <row r="556" spans="3:12">
      <c r="C556" s="71"/>
      <c r="E556" s="72"/>
      <c r="F556" s="72"/>
      <c r="G556" s="72"/>
      <c r="H556" s="72"/>
      <c r="I556" s="72"/>
      <c r="J556" s="72"/>
      <c r="K556" s="72"/>
      <c r="L556" s="72"/>
    </row>
    <row r="557" spans="3:12">
      <c r="C557" s="71"/>
      <c r="E557" s="72"/>
      <c r="F557" s="72"/>
      <c r="G557" s="72"/>
      <c r="H557" s="72"/>
      <c r="I557" s="72"/>
      <c r="J557" s="72"/>
      <c r="K557" s="72"/>
      <c r="L557" s="72"/>
    </row>
    <row r="558" spans="3:12">
      <c r="C558" s="71"/>
      <c r="E558" s="72"/>
      <c r="F558" s="72"/>
      <c r="G558" s="72"/>
      <c r="H558" s="72"/>
      <c r="I558" s="72"/>
      <c r="J558" s="72"/>
      <c r="K558" s="72"/>
      <c r="L558" s="72"/>
    </row>
    <row r="559" spans="3:12">
      <c r="C559" s="71"/>
      <c r="E559" s="72"/>
      <c r="F559" s="72"/>
      <c r="G559" s="72"/>
      <c r="H559" s="72"/>
      <c r="I559" s="72"/>
      <c r="J559" s="72"/>
      <c r="K559" s="72"/>
      <c r="L559" s="72"/>
    </row>
    <row r="560" spans="3:12">
      <c r="C560" s="71"/>
      <c r="E560" s="72"/>
      <c r="F560" s="72"/>
      <c r="G560" s="72"/>
      <c r="H560" s="72"/>
      <c r="I560" s="72"/>
      <c r="J560" s="72"/>
      <c r="K560" s="72"/>
      <c r="L560" s="72"/>
    </row>
    <row r="561" spans="3:12">
      <c r="C561" s="71"/>
      <c r="E561" s="72"/>
      <c r="F561" s="72"/>
      <c r="G561" s="72"/>
      <c r="H561" s="72"/>
      <c r="I561" s="72"/>
      <c r="J561" s="72"/>
      <c r="K561" s="72"/>
      <c r="L561" s="72"/>
    </row>
    <row r="562" spans="3:12">
      <c r="C562" s="71"/>
      <c r="E562" s="72"/>
      <c r="F562" s="72"/>
      <c r="G562" s="72"/>
      <c r="H562" s="72"/>
      <c r="I562" s="72"/>
      <c r="J562" s="72"/>
      <c r="K562" s="72"/>
      <c r="L562" s="72"/>
    </row>
    <row r="563" spans="3:12">
      <c r="C563" s="71"/>
      <c r="E563" s="72"/>
      <c r="F563" s="72"/>
      <c r="G563" s="72"/>
      <c r="H563" s="72"/>
      <c r="I563" s="72"/>
      <c r="J563" s="72"/>
      <c r="K563" s="72"/>
      <c r="L563" s="72"/>
    </row>
    <row r="564" spans="3:12">
      <c r="C564" s="71"/>
      <c r="E564" s="72"/>
      <c r="F564" s="72"/>
      <c r="G564" s="72"/>
      <c r="H564" s="72"/>
      <c r="I564" s="72"/>
      <c r="J564" s="72"/>
      <c r="K564" s="72"/>
      <c r="L564" s="72"/>
    </row>
    <row r="565" spans="3:12">
      <c r="C565" s="71"/>
      <c r="E565" s="72"/>
      <c r="F565" s="72"/>
      <c r="G565" s="72"/>
      <c r="H565" s="72"/>
      <c r="I565" s="72"/>
      <c r="J565" s="72"/>
      <c r="K565" s="72"/>
      <c r="L565" s="72"/>
    </row>
    <row r="566" spans="3:12">
      <c r="C566" s="71"/>
      <c r="E566" s="72"/>
      <c r="F566" s="72"/>
      <c r="G566" s="72"/>
      <c r="H566" s="72"/>
      <c r="I566" s="72"/>
      <c r="J566" s="72"/>
      <c r="K566" s="72"/>
      <c r="L566" s="72"/>
    </row>
    <row r="567" spans="3:12">
      <c r="C567" s="71"/>
      <c r="E567" s="72"/>
      <c r="F567" s="72"/>
      <c r="G567" s="72"/>
      <c r="H567" s="72"/>
      <c r="I567" s="72"/>
      <c r="J567" s="72"/>
      <c r="K567" s="72"/>
      <c r="L567" s="72"/>
    </row>
    <row r="568" spans="3:12">
      <c r="C568" s="71"/>
      <c r="E568" s="72"/>
      <c r="F568" s="72"/>
      <c r="G568" s="72"/>
      <c r="H568" s="72"/>
      <c r="I568" s="72"/>
      <c r="J568" s="72"/>
      <c r="K568" s="72"/>
      <c r="L568" s="72"/>
    </row>
    <row r="569" spans="3:12">
      <c r="C569" s="71"/>
      <c r="E569" s="72"/>
      <c r="F569" s="72"/>
      <c r="G569" s="72"/>
      <c r="H569" s="72"/>
      <c r="I569" s="72"/>
      <c r="J569" s="72"/>
      <c r="K569" s="72"/>
      <c r="L569" s="72"/>
    </row>
    <row r="570" spans="3:12">
      <c r="C570" s="71"/>
      <c r="E570" s="72"/>
      <c r="F570" s="72"/>
      <c r="G570" s="72"/>
      <c r="H570" s="72"/>
      <c r="I570" s="72"/>
      <c r="J570" s="72"/>
      <c r="K570" s="72"/>
      <c r="L570" s="72"/>
    </row>
    <row r="571" spans="3:12">
      <c r="C571" s="71"/>
      <c r="E571" s="72"/>
      <c r="F571" s="72"/>
      <c r="G571" s="72"/>
      <c r="H571" s="72"/>
      <c r="I571" s="72"/>
      <c r="J571" s="72"/>
      <c r="K571" s="72"/>
      <c r="L571" s="72"/>
    </row>
    <row r="572" spans="3:12">
      <c r="C572" s="71"/>
      <c r="E572" s="72"/>
      <c r="F572" s="72"/>
      <c r="G572" s="72"/>
      <c r="H572" s="72"/>
      <c r="I572" s="72"/>
      <c r="J572" s="72"/>
      <c r="K572" s="72"/>
      <c r="L572" s="72"/>
    </row>
    <row r="573" spans="3:12">
      <c r="C573" s="71"/>
      <c r="E573" s="72"/>
      <c r="F573" s="72"/>
      <c r="G573" s="72"/>
      <c r="H573" s="72"/>
      <c r="I573" s="72"/>
      <c r="J573" s="72"/>
      <c r="K573" s="72"/>
      <c r="L573" s="72"/>
    </row>
    <row r="574" spans="3:12">
      <c r="C574" s="71"/>
      <c r="E574" s="72"/>
      <c r="F574" s="72"/>
      <c r="G574" s="72"/>
      <c r="H574" s="72"/>
      <c r="I574" s="72"/>
      <c r="J574" s="72"/>
      <c r="K574" s="72"/>
      <c r="L574" s="72"/>
    </row>
    <row r="575" spans="3:12">
      <c r="C575" s="71"/>
      <c r="E575" s="72"/>
      <c r="F575" s="72"/>
      <c r="G575" s="72"/>
      <c r="H575" s="72"/>
      <c r="I575" s="72"/>
      <c r="J575" s="72"/>
      <c r="K575" s="72"/>
      <c r="L575" s="72"/>
    </row>
    <row r="576" spans="3:12">
      <c r="C576" s="71"/>
      <c r="E576" s="72"/>
      <c r="F576" s="72"/>
      <c r="G576" s="72"/>
      <c r="H576" s="72"/>
      <c r="I576" s="72"/>
      <c r="J576" s="72"/>
      <c r="K576" s="72"/>
      <c r="L576" s="72"/>
    </row>
    <row r="577" spans="3:12">
      <c r="C577" s="71"/>
      <c r="E577" s="72"/>
      <c r="F577" s="72"/>
      <c r="G577" s="72"/>
      <c r="H577" s="72"/>
      <c r="I577" s="72"/>
      <c r="J577" s="72"/>
      <c r="K577" s="72"/>
      <c r="L577" s="72"/>
    </row>
    <row r="578" spans="3:12">
      <c r="C578" s="71"/>
      <c r="E578" s="72"/>
      <c r="F578" s="72"/>
      <c r="G578" s="72"/>
      <c r="H578" s="72"/>
      <c r="I578" s="72"/>
      <c r="J578" s="72"/>
      <c r="K578" s="72"/>
      <c r="L578" s="72"/>
    </row>
    <row r="579" spans="3:12">
      <c r="C579" s="71"/>
      <c r="E579" s="72"/>
      <c r="F579" s="72"/>
      <c r="G579" s="72"/>
      <c r="H579" s="72"/>
      <c r="I579" s="72"/>
      <c r="J579" s="72"/>
      <c r="K579" s="72"/>
      <c r="L579" s="72"/>
    </row>
    <row r="580" spans="3:12">
      <c r="C580" s="71"/>
      <c r="E580" s="72"/>
      <c r="F580" s="72"/>
      <c r="G580" s="72"/>
      <c r="H580" s="72"/>
      <c r="I580" s="72"/>
      <c r="J580" s="72"/>
      <c r="K580" s="72"/>
      <c r="L580" s="72"/>
    </row>
    <row r="581" spans="3:12">
      <c r="C581" s="71"/>
      <c r="E581" s="72"/>
      <c r="F581" s="72"/>
      <c r="G581" s="72"/>
      <c r="H581" s="72"/>
      <c r="I581" s="72"/>
      <c r="J581" s="72"/>
      <c r="K581" s="72"/>
      <c r="L581" s="72"/>
    </row>
    <row r="582" spans="3:12">
      <c r="C582" s="71"/>
      <c r="E582" s="72"/>
      <c r="F582" s="72"/>
      <c r="G582" s="72"/>
      <c r="H582" s="72"/>
      <c r="I582" s="72"/>
      <c r="J582" s="72"/>
      <c r="K582" s="72"/>
      <c r="L582" s="72"/>
    </row>
    <row r="583" spans="3:12">
      <c r="C583" s="71"/>
      <c r="E583" s="72"/>
      <c r="F583" s="72"/>
      <c r="G583" s="72"/>
      <c r="H583" s="72"/>
      <c r="I583" s="72"/>
      <c r="J583" s="72"/>
      <c r="K583" s="72"/>
      <c r="L583" s="72"/>
    </row>
    <row r="584" spans="3:12">
      <c r="C584" s="71"/>
      <c r="E584" s="72"/>
      <c r="F584" s="72"/>
      <c r="G584" s="72"/>
      <c r="H584" s="72"/>
      <c r="I584" s="72"/>
      <c r="J584" s="72"/>
      <c r="K584" s="72"/>
      <c r="L584" s="72"/>
    </row>
    <row r="585" spans="3:12">
      <c r="C585" s="71"/>
      <c r="E585" s="72"/>
      <c r="F585" s="72"/>
      <c r="G585" s="72"/>
      <c r="H585" s="72"/>
      <c r="I585" s="72"/>
      <c r="J585" s="72"/>
      <c r="K585" s="72"/>
      <c r="L585" s="72"/>
    </row>
    <row r="586" spans="3:12">
      <c r="C586" s="71"/>
      <c r="E586" s="72"/>
      <c r="F586" s="72"/>
      <c r="G586" s="72"/>
      <c r="H586" s="72"/>
      <c r="I586" s="72"/>
      <c r="J586" s="72"/>
      <c r="K586" s="72"/>
      <c r="L586" s="72"/>
    </row>
    <row r="587" spans="3:12">
      <c r="C587" s="71"/>
      <c r="E587" s="72"/>
      <c r="F587" s="72"/>
      <c r="G587" s="72"/>
      <c r="H587" s="72"/>
      <c r="I587" s="72"/>
      <c r="J587" s="72"/>
      <c r="K587" s="72"/>
      <c r="L587" s="72"/>
    </row>
    <row r="588" spans="3:12">
      <c r="C588" s="71"/>
      <c r="E588" s="72"/>
      <c r="F588" s="72"/>
      <c r="G588" s="72"/>
      <c r="H588" s="72"/>
      <c r="I588" s="72"/>
      <c r="J588" s="72"/>
      <c r="K588" s="72"/>
      <c r="L588" s="72"/>
    </row>
    <row r="589" spans="3:12">
      <c r="C589" s="71"/>
      <c r="E589" s="72"/>
      <c r="F589" s="72"/>
      <c r="G589" s="72"/>
      <c r="H589" s="72"/>
      <c r="I589" s="72"/>
      <c r="J589" s="72"/>
      <c r="K589" s="72"/>
      <c r="L589" s="72"/>
    </row>
    <row r="590" spans="3:12">
      <c r="C590" s="71"/>
      <c r="E590" s="72"/>
      <c r="F590" s="72"/>
      <c r="G590" s="72"/>
      <c r="H590" s="72"/>
      <c r="I590" s="72"/>
      <c r="J590" s="72"/>
      <c r="K590" s="72"/>
      <c r="L590" s="72"/>
    </row>
    <row r="591" spans="3:12">
      <c r="C591" s="71"/>
      <c r="E591" s="72"/>
      <c r="F591" s="72"/>
      <c r="G591" s="72"/>
      <c r="H591" s="72"/>
      <c r="I591" s="72"/>
      <c r="J591" s="72"/>
      <c r="K591" s="72"/>
      <c r="L591" s="72"/>
    </row>
    <row r="592" spans="3:12">
      <c r="C592" s="71"/>
      <c r="E592" s="72"/>
      <c r="F592" s="72"/>
      <c r="G592" s="72"/>
      <c r="H592" s="72"/>
      <c r="I592" s="72"/>
      <c r="J592" s="72"/>
      <c r="K592" s="72"/>
      <c r="L592" s="72"/>
    </row>
    <row r="593" spans="3:12">
      <c r="C593" s="71"/>
      <c r="E593" s="72"/>
      <c r="F593" s="72"/>
      <c r="G593" s="72"/>
      <c r="H593" s="72"/>
      <c r="I593" s="72"/>
      <c r="J593" s="72"/>
      <c r="K593" s="72"/>
      <c r="L593" s="72"/>
    </row>
    <row r="594" spans="3:12">
      <c r="C594" s="71"/>
      <c r="E594" s="72"/>
      <c r="F594" s="72"/>
      <c r="G594" s="72"/>
      <c r="H594" s="72"/>
      <c r="I594" s="72"/>
      <c r="J594" s="72"/>
      <c r="K594" s="72"/>
      <c r="L594" s="72"/>
    </row>
    <row r="595" spans="3:12">
      <c r="C595" s="71"/>
      <c r="E595" s="72"/>
      <c r="F595" s="72"/>
      <c r="G595" s="72"/>
      <c r="H595" s="72"/>
      <c r="I595" s="72"/>
      <c r="J595" s="72"/>
      <c r="K595" s="72"/>
      <c r="L595" s="72"/>
    </row>
    <row r="596" spans="3:12">
      <c r="C596" s="71"/>
      <c r="E596" s="72"/>
      <c r="F596" s="72"/>
      <c r="G596" s="72"/>
      <c r="H596" s="72"/>
      <c r="I596" s="72"/>
      <c r="J596" s="72"/>
      <c r="K596" s="72"/>
      <c r="L596" s="72"/>
    </row>
    <row r="597" spans="3:12">
      <c r="C597" s="71"/>
      <c r="E597" s="72"/>
      <c r="F597" s="72"/>
      <c r="G597" s="72"/>
      <c r="H597" s="72"/>
      <c r="I597" s="72"/>
      <c r="J597" s="72"/>
      <c r="K597" s="72"/>
      <c r="L597" s="72"/>
    </row>
    <row r="598" spans="3:12">
      <c r="C598" s="71"/>
      <c r="E598" s="72"/>
      <c r="F598" s="72"/>
      <c r="G598" s="72"/>
      <c r="H598" s="72"/>
      <c r="I598" s="72"/>
      <c r="J598" s="72"/>
      <c r="K598" s="72"/>
      <c r="L598" s="72"/>
    </row>
    <row r="599" spans="3:12">
      <c r="C599" s="71"/>
      <c r="E599" s="72"/>
      <c r="F599" s="72"/>
      <c r="G599" s="72"/>
      <c r="H599" s="72"/>
      <c r="I599" s="72"/>
      <c r="J599" s="72"/>
      <c r="K599" s="72"/>
      <c r="L599" s="72"/>
    </row>
    <row r="600" spans="3:12">
      <c r="C600" s="71"/>
      <c r="E600" s="72"/>
      <c r="F600" s="72"/>
      <c r="G600" s="72"/>
      <c r="H600" s="72"/>
      <c r="I600" s="72"/>
      <c r="J600" s="72"/>
      <c r="K600" s="72"/>
      <c r="L600" s="72"/>
    </row>
    <row r="601" spans="3:12">
      <c r="C601" s="71"/>
      <c r="E601" s="72"/>
      <c r="F601" s="72"/>
      <c r="G601" s="72"/>
      <c r="H601" s="72"/>
      <c r="I601" s="72"/>
      <c r="J601" s="72"/>
      <c r="K601" s="72"/>
      <c r="L601" s="72"/>
    </row>
    <row r="602" spans="3:12">
      <c r="C602" s="71"/>
      <c r="E602" s="72"/>
      <c r="F602" s="72"/>
      <c r="G602" s="72"/>
      <c r="H602" s="72"/>
      <c r="I602" s="72"/>
      <c r="J602" s="72"/>
      <c r="K602" s="72"/>
      <c r="L602" s="72"/>
    </row>
    <row r="603" spans="3:12">
      <c r="C603" s="71"/>
      <c r="E603" s="72"/>
      <c r="F603" s="72"/>
      <c r="G603" s="72"/>
      <c r="H603" s="72"/>
      <c r="I603" s="72"/>
      <c r="J603" s="72"/>
      <c r="K603" s="72"/>
      <c r="L603" s="72"/>
    </row>
    <row r="604" spans="3:12">
      <c r="C604" s="71"/>
      <c r="E604" s="72"/>
      <c r="F604" s="72"/>
      <c r="G604" s="72"/>
      <c r="H604" s="72"/>
      <c r="I604" s="72"/>
      <c r="J604" s="72"/>
      <c r="K604" s="72"/>
      <c r="L604" s="72"/>
    </row>
    <row r="605" spans="3:12">
      <c r="C605" s="71"/>
      <c r="E605" s="72"/>
      <c r="F605" s="72"/>
      <c r="G605" s="72"/>
      <c r="H605" s="72"/>
      <c r="I605" s="72"/>
      <c r="J605" s="72"/>
      <c r="K605" s="72"/>
      <c r="L605" s="72"/>
    </row>
    <row r="606" spans="3:12">
      <c r="C606" s="71"/>
      <c r="E606" s="72"/>
      <c r="F606" s="72"/>
      <c r="G606" s="72"/>
      <c r="H606" s="72"/>
      <c r="I606" s="72"/>
      <c r="J606" s="72"/>
      <c r="K606" s="72"/>
      <c r="L606" s="72"/>
    </row>
    <row r="607" spans="3:12">
      <c r="C607" s="71"/>
      <c r="E607" s="72"/>
      <c r="F607" s="72"/>
      <c r="G607" s="72"/>
      <c r="H607" s="72"/>
      <c r="I607" s="72"/>
      <c r="J607" s="72"/>
      <c r="K607" s="72"/>
      <c r="L607" s="72"/>
    </row>
    <row r="608" spans="3:12">
      <c r="C608" s="71"/>
      <c r="E608" s="72"/>
      <c r="F608" s="72"/>
      <c r="G608" s="72"/>
      <c r="H608" s="72"/>
      <c r="I608" s="72"/>
      <c r="J608" s="72"/>
      <c r="K608" s="72"/>
      <c r="L608" s="72"/>
    </row>
    <row r="609" spans="3:12">
      <c r="C609" s="71"/>
      <c r="E609" s="72"/>
      <c r="F609" s="72"/>
      <c r="G609" s="72"/>
      <c r="H609" s="72"/>
      <c r="I609" s="72"/>
      <c r="J609" s="72"/>
      <c r="K609" s="72"/>
      <c r="L609" s="72"/>
    </row>
    <row r="610" spans="3:12">
      <c r="C610" s="71"/>
      <c r="E610" s="72"/>
      <c r="F610" s="72"/>
      <c r="G610" s="72"/>
      <c r="H610" s="72"/>
      <c r="I610" s="72"/>
      <c r="J610" s="72"/>
      <c r="K610" s="72"/>
      <c r="L610" s="72"/>
    </row>
    <row r="611" spans="3:12">
      <c r="C611" s="71"/>
      <c r="E611" s="72"/>
      <c r="F611" s="72"/>
      <c r="G611" s="72"/>
      <c r="H611" s="72"/>
      <c r="I611" s="72"/>
      <c r="J611" s="72"/>
      <c r="K611" s="72"/>
      <c r="L611" s="72"/>
    </row>
    <row r="612" spans="3:12">
      <c r="C612" s="71"/>
      <c r="E612" s="72"/>
      <c r="F612" s="72"/>
      <c r="G612" s="72"/>
      <c r="H612" s="72"/>
      <c r="I612" s="72"/>
      <c r="J612" s="72"/>
      <c r="K612" s="72"/>
      <c r="L612" s="72"/>
    </row>
    <row r="613" spans="3:12">
      <c r="C613" s="71"/>
      <c r="E613" s="72"/>
      <c r="F613" s="72"/>
      <c r="G613" s="72"/>
      <c r="H613" s="72"/>
      <c r="I613" s="72"/>
      <c r="J613" s="72"/>
      <c r="K613" s="72"/>
      <c r="L613" s="72"/>
    </row>
    <row r="614" spans="3:12">
      <c r="C614" s="71"/>
      <c r="E614" s="72"/>
      <c r="F614" s="72"/>
      <c r="G614" s="72"/>
      <c r="H614" s="72"/>
      <c r="I614" s="72"/>
      <c r="J614" s="72"/>
      <c r="K614" s="72"/>
      <c r="L614" s="72"/>
    </row>
    <row r="615" spans="3:12">
      <c r="C615" s="71"/>
      <c r="E615" s="72"/>
      <c r="F615" s="72"/>
      <c r="G615" s="72"/>
      <c r="H615" s="72"/>
      <c r="I615" s="72"/>
      <c r="J615" s="72"/>
      <c r="K615" s="72"/>
      <c r="L615" s="72"/>
    </row>
    <row r="616" spans="3:12">
      <c r="C616" s="71"/>
      <c r="E616" s="72"/>
      <c r="F616" s="72"/>
      <c r="G616" s="72"/>
      <c r="H616" s="72"/>
      <c r="I616" s="72"/>
      <c r="J616" s="72"/>
      <c r="K616" s="72"/>
      <c r="L616" s="72"/>
    </row>
    <row r="617" spans="3:12">
      <c r="C617" s="71"/>
      <c r="E617" s="72"/>
      <c r="F617" s="72"/>
      <c r="G617" s="72"/>
      <c r="H617" s="72"/>
      <c r="I617" s="72"/>
      <c r="J617" s="72"/>
      <c r="K617" s="72"/>
      <c r="L617" s="72"/>
    </row>
    <row r="618" spans="3:12">
      <c r="C618" s="71"/>
      <c r="E618" s="72"/>
      <c r="F618" s="72"/>
      <c r="G618" s="72"/>
      <c r="H618" s="72"/>
      <c r="I618" s="72"/>
      <c r="J618" s="72"/>
      <c r="K618" s="72"/>
      <c r="L618" s="72"/>
    </row>
    <row r="619" spans="3:12">
      <c r="C619" s="71"/>
      <c r="E619" s="72"/>
      <c r="F619" s="72"/>
      <c r="G619" s="72"/>
      <c r="H619" s="72"/>
      <c r="I619" s="72"/>
      <c r="J619" s="72"/>
      <c r="K619" s="72"/>
      <c r="L619" s="72"/>
    </row>
    <row r="620" spans="3:12">
      <c r="C620" s="71"/>
      <c r="E620" s="72"/>
      <c r="F620" s="72"/>
      <c r="G620" s="72"/>
      <c r="H620" s="72"/>
      <c r="I620" s="72"/>
      <c r="J620" s="72"/>
      <c r="K620" s="72"/>
      <c r="L620" s="72"/>
    </row>
    <row r="621" spans="3:12">
      <c r="C621" s="71"/>
      <c r="E621" s="72"/>
      <c r="F621" s="72"/>
      <c r="G621" s="72"/>
      <c r="H621" s="72"/>
      <c r="I621" s="72"/>
      <c r="J621" s="72"/>
      <c r="K621" s="72"/>
      <c r="L621" s="72"/>
    </row>
    <row r="622" spans="3:12">
      <c r="C622" s="71"/>
      <c r="E622" s="72"/>
      <c r="F622" s="72"/>
      <c r="G622" s="72"/>
      <c r="H622" s="72"/>
      <c r="I622" s="72"/>
      <c r="J622" s="72"/>
      <c r="K622" s="72"/>
      <c r="L622" s="72"/>
    </row>
    <row r="623" spans="3:12">
      <c r="C623" s="71"/>
      <c r="E623" s="72"/>
      <c r="F623" s="72"/>
      <c r="G623" s="72"/>
      <c r="H623" s="72"/>
      <c r="I623" s="72"/>
      <c r="J623" s="72"/>
      <c r="K623" s="72"/>
      <c r="L623" s="72"/>
    </row>
    <row r="624" spans="3:12">
      <c r="C624" s="71"/>
      <c r="E624" s="72"/>
      <c r="F624" s="72"/>
      <c r="G624" s="72"/>
      <c r="H624" s="72"/>
      <c r="I624" s="72"/>
      <c r="J624" s="72"/>
      <c r="K624" s="72"/>
      <c r="L624" s="72"/>
    </row>
  </sheetData>
  <mergeCells count="5">
    <mergeCell ref="E6:L6"/>
    <mergeCell ref="B6:B7"/>
    <mergeCell ref="C6:C7"/>
    <mergeCell ref="D6:D7"/>
    <mergeCell ref="B2:C2"/>
  </mergeCells>
  <phoneticPr fontId="6" type="noConversion"/>
  <pageMargins left="0.25" right="0.25" top="0.25" bottom="0.25" header="0.25" footer="0.25"/>
  <pageSetup paperSize="9" scale="68" orientation="portrait" verticalDpi="300" r:id="rId1"/>
  <headerFooter>
    <oddFooter>&amp;LImpactiva&amp;XTM&amp;X Copyright 2015 - Confidential
V51 2015-07-01</oddFooter>
  </headerFooter>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6">
    <pageSetUpPr fitToPage="1"/>
  </sheetPr>
  <dimension ref="B1:L111"/>
  <sheetViews>
    <sheetView showGridLines="0" workbookViewId="0">
      <selection activeCell="B2" sqref="B2:D2"/>
    </sheetView>
  </sheetViews>
  <sheetFormatPr defaultRowHeight="11.25"/>
  <cols>
    <col min="1" max="1" customWidth="true" style="23" width="2.7109375" collapsed="true"/>
    <col min="2" max="2" customWidth="true" style="23" width="35.7109375" collapsed="true"/>
    <col min="3" max="3" customWidth="true" style="23" width="2.7109375" collapsed="true"/>
    <col min="4" max="4" customWidth="true" style="23" width="35.7109375" collapsed="true"/>
    <col min="5" max="5" customWidth="true" style="23" width="2.7109375" collapsed="true"/>
    <col min="6" max="6" customWidth="true" style="23" width="35.7109375" collapsed="true"/>
    <col min="7" max="16384" style="23" width="9.140625" collapsed="true"/>
  </cols>
  <sheetData>
    <row r="1" spans="2:12" ht="12.75" customHeight="1"/>
    <row r="2" spans="2:12" ht="12.75" customHeight="1">
      <c r="B2" s="607" t="s">
        <v>339</v>
      </c>
      <c r="C2" s="607"/>
      <c r="D2" s="607"/>
    </row>
    <row r="3" spans="2:12" ht="12.75" customHeight="1">
      <c r="E3" s="79"/>
      <c r="F3" s="79"/>
      <c r="G3" s="79"/>
      <c r="H3" s="79"/>
      <c r="I3" s="79"/>
      <c r="J3" s="79"/>
      <c r="K3" s="79"/>
      <c r="L3" s="79"/>
    </row>
    <row r="4" spans="2:12" ht="12.75" customHeight="1">
      <c r="E4" s="79"/>
      <c r="F4" s="79"/>
      <c r="G4" s="79"/>
      <c r="H4" s="79"/>
      <c r="I4" s="79"/>
      <c r="J4" s="79"/>
      <c r="K4" s="79"/>
      <c r="L4" s="79"/>
    </row>
    <row r="5" spans="2:12" ht="12.75" customHeight="1">
      <c r="B5" s="359" t="s">
        <v>136</v>
      </c>
    </row>
    <row r="6" spans="2:12" s="76" customFormat="1" ht="12.75" customHeight="1">
      <c r="B6" s="68" t="s">
        <v>137</v>
      </c>
      <c r="D6" s="68" t="s">
        <v>138</v>
      </c>
      <c r="F6" s="68" t="s">
        <v>139</v>
      </c>
    </row>
    <row r="7" spans="2:12" ht="12.75" customHeight="1">
      <c r="B7" s="135" t="s">
        <v>375</v>
      </c>
      <c r="C7" s="90"/>
      <c r="D7" s="135" t="s">
        <v>376</v>
      </c>
      <c r="E7" s="90"/>
      <c r="F7" s="135" t="s">
        <v>377</v>
      </c>
    </row>
    <row r="8" spans="2:12" ht="12.75" customHeight="1">
      <c r="B8" s="133"/>
      <c r="C8" s="90"/>
      <c r="D8" s="376"/>
      <c r="E8" s="138"/>
      <c r="F8" s="376"/>
    </row>
    <row r="9" spans="2:12" ht="12.75" customHeight="1">
      <c r="B9" s="133"/>
      <c r="C9" s="90"/>
      <c r="D9" s="376"/>
      <c r="E9" s="138"/>
      <c r="F9" s="376"/>
    </row>
    <row r="10" spans="2:12" ht="12.75" customHeight="1">
      <c r="B10" s="133"/>
      <c r="C10" s="90"/>
      <c r="D10" s="376"/>
      <c r="E10" s="138"/>
      <c r="F10" s="376"/>
    </row>
    <row r="11" spans="2:12" ht="12.75" customHeight="1">
      <c r="B11" s="133"/>
      <c r="C11" s="90"/>
      <c r="D11" s="376"/>
      <c r="E11" s="138"/>
      <c r="F11" s="376"/>
    </row>
    <row r="12" spans="2:12" ht="12.75" customHeight="1">
      <c r="B12" s="133"/>
      <c r="C12" s="90"/>
      <c r="D12" s="376"/>
      <c r="E12" s="138"/>
      <c r="F12" s="376"/>
    </row>
    <row r="13" spans="2:12" ht="12.75" customHeight="1">
      <c r="B13" s="133"/>
      <c r="C13" s="90"/>
      <c r="D13" s="376"/>
      <c r="E13" s="138"/>
      <c r="F13" s="376"/>
    </row>
    <row r="14" spans="2:12" ht="12.75" customHeight="1">
      <c r="B14" s="133"/>
      <c r="C14" s="90"/>
      <c r="D14" s="376"/>
      <c r="E14" s="138"/>
      <c r="F14" s="376"/>
    </row>
    <row r="15" spans="2:12" ht="12.75" customHeight="1">
      <c r="B15" s="133"/>
      <c r="C15" s="90"/>
      <c r="D15" s="376"/>
      <c r="E15" s="138"/>
      <c r="F15" s="376"/>
    </row>
    <row r="16" spans="2:12" ht="12.75" customHeight="1">
      <c r="B16" s="133"/>
      <c r="C16" s="90"/>
      <c r="D16" s="376"/>
      <c r="E16" s="138"/>
      <c r="F16" s="376"/>
    </row>
    <row r="17" spans="2:6" ht="12.75" customHeight="1">
      <c r="B17" s="133"/>
      <c r="C17" s="90"/>
      <c r="D17" s="376"/>
      <c r="E17" s="138"/>
      <c r="F17" s="376"/>
    </row>
    <row r="18" spans="2:6" ht="12.75" customHeight="1">
      <c r="B18" s="133"/>
      <c r="C18" s="90"/>
      <c r="D18" s="376"/>
      <c r="E18" s="138"/>
      <c r="F18" s="376"/>
    </row>
    <row r="19" spans="2:6" ht="12.75" customHeight="1">
      <c r="B19" s="133"/>
      <c r="C19" s="90"/>
      <c r="D19" s="376"/>
      <c r="E19" s="138"/>
      <c r="F19" s="376"/>
    </row>
    <row r="20" spans="2:6" ht="12.75" customHeight="1">
      <c r="B20" s="133"/>
      <c r="C20" s="90"/>
      <c r="D20" s="376"/>
      <c r="E20" s="138"/>
      <c r="F20" s="376"/>
    </row>
    <row r="21" spans="2:6" ht="12.75" customHeight="1">
      <c r="B21" s="133"/>
      <c r="C21" s="90"/>
      <c r="D21" s="376"/>
      <c r="E21" s="138"/>
      <c r="F21" s="376"/>
    </row>
    <row r="22" spans="2:6" ht="12.75" customHeight="1">
      <c r="B22" s="133"/>
      <c r="C22" s="90"/>
      <c r="D22" s="376"/>
      <c r="E22" s="138"/>
      <c r="F22" s="376"/>
    </row>
    <row r="23" spans="2:6" ht="12.75" customHeight="1">
      <c r="B23" s="133"/>
      <c r="C23" s="90"/>
      <c r="D23" s="376"/>
      <c r="E23" s="138"/>
      <c r="F23" s="376"/>
    </row>
    <row r="24" spans="2:6" ht="12.75" customHeight="1">
      <c r="B24" s="133"/>
      <c r="C24" s="90"/>
      <c r="D24" s="376"/>
      <c r="E24" s="138"/>
      <c r="F24" s="376"/>
    </row>
    <row r="25" spans="2:6" ht="12.75" customHeight="1">
      <c r="B25" s="133"/>
      <c r="C25" s="90"/>
      <c r="D25" s="376"/>
      <c r="E25" s="138"/>
      <c r="F25" s="376"/>
    </row>
    <row r="26" spans="2:6" ht="12.75" customHeight="1">
      <c r="B26" s="133"/>
      <c r="C26" s="90"/>
      <c r="D26" s="376"/>
      <c r="E26" s="138"/>
      <c r="F26" s="376"/>
    </row>
    <row r="27" spans="2:6" ht="12.75" customHeight="1">
      <c r="B27" s="133"/>
      <c r="C27" s="90"/>
      <c r="D27" s="376"/>
      <c r="E27" s="138"/>
      <c r="F27" s="376"/>
    </row>
    <row r="28" spans="2:6" ht="12.75" customHeight="1">
      <c r="B28" s="133"/>
      <c r="C28" s="90"/>
      <c r="D28" s="376"/>
      <c r="E28" s="138"/>
      <c r="F28" s="376"/>
    </row>
    <row r="29" spans="2:6" ht="12.75" customHeight="1">
      <c r="B29" s="133"/>
      <c r="C29" s="90"/>
      <c r="D29" s="376"/>
      <c r="E29" s="138"/>
      <c r="F29" s="376"/>
    </row>
    <row r="30" spans="2:6" ht="12.75" customHeight="1">
      <c r="B30" s="133"/>
      <c r="C30" s="90"/>
      <c r="D30" s="376"/>
      <c r="E30" s="138"/>
      <c r="F30" s="376"/>
    </row>
    <row r="31" spans="2:6" ht="12.75" customHeight="1">
      <c r="B31" s="133"/>
      <c r="C31" s="90"/>
      <c r="D31" s="376"/>
      <c r="E31" s="138"/>
      <c r="F31" s="376"/>
    </row>
    <row r="32" spans="2:6" ht="12.75" customHeight="1">
      <c r="B32" s="133"/>
      <c r="C32" s="90"/>
      <c r="D32" s="376"/>
      <c r="E32" s="138"/>
      <c r="F32" s="376"/>
    </row>
    <row r="33" spans="2:6" ht="12.75" customHeight="1">
      <c r="B33" s="133"/>
      <c r="C33" s="90"/>
      <c r="D33" s="376"/>
      <c r="E33" s="138"/>
      <c r="F33" s="376"/>
    </row>
    <row r="34" spans="2:6" ht="12.75" customHeight="1">
      <c r="B34" s="133"/>
      <c r="C34" s="90"/>
      <c r="D34" s="376"/>
      <c r="E34" s="138"/>
      <c r="F34" s="376"/>
    </row>
    <row r="35" spans="2:6" ht="12.75" customHeight="1">
      <c r="B35" s="133"/>
      <c r="C35" s="90"/>
      <c r="D35" s="376"/>
      <c r="E35" s="138"/>
      <c r="F35" s="376"/>
    </row>
    <row r="36" spans="2:6" ht="12.75" customHeight="1">
      <c r="B36" s="133"/>
      <c r="C36" s="90"/>
      <c r="D36" s="376"/>
      <c r="E36" s="138"/>
      <c r="F36" s="376"/>
    </row>
    <row r="37" spans="2:6" ht="12.75" customHeight="1">
      <c r="B37" s="133"/>
      <c r="C37" s="90"/>
      <c r="D37" s="376"/>
      <c r="E37" s="138"/>
      <c r="F37" s="376"/>
    </row>
    <row r="38" spans="2:6" ht="12.75" customHeight="1">
      <c r="B38" s="133"/>
      <c r="C38" s="90"/>
      <c r="D38" s="376"/>
      <c r="E38" s="138"/>
      <c r="F38" s="376"/>
    </row>
    <row r="39" spans="2:6" ht="12.75" customHeight="1">
      <c r="B39" s="133"/>
      <c r="C39" s="90"/>
      <c r="D39" s="376"/>
      <c r="E39" s="138"/>
      <c r="F39" s="376"/>
    </row>
    <row r="40" spans="2:6" ht="12.75" customHeight="1">
      <c r="B40" s="133"/>
      <c r="C40" s="90"/>
      <c r="D40" s="376"/>
      <c r="E40" s="138"/>
      <c r="F40" s="376"/>
    </row>
    <row r="41" spans="2:6" ht="12.75" customHeight="1">
      <c r="B41" s="133"/>
      <c r="C41" s="90"/>
      <c r="D41" s="376"/>
      <c r="E41" s="138"/>
      <c r="F41" s="376"/>
    </row>
    <row r="42" spans="2:6" ht="12.75" customHeight="1">
      <c r="B42" s="133"/>
      <c r="C42" s="90"/>
      <c r="D42" s="376"/>
      <c r="E42" s="138"/>
      <c r="F42" s="376"/>
    </row>
    <row r="43" spans="2:6" ht="12.75" customHeight="1">
      <c r="B43" s="133"/>
      <c r="C43" s="90"/>
      <c r="D43" s="376"/>
      <c r="E43" s="138"/>
      <c r="F43" s="376"/>
    </row>
    <row r="44" spans="2:6" ht="12.75" customHeight="1">
      <c r="B44" s="133"/>
      <c r="C44" s="90"/>
      <c r="D44" s="376"/>
      <c r="E44" s="138"/>
      <c r="F44" s="376"/>
    </row>
    <row r="45" spans="2:6" ht="12.75" customHeight="1">
      <c r="B45" s="133"/>
      <c r="C45" s="90"/>
      <c r="D45" s="376"/>
      <c r="E45" s="138"/>
      <c r="F45" s="376"/>
    </row>
    <row r="46" spans="2:6" ht="12.75" customHeight="1">
      <c r="B46" s="133"/>
      <c r="C46" s="90"/>
      <c r="D46" s="376"/>
      <c r="E46" s="138"/>
      <c r="F46" s="376"/>
    </row>
    <row r="47" spans="2:6" ht="12.75" customHeight="1">
      <c r="B47" s="133"/>
      <c r="C47" s="90"/>
      <c r="D47" s="376"/>
      <c r="E47" s="138"/>
      <c r="F47" s="376"/>
    </row>
    <row r="48" spans="2:6" ht="12.75" customHeight="1">
      <c r="B48" s="133"/>
      <c r="C48" s="90"/>
      <c r="D48" s="376"/>
      <c r="E48" s="138"/>
      <c r="F48" s="376"/>
    </row>
    <row r="49" spans="2:6" ht="12.75" customHeight="1">
      <c r="B49" s="133"/>
      <c r="C49" s="90"/>
      <c r="D49" s="376"/>
      <c r="E49" s="138"/>
      <c r="F49" s="376"/>
    </row>
    <row r="50" spans="2:6" ht="12.75" customHeight="1">
      <c r="B50" s="133"/>
      <c r="C50" s="90"/>
      <c r="D50" s="376"/>
      <c r="E50" s="138"/>
      <c r="F50" s="376"/>
    </row>
    <row r="51" spans="2:6" ht="12.75" customHeight="1">
      <c r="B51" s="133"/>
      <c r="C51" s="90"/>
      <c r="D51" s="376"/>
      <c r="E51" s="138"/>
      <c r="F51" s="376"/>
    </row>
    <row r="52" spans="2:6" ht="12.75" customHeight="1">
      <c r="B52" s="133"/>
      <c r="C52" s="90"/>
      <c r="D52" s="376"/>
      <c r="E52" s="138"/>
      <c r="F52" s="376"/>
    </row>
    <row r="53" spans="2:6" ht="12.75" customHeight="1">
      <c r="B53" s="133"/>
      <c r="C53" s="90"/>
      <c r="D53" s="376"/>
      <c r="E53" s="138"/>
      <c r="F53" s="376"/>
    </row>
    <row r="54" spans="2:6" ht="12.75" customHeight="1">
      <c r="B54" s="133"/>
      <c r="C54" s="90"/>
      <c r="D54" s="376"/>
      <c r="E54" s="138"/>
      <c r="F54" s="376"/>
    </row>
    <row r="55" spans="2:6" ht="12.75" customHeight="1">
      <c r="B55" s="133"/>
      <c r="C55" s="90"/>
      <c r="D55" s="376"/>
      <c r="E55" s="138"/>
      <c r="F55" s="376"/>
    </row>
    <row r="56" spans="2:6" ht="12.75" customHeight="1">
      <c r="B56" s="133"/>
      <c r="C56" s="90"/>
      <c r="D56" s="376"/>
      <c r="E56" s="138"/>
      <c r="F56" s="376"/>
    </row>
    <row r="57" spans="2:6" ht="12.75" customHeight="1">
      <c r="B57" s="133"/>
      <c r="C57" s="90"/>
      <c r="D57" s="376"/>
      <c r="E57" s="138"/>
      <c r="F57" s="376"/>
    </row>
    <row r="58" spans="2:6" ht="12.75" customHeight="1">
      <c r="B58" s="133"/>
      <c r="C58" s="90"/>
      <c r="D58" s="376"/>
      <c r="E58" s="138"/>
      <c r="F58" s="376"/>
    </row>
    <row r="59" spans="2:6" ht="12.75" customHeight="1">
      <c r="B59" s="133"/>
      <c r="C59" s="90"/>
      <c r="D59" s="376"/>
      <c r="E59" s="138"/>
      <c r="F59" s="376"/>
    </row>
    <row r="60" spans="2:6" ht="12.75" customHeight="1">
      <c r="B60" s="133"/>
      <c r="C60" s="90"/>
      <c r="D60" s="376"/>
      <c r="E60" s="138"/>
      <c r="F60" s="376"/>
    </row>
    <row r="61" spans="2:6" ht="12.75" customHeight="1">
      <c r="B61" s="133"/>
      <c r="C61" s="90"/>
      <c r="D61" s="376"/>
      <c r="E61" s="138"/>
      <c r="F61" s="376"/>
    </row>
    <row r="62" spans="2:6" ht="12.75" customHeight="1">
      <c r="B62" s="133"/>
      <c r="C62" s="90"/>
      <c r="D62" s="376"/>
      <c r="E62" s="138"/>
      <c r="F62" s="376"/>
    </row>
    <row r="63" spans="2:6" ht="12.75" customHeight="1">
      <c r="B63" s="133"/>
      <c r="C63" s="90"/>
      <c r="D63" s="376"/>
      <c r="E63" s="138"/>
      <c r="F63" s="376"/>
    </row>
    <row r="64" spans="2:6" ht="12.75" customHeight="1">
      <c r="B64" s="133"/>
      <c r="C64" s="90"/>
      <c r="D64" s="376"/>
      <c r="E64" s="138"/>
      <c r="F64" s="376"/>
    </row>
    <row r="65" spans="2:6" ht="12.75" customHeight="1">
      <c r="B65" s="133"/>
      <c r="C65" s="90"/>
      <c r="D65" s="376"/>
      <c r="E65" s="138"/>
      <c r="F65" s="376"/>
    </row>
    <row r="66" spans="2:6" ht="12.75" customHeight="1">
      <c r="B66" s="133"/>
      <c r="C66" s="90"/>
      <c r="D66" s="376"/>
      <c r="E66" s="138"/>
      <c r="F66" s="376"/>
    </row>
    <row r="67" spans="2:6" ht="12.75" customHeight="1">
      <c r="B67" s="133"/>
      <c r="C67" s="90"/>
      <c r="D67" s="376"/>
      <c r="E67" s="138"/>
      <c r="F67" s="376"/>
    </row>
    <row r="68" spans="2:6" ht="12.75" customHeight="1">
      <c r="B68" s="133"/>
      <c r="C68" s="90"/>
      <c r="D68" s="376"/>
      <c r="E68" s="138"/>
      <c r="F68" s="376"/>
    </row>
    <row r="69" spans="2:6" ht="12.75" customHeight="1">
      <c r="B69" s="133"/>
      <c r="C69" s="90"/>
      <c r="D69" s="376"/>
      <c r="E69" s="138"/>
      <c r="F69" s="376"/>
    </row>
    <row r="70" spans="2:6" ht="12.75" customHeight="1">
      <c r="B70" s="133"/>
      <c r="C70" s="90"/>
      <c r="D70" s="376"/>
      <c r="E70" s="138"/>
      <c r="F70" s="376"/>
    </row>
    <row r="71" spans="2:6" ht="12.75" customHeight="1">
      <c r="B71" s="133"/>
      <c r="C71" s="90"/>
      <c r="D71" s="376"/>
      <c r="E71" s="138"/>
      <c r="F71" s="376"/>
    </row>
    <row r="72" spans="2:6" hidden="1">
      <c r="B72" s="77"/>
      <c r="D72" s="77"/>
      <c r="F72" s="77"/>
    </row>
    <row r="73" spans="2:6" hidden="1">
      <c r="B73" s="77"/>
      <c r="D73" s="77"/>
      <c r="F73" s="77"/>
    </row>
    <row r="74" spans="2:6" hidden="1">
      <c r="B74" s="77"/>
      <c r="D74" s="77"/>
      <c r="F74" s="77"/>
    </row>
    <row r="75" spans="2:6" hidden="1">
      <c r="B75" s="77"/>
      <c r="D75" s="77"/>
      <c r="F75" s="77"/>
    </row>
    <row r="76" spans="2:6" hidden="1">
      <c r="B76" s="77"/>
      <c r="D76" s="77"/>
      <c r="F76" s="77"/>
    </row>
    <row r="77" spans="2:6" hidden="1">
      <c r="B77" s="77"/>
      <c r="D77" s="77"/>
      <c r="F77" s="77"/>
    </row>
    <row r="78" spans="2:6" hidden="1">
      <c r="B78" s="77"/>
      <c r="D78" s="77"/>
      <c r="F78" s="77"/>
    </row>
    <row r="79" spans="2:6" hidden="1">
      <c r="B79" s="77"/>
      <c r="D79" s="77"/>
      <c r="F79" s="77"/>
    </row>
    <row r="80" spans="2:6" hidden="1">
      <c r="B80" s="77"/>
      <c r="D80" s="77"/>
      <c r="F80" s="77"/>
    </row>
    <row r="81" spans="2:6" hidden="1">
      <c r="B81" s="77"/>
      <c r="D81" s="77"/>
      <c r="F81" s="77"/>
    </row>
    <row r="82" spans="2:6" hidden="1">
      <c r="B82" s="77"/>
      <c r="D82" s="77"/>
      <c r="F82" s="77"/>
    </row>
    <row r="83" spans="2:6" hidden="1">
      <c r="B83" s="77"/>
      <c r="D83" s="77"/>
      <c r="F83" s="77"/>
    </row>
    <row r="84" spans="2:6" hidden="1">
      <c r="B84" s="77"/>
      <c r="D84" s="77"/>
      <c r="F84" s="77"/>
    </row>
    <row r="85" spans="2:6" hidden="1">
      <c r="B85" s="77"/>
      <c r="D85" s="77"/>
      <c r="F85" s="77"/>
    </row>
    <row r="86" spans="2:6" hidden="1">
      <c r="B86" s="77"/>
      <c r="D86" s="77"/>
      <c r="F86" s="77"/>
    </row>
    <row r="87" spans="2:6" hidden="1">
      <c r="B87" s="77"/>
      <c r="D87" s="77"/>
      <c r="F87" s="77"/>
    </row>
    <row r="88" spans="2:6" hidden="1">
      <c r="B88" s="77"/>
      <c r="D88" s="77"/>
      <c r="F88" s="77"/>
    </row>
    <row r="89" spans="2:6" hidden="1">
      <c r="B89" s="77"/>
      <c r="D89" s="77"/>
      <c r="F89" s="77"/>
    </row>
    <row r="90" spans="2:6" hidden="1">
      <c r="B90" s="77"/>
      <c r="D90" s="77"/>
      <c r="F90" s="77"/>
    </row>
    <row r="91" spans="2:6" hidden="1">
      <c r="B91" s="77"/>
      <c r="D91" s="77"/>
      <c r="F91" s="77"/>
    </row>
    <row r="92" spans="2:6" hidden="1">
      <c r="B92" s="77"/>
      <c r="D92" s="77"/>
      <c r="F92" s="77"/>
    </row>
    <row r="93" spans="2:6" hidden="1">
      <c r="B93" s="77"/>
      <c r="D93" s="77"/>
      <c r="F93" s="77"/>
    </row>
    <row r="94" spans="2:6" hidden="1">
      <c r="B94" s="77"/>
      <c r="D94" s="77"/>
      <c r="F94" s="77"/>
    </row>
    <row r="95" spans="2:6" hidden="1">
      <c r="B95" s="77"/>
      <c r="D95" s="77"/>
      <c r="F95" s="77"/>
    </row>
    <row r="96" spans="2:6" hidden="1">
      <c r="B96" s="77"/>
      <c r="D96" s="77"/>
      <c r="F96" s="77"/>
    </row>
    <row r="97" spans="2:6" hidden="1">
      <c r="B97" s="77"/>
      <c r="D97" s="77"/>
      <c r="F97" s="77"/>
    </row>
    <row r="98" spans="2:6" hidden="1">
      <c r="B98" s="77"/>
      <c r="D98" s="77"/>
      <c r="F98" s="77"/>
    </row>
    <row r="99" spans="2:6" hidden="1">
      <c r="B99" s="77"/>
      <c r="D99" s="77"/>
      <c r="F99" s="77"/>
    </row>
    <row r="100" spans="2:6" hidden="1">
      <c r="B100" s="77"/>
      <c r="D100" s="77"/>
      <c r="F100" s="77"/>
    </row>
    <row r="101" spans="2:6" hidden="1">
      <c r="B101" s="77"/>
      <c r="D101" s="77"/>
      <c r="F101" s="77"/>
    </row>
    <row r="102" spans="2:6" hidden="1">
      <c r="B102" s="77"/>
      <c r="D102" s="77"/>
      <c r="F102" s="77"/>
    </row>
    <row r="103" spans="2:6" hidden="1">
      <c r="B103" s="77"/>
      <c r="D103" s="77"/>
      <c r="F103" s="77"/>
    </row>
    <row r="104" spans="2:6" hidden="1">
      <c r="B104" s="77"/>
      <c r="D104" s="77"/>
      <c r="F104" s="77"/>
    </row>
    <row r="105" spans="2:6" hidden="1">
      <c r="B105" s="77"/>
      <c r="D105" s="77"/>
      <c r="F105" s="77"/>
    </row>
    <row r="106" spans="2:6" hidden="1">
      <c r="B106" s="77"/>
      <c r="D106" s="77"/>
      <c r="F106" s="77"/>
    </row>
    <row r="107" spans="2:6" hidden="1">
      <c r="B107" s="77"/>
      <c r="D107" s="77"/>
      <c r="F107" s="77"/>
    </row>
    <row r="108" spans="2:6" hidden="1">
      <c r="B108" s="77"/>
      <c r="D108" s="77"/>
      <c r="F108" s="77"/>
    </row>
    <row r="109" spans="2:6" hidden="1">
      <c r="B109" s="77"/>
      <c r="D109" s="77"/>
      <c r="F109" s="77"/>
    </row>
    <row r="110" spans="2:6" hidden="1">
      <c r="B110" s="77"/>
      <c r="D110" s="77"/>
      <c r="F110" s="77"/>
    </row>
    <row r="111" spans="2:6" hidden="1">
      <c r="B111" s="78"/>
      <c r="D111" s="78"/>
      <c r="F111" s="78"/>
    </row>
  </sheetData>
  <mergeCells count="1">
    <mergeCell ref="B2:D2"/>
  </mergeCells>
  <phoneticPr fontId="3" type="noConversion"/>
  <pageMargins left="0.25" right="0.25" top="0.25" bottom="0.25" header="0.25" footer="0.25"/>
  <pageSetup paperSize="9" scale="56" orientation="portrait" verticalDpi="300" r:id="rId1"/>
  <headerFooter>
    <oddFooter>&amp;LImpactiva&amp;XTM&amp;X Copyright 2015 - Confidential
V51 2015-07-01</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77</vt:i4>
      </vt:variant>
      <vt:variant>
        <vt:lpstr>Named Ranges</vt:lpstr>
      </vt:variant>
      <vt:variant>
        <vt:i4>147</vt:i4>
      </vt:variant>
    </vt:vector>
  </HeadingPairs>
  <TitlesOfParts>
    <vt:vector size="224" baseType="lpstr">
      <vt:lpstr>How to Fill MLL230</vt:lpstr>
      <vt:lpstr>MLL233 Monthly Insp</vt:lpstr>
      <vt:lpstr>MLL234 Monthly Ship</vt:lpstr>
      <vt:lpstr>MLL240 Comp</vt:lpstr>
      <vt:lpstr>MLL240a Comp</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Leather Clean Area</vt:lpstr>
      <vt:lpstr>Brand-Factory-Tannery List</vt:lpstr>
      <vt:lpstr>'1'!Print_Area</vt:lpstr>
      <vt:lpstr>'10'!Print_Area</vt:lpstr>
      <vt:lpstr>'11'!Print_Area</vt:lpstr>
      <vt:lpstr>'12'!Print_Area</vt:lpstr>
      <vt:lpstr>'13'!Print_Area</vt:lpstr>
      <vt:lpstr>'14'!Print_Area</vt:lpstr>
      <vt:lpstr>'15'!Print_Area</vt:lpstr>
      <vt:lpstr>'16'!Print_Area</vt:lpstr>
      <vt:lpstr>'17'!Print_Area</vt:lpstr>
      <vt:lpstr>'18'!Print_Area</vt:lpstr>
      <vt:lpstr>'19'!Print_Area</vt:lpstr>
      <vt:lpstr>'2'!Print_Area</vt:lpstr>
      <vt:lpstr>'20'!Print_Area</vt:lpstr>
      <vt:lpstr>'21'!Print_Area</vt:lpstr>
      <vt:lpstr>'22'!Print_Area</vt:lpstr>
      <vt:lpstr>'23'!Print_Area</vt:lpstr>
      <vt:lpstr>'24'!Print_Area</vt:lpstr>
      <vt:lpstr>'25'!Print_Area</vt:lpstr>
      <vt:lpstr>'26'!Print_Area</vt:lpstr>
      <vt:lpstr>'27'!Print_Area</vt:lpstr>
      <vt:lpstr>'28'!Print_Area</vt:lpstr>
      <vt:lpstr>'29'!Print_Area</vt:lpstr>
      <vt:lpstr>'3'!Print_Area</vt:lpstr>
      <vt:lpstr>'30'!Print_Area</vt:lpstr>
      <vt:lpstr>'31'!Print_Area</vt:lpstr>
      <vt:lpstr>'32'!Print_Area</vt:lpstr>
      <vt:lpstr>'33'!Print_Area</vt:lpstr>
      <vt:lpstr>'34'!Print_Area</vt:lpstr>
      <vt:lpstr>'35'!Print_Area</vt:lpstr>
      <vt:lpstr>'36'!Print_Area</vt:lpstr>
      <vt:lpstr>'37'!Print_Area</vt:lpstr>
      <vt:lpstr>'38'!Print_Area</vt:lpstr>
      <vt:lpstr>'39'!Print_Area</vt:lpstr>
      <vt:lpstr>'4'!Print_Area</vt:lpstr>
      <vt:lpstr>'40'!Print_Area</vt:lpstr>
      <vt:lpstr>'41'!Print_Area</vt:lpstr>
      <vt:lpstr>'42'!Print_Area</vt:lpstr>
      <vt:lpstr>'43'!Print_Area</vt:lpstr>
      <vt:lpstr>'44'!Print_Area</vt:lpstr>
      <vt:lpstr>'45'!Print_Area</vt:lpstr>
      <vt:lpstr>'46'!Print_Area</vt:lpstr>
      <vt:lpstr>'47'!Print_Area</vt:lpstr>
      <vt:lpstr>'48'!Print_Area</vt:lpstr>
      <vt:lpstr>'49'!Print_Area</vt:lpstr>
      <vt:lpstr>'5'!Print_Area</vt:lpstr>
      <vt:lpstr>'50'!Print_Area</vt:lpstr>
      <vt:lpstr>'51'!Print_Area</vt:lpstr>
      <vt:lpstr>'52'!Print_Area</vt:lpstr>
      <vt:lpstr>'53'!Print_Area</vt:lpstr>
      <vt:lpstr>'54'!Print_Area</vt:lpstr>
      <vt:lpstr>'55'!Print_Area</vt:lpstr>
      <vt:lpstr>'56'!Print_Area</vt:lpstr>
      <vt:lpstr>'57'!Print_Area</vt:lpstr>
      <vt:lpstr>'58'!Print_Area</vt:lpstr>
      <vt:lpstr>'59'!Print_Area</vt:lpstr>
      <vt:lpstr>'6'!Print_Area</vt:lpstr>
      <vt:lpstr>'60'!Print_Area</vt:lpstr>
      <vt:lpstr>'61'!Print_Area</vt:lpstr>
      <vt:lpstr>'62'!Print_Area</vt:lpstr>
      <vt:lpstr>'63'!Print_Area</vt:lpstr>
      <vt:lpstr>'64'!Print_Area</vt:lpstr>
      <vt:lpstr>'65'!Print_Area</vt:lpstr>
      <vt:lpstr>'66'!Print_Area</vt:lpstr>
      <vt:lpstr>'67'!Print_Area</vt:lpstr>
      <vt:lpstr>'68'!Print_Area</vt:lpstr>
      <vt:lpstr>'69'!Print_Area</vt:lpstr>
      <vt:lpstr>'7'!Print_Area</vt:lpstr>
      <vt:lpstr>'70'!Print_Area</vt:lpstr>
      <vt:lpstr>'8'!Print_Area</vt:lpstr>
      <vt:lpstr>'9'!Print_Area</vt:lpstr>
      <vt:lpstr>'Brand-Factory-Tannery List'!Print_Area</vt:lpstr>
      <vt:lpstr>'How to Fill MLL230'!Print_Area</vt:lpstr>
      <vt:lpstr>'Leather Clean Area'!Print_Area</vt:lpstr>
      <vt:lpstr>'MLL233 Monthly Insp'!Print_Area</vt:lpstr>
      <vt:lpstr>'MLL234 Monthly Ship'!Print_Area</vt:lpstr>
      <vt:lpstr>'MLL240 Comp'!Print_Area</vt:lpstr>
      <vt:lpstr>'MLL240a Comp'!Print_Area</vt:lpstr>
      <vt:lpstr>'1'!Print_Titles</vt:lpstr>
      <vt:lpstr>'10'!Print_Titles</vt:lpstr>
      <vt:lpstr>'11'!Print_Titles</vt:lpstr>
      <vt:lpstr>'12'!Print_Titles</vt:lpstr>
      <vt:lpstr>'13'!Print_Titles</vt:lpstr>
      <vt:lpstr>'14'!Print_Titles</vt:lpstr>
      <vt:lpstr>'15'!Print_Titles</vt:lpstr>
      <vt:lpstr>'16'!Print_Titles</vt:lpstr>
      <vt:lpstr>'17'!Print_Titles</vt:lpstr>
      <vt:lpstr>'18'!Print_Titles</vt:lpstr>
      <vt:lpstr>'19'!Print_Titles</vt:lpstr>
      <vt:lpstr>'2'!Print_Titles</vt:lpstr>
      <vt:lpstr>'20'!Print_Titles</vt:lpstr>
      <vt:lpstr>'21'!Print_Titles</vt:lpstr>
      <vt:lpstr>'22'!Print_Titles</vt:lpstr>
      <vt:lpstr>'23'!Print_Titles</vt:lpstr>
      <vt:lpstr>'24'!Print_Titles</vt:lpstr>
      <vt:lpstr>'25'!Print_Titles</vt:lpstr>
      <vt:lpstr>'26'!Print_Titles</vt:lpstr>
      <vt:lpstr>'27'!Print_Titles</vt:lpstr>
      <vt:lpstr>'28'!Print_Titles</vt:lpstr>
      <vt:lpstr>'29'!Print_Titles</vt:lpstr>
      <vt:lpstr>'3'!Print_Titles</vt:lpstr>
      <vt:lpstr>'30'!Print_Titles</vt:lpstr>
      <vt:lpstr>'31'!Print_Titles</vt:lpstr>
      <vt:lpstr>'32'!Print_Titles</vt:lpstr>
      <vt:lpstr>'33'!Print_Titles</vt:lpstr>
      <vt:lpstr>'34'!Print_Titles</vt:lpstr>
      <vt:lpstr>'35'!Print_Titles</vt:lpstr>
      <vt:lpstr>'36'!Print_Titles</vt:lpstr>
      <vt:lpstr>'37'!Print_Titles</vt:lpstr>
      <vt:lpstr>'38'!Print_Titles</vt:lpstr>
      <vt:lpstr>'39'!Print_Titles</vt:lpstr>
      <vt:lpstr>'4'!Print_Titles</vt:lpstr>
      <vt:lpstr>'40'!Print_Titles</vt:lpstr>
      <vt:lpstr>'41'!Print_Titles</vt:lpstr>
      <vt:lpstr>'42'!Print_Titles</vt:lpstr>
      <vt:lpstr>'43'!Print_Titles</vt:lpstr>
      <vt:lpstr>'44'!Print_Titles</vt:lpstr>
      <vt:lpstr>'45'!Print_Titles</vt:lpstr>
      <vt:lpstr>'46'!Print_Titles</vt:lpstr>
      <vt:lpstr>'47'!Print_Titles</vt:lpstr>
      <vt:lpstr>'48'!Print_Titles</vt:lpstr>
      <vt:lpstr>'49'!Print_Titles</vt:lpstr>
      <vt:lpstr>'5'!Print_Titles</vt:lpstr>
      <vt:lpstr>'50'!Print_Titles</vt:lpstr>
      <vt:lpstr>'51'!Print_Titles</vt:lpstr>
      <vt:lpstr>'52'!Print_Titles</vt:lpstr>
      <vt:lpstr>'53'!Print_Titles</vt:lpstr>
      <vt:lpstr>'54'!Print_Titles</vt:lpstr>
      <vt:lpstr>'55'!Print_Titles</vt:lpstr>
      <vt:lpstr>'56'!Print_Titles</vt:lpstr>
      <vt:lpstr>'57'!Print_Titles</vt:lpstr>
      <vt:lpstr>'58'!Print_Titles</vt:lpstr>
      <vt:lpstr>'59'!Print_Titles</vt:lpstr>
      <vt:lpstr>'6'!Print_Titles</vt:lpstr>
      <vt:lpstr>'60'!Print_Titles</vt:lpstr>
      <vt:lpstr>'61'!Print_Titles</vt:lpstr>
      <vt:lpstr>'62'!Print_Titles</vt:lpstr>
      <vt:lpstr>'63'!Print_Titles</vt:lpstr>
      <vt:lpstr>'64'!Print_Titles</vt:lpstr>
      <vt:lpstr>'65'!Print_Titles</vt:lpstr>
      <vt:lpstr>'66'!Print_Titles</vt:lpstr>
      <vt:lpstr>'67'!Print_Titles</vt:lpstr>
      <vt:lpstr>'68'!Print_Titles</vt:lpstr>
      <vt:lpstr>'69'!Print_Titles</vt:lpstr>
      <vt:lpstr>'7'!Print_Titles</vt:lpstr>
      <vt:lpstr>'70'!Print_Titles</vt:lpstr>
      <vt:lpstr>'8'!Print_Titles</vt:lpstr>
      <vt:lpstr>'9'!Print_Titles</vt:lpstr>
    </vt:vector>
  </TitlesOfParts>
  <Company>Impactiva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2003-04-07T13:44:53Z</dcterms:created>
  <dc:creator>R&amp;D</dc:creator>
  <cp:lastModifiedBy>Tamil Arasan</cp:lastModifiedBy>
  <cp:lastPrinted>2015-07-01T09:16:57Z</cp:lastPrinted>
  <dcterms:modified xsi:type="dcterms:W3CDTF">2022-07-19T12:10:05Z</dcterms:modified>
</cp:coreProperties>
</file>