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C:\Users\tamim\OneDrive\Desktop\My Computer\SEME 4\ITECH 7415\Assessment task 3 RoadMap\"/>
    </mc:Choice>
  </mc:AlternateContent>
  <xr:revisionPtr revIDLastSave="0" documentId="13_ncr:1_{81C7D3B1-DEF9-4B91-8997-1DBBF3FC34C9}" xr6:coauthVersionLast="47" xr6:coauthVersionMax="47" xr10:uidLastSave="{00000000-0000-0000-0000-000000000000}"/>
  <bookViews>
    <workbookView xWindow="-108" yWindow="-108" windowWidth="23256" windowHeight="13896" xr2:uid="{00000000-000D-0000-FFFF-FFFF00000000}"/>
  </bookViews>
  <sheets>
    <sheet name="GanttChart" sheetId="9" r:id="rId1"/>
  </sheets>
  <definedNames>
    <definedName name="prevWBS" localSheetId="0">GanttChart!$A1048576</definedName>
    <definedName name="_xlnm.Print_Area" localSheetId="0">GanttChart!$A$1:$BO$55</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8" i="9" l="1"/>
  <c r="J48" i="9" s="1"/>
  <c r="G47" i="9"/>
  <c r="J47" i="9" s="1"/>
  <c r="G46" i="9"/>
  <c r="J46" i="9" s="1"/>
  <c r="G44" i="9"/>
  <c r="J44" i="9" s="1"/>
  <c r="G43" i="9"/>
  <c r="J43" i="9" s="1"/>
  <c r="G42" i="9"/>
  <c r="J42" i="9" s="1"/>
  <c r="G39" i="9"/>
  <c r="J39" i="9" s="1"/>
  <c r="G38" i="9"/>
  <c r="J38" i="9" s="1"/>
  <c r="G37" i="9"/>
  <c r="J37" i="9" s="1"/>
  <c r="G35" i="9"/>
  <c r="J35" i="9" s="1"/>
  <c r="G34" i="9"/>
  <c r="J34" i="9" s="1"/>
  <c r="G33" i="9"/>
  <c r="J33" i="9" s="1"/>
  <c r="G28" i="9"/>
  <c r="J28" i="9" s="1"/>
  <c r="G29" i="9"/>
  <c r="J29" i="9" s="1"/>
  <c r="G27" i="9"/>
  <c r="J27" i="9" s="1"/>
  <c r="G30" i="9"/>
  <c r="J30" i="9" s="1"/>
  <c r="G12" i="9"/>
  <c r="G10" i="9"/>
  <c r="G9" i="9"/>
  <c r="A13" i="9"/>
  <c r="G13" i="9"/>
  <c r="J13" i="9" s="1"/>
  <c r="G55" i="9"/>
  <c r="J55" i="9" s="1"/>
  <c r="G54" i="9"/>
  <c r="J54" i="9" s="1"/>
  <c r="G53" i="9"/>
  <c r="J53" i="9" s="1"/>
  <c r="G41" i="9"/>
  <c r="J41" i="9" s="1"/>
  <c r="G21" i="9"/>
  <c r="J21" i="9" s="1"/>
  <c r="G19" i="9"/>
  <c r="J19" i="9" s="1"/>
  <c r="G18" i="9"/>
  <c r="J18" i="9" s="1"/>
  <c r="G14" i="9"/>
  <c r="J14" i="9" s="1"/>
  <c r="G8" i="9"/>
  <c r="J8" i="9" s="1"/>
  <c r="G45" i="9"/>
  <c r="J45" i="9" s="1"/>
  <c r="G40" i="9"/>
  <c r="J40" i="9" s="1"/>
  <c r="G36" i="9"/>
  <c r="J36" i="9" s="1"/>
  <c r="G32" i="9"/>
  <c r="J32" i="9" s="1"/>
  <c r="G26" i="9"/>
  <c r="J26" i="9" s="1"/>
  <c r="G25" i="9"/>
  <c r="J25" i="9" s="1"/>
  <c r="G24" i="9"/>
  <c r="J24" i="9" s="1"/>
  <c r="G23" i="9"/>
  <c r="J23" i="9" s="1"/>
  <c r="G22" i="9"/>
  <c r="J22" i="9" s="1"/>
  <c r="G49" i="9" l="1"/>
  <c r="J49" i="9" s="1"/>
  <c r="G20" i="9"/>
  <c r="J20" i="9" s="1"/>
  <c r="G11" i="9" l="1"/>
  <c r="L6" i="9"/>
  <c r="J11" i="9" l="1"/>
  <c r="J10" i="9"/>
  <c r="J9" i="9"/>
  <c r="L7" i="9"/>
  <c r="L4" i="9"/>
  <c r="A8" i="9"/>
  <c r="A10" i="9" s="1"/>
  <c r="A11" i="9" s="1"/>
  <c r="J12" i="9" l="1"/>
  <c r="M6" i="9" l="1"/>
  <c r="G15" i="9" l="1"/>
  <c r="J15" i="9" s="1"/>
  <c r="G51" i="9"/>
  <c r="J51" i="9" s="1"/>
  <c r="G50" i="9"/>
  <c r="J50" i="9" s="1"/>
  <c r="N6" i="9"/>
  <c r="G52" i="9" l="1"/>
  <c r="J52" i="9" s="1"/>
  <c r="O6" i="9"/>
  <c r="P6" i="9" l="1"/>
  <c r="L5" i="9"/>
  <c r="Q6" i="9" l="1"/>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18" i="9" l="1"/>
  <c r="A20" i="9" l="1"/>
  <c r="A22" i="9" l="1"/>
  <c r="G16" i="9"/>
  <c r="J16" i="9" l="1"/>
  <c r="G17" i="9"/>
  <c r="A40" i="9" l="1"/>
  <c r="A49" i="9" s="1"/>
  <c r="J17" i="9"/>
  <c r="A50" i="9" l="1"/>
  <c r="A51" i="9" s="1"/>
  <c r="A52" i="9" s="1"/>
  <c r="A53" i="9" s="1"/>
  <c r="A54" i="9" s="1"/>
  <c r="A55" i="9" s="1"/>
  <c r="G31" i="9"/>
  <c r="J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E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<sst xmlns="http://schemas.openxmlformats.org/spreadsheetml/2006/main" count="125" uniqueCount="98">
  <si>
    <t>WBS</t>
  </si>
  <si>
    <t>TASK</t>
  </si>
  <si>
    <t>START</t>
  </si>
  <si>
    <t>END</t>
  </si>
  <si>
    <t>DAYS</t>
  </si>
  <si>
    <t>% DONE</t>
  </si>
  <si>
    <t>WORK DAYS</t>
  </si>
  <si>
    <t>PREDECESSOR</t>
  </si>
  <si>
    <t xml:space="preserve">Display Week </t>
  </si>
  <si>
    <t xml:space="preserve">Project Start Date </t>
  </si>
  <si>
    <t xml:space="preserve">Identify Stakeholders                    </t>
  </si>
  <si>
    <t>1.2.1</t>
  </si>
  <si>
    <t xml:space="preserve">Sprint 1                         </t>
  </si>
  <si>
    <t xml:space="preserve">Sprint 2                                </t>
  </si>
  <si>
    <t xml:space="preserve">Test Alpha Version                    </t>
  </si>
  <si>
    <t xml:space="preserve">Sprint 3                                </t>
  </si>
  <si>
    <t>Initiating</t>
  </si>
  <si>
    <t xml:space="preserve">Planning       </t>
  </si>
  <si>
    <t>Executing Plan</t>
  </si>
  <si>
    <t>3.1.1</t>
  </si>
  <si>
    <t>3.1.2</t>
  </si>
  <si>
    <t>3.1.3</t>
  </si>
  <si>
    <t>3.1.4</t>
  </si>
  <si>
    <t>3.2.1</t>
  </si>
  <si>
    <t>3.2.2</t>
  </si>
  <si>
    <t>3.2.3</t>
  </si>
  <si>
    <t>3.2.4</t>
  </si>
  <si>
    <t>3.3.1</t>
  </si>
  <si>
    <t>3.3.2</t>
  </si>
  <si>
    <t>3.3.3</t>
  </si>
  <si>
    <t>3.3.4</t>
  </si>
  <si>
    <t>2.1.1</t>
  </si>
  <si>
    <t>2.1.2</t>
  </si>
  <si>
    <t>3.3.5</t>
  </si>
  <si>
    <t>Closing</t>
  </si>
  <si>
    <t xml:space="preserve">Sign Off the Contract                    </t>
  </si>
  <si>
    <t>Product Road Map:  Anti-Vape VR Project</t>
  </si>
  <si>
    <t xml:space="preserve"> Vic Health</t>
  </si>
  <si>
    <t>Assign Roles</t>
  </si>
  <si>
    <t>Initial Research</t>
  </si>
  <si>
    <t>Initial Client Meeting</t>
  </si>
  <si>
    <t>Storyboard Development</t>
  </si>
  <si>
    <t>Finalize Objectives &amp; Scope</t>
  </si>
  <si>
    <t>Research VR Tools for Meta Quest 3</t>
  </si>
  <si>
    <t>Setup Development Environment (Unity, Meta Quest 3 SDK)</t>
  </si>
  <si>
    <t xml:space="preserve">Create Foundational Layout &amp; Interface            </t>
  </si>
  <si>
    <t>Implement Initial VR Interactions</t>
  </si>
  <si>
    <t>Develop Vape Creation Feature</t>
  </si>
  <si>
    <t>Toggle Between Healthy &amp; Damaged Tissues</t>
  </si>
  <si>
    <t>Collect User Feedback</t>
  </si>
  <si>
    <t>3.1.5</t>
  </si>
  <si>
    <t>Release Alpha Version</t>
  </si>
  <si>
    <t xml:space="preserve">Develop Alpha Version                    </t>
  </si>
  <si>
    <t>3.1.6</t>
  </si>
  <si>
    <t>MILESTONE</t>
  </si>
  <si>
    <t>Phase 2 Planning</t>
  </si>
  <si>
    <t>Cardiovascular System Simulation</t>
  </si>
  <si>
    <t>Central Nervous System &amp; Addiction Simulation</t>
  </si>
  <si>
    <t xml:space="preserve">Develop beta Version                    </t>
  </si>
  <si>
    <t xml:space="preserve">Test beta Version                    </t>
  </si>
  <si>
    <t>Release beta Version</t>
  </si>
  <si>
    <t>3.2.5</t>
  </si>
  <si>
    <t>3.2.6</t>
  </si>
  <si>
    <t>3.2.7</t>
  </si>
  <si>
    <t>3.2.8</t>
  </si>
  <si>
    <t>Phase 3 Planning</t>
  </si>
  <si>
    <t>Include Interactive Withdrawal Symptoms</t>
  </si>
  <si>
    <t>Integrate Educational Narratives</t>
  </si>
  <si>
    <t>3.3.6</t>
  </si>
  <si>
    <t>3.3.7</t>
  </si>
  <si>
    <t>3.3.8</t>
  </si>
  <si>
    <t xml:space="preserve">Develop Final Version                    </t>
  </si>
  <si>
    <t xml:space="preserve">Test Final Version                    </t>
  </si>
  <si>
    <t>Release Final Version</t>
  </si>
  <si>
    <t>Create Advance Layout &amp; Interface</t>
  </si>
  <si>
    <t>Final Delivery &amp; Closure</t>
  </si>
  <si>
    <t>Final Adjustments Based on Feedback</t>
  </si>
  <si>
    <t>Deliver Final Version to Client &amp; Impliment</t>
  </si>
  <si>
    <t>Complete Project Documentation</t>
  </si>
  <si>
    <t>Conduct Product Demonstration</t>
  </si>
  <si>
    <t>Setup Development Environment</t>
  </si>
  <si>
    <t>Vape usability and depressing environment shown</t>
  </si>
  <si>
    <t>Effects on Respitory, CardioVasular and Central nervous system displayed and instructions provided for non gaming users</t>
  </si>
  <si>
    <t>Creation of Vape object with interactions possible</t>
  </si>
  <si>
    <t>Add Visual (Text) Representations of Harmful Substances</t>
  </si>
  <si>
    <t>Basic representation of effects of vape on respiratory system shown</t>
  </si>
  <si>
    <t>Cardiovascular system developed with basic effects</t>
  </si>
  <si>
    <t>Central nervous system developed with basic effects</t>
  </si>
  <si>
    <t>Make it more user friendly</t>
  </si>
  <si>
    <t>Provided detailed instructions for the non gamers to engage into the VR experience without External assistance</t>
  </si>
  <si>
    <t>Withdrawal systems displayed</t>
  </si>
  <si>
    <t>Finetuning graphics and functionality to make it more advanced</t>
  </si>
  <si>
    <t>Better models developed and advanced features developed</t>
  </si>
  <si>
    <t>Fine tuned with better models replaced on basic ones</t>
  </si>
  <si>
    <t>Final Version</t>
  </si>
  <si>
    <t>Documentation</t>
  </si>
  <si>
    <t>Demonstration</t>
  </si>
  <si>
    <t>Signoff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</si>
</sst>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37"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0"/>
      <color theme="0"/>
      <name val="Calibri"/>
      <family val="2"/>
    </font>
    <font>
      <sz val="10"/>
      <name val="Calibri"/>
      <family val="2"/>
    </font>
    <font>
      <u/>
      <sz val="10"/>
      <color indexed="12"/>
      <name val="Calibri"/>
      <family val="2"/>
    </font>
    <font>
      <b/>
      <sz val="10"/>
      <color theme="0"/>
      <name val="Calibri"/>
      <family val="2"/>
    </font>
    <font>
      <sz val="10"/>
      <color theme="5"/>
      <name val="Calibri"/>
      <family val="2"/>
    </font>
    <font>
      <sz val="10"/>
      <color indexed="56"/>
      <name val="Calibri"/>
      <family val="2"/>
    </font>
    <font>
      <i/>
      <sz val="10"/>
      <color theme="5"/>
      <name val="Calibri"/>
      <family val="2"/>
    </font>
    <font>
      <sz val="10"/>
      <color theme="6" tint="-0.249977111117893"/>
      <name val="Calibri"/>
      <family val="2"/>
    </font>
    <font>
      <sz val="10"/>
      <color indexed="55"/>
      <name val="Calibri"/>
      <family val="2"/>
    </font>
    <font>
      <b/>
      <sz val="10"/>
      <name val="Calibri"/>
      <family val="2"/>
    </font>
    <font>
      <sz val="10"/>
      <color rgb="FF000000"/>
      <name val="Calibri"/>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7"/>
        <bgColor indexed="64"/>
      </patternFill>
    </fill>
    <fill>
      <patternFill patternType="solid">
        <fgColor theme="6" tint="-0.249977111117893"/>
        <bgColor indexed="64"/>
      </patternFill>
    </fill>
    <fill>
      <patternFill patternType="solid">
        <fgColor theme="0"/>
        <bgColor indexed="64"/>
      </patternFill>
    </fill>
    <fill>
      <patternFill patternType="solid">
        <fgColor rgb="FF0070C0"/>
        <bgColor indexed="64"/>
      </patternFill>
    </fill>
    <fill>
      <patternFill patternType="solid">
        <fgColor rgb="FF7030A0"/>
        <bgColor indexed="64"/>
      </patternFill>
    </fill>
    <fill>
      <patternFill patternType="solid">
        <fgColor theme="6"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style="medium">
        <color theme="2" tint="-0.24994659260841701"/>
      </left>
      <right/>
      <top style="medium">
        <color theme="2" tint="-0.24994659260841701"/>
      </top>
      <bottom style="medium">
        <color theme="2" tint="-0.24994659260841701"/>
      </bottom>
      <diagonal/>
    </border>
    <border>
      <left/>
      <right/>
      <top style="medium">
        <color theme="2" tint="-0.24994659260841701"/>
      </top>
      <bottom style="medium">
        <color theme="2" tint="-0.24994659260841701"/>
      </bottom>
      <diagonal/>
    </border>
    <border>
      <left/>
      <right style="medium">
        <color theme="2" tint="-0.24994659260841701"/>
      </right>
      <top style="medium">
        <color theme="2" tint="-0.24994659260841701"/>
      </top>
      <bottom style="medium">
        <color theme="2" tint="-0.24994659260841701"/>
      </bottom>
      <diagonal/>
    </border>
    <border>
      <left/>
      <right/>
      <top style="thin">
        <color indexed="22"/>
      </top>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88">
    <xf numFmtId="0" fontId="0" fillId="0" borderId="0" xfId="0"/>
    <xf numFmtId="0" fontId="27" fillId="0" borderId="0" xfId="0" applyFont="1"/>
    <xf numFmtId="0" fontId="27" fillId="20" borderId="0" xfId="0" applyFont="1" applyFill="1"/>
    <xf numFmtId="0" fontId="28" fillId="0" borderId="0" xfId="34" applyFont="1" applyAlignment="1" applyProtection="1">
      <alignment horizontal="left"/>
    </xf>
    <xf numFmtId="0" fontId="27" fillId="0" borderId="0" xfId="0" applyFont="1" applyAlignment="1">
      <alignment horizontal="left"/>
    </xf>
    <xf numFmtId="0" fontId="27" fillId="0" borderId="20" xfId="0" applyFont="1" applyBorder="1" applyAlignment="1">
      <alignment horizontal="right" vertical="center"/>
    </xf>
    <xf numFmtId="0" fontId="27" fillId="0" borderId="21" xfId="0" applyFont="1" applyBorder="1"/>
    <xf numFmtId="0" fontId="27" fillId="0" borderId="21" xfId="0" applyFont="1" applyBorder="1" applyAlignment="1">
      <alignment horizontal="right" vertical="center"/>
    </xf>
    <xf numFmtId="0" fontId="29" fillId="24" borderId="22" xfId="0" applyFont="1" applyFill="1" applyBorder="1" applyAlignment="1" applyProtection="1">
      <alignment horizontal="center" vertical="center"/>
      <protection locked="0"/>
    </xf>
    <xf numFmtId="0" fontId="27" fillId="0" borderId="0" xfId="0" applyFont="1" applyAlignment="1">
      <alignment horizontal="right" vertical="center"/>
    </xf>
    <xf numFmtId="0" fontId="27" fillId="0" borderId="0" xfId="0" applyFont="1" applyProtection="1">
      <protection locked="0"/>
    </xf>
    <xf numFmtId="0" fontId="30" fillId="0" borderId="0" xfId="0" applyFont="1" applyAlignment="1" applyProtection="1">
      <alignment horizontal="left" vertical="center" indent="2"/>
      <protection locked="0"/>
    </xf>
    <xf numFmtId="0" fontId="31" fillId="0" borderId="0" xfId="0" applyFont="1" applyAlignment="1" applyProtection="1">
      <alignment vertical="center"/>
      <protection locked="0"/>
    </xf>
    <xf numFmtId="0" fontId="33" fillId="0" borderId="0" xfId="0" applyFont="1" applyAlignment="1">
      <alignment horizontal="left" vertical="center" indent="2"/>
    </xf>
    <xf numFmtId="0" fontId="28" fillId="20" borderId="0" xfId="34" applyNumberFormat="1" applyFont="1" applyFill="1" applyAlignment="1" applyProtection="1">
      <alignment horizontal="right"/>
      <protection locked="0"/>
    </xf>
    <xf numFmtId="0" fontId="34" fillId="0" borderId="0" xfId="0" applyFont="1" applyProtection="1">
      <protection locked="0"/>
    </xf>
    <xf numFmtId="0" fontId="27" fillId="0" borderId="0" xfId="0" applyFont="1" applyAlignment="1" applyProtection="1">
      <alignment horizontal="left" vertical="center"/>
      <protection locked="0"/>
    </xf>
    <xf numFmtId="166" fontId="27" fillId="0" borderId="14" xfId="0" applyNumberFormat="1" applyFont="1" applyBorder="1" applyAlignment="1">
      <alignment horizontal="center" vertical="center" shrinkToFit="1"/>
    </xf>
    <xf numFmtId="166" fontId="27" fillId="0" borderId="12" xfId="0" applyNumberFormat="1" applyFont="1" applyBorder="1" applyAlignment="1">
      <alignment horizontal="center" vertical="center" shrinkToFit="1"/>
    </xf>
    <xf numFmtId="166" fontId="27" fillId="0" borderId="15" xfId="0" applyNumberFormat="1" applyFont="1" applyBorder="1" applyAlignment="1">
      <alignment horizontal="center" vertical="center" shrinkToFit="1"/>
    </xf>
    <xf numFmtId="0" fontId="35" fillId="0" borderId="16" xfId="0" applyFont="1" applyBorder="1" applyAlignment="1">
      <alignment horizontal="left" vertical="center"/>
    </xf>
    <xf numFmtId="0" fontId="35" fillId="0" borderId="16" xfId="0" applyFont="1" applyBorder="1" applyAlignment="1">
      <alignment horizontal="center" vertical="center" wrapText="1"/>
    </xf>
    <xf numFmtId="0" fontId="35" fillId="0" borderId="16" xfId="0" applyFont="1" applyBorder="1" applyAlignment="1">
      <alignment horizontal="center" vertical="center"/>
    </xf>
    <xf numFmtId="0" fontId="27" fillId="0" borderId="17" xfId="0" applyFont="1" applyBorder="1" applyAlignment="1">
      <alignment horizontal="center" vertical="center" shrinkToFit="1"/>
    </xf>
    <xf numFmtId="0" fontId="27" fillId="0" borderId="18" xfId="0" applyFont="1" applyBorder="1" applyAlignment="1">
      <alignment horizontal="center" vertical="center" shrinkToFit="1"/>
    </xf>
    <xf numFmtId="0" fontId="27" fillId="0" borderId="19" xfId="0" applyFont="1" applyBorder="1" applyAlignment="1">
      <alignment horizontal="center" vertical="center" shrinkToFit="1"/>
    </xf>
    <xf numFmtId="0" fontId="29" fillId="23" borderId="13" xfId="0" applyFont="1" applyFill="1" applyBorder="1" applyAlignment="1">
      <alignment horizontal="left" vertical="center"/>
    </xf>
    <xf numFmtId="0" fontId="29" fillId="23" borderId="13" xfId="0" applyFont="1" applyFill="1" applyBorder="1" applyAlignment="1">
      <alignment vertical="center"/>
    </xf>
    <xf numFmtId="0" fontId="26" fillId="23" borderId="13" xfId="0" applyFont="1" applyFill="1" applyBorder="1" applyAlignment="1">
      <alignment vertical="center"/>
    </xf>
    <xf numFmtId="0" fontId="26" fillId="23" borderId="13" xfId="0" applyFont="1" applyFill="1" applyBorder="1" applyAlignment="1">
      <alignment horizontal="center" vertical="center"/>
    </xf>
    <xf numFmtId="165" fontId="26" fillId="23" borderId="13" xfId="0" applyNumberFormat="1" applyFont="1" applyFill="1" applyBorder="1" applyAlignment="1">
      <alignment horizontal="right" vertical="center"/>
    </xf>
    <xf numFmtId="165" fontId="26" fillId="23" borderId="13" xfId="0" applyNumberFormat="1" applyFont="1" applyFill="1" applyBorder="1" applyAlignment="1">
      <alignment horizontal="center" vertical="center"/>
    </xf>
    <xf numFmtId="1" fontId="26" fillId="23" borderId="13" xfId="40" applyNumberFormat="1" applyFont="1" applyFill="1" applyBorder="1" applyAlignment="1" applyProtection="1">
      <alignment horizontal="center" vertical="center"/>
    </xf>
    <xf numFmtId="9" fontId="26" fillId="23" borderId="13" xfId="40" applyFont="1" applyFill="1" applyBorder="1" applyAlignment="1" applyProtection="1">
      <alignment horizontal="center" vertical="center"/>
    </xf>
    <xf numFmtId="1" fontId="26" fillId="23" borderId="13" xfId="0" applyNumberFormat="1" applyFont="1" applyFill="1" applyBorder="1" applyAlignment="1">
      <alignment horizontal="center" vertical="center"/>
    </xf>
    <xf numFmtId="0" fontId="26" fillId="23" borderId="13" xfId="0" applyFont="1" applyFill="1" applyBorder="1" applyAlignment="1">
      <alignment horizontal="left" vertical="center"/>
    </xf>
    <xf numFmtId="0" fontId="26" fillId="23" borderId="10" xfId="0" applyFont="1" applyFill="1" applyBorder="1" applyAlignment="1">
      <alignment vertical="center"/>
    </xf>
    <xf numFmtId="0" fontId="27" fillId="0" borderId="10" xfId="0" applyFont="1" applyBorder="1" applyAlignment="1">
      <alignment horizontal="left" vertical="center"/>
    </xf>
    <xf numFmtId="0" fontId="27" fillId="0" borderId="10" xfId="0" applyFont="1" applyBorder="1" applyAlignment="1">
      <alignment vertical="center"/>
    </xf>
    <xf numFmtId="165" fontId="36" fillId="21" borderId="11" xfId="0" applyNumberFormat="1" applyFont="1" applyFill="1" applyBorder="1" applyAlignment="1">
      <alignment horizontal="center" vertical="center"/>
    </xf>
    <xf numFmtId="165" fontId="36" fillId="0" borderId="11" xfId="0" applyNumberFormat="1" applyFont="1" applyBorder="1" applyAlignment="1">
      <alignment horizontal="center" vertical="center"/>
    </xf>
    <xf numFmtId="1" fontId="26" fillId="24" borderId="11" xfId="0" applyNumberFormat="1" applyFont="1" applyFill="1" applyBorder="1" applyAlignment="1">
      <alignment horizontal="center" vertical="center"/>
    </xf>
    <xf numFmtId="9" fontId="36" fillId="22" borderId="11" xfId="40" applyFont="1" applyFill="1" applyBorder="1" applyAlignment="1" applyProtection="1">
      <alignment horizontal="center" vertical="center"/>
    </xf>
    <xf numFmtId="1" fontId="36" fillId="0" borderId="11" xfId="0" applyNumberFormat="1" applyFont="1" applyBorder="1" applyAlignment="1">
      <alignment horizontal="center" vertical="center"/>
    </xf>
    <xf numFmtId="0" fontId="27" fillId="0" borderId="10" xfId="0" applyFont="1" applyBorder="1" applyAlignment="1">
      <alignment horizontal="left" vertical="center" indent="1"/>
    </xf>
    <xf numFmtId="0" fontId="27" fillId="0" borderId="10" xfId="0" applyFont="1" applyBorder="1" applyAlignment="1">
      <alignment horizontal="left" vertical="center" wrapText="1"/>
    </xf>
    <xf numFmtId="0" fontId="36" fillId="0" borderId="11" xfId="0" applyFont="1" applyBorder="1" applyAlignment="1">
      <alignment horizontal="center" vertical="center"/>
    </xf>
    <xf numFmtId="0" fontId="27" fillId="0" borderId="10" xfId="0" applyFont="1" applyBorder="1" applyAlignment="1">
      <alignment horizontal="left" vertical="center" indent="2"/>
    </xf>
    <xf numFmtId="0" fontId="29" fillId="23" borderId="10" xfId="0" applyFont="1" applyFill="1" applyBorder="1" applyAlignment="1">
      <alignment horizontal="left" vertical="center"/>
    </xf>
    <xf numFmtId="0" fontId="29" fillId="23" borderId="10" xfId="0" applyFont="1" applyFill="1" applyBorder="1" applyAlignment="1">
      <alignment vertical="center"/>
    </xf>
    <xf numFmtId="0" fontId="26" fillId="23" borderId="10" xfId="0" applyFont="1" applyFill="1" applyBorder="1" applyAlignment="1">
      <alignment horizontal="center" vertical="center"/>
    </xf>
    <xf numFmtId="165" fontId="26" fillId="23" borderId="10" xfId="0" applyNumberFormat="1" applyFont="1" applyFill="1" applyBorder="1" applyAlignment="1">
      <alignment horizontal="center" vertical="center"/>
    </xf>
    <xf numFmtId="1" fontId="26" fillId="23" borderId="10" xfId="40" applyNumberFormat="1" applyFont="1" applyFill="1" applyBorder="1" applyAlignment="1" applyProtection="1">
      <alignment horizontal="center" vertical="center"/>
    </xf>
    <xf numFmtId="9" fontId="26" fillId="23" borderId="10" xfId="40" applyFont="1" applyFill="1" applyBorder="1" applyAlignment="1" applyProtection="1">
      <alignment horizontal="center" vertical="center"/>
    </xf>
    <xf numFmtId="1" fontId="26" fillId="23" borderId="10" xfId="0" applyNumberFormat="1" applyFont="1" applyFill="1" applyBorder="1" applyAlignment="1">
      <alignment horizontal="center" vertical="center"/>
    </xf>
    <xf numFmtId="0" fontId="26" fillId="23" borderId="10" xfId="0" applyFont="1" applyFill="1" applyBorder="1" applyAlignment="1">
      <alignment horizontal="left" vertical="center"/>
    </xf>
    <xf numFmtId="0" fontId="27" fillId="0" borderId="10" xfId="0" applyFont="1" applyBorder="1" applyAlignment="1">
      <alignment vertical="center" wrapText="1"/>
    </xf>
    <xf numFmtId="0" fontId="27" fillId="0" borderId="0" xfId="0" applyFont="1" applyAlignment="1">
      <alignment vertical="center"/>
    </xf>
    <xf numFmtId="1" fontId="26" fillId="26" borderId="11" xfId="0" applyNumberFormat="1" applyFont="1" applyFill="1" applyBorder="1" applyAlignment="1">
      <alignment horizontal="center" vertical="center"/>
    </xf>
    <xf numFmtId="1" fontId="26" fillId="27" borderId="11" xfId="0" applyNumberFormat="1" applyFont="1" applyFill="1" applyBorder="1" applyAlignment="1">
      <alignment horizontal="center" vertical="center"/>
    </xf>
    <xf numFmtId="0" fontId="26" fillId="27" borderId="10" xfId="0" applyFont="1" applyFill="1" applyBorder="1" applyAlignment="1">
      <alignment horizontal="left" vertical="center" indent="1"/>
    </xf>
    <xf numFmtId="0" fontId="26" fillId="27" borderId="10" xfId="0" applyFont="1" applyFill="1" applyBorder="1" applyAlignment="1">
      <alignment vertical="center" wrapText="1"/>
    </xf>
    <xf numFmtId="0" fontId="31" fillId="0" borderId="0" xfId="0" applyFont="1" applyAlignment="1" applyProtection="1">
      <alignment horizontal="center" vertical="center"/>
      <protection locked="0"/>
    </xf>
    <xf numFmtId="0" fontId="27" fillId="0" borderId="0" xfId="0" applyFont="1" applyAlignment="1" applyProtection="1">
      <alignment horizontal="center"/>
      <protection locked="0"/>
    </xf>
    <xf numFmtId="0" fontId="27" fillId="0" borderId="0" xfId="0" applyFont="1" applyAlignment="1">
      <alignment horizontal="center"/>
    </xf>
    <xf numFmtId="0" fontId="27" fillId="0" borderId="21" xfId="0" applyFont="1" applyBorder="1" applyAlignment="1">
      <alignment horizontal="center" vertical="center"/>
    </xf>
    <xf numFmtId="0" fontId="27" fillId="0" borderId="0" xfId="0" applyFont="1" applyAlignment="1">
      <alignment horizontal="center" vertical="center"/>
    </xf>
    <xf numFmtId="0" fontId="29" fillId="23" borderId="13" xfId="0" applyFont="1" applyFill="1" applyBorder="1" applyAlignment="1">
      <alignment horizontal="center" vertical="center"/>
    </xf>
    <xf numFmtId="0" fontId="27" fillId="0" borderId="10" xfId="0" applyFont="1" applyBorder="1" applyAlignment="1">
      <alignment horizontal="center" vertical="center"/>
    </xf>
    <xf numFmtId="0" fontId="27" fillId="0" borderId="10" xfId="0" applyFont="1" applyBorder="1" applyAlignment="1">
      <alignment horizontal="center" vertical="center" wrapText="1"/>
    </xf>
    <xf numFmtId="0" fontId="29" fillId="23" borderId="10" xfId="0" applyFont="1" applyFill="1" applyBorder="1" applyAlignment="1">
      <alignment horizontal="center" vertical="center"/>
    </xf>
    <xf numFmtId="0" fontId="26" fillId="27" borderId="10" xfId="0" applyFont="1" applyFill="1" applyBorder="1" applyAlignment="1">
      <alignment horizontal="center" vertical="center" wrapText="1"/>
    </xf>
    <xf numFmtId="0" fontId="27" fillId="25" borderId="10" xfId="0" applyFont="1" applyFill="1" applyBorder="1" applyAlignment="1">
      <alignment vertical="center" wrapText="1"/>
    </xf>
    <xf numFmtId="0" fontId="35" fillId="28" borderId="10" xfId="0" applyFont="1" applyFill="1" applyBorder="1" applyAlignment="1">
      <alignment horizontal="center" vertical="center" wrapText="1"/>
    </xf>
    <xf numFmtId="0" fontId="27" fillId="0" borderId="23" xfId="0" applyFont="1" applyBorder="1" applyAlignment="1">
      <alignment horizontal="left" vertical="center"/>
    </xf>
    <xf numFmtId="0" fontId="27" fillId="0" borderId="0" xfId="0" applyFont="1" applyAlignment="1">
      <alignment horizontal="left" vertical="center"/>
    </xf>
    <xf numFmtId="0" fontId="27" fillId="0" borderId="23" xfId="0" applyFont="1" applyBorder="1" applyAlignment="1">
      <alignment vertical="center"/>
    </xf>
    <xf numFmtId="0" fontId="27" fillId="0" borderId="14" xfId="0" applyFont="1" applyBorder="1" applyAlignment="1">
      <alignment horizontal="center" vertical="center"/>
    </xf>
    <xf numFmtId="0" fontId="27" fillId="0" borderId="12" xfId="0" applyFont="1" applyBorder="1" applyAlignment="1">
      <alignment horizontal="center" vertical="center"/>
    </xf>
    <xf numFmtId="0" fontId="27" fillId="0" borderId="15" xfId="0" applyFont="1" applyBorder="1" applyAlignment="1">
      <alignment horizontal="center" vertical="center"/>
    </xf>
    <xf numFmtId="167" fontId="27" fillId="0" borderId="14" xfId="0" applyNumberFormat="1" applyFont="1" applyBorder="1" applyAlignment="1">
      <alignment horizontal="center" vertical="center"/>
    </xf>
    <xf numFmtId="167" fontId="27" fillId="0" borderId="12" xfId="0" applyNumberFormat="1" applyFont="1" applyBorder="1" applyAlignment="1">
      <alignment horizontal="center" vertical="center"/>
    </xf>
    <xf numFmtId="167" fontId="27" fillId="0" borderId="15" xfId="0" applyNumberFormat="1" applyFont="1" applyBorder="1" applyAlignment="1">
      <alignment horizontal="center" vertical="center"/>
    </xf>
    <xf numFmtId="0" fontId="30" fillId="25" borderId="0" xfId="34" applyFont="1" applyFill="1" applyBorder="1" applyAlignment="1" applyProtection="1">
      <alignment horizontal="center" vertical="center"/>
    </xf>
    <xf numFmtId="0" fontId="32" fillId="25" borderId="0" xfId="34" applyFont="1" applyFill="1" applyBorder="1" applyAlignment="1" applyProtection="1">
      <alignment horizontal="center" vertical="center"/>
    </xf>
    <xf numFmtId="164" fontId="27" fillId="0" borderId="0" xfId="0" applyNumberFormat="1" applyFont="1" applyAlignment="1" applyProtection="1">
      <alignment horizontal="center" vertical="center" shrinkToFit="1"/>
      <protection locked="0"/>
    </xf>
    <xf numFmtId="164" fontId="26" fillId="24" borderId="21" xfId="0" applyNumberFormat="1" applyFont="1" applyFill="1" applyBorder="1" applyAlignment="1" applyProtection="1">
      <alignment horizontal="center" vertical="center" shrinkToFit="1"/>
      <protection locked="0"/>
    </xf>
    <xf numFmtId="0" fontId="35" fillId="25" borderId="10" xfId="0" applyFont="1" applyFill="1" applyBorder="1" applyAlignment="1">
      <alignment horizontal="center"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theme="4" tint="-0.24994659260841701"/>
        </patternFill>
      </fill>
    </dxf>
    <dxf>
      <fill>
        <patternFill>
          <bgColor theme="6" tint="-0.24994659260841701"/>
        </patternFill>
      </fill>
    </dxf>
    <dxf>
      <border>
        <left style="thin">
          <color rgb="FFC00000"/>
        </left>
        <right style="thin">
          <color rgb="FFC00000"/>
        </right>
        <vertical/>
        <horizontal/>
      </border>
    </dxf>
    <dxf>
      <font>
        <color theme="0"/>
      </font>
      <fill>
        <patternFill>
          <bgColor theme="6"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04A46B"/>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6"/>
</file>

<file path=xl/drawings/drawing1.xml><?xml version="1.0" encoding="utf-8"?>
<xdr:wsDr xmlns:xdr="http://schemas.openxmlformats.org/drawingml/2006/spreadsheetDrawing" xmlns:a="http://schemas.openxmlformats.org/drawingml/2006/main">
  <xdr:twoCellAnchor editAs="absolute">
    <xdr:from>
      <xdr:col>2</xdr:col>
      <xdr:colOff>1369949</xdr:colOff>
      <xdr:row>5</xdr:row>
      <xdr:rowOff>142875</xdr:rowOff>
    </xdr:from>
    <xdr:to>
      <xdr:col>5</xdr:col>
      <xdr:colOff>811388</xdr:colOff>
      <xdr:row>8</xdr:row>
      <xdr:rowOff>268692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99060</xdr:colOff>
          <xdr:row>1</xdr:row>
          <xdr:rowOff>121920</xdr:rowOff>
        </xdr:from>
        <xdr:to>
          <xdr:col>25</xdr:col>
          <xdr:colOff>191346</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S62"/>
  <sheetViews>
    <sheetView showGridLines="0" tabSelected="1" zoomScale="63" zoomScaleNormal="85" workbookViewId="0">
      <pane ySplit="7" topLeftCell="A40" activePane="bottomLeft" state="frozen"/>
      <selection pane="bottomLeft" activeCell="C56" sqref="C56"/>
    </sheetView>
  </sheetViews>
  <sheetFormatPr defaultColWidth="9.109375" defaultRowHeight="13.8" x14ac:dyDescent="0.3"/>
  <cols>
    <col min="1" max="1" width="17.33203125" style="4" customWidth="1"/>
    <col min="2" max="2" width="36.77734375" style="1" bestFit="1" customWidth="1"/>
    <col min="3" max="3" width="45.77734375" style="64" customWidth="1"/>
    <col min="4" max="4" width="0.109375" style="1" customWidth="1"/>
    <col min="5" max="5" width="14.44140625" style="1" bestFit="1" customWidth="1"/>
    <col min="6" max="6" width="12.77734375" style="1" bestFit="1" customWidth="1"/>
    <col min="7" max="7" width="12.6640625" style="1" bestFit="1" customWidth="1"/>
    <col min="8" max="8" width="14.5546875" style="1" bestFit="1" customWidth="1"/>
    <col min="9" max="9" width="8" style="1" bestFit="1" customWidth="1"/>
    <col min="10" max="10" width="8.77734375" style="1" bestFit="1" customWidth="1"/>
    <col min="11" max="11" width="1.88671875" style="1" customWidth="1"/>
    <col min="12" max="16" width="3.33203125" style="1" bestFit="1" customWidth="1"/>
    <col min="17" max="17" width="3" style="1" bestFit="1" customWidth="1"/>
    <col min="18" max="18" width="2.5546875" style="1" bestFit="1" customWidth="1"/>
    <col min="19" max="19" width="2.88671875" style="1" bestFit="1" customWidth="1"/>
    <col min="20" max="20" width="2.5546875" style="1" bestFit="1" customWidth="1"/>
    <col min="21" max="21" width="3.33203125" style="1" bestFit="1" customWidth="1"/>
    <col min="22" max="22" width="2.5546875" style="1" bestFit="1" customWidth="1"/>
    <col min="23" max="23" width="2.44140625" style="1" customWidth="1"/>
    <col min="24" max="25" width="2.5546875" style="1" bestFit="1" customWidth="1"/>
    <col min="26" max="26" width="2.88671875" style="1" bestFit="1" customWidth="1"/>
    <col min="27" max="27" width="3" style="1" bestFit="1" customWidth="1"/>
    <col min="28" max="28" width="3.33203125" style="1" bestFit="1" customWidth="1"/>
    <col min="29" max="34" width="3" style="1" bestFit="1" customWidth="1"/>
    <col min="35" max="35" width="3.33203125" style="1" bestFit="1" customWidth="1"/>
    <col min="36" max="36" width="3" style="1" bestFit="1" customWidth="1"/>
    <col min="37" max="37" width="3.33203125" style="1" bestFit="1" customWidth="1"/>
    <col min="38" max="38" width="3" style="1" bestFit="1" customWidth="1"/>
    <col min="39" max="47" width="3.33203125" style="1" bestFit="1" customWidth="1"/>
    <col min="48" max="48" width="2.5546875" style="1" bestFit="1" customWidth="1"/>
    <col min="49" max="49" width="3.33203125" style="1" bestFit="1" customWidth="1"/>
    <col min="50" max="50" width="2.5546875" style="1" bestFit="1" customWidth="1"/>
    <col min="51" max="51" width="2.44140625" style="1" customWidth="1"/>
    <col min="52" max="53" width="2.5546875" style="1" bestFit="1" customWidth="1"/>
    <col min="54" max="54" width="2.88671875" style="1" bestFit="1" customWidth="1"/>
    <col min="55" max="55" width="2.5546875" style="1" bestFit="1" customWidth="1"/>
    <col min="56" max="56" width="3.33203125" style="1" bestFit="1" customWidth="1"/>
    <col min="57" max="62" width="3" style="1" bestFit="1" customWidth="1"/>
    <col min="63" max="63" width="3.33203125" style="1" bestFit="1" customWidth="1"/>
    <col min="64" max="66" width="3" style="1" bestFit="1" customWidth="1"/>
    <col min="67" max="67" width="3.33203125" style="1" bestFit="1" customWidth="1"/>
    <col min="68" max="16384" width="9.109375" style="1"/>
  </cols>
  <sheetData>
    <row r="1" spans="1:67" ht="30" customHeight="1" x14ac:dyDescent="0.3">
      <c r="A1" s="11" t="s">
        <v>36</v>
      </c>
      <c r="B1" s="12"/>
      <c r="C1" s="62"/>
      <c r="D1" s="12"/>
      <c r="E1" s="12"/>
      <c r="F1" s="12"/>
      <c r="G1" s="12"/>
      <c r="L1" s="83"/>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row>
    <row r="2" spans="1:67" ht="18" customHeight="1" x14ac:dyDescent="0.3">
      <c r="A2" s="13" t="s">
        <v>37</v>
      </c>
      <c r="B2" s="10"/>
      <c r="C2" s="63"/>
      <c r="D2" s="10"/>
      <c r="E2" s="14"/>
      <c r="F2" s="15"/>
      <c r="G2" s="15"/>
      <c r="I2" s="2"/>
    </row>
    <row r="3" spans="1:67" ht="14.4" thickBot="1" x14ac:dyDescent="0.35">
      <c r="A3" s="16"/>
      <c r="I3" s="2"/>
      <c r="L3" s="3"/>
      <c r="M3" s="3"/>
      <c r="N3" s="3"/>
      <c r="O3" s="3"/>
      <c r="P3" s="3"/>
      <c r="Q3" s="3"/>
      <c r="R3" s="3"/>
      <c r="S3" s="3"/>
      <c r="T3" s="3"/>
      <c r="U3" s="3"/>
      <c r="V3" s="3"/>
      <c r="W3" s="3"/>
      <c r="X3" s="3"/>
      <c r="Y3" s="3"/>
      <c r="Z3" s="3"/>
      <c r="AA3" s="3"/>
      <c r="AB3" s="3"/>
    </row>
    <row r="4" spans="1:67" ht="17.25" customHeight="1" thickBot="1" x14ac:dyDescent="0.35">
      <c r="B4" s="5" t="s">
        <v>9</v>
      </c>
      <c r="C4" s="65"/>
      <c r="D4" s="86">
        <v>45496</v>
      </c>
      <c r="E4" s="86"/>
      <c r="F4" s="86"/>
      <c r="G4" s="6"/>
      <c r="H4" s="7" t="s">
        <v>8</v>
      </c>
      <c r="I4" s="8">
        <v>6</v>
      </c>
      <c r="L4" s="77" t="str">
        <f>"Week "&amp;(L6-($D$4-WEEKDAY($D$4,1)+2))/7+1</f>
        <v>Week 6</v>
      </c>
      <c r="M4" s="78"/>
      <c r="N4" s="78"/>
      <c r="O4" s="78"/>
      <c r="P4" s="78"/>
      <c r="Q4" s="78"/>
      <c r="R4" s="79"/>
      <c r="S4" s="77" t="str">
        <f>"Week "&amp;(S6-($D$4-WEEKDAY($D$4,1)+2))/7+1</f>
        <v>Week 7</v>
      </c>
      <c r="T4" s="78"/>
      <c r="U4" s="78"/>
      <c r="V4" s="78"/>
      <c r="W4" s="78"/>
      <c r="X4" s="78"/>
      <c r="Y4" s="79"/>
      <c r="Z4" s="77" t="str">
        <f>"Week "&amp;(Z6-($D$4-WEEKDAY($D$4,1)+2))/7+1</f>
        <v>Week 8</v>
      </c>
      <c r="AA4" s="78"/>
      <c r="AB4" s="78"/>
      <c r="AC4" s="78"/>
      <c r="AD4" s="78"/>
      <c r="AE4" s="78"/>
      <c r="AF4" s="79"/>
      <c r="AG4" s="77" t="str">
        <f>"Week "&amp;(AG6-($D$4-WEEKDAY($D$4,1)+2))/7+1</f>
        <v>Week 9</v>
      </c>
      <c r="AH4" s="78"/>
      <c r="AI4" s="78"/>
      <c r="AJ4" s="78"/>
      <c r="AK4" s="78"/>
      <c r="AL4" s="78"/>
      <c r="AM4" s="79"/>
      <c r="AN4" s="77" t="str">
        <f>"Week "&amp;(AN6-($D$4-WEEKDAY($D$4,1)+2))/7+1</f>
        <v>Week 10</v>
      </c>
      <c r="AO4" s="78"/>
      <c r="AP4" s="78"/>
      <c r="AQ4" s="78"/>
      <c r="AR4" s="78"/>
      <c r="AS4" s="78"/>
      <c r="AT4" s="79"/>
      <c r="AU4" s="77" t="str">
        <f>"Week "&amp;(AU6-($D$4-WEEKDAY($D$4,1)+2))/7+1</f>
        <v>Week 11</v>
      </c>
      <c r="AV4" s="78"/>
      <c r="AW4" s="78"/>
      <c r="AX4" s="78"/>
      <c r="AY4" s="78"/>
      <c r="AZ4" s="78"/>
      <c r="BA4" s="79"/>
      <c r="BB4" s="77" t="str">
        <f>"Week "&amp;(BB6-($D$4-WEEKDAY($D$4,1)+2))/7+1</f>
        <v>Week 12</v>
      </c>
      <c r="BC4" s="78"/>
      <c r="BD4" s="78"/>
      <c r="BE4" s="78"/>
      <c r="BF4" s="78"/>
      <c r="BG4" s="78"/>
      <c r="BH4" s="79"/>
      <c r="BI4" s="77" t="str">
        <f>"Week "&amp;(BI6-($D$4-WEEKDAY($D$4,1)+2))/7+1</f>
        <v>Week 13</v>
      </c>
      <c r="BJ4" s="78"/>
      <c r="BK4" s="78"/>
      <c r="BL4" s="78"/>
      <c r="BM4" s="78"/>
      <c r="BN4" s="78"/>
      <c r="BO4" s="79"/>
    </row>
    <row r="5" spans="1:67" ht="17.25" customHeight="1" x14ac:dyDescent="0.3">
      <c r="B5" s="9"/>
      <c r="C5" s="66"/>
      <c r="D5" s="85"/>
      <c r="E5" s="85"/>
      <c r="F5" s="85"/>
      <c r="L5" s="80">
        <f>L6</f>
        <v>45530</v>
      </c>
      <c r="M5" s="81"/>
      <c r="N5" s="81"/>
      <c r="O5" s="81"/>
      <c r="P5" s="81"/>
      <c r="Q5" s="81"/>
      <c r="R5" s="82"/>
      <c r="S5" s="80">
        <f>S6</f>
        <v>45537</v>
      </c>
      <c r="T5" s="81"/>
      <c r="U5" s="81"/>
      <c r="V5" s="81"/>
      <c r="W5" s="81"/>
      <c r="X5" s="81"/>
      <c r="Y5" s="82"/>
      <c r="Z5" s="80">
        <f>Z6</f>
        <v>45544</v>
      </c>
      <c r="AA5" s="81"/>
      <c r="AB5" s="81"/>
      <c r="AC5" s="81"/>
      <c r="AD5" s="81"/>
      <c r="AE5" s="81"/>
      <c r="AF5" s="82"/>
      <c r="AG5" s="80">
        <f>AG6</f>
        <v>45551</v>
      </c>
      <c r="AH5" s="81"/>
      <c r="AI5" s="81"/>
      <c r="AJ5" s="81"/>
      <c r="AK5" s="81"/>
      <c r="AL5" s="81"/>
      <c r="AM5" s="82"/>
      <c r="AN5" s="80">
        <f>AN6</f>
        <v>45558</v>
      </c>
      <c r="AO5" s="81"/>
      <c r="AP5" s="81"/>
      <c r="AQ5" s="81"/>
      <c r="AR5" s="81"/>
      <c r="AS5" s="81"/>
      <c r="AT5" s="82"/>
      <c r="AU5" s="80">
        <f>AU6</f>
        <v>45565</v>
      </c>
      <c r="AV5" s="81"/>
      <c r="AW5" s="81"/>
      <c r="AX5" s="81"/>
      <c r="AY5" s="81"/>
      <c r="AZ5" s="81"/>
      <c r="BA5" s="82"/>
      <c r="BB5" s="80">
        <f>BB6</f>
        <v>45572</v>
      </c>
      <c r="BC5" s="81"/>
      <c r="BD5" s="81"/>
      <c r="BE5" s="81"/>
      <c r="BF5" s="81"/>
      <c r="BG5" s="81"/>
      <c r="BH5" s="82"/>
      <c r="BI5" s="80">
        <f>BI6</f>
        <v>45579</v>
      </c>
      <c r="BJ5" s="81"/>
      <c r="BK5" s="81"/>
      <c r="BL5" s="81"/>
      <c r="BM5" s="81"/>
      <c r="BN5" s="81"/>
      <c r="BO5" s="82"/>
    </row>
    <row r="6" spans="1:67" x14ac:dyDescent="0.3">
      <c r="L6" s="17">
        <f>D4-WEEKDAY(D4,1)+2+7*(I4-1)</f>
        <v>45530</v>
      </c>
      <c r="M6" s="18">
        <f t="shared" ref="M6:AR6" si="0">L6+1</f>
        <v>45531</v>
      </c>
      <c r="N6" s="18">
        <f t="shared" si="0"/>
        <v>45532</v>
      </c>
      <c r="O6" s="18">
        <f t="shared" si="0"/>
        <v>45533</v>
      </c>
      <c r="P6" s="18">
        <f t="shared" si="0"/>
        <v>45534</v>
      </c>
      <c r="Q6" s="18">
        <f t="shared" si="0"/>
        <v>45535</v>
      </c>
      <c r="R6" s="19">
        <f t="shared" si="0"/>
        <v>45536</v>
      </c>
      <c r="S6" s="17">
        <f t="shared" si="0"/>
        <v>45537</v>
      </c>
      <c r="T6" s="18">
        <f t="shared" si="0"/>
        <v>45538</v>
      </c>
      <c r="U6" s="18">
        <f t="shared" si="0"/>
        <v>45539</v>
      </c>
      <c r="V6" s="18">
        <f t="shared" si="0"/>
        <v>45540</v>
      </c>
      <c r="W6" s="18">
        <f t="shared" si="0"/>
        <v>45541</v>
      </c>
      <c r="X6" s="18">
        <f t="shared" si="0"/>
        <v>45542</v>
      </c>
      <c r="Y6" s="19">
        <f t="shared" si="0"/>
        <v>45543</v>
      </c>
      <c r="Z6" s="17">
        <f t="shared" si="0"/>
        <v>45544</v>
      </c>
      <c r="AA6" s="18">
        <f t="shared" si="0"/>
        <v>45545</v>
      </c>
      <c r="AB6" s="18">
        <f t="shared" si="0"/>
        <v>45546</v>
      </c>
      <c r="AC6" s="18">
        <f t="shared" si="0"/>
        <v>45547</v>
      </c>
      <c r="AD6" s="18">
        <f t="shared" si="0"/>
        <v>45548</v>
      </c>
      <c r="AE6" s="18">
        <f t="shared" si="0"/>
        <v>45549</v>
      </c>
      <c r="AF6" s="19">
        <f t="shared" si="0"/>
        <v>45550</v>
      </c>
      <c r="AG6" s="17">
        <f t="shared" si="0"/>
        <v>45551</v>
      </c>
      <c r="AH6" s="18">
        <f t="shared" si="0"/>
        <v>45552</v>
      </c>
      <c r="AI6" s="18">
        <f t="shared" si="0"/>
        <v>45553</v>
      </c>
      <c r="AJ6" s="18">
        <f t="shared" si="0"/>
        <v>45554</v>
      </c>
      <c r="AK6" s="18">
        <f t="shared" si="0"/>
        <v>45555</v>
      </c>
      <c r="AL6" s="18">
        <f t="shared" si="0"/>
        <v>45556</v>
      </c>
      <c r="AM6" s="19">
        <f t="shared" si="0"/>
        <v>45557</v>
      </c>
      <c r="AN6" s="17">
        <f t="shared" si="0"/>
        <v>45558</v>
      </c>
      <c r="AO6" s="18">
        <f t="shared" si="0"/>
        <v>45559</v>
      </c>
      <c r="AP6" s="18">
        <f t="shared" si="0"/>
        <v>45560</v>
      </c>
      <c r="AQ6" s="18">
        <f t="shared" si="0"/>
        <v>45561</v>
      </c>
      <c r="AR6" s="18">
        <f t="shared" si="0"/>
        <v>45562</v>
      </c>
      <c r="AS6" s="18">
        <f t="shared" ref="AS6:BO6" si="1">AR6+1</f>
        <v>45563</v>
      </c>
      <c r="AT6" s="19">
        <f t="shared" si="1"/>
        <v>45564</v>
      </c>
      <c r="AU6" s="17">
        <f t="shared" si="1"/>
        <v>45565</v>
      </c>
      <c r="AV6" s="18">
        <f t="shared" si="1"/>
        <v>45566</v>
      </c>
      <c r="AW6" s="18">
        <f t="shared" si="1"/>
        <v>45567</v>
      </c>
      <c r="AX6" s="18">
        <f t="shared" si="1"/>
        <v>45568</v>
      </c>
      <c r="AY6" s="18">
        <f t="shared" si="1"/>
        <v>45569</v>
      </c>
      <c r="AZ6" s="18">
        <f t="shared" si="1"/>
        <v>45570</v>
      </c>
      <c r="BA6" s="19">
        <f t="shared" si="1"/>
        <v>45571</v>
      </c>
      <c r="BB6" s="17">
        <f t="shared" si="1"/>
        <v>45572</v>
      </c>
      <c r="BC6" s="18">
        <f t="shared" si="1"/>
        <v>45573</v>
      </c>
      <c r="BD6" s="18">
        <f t="shared" si="1"/>
        <v>45574</v>
      </c>
      <c r="BE6" s="18">
        <f t="shared" si="1"/>
        <v>45575</v>
      </c>
      <c r="BF6" s="18">
        <f t="shared" si="1"/>
        <v>45576</v>
      </c>
      <c r="BG6" s="18">
        <f t="shared" si="1"/>
        <v>45577</v>
      </c>
      <c r="BH6" s="19">
        <f t="shared" si="1"/>
        <v>45578</v>
      </c>
      <c r="BI6" s="17">
        <f t="shared" si="1"/>
        <v>45579</v>
      </c>
      <c r="BJ6" s="18">
        <f t="shared" si="1"/>
        <v>45580</v>
      </c>
      <c r="BK6" s="18">
        <f t="shared" si="1"/>
        <v>45581</v>
      </c>
      <c r="BL6" s="18">
        <f t="shared" si="1"/>
        <v>45582</v>
      </c>
      <c r="BM6" s="18">
        <f t="shared" si="1"/>
        <v>45583</v>
      </c>
      <c r="BN6" s="18">
        <f t="shared" si="1"/>
        <v>45584</v>
      </c>
      <c r="BO6" s="19">
        <f t="shared" si="1"/>
        <v>45585</v>
      </c>
    </row>
    <row r="7" spans="1:67" ht="31.2" customHeight="1" thickBot="1" x14ac:dyDescent="0.35">
      <c r="A7" s="20" t="s">
        <v>0</v>
      </c>
      <c r="B7" s="20" t="s">
        <v>1</v>
      </c>
      <c r="C7" s="22" t="s">
        <v>54</v>
      </c>
      <c r="D7" s="21"/>
      <c r="E7" s="21" t="s">
        <v>7</v>
      </c>
      <c r="F7" s="22" t="s">
        <v>2</v>
      </c>
      <c r="G7" s="22" t="s">
        <v>3</v>
      </c>
      <c r="H7" s="21" t="s">
        <v>4</v>
      </c>
      <c r="I7" s="21" t="s">
        <v>5</v>
      </c>
      <c r="J7" s="21" t="s">
        <v>6</v>
      </c>
      <c r="K7" s="21"/>
      <c r="L7" s="23" t="str">
        <f t="shared" ref="L7:AQ7" si="2">CHOOSE(WEEKDAY(L6,1),"S","M","T","W","T","F","S")</f>
        <v>M</v>
      </c>
      <c r="M7" s="24" t="str">
        <f t="shared" si="2"/>
        <v>T</v>
      </c>
      <c r="N7" s="24" t="str">
        <f t="shared" si="2"/>
        <v>W</v>
      </c>
      <c r="O7" s="24" t="str">
        <f t="shared" si="2"/>
        <v>T</v>
      </c>
      <c r="P7" s="24" t="str">
        <f t="shared" si="2"/>
        <v>F</v>
      </c>
      <c r="Q7" s="24" t="str">
        <f t="shared" si="2"/>
        <v>S</v>
      </c>
      <c r="R7" s="25" t="str">
        <f t="shared" si="2"/>
        <v>S</v>
      </c>
      <c r="S7" s="23" t="str">
        <f t="shared" si="2"/>
        <v>M</v>
      </c>
      <c r="T7" s="24" t="str">
        <f t="shared" si="2"/>
        <v>T</v>
      </c>
      <c r="U7" s="24" t="str">
        <f t="shared" si="2"/>
        <v>W</v>
      </c>
      <c r="V7" s="24" t="str">
        <f t="shared" si="2"/>
        <v>T</v>
      </c>
      <c r="W7" s="24" t="str">
        <f t="shared" si="2"/>
        <v>F</v>
      </c>
      <c r="X7" s="24" t="str">
        <f t="shared" si="2"/>
        <v>S</v>
      </c>
      <c r="Y7" s="25" t="str">
        <f t="shared" si="2"/>
        <v>S</v>
      </c>
      <c r="Z7" s="23" t="str">
        <f t="shared" si="2"/>
        <v>M</v>
      </c>
      <c r="AA7" s="24" t="str">
        <f t="shared" si="2"/>
        <v>T</v>
      </c>
      <c r="AB7" s="24" t="str">
        <f t="shared" si="2"/>
        <v>W</v>
      </c>
      <c r="AC7" s="24" t="str">
        <f t="shared" si="2"/>
        <v>T</v>
      </c>
      <c r="AD7" s="24" t="str">
        <f t="shared" si="2"/>
        <v>F</v>
      </c>
      <c r="AE7" s="24" t="str">
        <f t="shared" si="2"/>
        <v>S</v>
      </c>
      <c r="AF7" s="25" t="str">
        <f t="shared" si="2"/>
        <v>S</v>
      </c>
      <c r="AG7" s="23" t="str">
        <f t="shared" si="2"/>
        <v>M</v>
      </c>
      <c r="AH7" s="24" t="str">
        <f t="shared" si="2"/>
        <v>T</v>
      </c>
      <c r="AI7" s="24" t="str">
        <f t="shared" si="2"/>
        <v>W</v>
      </c>
      <c r="AJ7" s="24" t="str">
        <f t="shared" si="2"/>
        <v>T</v>
      </c>
      <c r="AK7" s="24" t="str">
        <f t="shared" si="2"/>
        <v>F</v>
      </c>
      <c r="AL7" s="24" t="str">
        <f t="shared" si="2"/>
        <v>S</v>
      </c>
      <c r="AM7" s="25" t="str">
        <f t="shared" si="2"/>
        <v>S</v>
      </c>
      <c r="AN7" s="23" t="str">
        <f t="shared" si="2"/>
        <v>M</v>
      </c>
      <c r="AO7" s="24" t="str">
        <f t="shared" si="2"/>
        <v>T</v>
      </c>
      <c r="AP7" s="24" t="str">
        <f t="shared" si="2"/>
        <v>W</v>
      </c>
      <c r="AQ7" s="24" t="str">
        <f t="shared" si="2"/>
        <v>T</v>
      </c>
      <c r="AR7" s="24" t="str">
        <f t="shared" ref="AR7:BO7" si="3">CHOOSE(WEEKDAY(AR6,1),"S","M","T","W","T","F","S")</f>
        <v>F</v>
      </c>
      <c r="AS7" s="24" t="str">
        <f t="shared" si="3"/>
        <v>S</v>
      </c>
      <c r="AT7" s="25" t="str">
        <f t="shared" si="3"/>
        <v>S</v>
      </c>
      <c r="AU7" s="23" t="str">
        <f t="shared" si="3"/>
        <v>M</v>
      </c>
      <c r="AV7" s="24" t="str">
        <f t="shared" si="3"/>
        <v>T</v>
      </c>
      <c r="AW7" s="24" t="str">
        <f t="shared" si="3"/>
        <v>W</v>
      </c>
      <c r="AX7" s="24" t="str">
        <f t="shared" si="3"/>
        <v>T</v>
      </c>
      <c r="AY7" s="24" t="str">
        <f t="shared" si="3"/>
        <v>F</v>
      </c>
      <c r="AZ7" s="24" t="str">
        <f t="shared" si="3"/>
        <v>S</v>
      </c>
      <c r="BA7" s="25" t="str">
        <f t="shared" si="3"/>
        <v>S</v>
      </c>
      <c r="BB7" s="23" t="str">
        <f t="shared" si="3"/>
        <v>M</v>
      </c>
      <c r="BC7" s="24" t="str">
        <f t="shared" si="3"/>
        <v>T</v>
      </c>
      <c r="BD7" s="24" t="str">
        <f t="shared" si="3"/>
        <v>W</v>
      </c>
      <c r="BE7" s="24" t="str">
        <f t="shared" si="3"/>
        <v>T</v>
      </c>
      <c r="BF7" s="24" t="str">
        <f t="shared" si="3"/>
        <v>F</v>
      </c>
      <c r="BG7" s="24" t="str">
        <f t="shared" si="3"/>
        <v>S</v>
      </c>
      <c r="BH7" s="25" t="str">
        <f t="shared" si="3"/>
        <v>S</v>
      </c>
      <c r="BI7" s="23" t="str">
        <f t="shared" si="3"/>
        <v>M</v>
      </c>
      <c r="BJ7" s="24" t="str">
        <f t="shared" si="3"/>
        <v>T</v>
      </c>
      <c r="BK7" s="24" t="str">
        <f t="shared" si="3"/>
        <v>W</v>
      </c>
      <c r="BL7" s="24" t="str">
        <f t="shared" si="3"/>
        <v>T</v>
      </c>
      <c r="BM7" s="24" t="str">
        <f t="shared" si="3"/>
        <v>F</v>
      </c>
      <c r="BN7" s="24" t="str">
        <f t="shared" si="3"/>
        <v>S</v>
      </c>
      <c r="BO7" s="25" t="str">
        <f t="shared" si="3"/>
        <v>S</v>
      </c>
    </row>
    <row r="8" spans="1:67" s="36" customFormat="1" ht="31.2" customHeight="1" x14ac:dyDescent="0.25">
      <c r="A8" s="26" t="str">
        <f>IF(ISERROR(VALUE(SUBSTITUTE(prevWBS,".",""))),"1",IF(ISERROR(FIND("`",SUBSTITUTE(prevWBS,".","`",1))),TEXT(VALUE(prevWBS)+1,"#"),TEXT(VALUE(LEFT(prevWBS,FIND("`",SUBSTITUTE(prevWBS,".","`",1))-1))+1,"#")))</f>
        <v>1</v>
      </c>
      <c r="B8" s="27" t="s">
        <v>16</v>
      </c>
      <c r="C8" s="67"/>
      <c r="D8" s="28"/>
      <c r="E8" s="29"/>
      <c r="F8" s="30"/>
      <c r="G8" s="31" t="str">
        <f>IF(ISBLANK(F8)," - ",IF(H8=0,F8,F8+H8-1))</f>
        <v xml:space="preserve"> - </v>
      </c>
      <c r="H8" s="32"/>
      <c r="I8" s="33"/>
      <c r="J8" s="34" t="str">
        <f>IF(OR(G8=0,F8=0)," - ",NETWORKDAYS(F8,G8))</f>
        <v xml:space="preserve"> - </v>
      </c>
      <c r="K8" s="34"/>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row>
    <row r="9" spans="1:67" s="38" customFormat="1" ht="31.2" customHeight="1" x14ac:dyDescent="0.25">
      <c r="A9" s="37">
        <v>1</v>
      </c>
      <c r="B9" s="38" t="s">
        <v>16</v>
      </c>
      <c r="C9" s="68"/>
      <c r="F9" s="39">
        <v>45496</v>
      </c>
      <c r="G9" s="40">
        <f>IF(ISBLANK(F9)," - ",IF(H9=0,F9,F9+H9-1))</f>
        <v>45509</v>
      </c>
      <c r="H9" s="58">
        <v>14</v>
      </c>
      <c r="I9" s="42">
        <v>1</v>
      </c>
      <c r="J9" s="43">
        <f>IF(OR(G9=0,F9=0)," - ",NETWORKDAYS(F9,G9))</f>
        <v>10</v>
      </c>
      <c r="K9" s="43"/>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row>
    <row r="10" spans="1:67" s="38" customFormat="1" ht="31.2" customHeight="1" x14ac:dyDescent="0.25">
      <c r="A10" s="44" t="str">
        <f t="shared" ref="A10"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0" s="45" t="s">
        <v>10</v>
      </c>
      <c r="C10" s="69"/>
      <c r="E10" s="46"/>
      <c r="F10" s="39">
        <v>45496</v>
      </c>
      <c r="G10" s="40">
        <f>IF(ISBLANK(F10)," - ",IF(H10=0,F10,F10+H10-1))</f>
        <v>45500</v>
      </c>
      <c r="H10" s="41">
        <v>5</v>
      </c>
      <c r="I10" s="42">
        <v>1</v>
      </c>
      <c r="J10" s="43">
        <f t="shared" ref="J10:J52" si="5">IF(OR(G10=0,F10=0)," - ",NETWORKDAYS(F10,G10))</f>
        <v>4</v>
      </c>
      <c r="K10" s="43"/>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row>
    <row r="11" spans="1:67" s="38" customFormat="1" ht="31.2" customHeight="1" x14ac:dyDescent="0.25">
      <c r="A11" s="4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1" s="45" t="s">
        <v>38</v>
      </c>
      <c r="C11" s="87"/>
      <c r="E11" s="46">
        <v>1.1000000000000001</v>
      </c>
      <c r="F11" s="39">
        <v>45501</v>
      </c>
      <c r="G11" s="40">
        <f>IF(ISBLANK(F11)," - ",IF(H11=0,F11,F11+H11-1))</f>
        <v>45502</v>
      </c>
      <c r="H11" s="41">
        <v>2</v>
      </c>
      <c r="I11" s="42">
        <v>1</v>
      </c>
      <c r="J11" s="43">
        <f>IF(OR(G11=0,F11=0)," - ",NETWORKDAYS(F11,G11))</f>
        <v>1</v>
      </c>
      <c r="K11" s="43"/>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row>
    <row r="12" spans="1:67" s="38" customFormat="1" ht="31.2" customHeight="1" x14ac:dyDescent="0.25">
      <c r="A12" s="47" t="s">
        <v>11</v>
      </c>
      <c r="B12" s="45" t="s">
        <v>39</v>
      </c>
      <c r="C12" s="69"/>
      <c r="E12" s="46">
        <v>1.2</v>
      </c>
      <c r="F12" s="39">
        <v>45503</v>
      </c>
      <c r="G12" s="40">
        <f>IF(ISBLANK(F12)," - ",IF(H12=0,F12,F12+H12-1))</f>
        <v>45509</v>
      </c>
      <c r="H12" s="41">
        <v>7</v>
      </c>
      <c r="I12" s="42">
        <v>1</v>
      </c>
      <c r="J12" s="43">
        <f>IF(OR(G12=0,F12=0)," - ",NETWORKDAYS(F12,G12))</f>
        <v>5</v>
      </c>
      <c r="K12" s="43"/>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row>
    <row r="13" spans="1:67" s="36" customFormat="1" ht="31.2" customHeight="1" x14ac:dyDescent="0.25">
      <c r="A13" s="48" t="str">
        <f>IF(ISERROR(VALUE(SUBSTITUTE(prevWBS,".",""))),"1",IF(ISERROR(FIND("`",SUBSTITUTE(prevWBS,".","`",1))),TEXT(VALUE(prevWBS)+1,"#"),TEXT(VALUE(LEFT(prevWBS,FIND("`",SUBSTITUTE(prevWBS,".","`",1))-1))+1,"#")))</f>
        <v>2</v>
      </c>
      <c r="B13" s="49" t="s">
        <v>17</v>
      </c>
      <c r="C13" s="70"/>
      <c r="E13" s="50"/>
      <c r="F13" s="51"/>
      <c r="G13" s="51" t="str">
        <f t="shared" ref="G13:G52" si="6">IF(ISBLANK(F13)," - ",IF(H13=0,F13,F13+H13-1))</f>
        <v xml:space="preserve"> - </v>
      </c>
      <c r="H13" s="52"/>
      <c r="I13" s="53"/>
      <c r="J13" s="54" t="str">
        <f t="shared" si="5"/>
        <v xml:space="preserve"> - </v>
      </c>
      <c r="K13" s="54"/>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row>
    <row r="14" spans="1:67" s="38" customFormat="1" ht="31.2" customHeight="1" x14ac:dyDescent="0.25">
      <c r="A14" s="37">
        <v>2</v>
      </c>
      <c r="B14" s="56" t="s">
        <v>17</v>
      </c>
      <c r="C14" s="69"/>
      <c r="E14" s="46" t="s">
        <v>11</v>
      </c>
      <c r="F14" s="39">
        <v>45503</v>
      </c>
      <c r="G14" s="40">
        <f t="shared" ref="G14:G19" si="7">IF(ISBLANK(F14)," - ",IF(H14=0,F14,F14+H14-1))</f>
        <v>45517</v>
      </c>
      <c r="H14" s="58">
        <v>15</v>
      </c>
      <c r="I14" s="42">
        <v>1</v>
      </c>
      <c r="J14" s="43">
        <f t="shared" ref="J14:J19" si="8">IF(OR(G14=0,F14=0)," - ",NETWORKDAYS(F14,G14))</f>
        <v>11</v>
      </c>
      <c r="K14" s="43"/>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row>
    <row r="15" spans="1:67" s="38" customFormat="1" ht="31.2" customHeight="1" x14ac:dyDescent="0.25">
      <c r="A15" s="44">
        <v>2.1</v>
      </c>
      <c r="B15" s="56" t="s">
        <v>40</v>
      </c>
      <c r="C15" s="69"/>
      <c r="E15" s="46">
        <v>2</v>
      </c>
      <c r="F15" s="39">
        <v>45503</v>
      </c>
      <c r="G15" s="40">
        <f t="shared" si="7"/>
        <v>45503</v>
      </c>
      <c r="H15" s="41">
        <v>1</v>
      </c>
      <c r="I15" s="42">
        <v>1</v>
      </c>
      <c r="J15" s="43">
        <f t="shared" si="8"/>
        <v>1</v>
      </c>
      <c r="K15" s="43"/>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row>
    <row r="16" spans="1:67" s="38" customFormat="1" ht="31.2" customHeight="1" x14ac:dyDescent="0.25">
      <c r="A16" s="47" t="s">
        <v>31</v>
      </c>
      <c r="B16" s="56" t="s">
        <v>41</v>
      </c>
      <c r="C16" s="69"/>
      <c r="E16" s="46"/>
      <c r="F16" s="39">
        <v>45504</v>
      </c>
      <c r="G16" s="40">
        <f t="shared" si="7"/>
        <v>45517</v>
      </c>
      <c r="H16" s="41">
        <v>14</v>
      </c>
      <c r="I16" s="42">
        <v>1</v>
      </c>
      <c r="J16" s="43">
        <f t="shared" si="8"/>
        <v>10</v>
      </c>
      <c r="K16" s="43"/>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row>
    <row r="17" spans="1:67" s="38" customFormat="1" ht="31.2" customHeight="1" x14ac:dyDescent="0.25">
      <c r="A17" s="47" t="s">
        <v>32</v>
      </c>
      <c r="B17" s="56" t="s">
        <v>42</v>
      </c>
      <c r="C17" s="69"/>
      <c r="E17" s="46"/>
      <c r="F17" s="39">
        <v>45503</v>
      </c>
      <c r="G17" s="40">
        <f t="shared" si="7"/>
        <v>45510</v>
      </c>
      <c r="H17" s="41">
        <v>8</v>
      </c>
      <c r="I17" s="42">
        <v>1</v>
      </c>
      <c r="J17" s="43">
        <f t="shared" si="8"/>
        <v>6</v>
      </c>
      <c r="K17" s="43"/>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row>
    <row r="18" spans="1:67" s="38" customFormat="1" ht="31.2" customHeight="1" x14ac:dyDescent="0.25">
      <c r="A18" s="4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56" t="s">
        <v>43</v>
      </c>
      <c r="C18" s="69"/>
      <c r="E18" s="46">
        <v>2.1</v>
      </c>
      <c r="F18" s="39">
        <v>45511</v>
      </c>
      <c r="G18" s="40">
        <f t="shared" si="7"/>
        <v>45517</v>
      </c>
      <c r="H18" s="41">
        <v>7</v>
      </c>
      <c r="I18" s="42">
        <v>1</v>
      </c>
      <c r="J18" s="43">
        <f t="shared" si="8"/>
        <v>5</v>
      </c>
      <c r="K18" s="43"/>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row>
    <row r="19" spans="1:67" s="38" customFormat="1" ht="31.2" customHeight="1" x14ac:dyDescent="0.25">
      <c r="A19" s="44">
        <v>2.2999999999999998</v>
      </c>
      <c r="B19" s="56" t="s">
        <v>44</v>
      </c>
      <c r="C19" s="73" t="s">
        <v>80</v>
      </c>
      <c r="E19" s="46">
        <v>2.1</v>
      </c>
      <c r="F19" s="39">
        <v>45514</v>
      </c>
      <c r="G19" s="40">
        <f t="shared" si="7"/>
        <v>45517</v>
      </c>
      <c r="H19" s="41">
        <v>4</v>
      </c>
      <c r="I19" s="42">
        <v>1</v>
      </c>
      <c r="J19" s="43">
        <f t="shared" si="8"/>
        <v>2</v>
      </c>
      <c r="K19" s="43"/>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row>
    <row r="20" spans="1:67" s="36" customFormat="1" ht="31.2" customHeight="1" x14ac:dyDescent="0.25">
      <c r="A20" s="48" t="str">
        <f>IF(ISERROR(VALUE(SUBSTITUTE(prevWBS,".",""))),"1",IF(ISERROR(FIND("`",SUBSTITUTE(prevWBS,".","`",1))),TEXT(VALUE(prevWBS)+1,"#"),TEXT(VALUE(LEFT(prevWBS,FIND("`",SUBSTITUTE(prevWBS,".","`",1))-1))+1,"#")))</f>
        <v>3</v>
      </c>
      <c r="B20" s="49" t="s">
        <v>18</v>
      </c>
      <c r="C20" s="70"/>
      <c r="E20" s="50"/>
      <c r="F20" s="51"/>
      <c r="G20" s="51" t="str">
        <f t="shared" si="6"/>
        <v xml:space="preserve"> - </v>
      </c>
      <c r="H20" s="52"/>
      <c r="I20" s="53"/>
      <c r="J20" s="54" t="str">
        <f t="shared" si="5"/>
        <v xml:space="preserve"> - </v>
      </c>
      <c r="K20" s="54"/>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row>
    <row r="21" spans="1:67" s="38" customFormat="1" ht="31.2" customHeight="1" x14ac:dyDescent="0.25">
      <c r="A21" s="37">
        <v>3</v>
      </c>
      <c r="B21" s="56" t="s">
        <v>18</v>
      </c>
      <c r="C21" s="69"/>
      <c r="E21" s="46"/>
      <c r="F21" s="39">
        <v>45517</v>
      </c>
      <c r="G21" s="40">
        <f t="shared" si="6"/>
        <v>45586</v>
      </c>
      <c r="H21" s="58">
        <v>70</v>
      </c>
      <c r="I21" s="42">
        <v>0.33</v>
      </c>
      <c r="J21" s="43">
        <f t="shared" si="5"/>
        <v>50</v>
      </c>
      <c r="K21" s="43"/>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row>
    <row r="22" spans="1:67" s="38" customFormat="1" ht="31.2" customHeight="1" x14ac:dyDescent="0.2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61" t="s">
        <v>12</v>
      </c>
      <c r="C22" s="71"/>
      <c r="D22" s="71"/>
      <c r="E22" s="46"/>
      <c r="F22" s="39">
        <v>45517</v>
      </c>
      <c r="G22" s="40">
        <f t="shared" ref="G22:G23" si="9">IF(ISBLANK(F22)," - ",IF(H22=0,F22,F22+H22-1))</f>
        <v>45537</v>
      </c>
      <c r="H22" s="59">
        <v>21</v>
      </c>
      <c r="I22" s="42">
        <v>1</v>
      </c>
      <c r="J22" s="43">
        <f t="shared" ref="J22:J23" si="10">IF(OR(G22=0,F22=0)," - ",NETWORKDAYS(F22,G22))</f>
        <v>15</v>
      </c>
      <c r="K22" s="43"/>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row>
    <row r="23" spans="1:67" s="38" customFormat="1" ht="31.2" customHeight="1" x14ac:dyDescent="0.25">
      <c r="A23" s="47" t="s">
        <v>19</v>
      </c>
      <c r="B23" s="56" t="s">
        <v>45</v>
      </c>
      <c r="C23" s="69"/>
      <c r="E23" s="46">
        <v>2.2999999999999998</v>
      </c>
      <c r="F23" s="39">
        <v>45517</v>
      </c>
      <c r="G23" s="40">
        <f t="shared" si="9"/>
        <v>45523</v>
      </c>
      <c r="H23" s="41">
        <v>7</v>
      </c>
      <c r="I23" s="42">
        <v>1</v>
      </c>
      <c r="J23" s="43">
        <f t="shared" si="10"/>
        <v>5</v>
      </c>
      <c r="K23" s="43"/>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row>
    <row r="24" spans="1:67" s="38" customFormat="1" ht="31.2" customHeight="1" x14ac:dyDescent="0.25">
      <c r="A24" s="47" t="s">
        <v>20</v>
      </c>
      <c r="B24" s="56" t="s">
        <v>46</v>
      </c>
      <c r="C24" s="69"/>
      <c r="E24" s="46" t="s">
        <v>19</v>
      </c>
      <c r="F24" s="39">
        <v>45521</v>
      </c>
      <c r="G24" s="40">
        <f t="shared" ref="G24:G35" si="11">IF(ISBLANK(F24)," - ",IF(H24=0,F24,F24+H24-1))</f>
        <v>45532</v>
      </c>
      <c r="H24" s="41">
        <v>12</v>
      </c>
      <c r="I24" s="42">
        <v>1</v>
      </c>
      <c r="J24" s="43">
        <f t="shared" ref="J24:J35" si="12">IF(OR(G24=0,F24=0)," - ",NETWORKDAYS(F24,G24))</f>
        <v>8</v>
      </c>
      <c r="K24" s="43"/>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row>
    <row r="25" spans="1:67" s="38" customFormat="1" ht="31.2" customHeight="1" x14ac:dyDescent="0.25">
      <c r="A25" s="47" t="s">
        <v>21</v>
      </c>
      <c r="B25" s="56" t="s">
        <v>47</v>
      </c>
      <c r="C25" s="73" t="s">
        <v>83</v>
      </c>
      <c r="E25" s="46">
        <v>2.2999999999999998</v>
      </c>
      <c r="F25" s="39">
        <v>45519</v>
      </c>
      <c r="G25" s="40">
        <f t="shared" si="11"/>
        <v>45523</v>
      </c>
      <c r="H25" s="41">
        <v>5</v>
      </c>
      <c r="I25" s="42">
        <v>1</v>
      </c>
      <c r="J25" s="43">
        <f t="shared" si="12"/>
        <v>3</v>
      </c>
      <c r="K25" s="43"/>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row>
    <row r="26" spans="1:67" s="38" customFormat="1" ht="31.2" customHeight="1" x14ac:dyDescent="0.25">
      <c r="A26" s="47" t="s">
        <v>22</v>
      </c>
      <c r="B26" s="56" t="s">
        <v>84</v>
      </c>
      <c r="C26" s="69"/>
      <c r="E26" s="46">
        <v>2.2999999999999998</v>
      </c>
      <c r="F26" s="39">
        <v>45523</v>
      </c>
      <c r="G26" s="40">
        <f>IF(ISBLANK(F26)," - ",IF(H26=0,F26,F26+H26-1))</f>
        <v>45530</v>
      </c>
      <c r="H26" s="41">
        <v>8</v>
      </c>
      <c r="I26" s="42">
        <v>1</v>
      </c>
      <c r="J26" s="43">
        <f>IF(OR(G26=0,F26=0)," - ",NETWORKDAYS(F26,G26))</f>
        <v>6</v>
      </c>
      <c r="K26" s="43"/>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row>
    <row r="27" spans="1:67" s="38" customFormat="1" ht="31.2" customHeight="1" x14ac:dyDescent="0.25">
      <c r="A27" s="47" t="s">
        <v>21</v>
      </c>
      <c r="B27" s="56" t="s">
        <v>48</v>
      </c>
      <c r="C27" s="73" t="s">
        <v>85</v>
      </c>
      <c r="E27" s="46">
        <v>2.2999999999999998</v>
      </c>
      <c r="F27" s="39">
        <v>45519</v>
      </c>
      <c r="G27" s="40">
        <f>IF(ISBLANK(F27)," - ",IF(H27=0,F27,F27+H27-1))</f>
        <v>45528</v>
      </c>
      <c r="H27" s="41">
        <v>10</v>
      </c>
      <c r="I27" s="42">
        <v>1</v>
      </c>
      <c r="J27" s="43">
        <f>IF(OR(G27=0,F27=0)," - ",NETWORKDAYS(F27,G27))</f>
        <v>7</v>
      </c>
      <c r="K27" s="43"/>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row>
    <row r="28" spans="1:67" s="38" customFormat="1" ht="31.2" customHeight="1" x14ac:dyDescent="0.25">
      <c r="A28" s="47" t="s">
        <v>22</v>
      </c>
      <c r="B28" s="56" t="s">
        <v>52</v>
      </c>
      <c r="C28" s="69"/>
      <c r="E28" s="46" t="s">
        <v>21</v>
      </c>
      <c r="F28" s="39">
        <v>45524</v>
      </c>
      <c r="G28" s="40">
        <f>IF(ISBLANK(F28)," - ",IF(H28=0,F28,F28+H28-1))</f>
        <v>45526</v>
      </c>
      <c r="H28" s="41">
        <v>3</v>
      </c>
      <c r="I28" s="42">
        <v>1</v>
      </c>
      <c r="J28" s="43">
        <f>IF(OR(G28=0,F28=0)," - ",NETWORKDAYS(F28,G28))</f>
        <v>3</v>
      </c>
      <c r="K28" s="43"/>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row>
    <row r="29" spans="1:67" s="38" customFormat="1" ht="31.2" customHeight="1" x14ac:dyDescent="0.25">
      <c r="A29" s="47" t="s">
        <v>50</v>
      </c>
      <c r="B29" s="56" t="s">
        <v>14</v>
      </c>
      <c r="C29" s="73" t="s">
        <v>81</v>
      </c>
      <c r="E29" s="46" t="s">
        <v>22</v>
      </c>
      <c r="F29" s="39">
        <v>45527</v>
      </c>
      <c r="G29" s="40">
        <f>IF(ISBLANK(F29)," - ",IF(H29=0,F29,F29+H29-1))</f>
        <v>45529</v>
      </c>
      <c r="H29" s="41">
        <v>3</v>
      </c>
      <c r="I29" s="42">
        <v>1</v>
      </c>
      <c r="J29" s="43">
        <f>IF(OR(G29=0,F29=0)," - ",NETWORKDAYS(F29,G29))</f>
        <v>1</v>
      </c>
      <c r="K29" s="43"/>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row>
    <row r="30" spans="1:67" s="38" customFormat="1" ht="31.2" customHeight="1" x14ac:dyDescent="0.25">
      <c r="A30" s="47" t="s">
        <v>53</v>
      </c>
      <c r="B30" s="72" t="s">
        <v>51</v>
      </c>
      <c r="E30" s="46" t="s">
        <v>50</v>
      </c>
      <c r="F30" s="39">
        <v>45529</v>
      </c>
      <c r="G30" s="40">
        <f>IF(ISBLANK(F30)," - ",IF(H30=0,F30,F30+H30-1))</f>
        <v>45537</v>
      </c>
      <c r="H30" s="41">
        <v>9</v>
      </c>
      <c r="I30" s="42">
        <v>1</v>
      </c>
      <c r="J30" s="43">
        <f>IF(OR(G30=0,F30=0)," - ",NETWORKDAYS(F30,G30))</f>
        <v>6</v>
      </c>
      <c r="K30" s="43"/>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row>
    <row r="31" spans="1:67" s="38" customFormat="1" ht="31.2" customHeight="1" x14ac:dyDescent="0.25">
      <c r="A31" s="60">
        <v>3.2</v>
      </c>
      <c r="B31" s="61" t="s">
        <v>13</v>
      </c>
      <c r="C31" s="71"/>
      <c r="E31" s="46"/>
      <c r="F31" s="39">
        <v>45538</v>
      </c>
      <c r="G31" s="40">
        <f t="shared" si="11"/>
        <v>45565</v>
      </c>
      <c r="H31" s="59">
        <v>28</v>
      </c>
      <c r="I31" s="42">
        <v>0</v>
      </c>
      <c r="J31" s="43">
        <f t="shared" si="12"/>
        <v>20</v>
      </c>
      <c r="K31" s="43"/>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row>
    <row r="32" spans="1:67" s="38" customFormat="1" ht="31.2" customHeight="1" x14ac:dyDescent="0.25">
      <c r="A32" s="47" t="s">
        <v>23</v>
      </c>
      <c r="B32" s="38" t="s">
        <v>49</v>
      </c>
      <c r="C32" s="69"/>
      <c r="E32" s="46" t="s">
        <v>53</v>
      </c>
      <c r="F32" s="39">
        <v>45538</v>
      </c>
      <c r="G32" s="40">
        <f t="shared" si="11"/>
        <v>45539</v>
      </c>
      <c r="H32" s="41">
        <v>2</v>
      </c>
      <c r="I32" s="42">
        <v>0</v>
      </c>
      <c r="J32" s="43">
        <f t="shared" si="12"/>
        <v>2</v>
      </c>
      <c r="K32" s="43"/>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row>
    <row r="33" spans="1:67" s="38" customFormat="1" ht="31.2" customHeight="1" x14ac:dyDescent="0.25">
      <c r="A33" s="47" t="s">
        <v>24</v>
      </c>
      <c r="B33" s="56" t="s">
        <v>88</v>
      </c>
      <c r="C33" s="73" t="s">
        <v>89</v>
      </c>
      <c r="E33" s="46" t="s">
        <v>23</v>
      </c>
      <c r="F33" s="39">
        <v>45540</v>
      </c>
      <c r="G33" s="40">
        <f t="shared" si="11"/>
        <v>45546</v>
      </c>
      <c r="H33" s="41">
        <v>7</v>
      </c>
      <c r="I33" s="42">
        <v>0.5</v>
      </c>
      <c r="J33" s="43">
        <f t="shared" si="12"/>
        <v>5</v>
      </c>
      <c r="K33" s="43"/>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row>
    <row r="34" spans="1:67" s="38" customFormat="1" ht="31.2" customHeight="1" x14ac:dyDescent="0.25">
      <c r="A34" s="47" t="s">
        <v>25</v>
      </c>
      <c r="B34" s="56" t="s">
        <v>55</v>
      </c>
      <c r="C34" s="69"/>
      <c r="E34" s="46" t="s">
        <v>53</v>
      </c>
      <c r="F34" s="39">
        <v>45538</v>
      </c>
      <c r="G34" s="40">
        <f t="shared" si="11"/>
        <v>45544</v>
      </c>
      <c r="H34" s="41">
        <v>7</v>
      </c>
      <c r="I34" s="42">
        <v>0</v>
      </c>
      <c r="J34" s="43">
        <f t="shared" si="12"/>
        <v>5</v>
      </c>
      <c r="K34" s="43"/>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row>
    <row r="35" spans="1:67" s="38" customFormat="1" ht="31.2" customHeight="1" x14ac:dyDescent="0.25">
      <c r="A35" s="47" t="s">
        <v>26</v>
      </c>
      <c r="B35" s="56" t="s">
        <v>56</v>
      </c>
      <c r="C35" s="73" t="s">
        <v>86</v>
      </c>
      <c r="E35" s="46" t="s">
        <v>25</v>
      </c>
      <c r="F35" s="39">
        <v>45545</v>
      </c>
      <c r="G35" s="40">
        <f t="shared" si="11"/>
        <v>45559</v>
      </c>
      <c r="H35" s="41">
        <v>15</v>
      </c>
      <c r="I35" s="42">
        <v>0</v>
      </c>
      <c r="J35" s="43">
        <f t="shared" si="12"/>
        <v>11</v>
      </c>
      <c r="K35" s="43"/>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row>
    <row r="36" spans="1:67" s="38" customFormat="1" ht="31.2" customHeight="1" x14ac:dyDescent="0.25">
      <c r="A36" s="47" t="s">
        <v>61</v>
      </c>
      <c r="B36" s="56" t="s">
        <v>57</v>
      </c>
      <c r="C36" s="73" t="s">
        <v>87</v>
      </c>
      <c r="E36" s="46" t="s">
        <v>25</v>
      </c>
      <c r="F36" s="39">
        <v>45550</v>
      </c>
      <c r="G36" s="40">
        <f t="shared" ref="G36:G45" si="13">IF(ISBLANK(F36)," - ",IF(H36=0,F36,F36+H36-1))</f>
        <v>45559</v>
      </c>
      <c r="H36" s="41">
        <v>10</v>
      </c>
      <c r="I36" s="42">
        <v>0</v>
      </c>
      <c r="J36" s="43">
        <f t="shared" ref="J36:J45" si="14">IF(OR(G36=0,F36=0)," - ",NETWORKDAYS(F36,G36))</f>
        <v>7</v>
      </c>
      <c r="K36" s="43"/>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row>
    <row r="37" spans="1:67" s="38" customFormat="1" ht="31.2" customHeight="1" x14ac:dyDescent="0.25">
      <c r="A37" s="47" t="s">
        <v>62</v>
      </c>
      <c r="B37" s="56" t="s">
        <v>58</v>
      </c>
      <c r="C37" s="69"/>
      <c r="E37" s="46" t="s">
        <v>61</v>
      </c>
      <c r="F37" s="39">
        <v>45560</v>
      </c>
      <c r="G37" s="40">
        <f>IF(ISBLANK(F37)," - ",IF(H37=0,F37,F37+H37-1))</f>
        <v>45562</v>
      </c>
      <c r="H37" s="41">
        <v>3</v>
      </c>
      <c r="I37" s="42">
        <v>0</v>
      </c>
      <c r="J37" s="43">
        <f>IF(OR(G37=0,F37=0)," - ",NETWORKDAYS(F37,G37))</f>
        <v>3</v>
      </c>
      <c r="K37" s="43"/>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row>
    <row r="38" spans="1:67" s="38" customFormat="1" ht="31.2" customHeight="1" x14ac:dyDescent="0.25">
      <c r="A38" s="47" t="s">
        <v>63</v>
      </c>
      <c r="B38" s="56" t="s">
        <v>59</v>
      </c>
      <c r="C38" s="69"/>
      <c r="E38" s="46" t="s">
        <v>62</v>
      </c>
      <c r="F38" s="39">
        <v>45562</v>
      </c>
      <c r="G38" s="40">
        <f>IF(ISBLANK(F38)," - ",IF(H38=0,F38,F38+H38-1))</f>
        <v>45564</v>
      </c>
      <c r="H38" s="41">
        <v>3</v>
      </c>
      <c r="I38" s="42">
        <v>0</v>
      </c>
      <c r="J38" s="43">
        <f>IF(OR(G38=0,F38=0)," - ",NETWORKDAYS(F38,G38))</f>
        <v>1</v>
      </c>
      <c r="K38" s="43"/>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row>
    <row r="39" spans="1:67" s="38" customFormat="1" ht="31.2" customHeight="1" x14ac:dyDescent="0.25">
      <c r="A39" s="47" t="s">
        <v>64</v>
      </c>
      <c r="B39" s="72" t="s">
        <v>60</v>
      </c>
      <c r="C39" s="73" t="s">
        <v>82</v>
      </c>
      <c r="E39" s="46" t="s">
        <v>63</v>
      </c>
      <c r="F39" s="39">
        <v>45565</v>
      </c>
      <c r="G39" s="40">
        <f>IF(ISBLANK(F39)," - ",IF(H39=0,F39,F39+H39-1))</f>
        <v>45565</v>
      </c>
      <c r="H39" s="41">
        <v>1</v>
      </c>
      <c r="I39" s="42">
        <v>0</v>
      </c>
      <c r="J39" s="43">
        <f>IF(OR(G39=0,F39=0)," - ",NETWORKDAYS(F39,G39))</f>
        <v>1</v>
      </c>
      <c r="K39" s="43"/>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row>
    <row r="40" spans="1:67" s="38" customFormat="1" ht="31.2" customHeight="1" x14ac:dyDescent="0.2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0" s="61" t="s">
        <v>15</v>
      </c>
      <c r="C40" s="71"/>
      <c r="E40" s="46"/>
      <c r="F40" s="39">
        <v>45566</v>
      </c>
      <c r="G40" s="40">
        <f t="shared" si="13"/>
        <v>45586</v>
      </c>
      <c r="H40" s="59">
        <v>21</v>
      </c>
      <c r="I40" s="42">
        <v>0</v>
      </c>
      <c r="J40" s="43">
        <f t="shared" si="14"/>
        <v>15</v>
      </c>
      <c r="K40" s="43"/>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row>
    <row r="41" spans="1:67" s="38" customFormat="1" ht="31.2" customHeight="1" x14ac:dyDescent="0.25">
      <c r="A41" s="47" t="s">
        <v>27</v>
      </c>
      <c r="B41" s="56" t="s">
        <v>65</v>
      </c>
      <c r="C41" s="69"/>
      <c r="E41" s="46" t="s">
        <v>64</v>
      </c>
      <c r="F41" s="39">
        <v>45566</v>
      </c>
      <c r="G41" s="40">
        <f t="shared" si="13"/>
        <v>45568</v>
      </c>
      <c r="H41" s="41">
        <v>3</v>
      </c>
      <c r="I41" s="42">
        <v>0</v>
      </c>
      <c r="J41" s="43">
        <f t="shared" si="14"/>
        <v>3</v>
      </c>
      <c r="K41" s="43"/>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row>
    <row r="42" spans="1:67" s="38" customFormat="1" ht="31.2" customHeight="1" x14ac:dyDescent="0.25">
      <c r="A42" s="47" t="s">
        <v>28</v>
      </c>
      <c r="B42" s="56" t="s">
        <v>66</v>
      </c>
      <c r="C42" s="73" t="s">
        <v>90</v>
      </c>
      <c r="E42" s="46" t="s">
        <v>27</v>
      </c>
      <c r="F42" s="39">
        <v>45566</v>
      </c>
      <c r="G42" s="40">
        <f t="shared" ref="G42:G44" si="15">IF(ISBLANK(F42)," - ",IF(H42=0,F42,F42+H42-1))</f>
        <v>45579</v>
      </c>
      <c r="H42" s="41">
        <v>14</v>
      </c>
      <c r="I42" s="42">
        <v>0</v>
      </c>
      <c r="J42" s="43">
        <f t="shared" ref="J42:J44" si="16">IF(OR(G42=0,F42=0)," - ",NETWORKDAYS(F42,G42))</f>
        <v>10</v>
      </c>
      <c r="K42" s="43"/>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row>
    <row r="43" spans="1:67" s="38" customFormat="1" ht="31.2" customHeight="1" x14ac:dyDescent="0.25">
      <c r="A43" s="47" t="s">
        <v>29</v>
      </c>
      <c r="B43" s="56" t="s">
        <v>67</v>
      </c>
      <c r="C43" s="69"/>
      <c r="E43" s="46" t="s">
        <v>27</v>
      </c>
      <c r="F43" s="39">
        <v>45572</v>
      </c>
      <c r="G43" s="40">
        <f t="shared" si="15"/>
        <v>45581</v>
      </c>
      <c r="H43" s="41">
        <v>10</v>
      </c>
      <c r="I43" s="42">
        <v>0</v>
      </c>
      <c r="J43" s="43">
        <f t="shared" si="16"/>
        <v>8</v>
      </c>
      <c r="K43" s="43"/>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row>
    <row r="44" spans="1:67" s="38" customFormat="1" ht="31.2" customHeight="1" x14ac:dyDescent="0.25">
      <c r="A44" s="47" t="s">
        <v>30</v>
      </c>
      <c r="B44" s="56" t="s">
        <v>91</v>
      </c>
      <c r="C44" s="73" t="s">
        <v>92</v>
      </c>
      <c r="E44" s="46" t="s">
        <v>27</v>
      </c>
      <c r="F44" s="39">
        <v>45580</v>
      </c>
      <c r="G44" s="40">
        <f t="shared" si="15"/>
        <v>45584</v>
      </c>
      <c r="H44" s="41">
        <v>5</v>
      </c>
      <c r="I44" s="42">
        <v>0</v>
      </c>
      <c r="J44" s="43">
        <f t="shared" si="16"/>
        <v>4</v>
      </c>
      <c r="K44" s="43"/>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row>
    <row r="45" spans="1:67" s="38" customFormat="1" ht="31.2" customHeight="1" x14ac:dyDescent="0.25">
      <c r="A45" s="47" t="s">
        <v>33</v>
      </c>
      <c r="B45" s="56" t="s">
        <v>74</v>
      </c>
      <c r="C45" s="69"/>
      <c r="E45" s="46" t="s">
        <v>27</v>
      </c>
      <c r="F45" s="39">
        <v>45569</v>
      </c>
      <c r="G45" s="40">
        <f t="shared" si="13"/>
        <v>45582</v>
      </c>
      <c r="H45" s="41">
        <v>14</v>
      </c>
      <c r="I45" s="42">
        <v>0</v>
      </c>
      <c r="J45" s="43">
        <f t="shared" si="14"/>
        <v>10</v>
      </c>
      <c r="K45" s="43"/>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row>
    <row r="46" spans="1:67" s="38" customFormat="1" ht="31.2" customHeight="1" x14ac:dyDescent="0.25">
      <c r="A46" s="47" t="s">
        <v>68</v>
      </c>
      <c r="B46" s="56" t="s">
        <v>71</v>
      </c>
      <c r="C46" s="69"/>
      <c r="E46" s="46" t="s">
        <v>33</v>
      </c>
      <c r="F46" s="39">
        <v>45581</v>
      </c>
      <c r="G46" s="40">
        <f>IF(ISBLANK(F46)," - ",IF(H46=0,F46,F46+H46-1))</f>
        <v>45584</v>
      </c>
      <c r="H46" s="41">
        <v>4</v>
      </c>
      <c r="I46" s="42">
        <v>0</v>
      </c>
      <c r="J46" s="43">
        <f>IF(OR(G46=0,F46=0)," - ",NETWORKDAYS(F46,G46))</f>
        <v>3</v>
      </c>
      <c r="K46" s="43"/>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row>
    <row r="47" spans="1:67" s="38" customFormat="1" ht="31.2" customHeight="1" x14ac:dyDescent="0.25">
      <c r="A47" s="47" t="s">
        <v>69</v>
      </c>
      <c r="B47" s="56" t="s">
        <v>72</v>
      </c>
      <c r="C47" s="69"/>
      <c r="E47" s="46" t="s">
        <v>68</v>
      </c>
      <c r="F47" s="39">
        <v>45584</v>
      </c>
      <c r="G47" s="40">
        <f>IF(ISBLANK(F47)," - ",IF(H47=0,F47,F47+H47-1))</f>
        <v>45585</v>
      </c>
      <c r="H47" s="41">
        <v>2</v>
      </c>
      <c r="I47" s="42">
        <v>0</v>
      </c>
      <c r="J47" s="43">
        <f>IF(OR(G47=0,F47=0)," - ",NETWORKDAYS(F47,G47))</f>
        <v>0</v>
      </c>
      <c r="K47" s="43"/>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row>
    <row r="48" spans="1:67" s="38" customFormat="1" ht="31.2" customHeight="1" x14ac:dyDescent="0.25">
      <c r="A48" s="47" t="s">
        <v>70</v>
      </c>
      <c r="B48" s="72" t="s">
        <v>73</v>
      </c>
      <c r="C48" s="73" t="s">
        <v>93</v>
      </c>
      <c r="E48" s="46" t="s">
        <v>69</v>
      </c>
      <c r="F48" s="39">
        <v>45586</v>
      </c>
      <c r="G48" s="40">
        <f>IF(ISBLANK(F48)," - ",IF(H48=0,F48,F48+H48-1))</f>
        <v>45586</v>
      </c>
      <c r="H48" s="41">
        <v>1</v>
      </c>
      <c r="I48" s="42">
        <v>0</v>
      </c>
      <c r="J48" s="43">
        <f>IF(OR(G48=0,F48=0)," - ",NETWORKDAYS(F48,G48))</f>
        <v>1</v>
      </c>
      <c r="K48" s="43"/>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row>
    <row r="49" spans="1:71" s="36" customFormat="1" ht="31.2" customHeight="1" x14ac:dyDescent="0.25">
      <c r="A49" s="48" t="str">
        <f>IF(ISERROR(VALUE(SUBSTITUTE(prevWBS,".",""))),"1",IF(ISERROR(FIND("`",SUBSTITUTE(prevWBS,".","`",1))),TEXT(VALUE(prevWBS)+1,"#"),TEXT(VALUE(LEFT(prevWBS,FIND("`",SUBSTITUTE(prevWBS,".","`",1))-1))+1,"#")))</f>
        <v>4</v>
      </c>
      <c r="B49" s="49" t="s">
        <v>75</v>
      </c>
      <c r="C49" s="70"/>
      <c r="E49" s="50"/>
      <c r="F49" s="51"/>
      <c r="G49" s="51" t="str">
        <f t="shared" si="6"/>
        <v xml:space="preserve"> - </v>
      </c>
      <c r="H49" s="52"/>
      <c r="I49" s="53"/>
      <c r="J49" s="54" t="str">
        <f t="shared" si="5"/>
        <v xml:space="preserve"> - </v>
      </c>
      <c r="K49" s="54"/>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row>
    <row r="50" spans="1:71" s="38" customFormat="1" ht="31.2" customHeight="1" x14ac:dyDescent="0.25">
      <c r="A50" s="4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0" s="56" t="s">
        <v>76</v>
      </c>
      <c r="C50" s="69"/>
      <c r="E50" s="46" t="s">
        <v>70</v>
      </c>
      <c r="F50" s="39">
        <v>45586</v>
      </c>
      <c r="G50" s="40">
        <f t="shared" si="6"/>
        <v>45587</v>
      </c>
      <c r="H50" s="41">
        <v>2</v>
      </c>
      <c r="I50" s="42">
        <v>0</v>
      </c>
      <c r="J50" s="43">
        <f t="shared" si="5"/>
        <v>2</v>
      </c>
      <c r="K50" s="43"/>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row>
    <row r="51" spans="1:71" s="38" customFormat="1" ht="31.2" customHeight="1" x14ac:dyDescent="0.25">
      <c r="A51" s="4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1" s="56" t="s">
        <v>77</v>
      </c>
      <c r="C51" s="73" t="s">
        <v>94</v>
      </c>
      <c r="E51" s="46">
        <v>4.0999999999999996</v>
      </c>
      <c r="F51" s="39">
        <v>45588</v>
      </c>
      <c r="G51" s="40">
        <f t="shared" si="6"/>
        <v>45590</v>
      </c>
      <c r="H51" s="41">
        <v>3</v>
      </c>
      <c r="I51" s="42">
        <v>0</v>
      </c>
      <c r="J51" s="43">
        <f t="shared" si="5"/>
        <v>3</v>
      </c>
      <c r="K51" s="43"/>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row>
    <row r="52" spans="1:71" s="38" customFormat="1" ht="31.2" customHeight="1" x14ac:dyDescent="0.25">
      <c r="A52" s="4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2" s="56" t="s">
        <v>78</v>
      </c>
      <c r="C52" s="73" t="s">
        <v>95</v>
      </c>
      <c r="E52" s="46">
        <v>4.2</v>
      </c>
      <c r="F52" s="39">
        <v>45590</v>
      </c>
      <c r="G52" s="40">
        <f t="shared" si="6"/>
        <v>45596</v>
      </c>
      <c r="H52" s="41">
        <v>7</v>
      </c>
      <c r="I52" s="42">
        <v>0</v>
      </c>
      <c r="J52" s="43">
        <f t="shared" si="5"/>
        <v>5</v>
      </c>
      <c r="K52" s="43"/>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row>
    <row r="53" spans="1:71" s="36" customFormat="1" ht="31.2" customHeight="1" x14ac:dyDescent="0.25">
      <c r="A53" s="48" t="str">
        <f>IF(ISERROR(VALUE(SUBSTITUTE(prevWBS,".",""))),"1",IF(ISERROR(FIND("`",SUBSTITUTE(prevWBS,".","`",1))),TEXT(VALUE(prevWBS)+1,"#"),TEXT(VALUE(LEFT(prevWBS,FIND("`",SUBSTITUTE(prevWBS,".","`",1))-1))+1,"#")))</f>
        <v>5</v>
      </c>
      <c r="B53" s="49" t="s">
        <v>34</v>
      </c>
      <c r="C53" s="70"/>
      <c r="E53" s="50"/>
      <c r="F53" s="51"/>
      <c r="G53" s="51" t="str">
        <f t="shared" ref="G53:G55" si="17">IF(ISBLANK(F53)," - ",IF(H53=0,F53,F53+H53-1))</f>
        <v xml:space="preserve"> - </v>
      </c>
      <c r="H53" s="52"/>
      <c r="I53" s="53"/>
      <c r="J53" s="54" t="str">
        <f t="shared" ref="J53:J55" si="18">IF(OR(G53=0,F53=0)," - ",NETWORKDAYS(F53,G53))</f>
        <v xml:space="preserve"> - </v>
      </c>
      <c r="K53" s="54"/>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row>
    <row r="54" spans="1:71" s="38" customFormat="1" ht="31.2" customHeight="1" x14ac:dyDescent="0.25">
      <c r="A54" s="4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4" s="38" t="s">
        <v>79</v>
      </c>
      <c r="C54" s="73" t="s">
        <v>96</v>
      </c>
      <c r="E54" s="46">
        <v>4.2</v>
      </c>
      <c r="F54" s="39">
        <v>45597</v>
      </c>
      <c r="G54" s="40">
        <f t="shared" si="17"/>
        <v>45597</v>
      </c>
      <c r="H54" s="41">
        <v>1</v>
      </c>
      <c r="I54" s="42">
        <v>0</v>
      </c>
      <c r="J54" s="43">
        <f t="shared" si="18"/>
        <v>1</v>
      </c>
      <c r="K54" s="43"/>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row>
    <row r="55" spans="1:71" s="38" customFormat="1" ht="31.2" customHeight="1" x14ac:dyDescent="0.25">
      <c r="A55" s="4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5" s="56" t="s">
        <v>35</v>
      </c>
      <c r="C55" s="73" t="s">
        <v>97</v>
      </c>
      <c r="E55" s="46">
        <v>5.0999999999999996</v>
      </c>
      <c r="F55" s="39">
        <v>45598</v>
      </c>
      <c r="G55" s="40">
        <f t="shared" si="17"/>
        <v>45598</v>
      </c>
      <c r="H55" s="41">
        <v>1</v>
      </c>
      <c r="I55" s="42">
        <v>0</v>
      </c>
      <c r="J55" s="43">
        <f t="shared" si="18"/>
        <v>0</v>
      </c>
      <c r="K55" s="43"/>
      <c r="L55" s="37"/>
      <c r="M55" s="37"/>
      <c r="N55" s="37"/>
      <c r="O55" s="37"/>
      <c r="P55" s="37"/>
      <c r="Q55" s="37"/>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6"/>
      <c r="BQ55" s="76"/>
      <c r="BR55" s="76"/>
      <c r="BS55" s="76"/>
    </row>
    <row r="56" spans="1:71" s="57" customFormat="1" ht="31.2" customHeight="1" x14ac:dyDescent="0.25">
      <c r="C56" s="66"/>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c r="BE56" s="75"/>
      <c r="BF56" s="75"/>
      <c r="BG56" s="75"/>
      <c r="BH56" s="75"/>
      <c r="BI56" s="75"/>
      <c r="BJ56" s="75"/>
      <c r="BK56" s="75"/>
      <c r="BL56" s="75"/>
      <c r="BM56" s="75"/>
      <c r="BN56" s="75"/>
      <c r="BO56" s="75"/>
    </row>
    <row r="57" spans="1:71" s="57" customFormat="1" ht="17.399999999999999" customHeight="1" x14ac:dyDescent="0.25">
      <c r="C57" s="66"/>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row>
    <row r="58" spans="1:71" s="57" customFormat="1" ht="17.399999999999999" customHeight="1" x14ac:dyDescent="0.25">
      <c r="C58" s="66"/>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row>
    <row r="59" spans="1:71" s="57" customFormat="1" ht="17.399999999999999" customHeight="1" x14ac:dyDescent="0.25">
      <c r="C59" s="66"/>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row>
    <row r="60" spans="1:71" s="10" customFormat="1" x14ac:dyDescent="0.3">
      <c r="A60" s="57"/>
      <c r="B60" s="57"/>
      <c r="C60" s="66"/>
      <c r="D60" s="57"/>
      <c r="E60" s="57"/>
      <c r="F60" s="57"/>
      <c r="G60" s="57"/>
      <c r="H60" s="57"/>
      <c r="I60" s="57"/>
      <c r="J60" s="57"/>
      <c r="K60" s="57"/>
      <c r="L60" s="57"/>
      <c r="M60" s="57"/>
      <c r="N60" s="57"/>
      <c r="O60" s="57"/>
      <c r="P60" s="57"/>
      <c r="Q60" s="57"/>
      <c r="R60" s="57"/>
      <c r="S60" s="57"/>
      <c r="T60" s="57"/>
      <c r="U60" s="57"/>
    </row>
    <row r="61" spans="1:71" x14ac:dyDescent="0.3">
      <c r="A61" s="57"/>
      <c r="B61" s="57"/>
      <c r="C61" s="66"/>
      <c r="D61" s="57"/>
      <c r="E61" s="57"/>
      <c r="F61" s="57"/>
      <c r="G61" s="57"/>
      <c r="H61" s="57"/>
      <c r="I61" s="57"/>
      <c r="J61" s="57"/>
      <c r="K61" s="57"/>
      <c r="L61" s="57"/>
      <c r="M61" s="57"/>
      <c r="N61" s="57"/>
      <c r="O61" s="57"/>
      <c r="P61" s="57"/>
      <c r="Q61" s="57"/>
      <c r="R61" s="57"/>
      <c r="S61" s="57"/>
      <c r="T61" s="57"/>
      <c r="U61" s="57"/>
    </row>
    <row r="62" spans="1:71" x14ac:dyDescent="0.3">
      <c r="A62" s="57"/>
      <c r="B62" s="57"/>
      <c r="C62" s="66"/>
      <c r="D62" s="57"/>
      <c r="E62" s="57"/>
      <c r="F62" s="57"/>
      <c r="G62" s="57"/>
      <c r="H62" s="57"/>
      <c r="I62" s="57"/>
      <c r="J62" s="57"/>
      <c r="K62" s="57"/>
      <c r="L62" s="57"/>
      <c r="M62" s="57"/>
      <c r="N62" s="57"/>
      <c r="O62" s="57"/>
      <c r="P62" s="57"/>
      <c r="Q62" s="57"/>
      <c r="R62" s="57"/>
      <c r="S62" s="57"/>
      <c r="T62" s="57"/>
      <c r="U62" s="57"/>
    </row>
  </sheetData>
  <sheetProtection formatCells="0" formatColumns="0" formatRows="0" insertRows="0" deleteRows="0"/>
  <mergeCells count="19">
    <mergeCell ref="AN4:AT4"/>
    <mergeCell ref="BB4:BH4"/>
    <mergeCell ref="BB5:BH5"/>
    <mergeCell ref="Z4:AF4"/>
    <mergeCell ref="Z5:AF5"/>
    <mergeCell ref="L1:BO1"/>
    <mergeCell ref="D5:F5"/>
    <mergeCell ref="S4:Y4"/>
    <mergeCell ref="L4:R4"/>
    <mergeCell ref="D4:F4"/>
    <mergeCell ref="S5:Y5"/>
    <mergeCell ref="L5:R5"/>
    <mergeCell ref="AG4:AM4"/>
    <mergeCell ref="AG5:AM5"/>
    <mergeCell ref="BI4:BO4"/>
    <mergeCell ref="BI5:BO5"/>
    <mergeCell ref="AN5:AT5"/>
    <mergeCell ref="AU4:BA4"/>
    <mergeCell ref="AU5:BA5"/>
  </mergeCells>
  <phoneticPr fontId="3" type="noConversion"/>
  <conditionalFormatting sqref="I8:I55">
    <cfRule type="dataBar" priority="2">
      <dataBar>
        <cfvo type="num" val="0"/>
        <cfvo type="num" val="1"/>
        <color theme="0" tint="-4.9989318521683403E-2"/>
      </dataBar>
      <extLst>
        <ext xmlns:x14="http://schemas.microsoft.com/office/spreadsheetml/2009/9/main" uri="{B025F937-C7B1-47D3-B67F-A62EFF666E3E}">
          <x14:id>{0A58A75E-4698-465A-8593-F06B91A3A900}</x14:id>
        </ext>
      </extLst>
    </cfRule>
  </conditionalFormatting>
  <conditionalFormatting sqref="L6:BO7">
    <cfRule type="expression" dxfId="3" priority="45">
      <formula>L$6=TODAY()</formula>
    </cfRule>
  </conditionalFormatting>
  <conditionalFormatting sqref="L6:BO55 V56:BO59">
    <cfRule type="expression" dxfId="2" priority="8">
      <formula>L$6=TODAY()</formula>
    </cfRule>
  </conditionalFormatting>
  <conditionalFormatting sqref="L8:BO55 V56:BO59">
    <cfRule type="expression" dxfId="1" priority="48">
      <formula>AND($F8&lt;=L$6,ROUNDDOWN(($G8-$F8+1)*$I8,0)+$F8-1&gt;=L$6)</formula>
    </cfRule>
    <cfRule type="expression" dxfId="0" priority="49">
      <formula>AND(NOT(ISBLANK($F8)),$F8&lt;=L$6,$G8&gt;=L$6)</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paperSize="9" scale="45" fitToHeight="0" orientation="portrait" r:id="rId1"/>
  <headerFooter alignWithMargins="0"/>
  <ignoredErrors>
    <ignoredError sqref="F13 F20 F49 H13:I13 H20 H49:I49 I50 I51 I52" unlockedFormula="1"/>
    <ignoredError sqref="A49 A20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99060</xdr:colOff>
                    <xdr:row>1</xdr:row>
                    <xdr:rowOff>121920</xdr:rowOff>
                  </from>
                  <to>
                    <xdr:col>25</xdr:col>
                    <xdr:colOff>137160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I8:I55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Tamim Hasan</cp:lastModifiedBy>
  <cp:lastPrinted>2023-09-24T22:04:13Z</cp:lastPrinted>
  <dcterms:created xsi:type="dcterms:W3CDTF">2010-06-09T16:05:03Z</dcterms:created>
  <dcterms:modified xsi:type="dcterms:W3CDTF">2024-08-27T02:34:28Z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