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https://sumailsyr-my.sharepoint.com/personal/ttamilma_syr_edu/Documents/651 Business Analytics/HW3/"/>
    </mc:Choice>
  </mc:AlternateContent>
  <xr:revisionPtr revIDLastSave="564" documentId="11_7A260FAAE65225557262A08A1C25B0A515FC46B7" xr6:coauthVersionLast="45" xr6:coauthVersionMax="45" xr10:uidLastSave="{44D46E6B-0A2A-5749-887B-88AC10334107}"/>
  <bookViews>
    <workbookView xWindow="0" yWindow="460" windowWidth="33600" windowHeight="18980" activeTab="1" xr2:uid="{00000000-000D-0000-FFFF-FFFF00000000}"/>
  </bookViews>
  <sheets>
    <sheet name="Price vs. Demand" sheetId="1" r:id="rId1"/>
    <sheet name="2.Optimization" sheetId="2" r:id="rId2"/>
  </sheets>
  <definedNames>
    <definedName name="solver_adj" localSheetId="1" hidden="1">'2.Optimization'!$H$33,'2.Optimization'!$I$33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ng" localSheetId="0" hidden="1">1</definedName>
    <definedName name="solver_itr" localSheetId="1" hidden="1">2147483647</definedName>
    <definedName name="solver_lhs1" localSheetId="1" hidden="1">'2.Optimization'!$H$33</definedName>
    <definedName name="solver_lhs2" localSheetId="1" hidden="1">'2.Optimization'!$K$33</definedName>
    <definedName name="solver_lhs3" localSheetId="1" hidden="1">'2.Optimization'!$A$35</definedName>
    <definedName name="solver_lhs4" localSheetId="1" hidden="1">'2.Optimization'!$R$2:$R$22</definedName>
    <definedName name="solver_lhs5" localSheetId="1" hidden="1">'2.Optimization'!$R$2:$R$22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um" localSheetId="1" hidden="1">2</definedName>
    <definedName name="solver_num" localSheetId="0" hidden="1">0</definedName>
    <definedName name="solver_opt" localSheetId="1" hidden="1">'2.Optimization'!$M$33</definedName>
    <definedName name="solver_opt" localSheetId="0" hidden="1">'Price vs. Demand'!#REF!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el5" localSheetId="1" hidden="1">3</definedName>
    <definedName name="solver_rhs1" localSheetId="1" hidden="1">1</definedName>
    <definedName name="solver_rhs2" localSheetId="1" hidden="1">100000</definedName>
    <definedName name="solver_rhs3" localSheetId="1" hidden="1">4</definedName>
    <definedName name="solver_rhs4" localSheetId="1" hidden="1">100000</definedName>
    <definedName name="solver_rhs5" localSheetId="1" hidden="1">50000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2" l="1"/>
  <c r="B67" i="2" s="1"/>
  <c r="B55" i="2"/>
  <c r="B56" i="2" s="1"/>
  <c r="B45" i="2"/>
  <c r="B46" i="2" s="1"/>
  <c r="B48" i="2" l="1"/>
  <c r="B47" i="2"/>
  <c r="B59" i="2"/>
  <c r="B57" i="2"/>
  <c r="B70" i="2"/>
  <c r="B68" i="2"/>
  <c r="J33" i="2" l="1"/>
  <c r="K33" i="2" l="1"/>
  <c r="M33" i="2" s="1"/>
  <c r="C35" i="2"/>
  <c r="D35" i="2" s="1"/>
  <c r="C34" i="2"/>
  <c r="D34" i="2" s="1"/>
  <c r="C33" i="2"/>
  <c r="Q22" i="2"/>
  <c r="R22" i="2" s="1"/>
  <c r="T22" i="2" s="1"/>
  <c r="Q21" i="2"/>
  <c r="R21" i="2" s="1"/>
  <c r="Q20" i="2"/>
  <c r="R20" i="2" s="1"/>
  <c r="S20" i="2" s="1"/>
  <c r="Q19" i="2"/>
  <c r="R19" i="2" s="1"/>
  <c r="T19" i="2" s="1"/>
  <c r="Q18" i="2"/>
  <c r="R18" i="2" s="1"/>
  <c r="Q17" i="2"/>
  <c r="R17" i="2" s="1"/>
  <c r="S17" i="2" s="1"/>
  <c r="Q16" i="2"/>
  <c r="R16" i="2" s="1"/>
  <c r="T16" i="2" s="1"/>
  <c r="Q15" i="2"/>
  <c r="R15" i="2" s="1"/>
  <c r="Q14" i="2"/>
  <c r="R14" i="2" s="1"/>
  <c r="S14" i="2" s="1"/>
  <c r="Q13" i="2"/>
  <c r="R13" i="2" s="1"/>
  <c r="T13" i="2" s="1"/>
  <c r="Q12" i="2"/>
  <c r="R12" i="2" s="1"/>
  <c r="Q11" i="2"/>
  <c r="R11" i="2" s="1"/>
  <c r="S11" i="2" s="1"/>
  <c r="Q10" i="2"/>
  <c r="R10" i="2" s="1"/>
  <c r="T10" i="2" s="1"/>
  <c r="Q9" i="2"/>
  <c r="R9" i="2" s="1"/>
  <c r="Q8" i="2"/>
  <c r="R8" i="2" s="1"/>
  <c r="S8" i="2" s="1"/>
  <c r="Q7" i="2"/>
  <c r="R7" i="2" s="1"/>
  <c r="T7" i="2" s="1"/>
  <c r="Q6" i="2"/>
  <c r="R6" i="2" s="1"/>
  <c r="Q5" i="2"/>
  <c r="R5" i="2" s="1"/>
  <c r="T5" i="2" s="1"/>
  <c r="Q4" i="2"/>
  <c r="R4" i="2" s="1"/>
  <c r="T4" i="2" s="1"/>
  <c r="Q3" i="2"/>
  <c r="R3" i="2" s="1"/>
  <c r="Q2" i="2"/>
  <c r="R2" i="2" s="1"/>
  <c r="T2" i="2" s="1"/>
  <c r="J22" i="2"/>
  <c r="K22" i="2" s="1"/>
  <c r="M22" i="2" s="1"/>
  <c r="J21" i="2"/>
  <c r="K21" i="2" s="1"/>
  <c r="J20" i="2"/>
  <c r="K20" i="2" s="1"/>
  <c r="J19" i="2"/>
  <c r="K19" i="2" s="1"/>
  <c r="J18" i="2"/>
  <c r="K18" i="2" s="1"/>
  <c r="M18" i="2" s="1"/>
  <c r="J17" i="2"/>
  <c r="K17" i="2" s="1"/>
  <c r="L17" i="2" s="1"/>
  <c r="J16" i="2"/>
  <c r="K16" i="2" s="1"/>
  <c r="J15" i="2"/>
  <c r="K15" i="2" s="1"/>
  <c r="J14" i="2"/>
  <c r="K14" i="2" s="1"/>
  <c r="L14" i="2" s="1"/>
  <c r="J13" i="2"/>
  <c r="K13" i="2" s="1"/>
  <c r="J12" i="2"/>
  <c r="K12" i="2" s="1"/>
  <c r="J11" i="2"/>
  <c r="K11" i="2" s="1"/>
  <c r="J10" i="2"/>
  <c r="K10" i="2" s="1"/>
  <c r="M10" i="2" s="1"/>
  <c r="J9" i="2"/>
  <c r="K9" i="2" s="1"/>
  <c r="L9" i="2" s="1"/>
  <c r="J8" i="2"/>
  <c r="K8" i="2" s="1"/>
  <c r="J7" i="2"/>
  <c r="K7" i="2" s="1"/>
  <c r="J6" i="2"/>
  <c r="K6" i="2" s="1"/>
  <c r="M6" i="2" s="1"/>
  <c r="J5" i="2"/>
  <c r="K5" i="2" s="1"/>
  <c r="J4" i="2"/>
  <c r="K4" i="2" s="1"/>
  <c r="J3" i="2"/>
  <c r="K3" i="2" s="1"/>
  <c r="J2" i="2"/>
  <c r="K2" i="2" s="1"/>
  <c r="M2" i="2" s="1"/>
  <c r="L33" i="2" l="1"/>
  <c r="D33" i="2"/>
  <c r="F33" i="2" s="1"/>
  <c r="F35" i="2"/>
  <c r="F34" i="2"/>
  <c r="S9" i="2"/>
  <c r="T9" i="2"/>
  <c r="S12" i="2"/>
  <c r="T12" i="2"/>
  <c r="S3" i="2"/>
  <c r="T3" i="2"/>
  <c r="T6" i="2"/>
  <c r="S6" i="2"/>
  <c r="S21" i="2"/>
  <c r="T21" i="2"/>
  <c r="T18" i="2"/>
  <c r="S18" i="2"/>
  <c r="S15" i="2"/>
  <c r="T15" i="2"/>
  <c r="S2" i="2"/>
  <c r="T20" i="2"/>
  <c r="T14" i="2"/>
  <c r="T8" i="2"/>
  <c r="T11" i="2"/>
  <c r="T17" i="2"/>
  <c r="S4" i="2"/>
  <c r="S7" i="2"/>
  <c r="S10" i="2"/>
  <c r="S13" i="2"/>
  <c r="S16" i="2"/>
  <c r="S19" i="2"/>
  <c r="S22" i="2"/>
  <c r="S5" i="2"/>
  <c r="L13" i="2"/>
  <c r="M13" i="2"/>
  <c r="L5" i="2"/>
  <c r="M5" i="2"/>
  <c r="M21" i="2"/>
  <c r="L21" i="2"/>
  <c r="L11" i="2"/>
  <c r="M11" i="2"/>
  <c r="L3" i="2"/>
  <c r="M3" i="2"/>
  <c r="L19" i="2"/>
  <c r="M19" i="2"/>
  <c r="L4" i="2"/>
  <c r="M4" i="2"/>
  <c r="M12" i="2"/>
  <c r="L12" i="2"/>
  <c r="M20" i="2"/>
  <c r="L20" i="2"/>
  <c r="M7" i="2"/>
  <c r="L7" i="2"/>
  <c r="M15" i="2"/>
  <c r="L15" i="2"/>
  <c r="L8" i="2"/>
  <c r="M8" i="2"/>
  <c r="L16" i="2"/>
  <c r="M16" i="2"/>
  <c r="L6" i="2"/>
  <c r="L18" i="2"/>
  <c r="M14" i="2"/>
  <c r="M17" i="2"/>
  <c r="L2" i="2"/>
  <c r="L10" i="2"/>
  <c r="L22" i="2"/>
  <c r="M9" i="2"/>
  <c r="F37" i="2" l="1"/>
  <c r="E33" i="2"/>
  <c r="E35" i="2"/>
  <c r="E34" i="2"/>
  <c r="T24" i="2"/>
  <c r="M24" i="2"/>
  <c r="C22" i="2" l="1"/>
  <c r="D22" i="2" s="1"/>
  <c r="F22" i="2" s="1"/>
  <c r="C21" i="2"/>
  <c r="D21" i="2" s="1"/>
  <c r="F21" i="2" s="1"/>
  <c r="C20" i="2"/>
  <c r="D20" i="2" s="1"/>
  <c r="F20" i="2" s="1"/>
  <c r="C19" i="2"/>
  <c r="D19" i="2" s="1"/>
  <c r="F19" i="2" s="1"/>
  <c r="C18" i="2"/>
  <c r="D18" i="2" s="1"/>
  <c r="F18" i="2" s="1"/>
  <c r="C17" i="2"/>
  <c r="D17" i="2" s="1"/>
  <c r="F17" i="2" s="1"/>
  <c r="C16" i="2"/>
  <c r="D16" i="2" s="1"/>
  <c r="F16" i="2" s="1"/>
  <c r="C15" i="2"/>
  <c r="D15" i="2" s="1"/>
  <c r="F15" i="2" s="1"/>
  <c r="C14" i="2"/>
  <c r="D14" i="2" s="1"/>
  <c r="F14" i="2" s="1"/>
  <c r="C13" i="2"/>
  <c r="D13" i="2" s="1"/>
  <c r="F13" i="2" s="1"/>
  <c r="C12" i="2"/>
  <c r="D12" i="2" s="1"/>
  <c r="F12" i="2" s="1"/>
  <c r="C11" i="2"/>
  <c r="D11" i="2" s="1"/>
  <c r="F11" i="2" s="1"/>
  <c r="C10" i="2"/>
  <c r="D10" i="2" s="1"/>
  <c r="F10" i="2" s="1"/>
  <c r="C9" i="2"/>
  <c r="D9" i="2" s="1"/>
  <c r="F9" i="2" s="1"/>
  <c r="C8" i="2"/>
  <c r="D8" i="2" s="1"/>
  <c r="F8" i="2" s="1"/>
  <c r="C7" i="2"/>
  <c r="D7" i="2" s="1"/>
  <c r="F7" i="2" s="1"/>
  <c r="C6" i="2"/>
  <c r="D6" i="2" s="1"/>
  <c r="F6" i="2" s="1"/>
  <c r="C5" i="2"/>
  <c r="D5" i="2" s="1"/>
  <c r="C4" i="2"/>
  <c r="D4" i="2" s="1"/>
  <c r="F4" i="2" s="1"/>
  <c r="C3" i="2"/>
  <c r="D3" i="2" s="1"/>
  <c r="F3" i="2" s="1"/>
  <c r="C2" i="2"/>
  <c r="D2" i="2" s="1"/>
  <c r="E2" i="2" s="1"/>
  <c r="E5" i="2" l="1"/>
  <c r="F5" i="2"/>
  <c r="F2" i="2"/>
  <c r="E6" i="2"/>
  <c r="E15" i="2"/>
  <c r="E7" i="2"/>
  <c r="E16" i="2"/>
  <c r="E9" i="2"/>
  <c r="E18" i="2"/>
  <c r="E10" i="2"/>
  <c r="E19" i="2"/>
  <c r="E3" i="2"/>
  <c r="E12" i="2"/>
  <c r="E21" i="2"/>
  <c r="E4" i="2"/>
  <c r="E13" i="2"/>
  <c r="E22" i="2"/>
  <c r="E11" i="2"/>
  <c r="E14" i="2"/>
  <c r="E17" i="2"/>
  <c r="E20" i="2"/>
  <c r="E8" i="2"/>
  <c r="F2" i="1"/>
  <c r="D5" i="1"/>
  <c r="E5" i="1" s="1"/>
  <c r="D6" i="1"/>
  <c r="E6" i="1" s="1"/>
  <c r="D7" i="1"/>
  <c r="E7" i="1" s="1"/>
  <c r="D17" i="1"/>
  <c r="F17" i="1" s="1"/>
  <c r="D18" i="1"/>
  <c r="E18" i="1" s="1"/>
  <c r="D19" i="1"/>
  <c r="F19" i="1" s="1"/>
  <c r="D20" i="1"/>
  <c r="F20" i="1" s="1"/>
  <c r="C3" i="1"/>
  <c r="D3" i="1" s="1"/>
  <c r="C4" i="1"/>
  <c r="D4" i="1" s="1"/>
  <c r="C5" i="1"/>
  <c r="C6" i="1"/>
  <c r="C7" i="1"/>
  <c r="C8" i="1"/>
  <c r="D8" i="1" s="1"/>
  <c r="C9" i="1"/>
  <c r="D9" i="1" s="1"/>
  <c r="F9" i="1" s="1"/>
  <c r="C10" i="1"/>
  <c r="D10" i="1" s="1"/>
  <c r="F10" i="1" s="1"/>
  <c r="C11" i="1"/>
  <c r="D11" i="1" s="1"/>
  <c r="F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C18" i="1"/>
  <c r="C19" i="1"/>
  <c r="C20" i="1"/>
  <c r="C21" i="1"/>
  <c r="D21" i="1" s="1"/>
  <c r="F21" i="1" s="1"/>
  <c r="C22" i="1"/>
  <c r="D22" i="1" s="1"/>
  <c r="F22" i="1" s="1"/>
  <c r="C2" i="1"/>
  <c r="D2" i="1" s="1"/>
  <c r="F24" i="2" l="1"/>
  <c r="E16" i="1"/>
  <c r="F16" i="1"/>
  <c r="F4" i="1"/>
  <c r="E4" i="1"/>
  <c r="E15" i="1"/>
  <c r="F15" i="1"/>
  <c r="F3" i="1"/>
  <c r="F24" i="1" s="1"/>
  <c r="E3" i="1"/>
  <c r="F14" i="1"/>
  <c r="E14" i="1"/>
  <c r="E13" i="1"/>
  <c r="F13" i="1"/>
  <c r="E12" i="1"/>
  <c r="F12" i="1"/>
  <c r="E8" i="1"/>
  <c r="F8" i="1"/>
  <c r="F5" i="1"/>
  <c r="E17" i="1"/>
  <c r="F6" i="1"/>
  <c r="F18" i="1"/>
  <c r="F7" i="1"/>
  <c r="E11" i="1"/>
  <c r="E22" i="1"/>
  <c r="E2" i="1"/>
  <c r="E10" i="1"/>
  <c r="E21" i="1"/>
  <c r="E9" i="1"/>
  <c r="E20" i="1"/>
  <c r="E19" i="1"/>
</calcChain>
</file>

<file path=xl/sharedStrings.xml><?xml version="1.0" encoding="utf-8"?>
<sst xmlns="http://schemas.openxmlformats.org/spreadsheetml/2006/main" count="79" uniqueCount="25">
  <si>
    <t>Price</t>
  </si>
  <si>
    <t>% Purchased</t>
  </si>
  <si>
    <t>Predicted Sales</t>
  </si>
  <si>
    <t>Revenue</t>
  </si>
  <si>
    <t>Profit</t>
  </si>
  <si>
    <t>Book Cost</t>
  </si>
  <si>
    <t>Predicted % 
Purchased</t>
  </si>
  <si>
    <t>% Purchased = 14.098 * Price ^ -1.872</t>
  </si>
  <si>
    <t>a</t>
  </si>
  <si>
    <t>b</t>
  </si>
  <si>
    <t>Number of 
Customers</t>
  </si>
  <si>
    <t>Max Profit</t>
  </si>
  <si>
    <t>Sell Atleast</t>
  </si>
  <si>
    <t>%Predicted Purchased</t>
  </si>
  <si>
    <t>Predictd Sales</t>
  </si>
  <si>
    <t>Max</t>
  </si>
  <si>
    <t>Scenerio 1: Unit Cost is $5.00</t>
  </si>
  <si>
    <t>Book Price</t>
  </si>
  <si>
    <t xml:space="preserve">Customers </t>
  </si>
  <si>
    <t>Unit Cost</t>
  </si>
  <si>
    <t>Predicted %</t>
  </si>
  <si>
    <t xml:space="preserve">Predicted Sales </t>
  </si>
  <si>
    <t>Scenerio 2: Unit Cost is $4.50</t>
  </si>
  <si>
    <t>Min Order</t>
  </si>
  <si>
    <t>Scenerio 3: Unit Cost is $4.00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</si>
</sst>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2" applyFont="1"/>
    <xf numFmtId="9" fontId="0" fillId="0" borderId="0" xfId="3" applyNumberFormat="1" applyFont="1"/>
    <xf numFmtId="164" fontId="0" fillId="0" borderId="0" xfId="1" applyNumberFormat="1" applyFont="1"/>
    <xf numFmtId="3" fontId="0" fillId="0" borderId="0" xfId="0" applyNumberFormat="1"/>
    <xf numFmtId="43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44" fontId="0" fillId="0" borderId="0" xfId="0" applyNumberFormat="1"/>
    <xf numFmtId="9" fontId="0" fillId="0" borderId="0" xfId="3" applyFont="1"/>
    <xf numFmtId="0" fontId="3" fillId="0" borderId="0" xfId="0" applyFont="1"/>
    <xf numFmtId="164" fontId="0" fillId="0" borderId="0" xfId="0" applyNumberFormat="1"/>
    <xf numFmtId="1" fontId="0" fillId="0" borderId="0" xfId="0" applyNumberFormat="1"/>
    <xf numFmtId="0" fontId="5" fillId="0" borderId="0" xfId="0" applyFont="1"/>
    <xf numFmtId="0" fontId="4" fillId="2" borderId="0" xfId="0" applyFont="1" applyFill="1"/>
    <xf numFmtId="44" fontId="5" fillId="0" borderId="0" xfId="2" applyFont="1"/>
    <xf numFmtId="164" fontId="5" fillId="0" borderId="0" xfId="1" applyNumberFormat="1" applyFont="1"/>
    <xf numFmtId="9" fontId="2" fillId="0" borderId="0" xfId="3" applyFont="1"/>
    <xf numFmtId="164" fontId="2" fillId="0" borderId="0" xfId="1" applyNumberFormat="1" applyFont="1"/>
    <xf numFmtId="167" fontId="2" fillId="0" borderId="0" xfId="2" applyNumberFormat="1" applyFont="1"/>
    <xf numFmtId="0" fontId="6" fillId="3" borderId="0" xfId="0" applyFont="1" applyFill="1"/>
    <xf numFmtId="43" fontId="6" fillId="3" borderId="0" xfId="0" applyNumberFormat="1" applyFont="1" applyFill="1"/>
    <xf numFmtId="0" fontId="5" fillId="4" borderId="0" xfId="0" applyFont="1" applyFill="1"/>
    <xf numFmtId="164" fontId="2" fillId="4" borderId="0" xfId="1" applyNumberFormat="1" applyFont="1" applyFill="1"/>
    <xf numFmtId="43" fontId="7" fillId="3" borderId="0" xfId="0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vs. Demand'!$B$1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4298397718335748E-2"/>
                  <c:y val="-0.596695332025476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vs. Demand'!$A$2:$A$22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'Price vs. Demand'!$B$2:$B$22</c:f>
              <c:numCache>
                <c:formatCode>0%</c:formatCode>
                <c:ptCount val="21"/>
                <c:pt idx="0">
                  <c:v>0.65</c:v>
                </c:pt>
                <c:pt idx="1">
                  <c:v>0.5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4.9000000000000002E-2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4.2999999999999997E-2</c:v>
                </c:pt>
                <c:pt idx="19">
                  <c:v>4.2000000000000003E-2</c:v>
                </c:pt>
                <c:pt idx="20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6-7948-A99C-C88724C92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87263"/>
        <c:axId val="119088911"/>
      </c:scatterChart>
      <c:valAx>
        <c:axId val="11908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8911"/>
        <c:crosses val="autoZero"/>
        <c:crossBetween val="midCat"/>
      </c:valAx>
      <c:valAx>
        <c:axId val="11908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vs. Demand'!$C$1</c:f>
              <c:strCache>
                <c:ptCount val="1"/>
                <c:pt idx="0">
                  <c:v>Predicted % 
Purchased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9871391076115484E-2"/>
                  <c:y val="-0.57975113603645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vs. Demand'!$A$2:$A$22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'Price vs. Demand'!$C$2:$C$22</c:f>
              <c:numCache>
                <c:formatCode>0%</c:formatCode>
                <c:ptCount val="21"/>
                <c:pt idx="0">
                  <c:v>0.69292408674781014</c:v>
                </c:pt>
                <c:pt idx="1">
                  <c:v>0.49255912094665855</c:v>
                </c:pt>
                <c:pt idx="2">
                  <c:v>0.36909144187581711</c:v>
                </c:pt>
                <c:pt idx="3">
                  <c:v>0.28745710707060823</c:v>
                </c:pt>
                <c:pt idx="4">
                  <c:v>0.23057675801164021</c:v>
                </c:pt>
                <c:pt idx="5">
                  <c:v>0.18930300422121596</c:v>
                </c:pt>
                <c:pt idx="6">
                  <c:v>0.15836908211415465</c:v>
                </c:pt>
                <c:pt idx="7">
                  <c:v>0.13456441064041047</c:v>
                </c:pt>
                <c:pt idx="8">
                  <c:v>0.11583920030461227</c:v>
                </c:pt>
                <c:pt idx="9">
                  <c:v>0.10083372784364156</c:v>
                </c:pt>
                <c:pt idx="10">
                  <c:v>8.8616515538890578E-2</c:v>
                </c:pt>
                <c:pt idx="11">
                  <c:v>7.8531681888279928E-2</c:v>
                </c:pt>
                <c:pt idx="12">
                  <c:v>7.010631266444263E-2</c:v>
                </c:pt>
                <c:pt idx="13">
                  <c:v>6.2992287077296968E-2</c:v>
                </c:pt>
                <c:pt idx="14">
                  <c:v>5.6928634286817013E-2</c:v>
                </c:pt>
                <c:pt idx="15">
                  <c:v>5.1716527239469616E-2</c:v>
                </c:pt>
                <c:pt idx="16">
                  <c:v>4.7202281057612906E-2</c:v>
                </c:pt>
                <c:pt idx="17">
                  <c:v>4.3265551874049714E-2</c:v>
                </c:pt>
                <c:pt idx="18">
                  <c:v>3.9810991802954027E-2</c:v>
                </c:pt>
                <c:pt idx="19">
                  <c:v>3.676224810576998E-2</c:v>
                </c:pt>
                <c:pt idx="20">
                  <c:v>3.4057581926180067E-2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B-6F4D-8F6B-FBF376B1C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81247"/>
        <c:axId val="354582895"/>
      </c:scatterChart>
      <c:valAx>
        <c:axId val="35458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82895"/>
        <c:crosses val="autoZero"/>
        <c:crossBetween val="midCat"/>
      </c:valAx>
      <c:valAx>
        <c:axId val="35458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8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177800</xdr:rowOff>
    </xdr:from>
    <xdr:to>
      <xdr:col>16</xdr:col>
      <xdr:colOff>63500</xdr:colOff>
      <xdr:row>20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420BD-B623-BF4F-AC89-75699CBDD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215900</xdr:colOff>
      <xdr:row>0</xdr:row>
      <xdr:rowOff>133350</xdr:rowOff>
    </xdr:from>
    <xdr:to>
      <xdr:col>24</xdr:col>
      <xdr:colOff>165100</xdr:colOff>
      <xdr:row>20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2531F3-C4DD-3349-AC7B-3CF463909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zoomScale="128" zoomScaleNormal="128" workbookViewId="0">
      <selection activeCell="Y18" sqref="Y18"/>
    </sheetView>
  </sheetViews>
  <sheetFormatPr baseColWidth="10" defaultColWidth="8.83203125" defaultRowHeight="15" x14ac:dyDescent="0.2"/>
  <cols>
    <col min="2" max="2" width="12.1640625" bestFit="1" customWidth="1"/>
    <col min="3" max="3" width="12.33203125" customWidth="1"/>
    <col min="4" max="4" width="13" bestFit="1" customWidth="1"/>
    <col min="6" max="6" width="11.5" bestFit="1" customWidth="1"/>
  </cols>
  <sheetData>
    <row r="1" spans="1:8" ht="32" x14ac:dyDescent="0.2">
      <c r="A1" s="7" t="s">
        <v>0</v>
      </c>
      <c r="B1" s="7" t="s">
        <v>1</v>
      </c>
      <c r="C1" s="8" t="s">
        <v>6</v>
      </c>
      <c r="D1" s="7" t="s">
        <v>2</v>
      </c>
      <c r="E1" s="7" t="s">
        <v>3</v>
      </c>
      <c r="F1" s="7" t="s">
        <v>4</v>
      </c>
    </row>
    <row r="2" spans="1:8" x14ac:dyDescent="0.2">
      <c r="A2" s="1">
        <v>5</v>
      </c>
      <c r="B2" s="2">
        <v>0.65</v>
      </c>
      <c r="C2" s="10">
        <f>((A2^-1.872)*14.098)</f>
        <v>0.69292408674781014</v>
      </c>
      <c r="D2" s="13">
        <f>C2*100000</f>
        <v>69292.408674781007</v>
      </c>
      <c r="E2" s="4">
        <f>A2*D2</f>
        <v>346462.04337390501</v>
      </c>
      <c r="F2" s="12">
        <f>(A2-B25)*D2</f>
        <v>0</v>
      </c>
      <c r="G2" s="9"/>
      <c r="H2" s="9"/>
    </row>
    <row r="3" spans="1:8" x14ac:dyDescent="0.2">
      <c r="A3" s="1">
        <v>6</v>
      </c>
      <c r="B3" s="2">
        <v>0.5</v>
      </c>
      <c r="C3" s="10">
        <f t="shared" ref="C3:C22" si="0">((A3^-1.872)*14.098)</f>
        <v>0.49255912094665855</v>
      </c>
      <c r="D3" s="13">
        <f t="shared" ref="D3:D22" si="1">C3*100000</f>
        <v>49255.912094665851</v>
      </c>
      <c r="E3" s="4">
        <f t="shared" ref="E3:E22" si="2">A3*D3</f>
        <v>295535.47256799508</v>
      </c>
      <c r="F3" s="12">
        <f>(A3-B25)*D3</f>
        <v>49255.912094665851</v>
      </c>
    </row>
    <row r="4" spans="1:8" x14ac:dyDescent="0.2">
      <c r="A4" s="1">
        <v>7</v>
      </c>
      <c r="B4" s="2">
        <v>0.4</v>
      </c>
      <c r="C4" s="10">
        <f t="shared" si="0"/>
        <v>0.36909144187581711</v>
      </c>
      <c r="D4" s="13">
        <f t="shared" si="1"/>
        <v>36909.144187581711</v>
      </c>
      <c r="E4" s="4">
        <f t="shared" si="2"/>
        <v>258364.00931307196</v>
      </c>
      <c r="F4" s="12">
        <f>(A4-B25)*D4</f>
        <v>73818.288375163422</v>
      </c>
    </row>
    <row r="5" spans="1:8" x14ac:dyDescent="0.2">
      <c r="A5" s="1">
        <v>8</v>
      </c>
      <c r="B5" s="2">
        <v>0.32</v>
      </c>
      <c r="C5" s="10">
        <f t="shared" si="0"/>
        <v>0.28745710707060823</v>
      </c>
      <c r="D5" s="13">
        <f t="shared" si="1"/>
        <v>28745.710707060822</v>
      </c>
      <c r="E5" s="4">
        <f t="shared" si="2"/>
        <v>229965.68565648657</v>
      </c>
      <c r="F5" s="12">
        <f>(A5-B25)*D5</f>
        <v>86237.132121182469</v>
      </c>
    </row>
    <row r="6" spans="1:8" x14ac:dyDescent="0.2">
      <c r="A6" s="1">
        <v>9</v>
      </c>
      <c r="B6" s="2">
        <v>0.25</v>
      </c>
      <c r="C6" s="10">
        <f t="shared" si="0"/>
        <v>0.23057675801164021</v>
      </c>
      <c r="D6" s="13">
        <f t="shared" si="1"/>
        <v>23057.67580116402</v>
      </c>
      <c r="E6" s="4">
        <f t="shared" si="2"/>
        <v>207519.08221047616</v>
      </c>
      <c r="F6" s="12">
        <f>(A6-B25)*D6</f>
        <v>92230.703204656078</v>
      </c>
    </row>
    <row r="7" spans="1:8" x14ac:dyDescent="0.2">
      <c r="A7" s="1">
        <v>10</v>
      </c>
      <c r="B7" s="2">
        <v>0.2</v>
      </c>
      <c r="C7" s="10">
        <f t="shared" si="0"/>
        <v>0.18930300422121596</v>
      </c>
      <c r="D7" s="13">
        <f t="shared" si="1"/>
        <v>18930.300422121596</v>
      </c>
      <c r="E7" s="4">
        <f t="shared" si="2"/>
        <v>189303.00422121596</v>
      </c>
      <c r="F7" s="12">
        <f>(A7-B25)*D7</f>
        <v>94651.50211060798</v>
      </c>
    </row>
    <row r="8" spans="1:8" x14ac:dyDescent="0.2">
      <c r="A8" s="1">
        <v>11</v>
      </c>
      <c r="B8" s="2">
        <v>0.16</v>
      </c>
      <c r="C8" s="10">
        <f t="shared" si="0"/>
        <v>0.15836908211415465</v>
      </c>
      <c r="D8" s="13">
        <f t="shared" si="1"/>
        <v>15836.908211415464</v>
      </c>
      <c r="E8" s="4">
        <f t="shared" si="2"/>
        <v>174205.99032557011</v>
      </c>
      <c r="F8" s="12">
        <f>(A8-B25)*D8</f>
        <v>95021.449268492783</v>
      </c>
    </row>
    <row r="9" spans="1:8" x14ac:dyDescent="0.2">
      <c r="A9" s="1">
        <v>12</v>
      </c>
      <c r="B9" s="2">
        <v>0.13</v>
      </c>
      <c r="C9" s="10">
        <f t="shared" si="0"/>
        <v>0.13456441064041047</v>
      </c>
      <c r="D9" s="13">
        <f t="shared" si="1"/>
        <v>13456.441064041048</v>
      </c>
      <c r="E9" s="4">
        <f t="shared" si="2"/>
        <v>161477.29276849257</v>
      </c>
      <c r="F9" s="12">
        <f>(A9-B25)*D9</f>
        <v>94195.087448287333</v>
      </c>
    </row>
    <row r="10" spans="1:8" x14ac:dyDescent="0.2">
      <c r="A10" s="1">
        <v>13</v>
      </c>
      <c r="B10" s="2">
        <v>0.11</v>
      </c>
      <c r="C10" s="10">
        <f t="shared" si="0"/>
        <v>0.11583920030461227</v>
      </c>
      <c r="D10" s="13">
        <f t="shared" si="1"/>
        <v>11583.920030461228</v>
      </c>
      <c r="E10" s="4">
        <f t="shared" si="2"/>
        <v>150590.96039599596</v>
      </c>
      <c r="F10" s="12">
        <f>(A10-B25)*D10</f>
        <v>92671.360243689822</v>
      </c>
    </row>
    <row r="11" spans="1:8" x14ac:dyDescent="0.2">
      <c r="A11" s="1">
        <v>14</v>
      </c>
      <c r="B11" s="2">
        <v>9.5000000000000001E-2</v>
      </c>
      <c r="C11" s="10">
        <f t="shared" si="0"/>
        <v>0.10083372784364156</v>
      </c>
      <c r="D11" s="13">
        <f t="shared" si="1"/>
        <v>10083.372784364155</v>
      </c>
      <c r="E11" s="4">
        <f t="shared" si="2"/>
        <v>141167.21898109818</v>
      </c>
      <c r="F11" s="12">
        <f>(A11-B25)*D11</f>
        <v>90750.355059277397</v>
      </c>
    </row>
    <row r="12" spans="1:8" x14ac:dyDescent="0.2">
      <c r="A12" s="1">
        <v>15</v>
      </c>
      <c r="B12" s="2">
        <v>0.08</v>
      </c>
      <c r="C12" s="10">
        <f t="shared" si="0"/>
        <v>8.8616515538890578E-2</v>
      </c>
      <c r="D12" s="13">
        <f t="shared" si="1"/>
        <v>8861.6515538890581</v>
      </c>
      <c r="E12" s="4">
        <f t="shared" si="2"/>
        <v>132924.77330833586</v>
      </c>
      <c r="F12" s="12">
        <f>(A12-B25)*D12</f>
        <v>88616.515538890584</v>
      </c>
    </row>
    <row r="13" spans="1:8" x14ac:dyDescent="0.2">
      <c r="A13" s="1">
        <v>16</v>
      </c>
      <c r="B13" s="2">
        <v>7.0000000000000007E-2</v>
      </c>
      <c r="C13" s="10">
        <f t="shared" si="0"/>
        <v>7.8531681888279928E-2</v>
      </c>
      <c r="D13" s="13">
        <f t="shared" si="1"/>
        <v>7853.1681888279927</v>
      </c>
      <c r="E13" s="4">
        <f t="shared" si="2"/>
        <v>125650.69102124788</v>
      </c>
      <c r="F13" s="12">
        <f>(A13-B25)*D13</f>
        <v>86384.850077107927</v>
      </c>
    </row>
    <row r="14" spans="1:8" x14ac:dyDescent="0.2">
      <c r="A14" s="1">
        <v>17</v>
      </c>
      <c r="B14" s="2">
        <v>6.3E-2</v>
      </c>
      <c r="C14" s="10">
        <f t="shared" si="0"/>
        <v>7.010631266444263E-2</v>
      </c>
      <c r="D14" s="13">
        <f t="shared" si="1"/>
        <v>7010.631266444263</v>
      </c>
      <c r="E14" s="4">
        <f t="shared" si="2"/>
        <v>119180.73152955247</v>
      </c>
      <c r="F14" s="12">
        <f>(A14-B25)*D14</f>
        <v>84127.575197331156</v>
      </c>
    </row>
    <row r="15" spans="1:8" x14ac:dyDescent="0.2">
      <c r="A15" s="1">
        <v>18</v>
      </c>
      <c r="B15" s="2">
        <v>5.8000000000000003E-2</v>
      </c>
      <c r="C15" s="10">
        <f t="shared" si="0"/>
        <v>6.2992287077296968E-2</v>
      </c>
      <c r="D15" s="13">
        <f t="shared" si="1"/>
        <v>6299.2287077296969</v>
      </c>
      <c r="E15" s="4">
        <f t="shared" si="2"/>
        <v>113386.11673913454</v>
      </c>
      <c r="F15" s="12">
        <f>(A15-B25)*D15</f>
        <v>81889.973200486056</v>
      </c>
    </row>
    <row r="16" spans="1:8" x14ac:dyDescent="0.2">
      <c r="A16" s="1">
        <v>19</v>
      </c>
      <c r="B16" s="2">
        <v>5.2999999999999999E-2</v>
      </c>
      <c r="C16" s="10">
        <f t="shared" si="0"/>
        <v>5.6928634286817013E-2</v>
      </c>
      <c r="D16" s="13">
        <f t="shared" si="1"/>
        <v>5692.8634286817014</v>
      </c>
      <c r="E16" s="4">
        <f t="shared" si="2"/>
        <v>108164.40514495232</v>
      </c>
      <c r="F16" s="12">
        <f>(A16-B25)*D16</f>
        <v>79700.088001543816</v>
      </c>
    </row>
    <row r="17" spans="1:10" x14ac:dyDescent="0.2">
      <c r="A17" s="1">
        <v>20</v>
      </c>
      <c r="B17" s="2">
        <v>4.9000000000000002E-2</v>
      </c>
      <c r="C17" s="10">
        <f t="shared" si="0"/>
        <v>5.1716527239469616E-2</v>
      </c>
      <c r="D17" s="13">
        <f t="shared" si="1"/>
        <v>5171.6527239469615</v>
      </c>
      <c r="E17" s="4">
        <f t="shared" si="2"/>
        <v>103433.05447893923</v>
      </c>
      <c r="F17" s="12">
        <f>(A17-B25)*D17</f>
        <v>77574.790859204426</v>
      </c>
    </row>
    <row r="18" spans="1:10" x14ac:dyDescent="0.2">
      <c r="A18" s="1">
        <v>21</v>
      </c>
      <c r="B18" s="2">
        <v>4.5999999999999999E-2</v>
      </c>
      <c r="C18" s="10">
        <f t="shared" si="0"/>
        <v>4.7202281057612906E-2</v>
      </c>
      <c r="D18" s="13">
        <f t="shared" si="1"/>
        <v>4720.2281057612909</v>
      </c>
      <c r="E18" s="4">
        <f t="shared" si="2"/>
        <v>99124.79022098711</v>
      </c>
      <c r="F18" s="12">
        <f>(A18-B25)*D18</f>
        <v>75523.649692180654</v>
      </c>
    </row>
    <row r="19" spans="1:10" x14ac:dyDescent="0.2">
      <c r="A19" s="1">
        <v>22</v>
      </c>
      <c r="B19" s="2">
        <v>4.3999999999999997E-2</v>
      </c>
      <c r="C19" s="10">
        <f t="shared" si="0"/>
        <v>4.3265551874049714E-2</v>
      </c>
      <c r="D19" s="13">
        <f t="shared" si="1"/>
        <v>4326.5551874049715</v>
      </c>
      <c r="E19" s="4">
        <f t="shared" si="2"/>
        <v>95184.214122909369</v>
      </c>
      <c r="F19" s="12">
        <f>(A19-B25)*D19</f>
        <v>73551.438185884515</v>
      </c>
    </row>
    <row r="20" spans="1:10" x14ac:dyDescent="0.2">
      <c r="A20" s="1">
        <v>23</v>
      </c>
      <c r="B20" s="2">
        <v>4.2999999999999997E-2</v>
      </c>
      <c r="C20" s="10">
        <f t="shared" si="0"/>
        <v>3.9810991802954027E-2</v>
      </c>
      <c r="D20" s="13">
        <f t="shared" si="1"/>
        <v>3981.0991802954027</v>
      </c>
      <c r="E20" s="4">
        <f t="shared" si="2"/>
        <v>91565.281146794267</v>
      </c>
      <c r="F20" s="12">
        <f>(A20-B25)*D20</f>
        <v>71659.785245317253</v>
      </c>
    </row>
    <row r="21" spans="1:10" x14ac:dyDescent="0.2">
      <c r="A21" s="1">
        <v>24</v>
      </c>
      <c r="B21" s="2">
        <v>4.2000000000000003E-2</v>
      </c>
      <c r="C21" s="10">
        <f t="shared" si="0"/>
        <v>3.676224810576998E-2</v>
      </c>
      <c r="D21" s="13">
        <f t="shared" si="1"/>
        <v>3676.2248105769982</v>
      </c>
      <c r="E21" s="4">
        <f t="shared" si="2"/>
        <v>88229.395453847959</v>
      </c>
      <c r="F21" s="12">
        <f>(A21-B25)*D21</f>
        <v>69848.271400962971</v>
      </c>
    </row>
    <row r="22" spans="1:10" x14ac:dyDescent="0.2">
      <c r="A22" s="1">
        <v>25</v>
      </c>
      <c r="B22" s="2">
        <v>4.1000000000000002E-2</v>
      </c>
      <c r="C22" s="10">
        <f t="shared" si="0"/>
        <v>3.4057581926180067E-2</v>
      </c>
      <c r="D22" s="13">
        <f t="shared" si="1"/>
        <v>3405.7581926180069</v>
      </c>
      <c r="E22" s="4">
        <f t="shared" si="2"/>
        <v>85143.954815450168</v>
      </c>
      <c r="F22" s="12">
        <f>(A22-B25)*D22</f>
        <v>68115.163852360143</v>
      </c>
    </row>
    <row r="23" spans="1:10" x14ac:dyDescent="0.2">
      <c r="I23" t="s">
        <v>7</v>
      </c>
    </row>
    <row r="24" spans="1:10" x14ac:dyDescent="0.2">
      <c r="E24" t="s">
        <v>11</v>
      </c>
      <c r="F24" s="12">
        <f>MAX(F2:F22)</f>
        <v>95021.449268492783</v>
      </c>
      <c r="I24" t="s">
        <v>8</v>
      </c>
      <c r="J24">
        <v>14.098000000000001</v>
      </c>
    </row>
    <row r="25" spans="1:10" x14ac:dyDescent="0.2">
      <c r="A25" t="s">
        <v>5</v>
      </c>
      <c r="B25" s="1">
        <v>5</v>
      </c>
      <c r="I25" t="s">
        <v>9</v>
      </c>
      <c r="J25">
        <v>-1.8720000000000001</v>
      </c>
    </row>
    <row r="26" spans="1:10" ht="31" customHeight="1" x14ac:dyDescent="0.2">
      <c r="A26" s="6" t="s">
        <v>10</v>
      </c>
      <c r="B26" s="3">
        <v>100000</v>
      </c>
    </row>
  </sheetData>
  <conditionalFormatting sqref="D2:D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16BF-14FB-F041-89CF-33287D2A21A7}">
  <dimension ref="A1:V70"/>
  <sheetViews>
    <sheetView tabSelected="1" topLeftCell="A7" zoomScale="110" zoomScaleNormal="110" workbookViewId="0">
      <selection activeCell="K39" sqref="K39"/>
    </sheetView>
  </sheetViews>
  <sheetFormatPr baseColWidth="10" defaultRowHeight="15" x14ac:dyDescent="0.2"/>
  <cols>
    <col min="6" max="6" width="11.1640625" bestFit="1" customWidth="1"/>
  </cols>
  <sheetData>
    <row r="1" spans="1:22" ht="32" x14ac:dyDescent="0.2">
      <c r="A1" s="7" t="s">
        <v>0</v>
      </c>
      <c r="B1" s="7" t="s">
        <v>1</v>
      </c>
      <c r="C1" s="8" t="s">
        <v>6</v>
      </c>
      <c r="D1" s="7" t="s">
        <v>2</v>
      </c>
      <c r="E1" s="7" t="s">
        <v>3</v>
      </c>
      <c r="F1" s="7" t="s">
        <v>4</v>
      </c>
      <c r="H1" s="7" t="s">
        <v>0</v>
      </c>
      <c r="I1" s="7" t="s">
        <v>1</v>
      </c>
      <c r="J1" s="8" t="s">
        <v>6</v>
      </c>
      <c r="K1" s="7" t="s">
        <v>2</v>
      </c>
      <c r="L1" s="7" t="s">
        <v>3</v>
      </c>
      <c r="M1" s="7" t="s">
        <v>4</v>
      </c>
      <c r="O1" s="7" t="s">
        <v>0</v>
      </c>
      <c r="P1" s="7" t="s">
        <v>1</v>
      </c>
      <c r="Q1" s="8" t="s">
        <v>6</v>
      </c>
      <c r="R1" s="7" t="s">
        <v>2</v>
      </c>
      <c r="S1" s="7" t="s">
        <v>3</v>
      </c>
      <c r="T1" s="7" t="s">
        <v>4</v>
      </c>
    </row>
    <row r="2" spans="1:22" x14ac:dyDescent="0.2">
      <c r="A2" s="1">
        <v>5</v>
      </c>
      <c r="B2" s="2">
        <v>0.65</v>
      </c>
      <c r="C2" s="10">
        <f>((A2^-1.872)*14.098)</f>
        <v>0.69292408674781014</v>
      </c>
      <c r="D2">
        <f>C2*100000</f>
        <v>69292.408674781007</v>
      </c>
      <c r="E2" s="4">
        <f>A2*D2</f>
        <v>346462.04337390501</v>
      </c>
      <c r="F2" s="5">
        <f>(A2-B25)*D2</f>
        <v>0</v>
      </c>
      <c r="H2" s="1">
        <v>5</v>
      </c>
      <c r="I2" s="2">
        <v>0.65</v>
      </c>
      <c r="J2" s="10">
        <f>((H2^-1.872)*14.098)</f>
        <v>0.69292408674781014</v>
      </c>
      <c r="K2" s="13">
        <f>J2*100000</f>
        <v>69292.408674781007</v>
      </c>
      <c r="L2" s="4">
        <f>H2*K2</f>
        <v>346462.04337390501</v>
      </c>
      <c r="M2" s="12">
        <f>(H2-I25)*K2</f>
        <v>34646.204337390503</v>
      </c>
      <c r="O2" s="1">
        <v>4.894612992747696</v>
      </c>
      <c r="P2" s="2">
        <v>0.65</v>
      </c>
      <c r="Q2" s="10">
        <f>((O2^-1.872)*14.098)</f>
        <v>0.72111534748865025</v>
      </c>
      <c r="R2" s="13">
        <f>Q2*100000</f>
        <v>72111.53474886503</v>
      </c>
      <c r="S2" s="4">
        <f>O2*R2</f>
        <v>352958.05490877177</v>
      </c>
      <c r="T2" s="12">
        <f>(O2-P25)*R2</f>
        <v>64511.915913311619</v>
      </c>
    </row>
    <row r="3" spans="1:22" x14ac:dyDescent="0.2">
      <c r="A3" s="1">
        <v>6</v>
      </c>
      <c r="B3" s="2">
        <v>0.5</v>
      </c>
      <c r="C3" s="10">
        <f t="shared" ref="C3:C22" si="0">((A3^-1.872)*14.098)</f>
        <v>0.49255912094665855</v>
      </c>
      <c r="D3">
        <f t="shared" ref="D3:D22" si="1">C3*100000</f>
        <v>49255.912094665851</v>
      </c>
      <c r="E3" s="4">
        <f t="shared" ref="E3:E22" si="2">A3*D3</f>
        <v>295535.47256799508</v>
      </c>
      <c r="F3" s="5">
        <f>(A3-B25)*D3</f>
        <v>49255.912094665851</v>
      </c>
      <c r="H3" s="1">
        <v>6</v>
      </c>
      <c r="I3" s="2">
        <v>0.5</v>
      </c>
      <c r="J3" s="10">
        <f t="shared" ref="J3:J22" si="3">((H3^-1.872)*14.098)</f>
        <v>0.49255912094665855</v>
      </c>
      <c r="K3" s="13">
        <f t="shared" ref="K3:K22" si="4">J3*100000</f>
        <v>49255.912094665851</v>
      </c>
      <c r="L3" s="4">
        <f t="shared" ref="L3:L22" si="5">H3*K3</f>
        <v>295535.47256799508</v>
      </c>
      <c r="M3" s="12">
        <f>(H3-I25)*K3</f>
        <v>73883.86814199877</v>
      </c>
      <c r="O3" s="1">
        <v>4.4566733481997023</v>
      </c>
      <c r="P3" s="2">
        <v>0.5</v>
      </c>
      <c r="Q3" s="10">
        <f t="shared" ref="Q3:Q22" si="6">((O3^-1.872)*14.098)</f>
        <v>0.85942757057251307</v>
      </c>
      <c r="R3" s="13">
        <f t="shared" ref="R3:R22" si="7">Q3*100000</f>
        <v>85942.757057251307</v>
      </c>
      <c r="S3" s="4">
        <f t="shared" ref="S3:S22" si="8">O3*R3</f>
        <v>383018.79484785377</v>
      </c>
      <c r="T3" s="12">
        <f>(O3-P25)*R3</f>
        <v>39247.766618848545</v>
      </c>
      <c r="V3" s="12"/>
    </row>
    <row r="4" spans="1:22" x14ac:dyDescent="0.2">
      <c r="A4" s="1">
        <v>7</v>
      </c>
      <c r="B4" s="2">
        <v>0.4</v>
      </c>
      <c r="C4" s="10">
        <f t="shared" si="0"/>
        <v>0.36909144187581711</v>
      </c>
      <c r="D4">
        <f t="shared" si="1"/>
        <v>36909.144187581711</v>
      </c>
      <c r="E4" s="4">
        <f t="shared" si="2"/>
        <v>258364.00931307196</v>
      </c>
      <c r="F4" s="5">
        <f>(A4-B25)*D4</f>
        <v>73818.288375163422</v>
      </c>
      <c r="H4" s="1">
        <v>7.8195499516760956</v>
      </c>
      <c r="I4" s="2">
        <v>0.4</v>
      </c>
      <c r="J4" s="10">
        <f t="shared" si="3"/>
        <v>0.30000000000000004</v>
      </c>
      <c r="K4" s="13">
        <f t="shared" si="4"/>
        <v>30000.000000000004</v>
      </c>
      <c r="L4" s="4">
        <f t="shared" si="5"/>
        <v>234586.49855028291</v>
      </c>
      <c r="M4" s="12">
        <f>(H4-I25)*K4</f>
        <v>99586.498550282879</v>
      </c>
      <c r="O4" s="1">
        <v>4.3328768663052655</v>
      </c>
      <c r="P4" s="2">
        <v>0.4</v>
      </c>
      <c r="Q4" s="10">
        <f t="shared" si="6"/>
        <v>0.90596659426899961</v>
      </c>
      <c r="R4" s="13">
        <f t="shared" si="7"/>
        <v>90596.659426899962</v>
      </c>
      <c r="S4" s="4">
        <f t="shared" si="8"/>
        <v>392544.16979535169</v>
      </c>
      <c r="T4" s="12">
        <f>(O4-P25)*R4</f>
        <v>30157.532087751846</v>
      </c>
    </row>
    <row r="5" spans="1:22" x14ac:dyDescent="0.2">
      <c r="A5" s="1">
        <v>8</v>
      </c>
      <c r="B5" s="2">
        <v>0.32</v>
      </c>
      <c r="C5" s="10">
        <f t="shared" si="0"/>
        <v>0.28745710707060823</v>
      </c>
      <c r="D5">
        <f t="shared" si="1"/>
        <v>28745.710707060822</v>
      </c>
      <c r="E5" s="4">
        <f t="shared" si="2"/>
        <v>229965.68565648657</v>
      </c>
      <c r="F5" s="5">
        <f>(A5-B25)*D5</f>
        <v>86237.132121182469</v>
      </c>
      <c r="H5" s="1">
        <v>4.1583908153656539</v>
      </c>
      <c r="I5" s="2">
        <v>0.32</v>
      </c>
      <c r="J5" s="10">
        <f t="shared" si="3"/>
        <v>0.9784290511807725</v>
      </c>
      <c r="K5" s="13">
        <f t="shared" si="4"/>
        <v>97842.905118077251</v>
      </c>
      <c r="L5" s="4">
        <f t="shared" si="5"/>
        <v>406869.03799170558</v>
      </c>
      <c r="M5" s="12">
        <f>(H5-I25)*K5</f>
        <v>-33424.035039642054</v>
      </c>
      <c r="O5" s="1">
        <v>4.7617200694053263</v>
      </c>
      <c r="P5" s="2">
        <v>0.32</v>
      </c>
      <c r="Q5" s="10">
        <f t="shared" si="6"/>
        <v>0.75924782959583026</v>
      </c>
      <c r="R5" s="13">
        <f t="shared" si="7"/>
        <v>75924.782959583026</v>
      </c>
      <c r="S5" s="4">
        <f t="shared" si="8"/>
        <v>361532.56278389</v>
      </c>
      <c r="T5" s="12">
        <f>(O5-P25)*R5</f>
        <v>57833.43094555792</v>
      </c>
    </row>
    <row r="6" spans="1:22" x14ac:dyDescent="0.2">
      <c r="A6" s="1">
        <v>9</v>
      </c>
      <c r="B6" s="2">
        <v>0.25</v>
      </c>
      <c r="C6" s="10">
        <f t="shared" si="0"/>
        <v>0.23057675801164021</v>
      </c>
      <c r="D6">
        <f t="shared" si="1"/>
        <v>23057.67580116402</v>
      </c>
      <c r="E6" s="4">
        <f t="shared" si="2"/>
        <v>207519.08221047616</v>
      </c>
      <c r="F6" s="5">
        <f>(A6-B25)*D6</f>
        <v>92230.703204656078</v>
      </c>
      <c r="H6" s="1">
        <v>4.2528996975330546</v>
      </c>
      <c r="I6" s="2">
        <v>0.25</v>
      </c>
      <c r="J6" s="10">
        <f t="shared" si="3"/>
        <v>0.93812114237132094</v>
      </c>
      <c r="K6" s="13">
        <f t="shared" si="4"/>
        <v>93812.114237132089</v>
      </c>
      <c r="L6" s="4">
        <f t="shared" si="5"/>
        <v>398973.51226403541</v>
      </c>
      <c r="M6" s="12">
        <f>(H6-I25)*K6</f>
        <v>-23181.001803058971</v>
      </c>
      <c r="O6" s="1">
        <v>5.3569350780809923</v>
      </c>
      <c r="P6" s="2">
        <v>0.25</v>
      </c>
      <c r="Q6" s="10">
        <f t="shared" si="6"/>
        <v>0.60901226224537097</v>
      </c>
      <c r="R6" s="13">
        <f t="shared" si="7"/>
        <v>60901.226224537095</v>
      </c>
      <c r="S6" s="4">
        <f t="shared" si="8"/>
        <v>326243.91506036877</v>
      </c>
      <c r="T6" s="12">
        <f>(O6-P25)*R6</f>
        <v>82639.010162220424</v>
      </c>
    </row>
    <row r="7" spans="1:22" x14ac:dyDescent="0.2">
      <c r="A7" s="1">
        <v>10</v>
      </c>
      <c r="B7" s="2">
        <v>0.2</v>
      </c>
      <c r="C7" s="10">
        <f t="shared" si="0"/>
        <v>0.18930300422121596</v>
      </c>
      <c r="D7">
        <f t="shared" si="1"/>
        <v>18930.300422121596</v>
      </c>
      <c r="E7" s="4">
        <f t="shared" si="2"/>
        <v>189303.00422121596</v>
      </c>
      <c r="F7" s="5">
        <f>(A7-B25)*D7</f>
        <v>94651.50211060798</v>
      </c>
      <c r="H7" s="1">
        <v>4.72544410837006</v>
      </c>
      <c r="I7" s="2">
        <v>0.2</v>
      </c>
      <c r="J7" s="10">
        <f t="shared" si="3"/>
        <v>0.77019536620150142</v>
      </c>
      <c r="K7" s="13">
        <f t="shared" si="4"/>
        <v>77019.536620150146</v>
      </c>
      <c r="L7" s="4">
        <f t="shared" si="5"/>
        <v>363951.51555108058</v>
      </c>
      <c r="M7" s="12">
        <f>(H7-I25)*K7</f>
        <v>17363.600760404934</v>
      </c>
      <c r="O7" s="1">
        <v>5.9521500867566575</v>
      </c>
      <c r="P7" s="2">
        <v>0.2</v>
      </c>
      <c r="Q7" s="10">
        <f t="shared" si="6"/>
        <v>0.49999770941695532</v>
      </c>
      <c r="R7" s="13">
        <f t="shared" si="7"/>
        <v>49999.770941695533</v>
      </c>
      <c r="S7" s="4">
        <f t="shared" si="8"/>
        <v>297606.14094842609</v>
      </c>
      <c r="T7" s="12">
        <f>(O7-P25)*R7</f>
        <v>97607.057181643933</v>
      </c>
    </row>
    <row r="8" spans="1:22" x14ac:dyDescent="0.2">
      <c r="A8" s="1">
        <v>10.733944756696649</v>
      </c>
      <c r="B8" s="2">
        <v>0.16</v>
      </c>
      <c r="C8" s="10">
        <f t="shared" si="0"/>
        <v>0.16579674199095468</v>
      </c>
      <c r="D8">
        <f t="shared" si="1"/>
        <v>16579.674199095469</v>
      </c>
      <c r="E8" s="4">
        <f t="shared" si="2"/>
        <v>177965.30693711952</v>
      </c>
      <c r="F8" s="5">
        <f>(A8-B25)*D8</f>
        <v>95066.935941642179</v>
      </c>
      <c r="H8" s="1">
        <v>5.1979885192070663</v>
      </c>
      <c r="I8" s="2">
        <v>0.16</v>
      </c>
      <c r="J8" s="10">
        <f t="shared" si="3"/>
        <v>0.64433807427255119</v>
      </c>
      <c r="K8" s="13">
        <f t="shared" si="4"/>
        <v>64433.807427255117</v>
      </c>
      <c r="L8" s="4">
        <f t="shared" si="5"/>
        <v>334926.19125567109</v>
      </c>
      <c r="M8" s="12">
        <f>(H8-I25)*K8</f>
        <v>44974.057833023071</v>
      </c>
      <c r="O8" s="1">
        <v>4.6231834290320011</v>
      </c>
      <c r="P8" s="2">
        <v>0.16</v>
      </c>
      <c r="Q8" s="10">
        <f t="shared" si="6"/>
        <v>0.8023940887800145</v>
      </c>
      <c r="R8" s="13">
        <f t="shared" si="7"/>
        <v>80239.408878001457</v>
      </c>
      <c r="S8" s="4">
        <f t="shared" si="8"/>
        <v>370961.50548009959</v>
      </c>
      <c r="T8" s="12">
        <f>(O8-P25)*R8</f>
        <v>50003.869968093735</v>
      </c>
    </row>
    <row r="9" spans="1:22" x14ac:dyDescent="0.2">
      <c r="A9" s="1">
        <v>12</v>
      </c>
      <c r="B9" s="2">
        <v>0.13</v>
      </c>
      <c r="C9" s="10">
        <f t="shared" si="0"/>
        <v>0.13456441064041047</v>
      </c>
      <c r="D9">
        <f t="shared" si="1"/>
        <v>13456.441064041048</v>
      </c>
      <c r="E9" s="4">
        <f t="shared" si="2"/>
        <v>161477.29276849257</v>
      </c>
      <c r="F9" s="5">
        <f>(A9-B25)*D9</f>
        <v>94195.087448287333</v>
      </c>
      <c r="H9" s="1">
        <v>4.1102250295595786</v>
      </c>
      <c r="I9" s="2">
        <v>0.13</v>
      </c>
      <c r="J9" s="10">
        <f t="shared" si="3"/>
        <v>1.0000025415780041</v>
      </c>
      <c r="K9" s="13">
        <f t="shared" si="4"/>
        <v>100000.2541578004</v>
      </c>
      <c r="L9" s="4">
        <f t="shared" si="5"/>
        <v>411023.54760171054</v>
      </c>
      <c r="M9" s="12">
        <f>(H9-I25)*K9</f>
        <v>-38977.596108391284</v>
      </c>
      <c r="O9" s="1">
        <v>5.0434728316712745</v>
      </c>
      <c r="P9" s="2">
        <v>0.13</v>
      </c>
      <c r="Q9" s="10">
        <f t="shared" si="6"/>
        <v>0.68178514528614187</v>
      </c>
      <c r="R9" s="13">
        <f t="shared" si="7"/>
        <v>68178.514528614192</v>
      </c>
      <c r="S9" s="4">
        <f t="shared" si="8"/>
        <v>343856.48572877096</v>
      </c>
      <c r="T9" s="12">
        <f>(O9-P25)*R9</f>
        <v>71142.427614314176</v>
      </c>
    </row>
    <row r="10" spans="1:22" x14ac:dyDescent="0.2">
      <c r="A10" s="1">
        <v>13</v>
      </c>
      <c r="B10" s="2">
        <v>0.11</v>
      </c>
      <c r="C10" s="10">
        <f t="shared" si="0"/>
        <v>0.11583920030461227</v>
      </c>
      <c r="D10">
        <f t="shared" si="1"/>
        <v>11583.920030461228</v>
      </c>
      <c r="E10" s="4">
        <f t="shared" si="2"/>
        <v>150590.96039599596</v>
      </c>
      <c r="F10" s="5">
        <f>(A10-B25)*D10</f>
        <v>92671.360243689822</v>
      </c>
      <c r="H10" s="1">
        <v>4.4527437820228766</v>
      </c>
      <c r="I10" s="2">
        <v>0.11</v>
      </c>
      <c r="J10" s="10">
        <f t="shared" si="3"/>
        <v>0.86084793273109617</v>
      </c>
      <c r="K10" s="13">
        <f t="shared" si="4"/>
        <v>86084.793273109623</v>
      </c>
      <c r="L10" s="4">
        <f t="shared" si="5"/>
        <v>383313.52797356364</v>
      </c>
      <c r="M10" s="12">
        <f>(H10-I25)*K10</f>
        <v>-4068.0417554296769</v>
      </c>
      <c r="O10" s="1">
        <v>5.4637622343105479</v>
      </c>
      <c r="P10" s="2">
        <v>0.11</v>
      </c>
      <c r="Q10" s="10">
        <f t="shared" si="6"/>
        <v>0.58691184120411954</v>
      </c>
      <c r="R10" s="13">
        <f t="shared" si="7"/>
        <v>58691.184120411956</v>
      </c>
      <c r="S10" s="4">
        <f t="shared" si="8"/>
        <v>320674.67528407375</v>
      </c>
      <c r="T10" s="12">
        <f>(O10-P25)*R10</f>
        <v>85909.938802425953</v>
      </c>
    </row>
    <row r="11" spans="1:22" x14ac:dyDescent="0.2">
      <c r="A11" s="1">
        <v>14</v>
      </c>
      <c r="B11" s="2">
        <v>9.5000000000000001E-2</v>
      </c>
      <c r="C11" s="10">
        <f t="shared" si="0"/>
        <v>0.10083372784364156</v>
      </c>
      <c r="D11">
        <f t="shared" si="1"/>
        <v>10083.372784364155</v>
      </c>
      <c r="E11" s="4">
        <f t="shared" si="2"/>
        <v>141167.21898109818</v>
      </c>
      <c r="F11" s="5">
        <f>(A11-B25)*D11</f>
        <v>90750.355059277397</v>
      </c>
      <c r="H11" s="1">
        <v>4.7952625344861737</v>
      </c>
      <c r="I11" s="2">
        <v>9.5000000000000001E-2</v>
      </c>
      <c r="J11" s="10">
        <f t="shared" si="3"/>
        <v>0.74933619996954237</v>
      </c>
      <c r="K11" s="13">
        <f t="shared" si="4"/>
        <v>74933.619996954236</v>
      </c>
      <c r="L11" s="4">
        <f t="shared" si="5"/>
        <v>359326.38054481859</v>
      </c>
      <c r="M11" s="12">
        <f>(H11-I25)*K11</f>
        <v>22125.090558524535</v>
      </c>
      <c r="O11" s="1">
        <v>5.8840516369498204</v>
      </c>
      <c r="P11" s="2">
        <v>9.5000000000000001E-2</v>
      </c>
      <c r="Q11" s="10">
        <f t="shared" si="6"/>
        <v>0.51088499151034272</v>
      </c>
      <c r="R11" s="13">
        <f t="shared" si="7"/>
        <v>51088.499151034273</v>
      </c>
      <c r="S11" s="4">
        <f t="shared" si="8"/>
        <v>300607.36705895275</v>
      </c>
      <c r="T11" s="12">
        <f>(O11-P25)*R11</f>
        <v>96253.370454815624</v>
      </c>
    </row>
    <row r="12" spans="1:22" x14ac:dyDescent="0.2">
      <c r="A12" s="1">
        <v>15</v>
      </c>
      <c r="B12" s="2">
        <v>0.08</v>
      </c>
      <c r="C12" s="10">
        <f t="shared" si="0"/>
        <v>8.8616515538890578E-2</v>
      </c>
      <c r="D12">
        <f t="shared" si="1"/>
        <v>8861.6515538890581</v>
      </c>
      <c r="E12" s="4">
        <f t="shared" si="2"/>
        <v>132924.77330833586</v>
      </c>
      <c r="F12" s="5">
        <f>(A12-B25)*D12</f>
        <v>88616.515538890584</v>
      </c>
      <c r="H12" s="1">
        <v>5.1377812869494717</v>
      </c>
      <c r="I12" s="2">
        <v>0.08</v>
      </c>
      <c r="J12" s="10">
        <f t="shared" si="3"/>
        <v>0.65854515575803474</v>
      </c>
      <c r="K12" s="13">
        <f t="shared" si="4"/>
        <v>65854.515575803467</v>
      </c>
      <c r="L12" s="4">
        <f t="shared" si="5"/>
        <v>338346.09778648557</v>
      </c>
      <c r="M12" s="12">
        <f>(H12-I25)*K12</f>
        <v>42000.777695369965</v>
      </c>
      <c r="O12" s="1">
        <v>4.1102306099288848</v>
      </c>
      <c r="P12" s="2">
        <v>0.08</v>
      </c>
      <c r="Q12" s="10">
        <f t="shared" si="6"/>
        <v>1.0000000000000002</v>
      </c>
      <c r="R12" s="13">
        <f t="shared" si="7"/>
        <v>100000.00000000003</v>
      </c>
      <c r="S12" s="4">
        <f t="shared" si="8"/>
        <v>411023.06099288858</v>
      </c>
      <c r="T12" s="12">
        <f>(O12-P25)*R12</f>
        <v>11023.060992888481</v>
      </c>
    </row>
    <row r="13" spans="1:22" x14ac:dyDescent="0.2">
      <c r="A13" s="1">
        <v>16</v>
      </c>
      <c r="B13" s="2">
        <v>7.0000000000000007E-2</v>
      </c>
      <c r="C13" s="10">
        <f t="shared" si="0"/>
        <v>7.8531681888279928E-2</v>
      </c>
      <c r="D13">
        <f t="shared" si="1"/>
        <v>7853.1681888279927</v>
      </c>
      <c r="E13" s="4">
        <f t="shared" si="2"/>
        <v>125650.69102124788</v>
      </c>
      <c r="F13" s="5">
        <f>(A13-B25)*D13</f>
        <v>86384.850077107927</v>
      </c>
      <c r="H13" s="1">
        <v>5.4803000394127706</v>
      </c>
      <c r="I13" s="2">
        <v>7.0000000000000007E-2</v>
      </c>
      <c r="J13" s="10">
        <f t="shared" si="3"/>
        <v>0.58360067947335537</v>
      </c>
      <c r="K13" s="13">
        <f t="shared" si="4"/>
        <v>58360.067947335534</v>
      </c>
      <c r="L13" s="4">
        <f t="shared" si="5"/>
        <v>319830.68267191487</v>
      </c>
      <c r="M13" s="12">
        <f>(H13-I25)*K13</f>
        <v>57210.376908904989</v>
      </c>
      <c r="O13" s="1">
        <v>4.3842493927415864</v>
      </c>
      <c r="P13" s="2">
        <v>7.0000000000000007E-2</v>
      </c>
      <c r="Q13" s="10">
        <f t="shared" si="6"/>
        <v>0.88619561610308473</v>
      </c>
      <c r="R13" s="13">
        <f t="shared" si="7"/>
        <v>88619.561610308476</v>
      </c>
      <c r="S13" s="4">
        <f t="shared" si="8"/>
        <v>388530.25917502056</v>
      </c>
      <c r="T13" s="12">
        <f>(O13-P25)*R13</f>
        <v>34052.012733786636</v>
      </c>
    </row>
    <row r="14" spans="1:22" x14ac:dyDescent="0.2">
      <c r="A14" s="1">
        <v>17</v>
      </c>
      <c r="B14" s="2">
        <v>6.3E-2</v>
      </c>
      <c r="C14" s="10">
        <f t="shared" si="0"/>
        <v>7.010631266444263E-2</v>
      </c>
      <c r="D14">
        <f t="shared" si="1"/>
        <v>7010.631266444263</v>
      </c>
      <c r="E14" s="4">
        <f t="shared" si="2"/>
        <v>119180.73152955247</v>
      </c>
      <c r="F14" s="5">
        <f>(A14-B25)*D14</f>
        <v>84127.575197331156</v>
      </c>
      <c r="H14" s="1">
        <v>5.8228187918760685</v>
      </c>
      <c r="I14" s="2">
        <v>6.3E-2</v>
      </c>
      <c r="J14" s="10">
        <f t="shared" si="3"/>
        <v>0.52098835428668278</v>
      </c>
      <c r="K14" s="13">
        <f t="shared" si="4"/>
        <v>52098.835428668281</v>
      </c>
      <c r="L14" s="4">
        <f t="shared" si="5"/>
        <v>303362.07796890836</v>
      </c>
      <c r="M14" s="12">
        <f>(H14-I25)*K14</f>
        <v>68917.318539901098</v>
      </c>
      <c r="O14" s="1">
        <v>4.658264979787937</v>
      </c>
      <c r="P14" s="2">
        <v>6.3E-2</v>
      </c>
      <c r="Q14" s="10">
        <f t="shared" si="6"/>
        <v>0.79111901656155903</v>
      </c>
      <c r="R14" s="13">
        <f t="shared" si="7"/>
        <v>79111.901656155896</v>
      </c>
      <c r="S14" s="4">
        <f t="shared" si="8"/>
        <v>368524.20096929831</v>
      </c>
      <c r="T14" s="12">
        <f>(O14-P25)*R14</f>
        <v>52076.594344674719</v>
      </c>
    </row>
    <row r="15" spans="1:22" x14ac:dyDescent="0.2">
      <c r="A15" s="1">
        <v>18</v>
      </c>
      <c r="B15" s="2">
        <v>5.8000000000000003E-2</v>
      </c>
      <c r="C15" s="10">
        <f t="shared" si="0"/>
        <v>6.2992287077296968E-2</v>
      </c>
      <c r="D15">
        <f t="shared" si="1"/>
        <v>6299.2287077296969</v>
      </c>
      <c r="E15" s="4">
        <f t="shared" si="2"/>
        <v>113386.11673913454</v>
      </c>
      <c r="F15" s="5">
        <f>(A15-B25)*D15</f>
        <v>81889.973200486056</v>
      </c>
      <c r="H15" s="1">
        <v>6.1653375443393665</v>
      </c>
      <c r="I15" s="2">
        <v>5.8000000000000003E-2</v>
      </c>
      <c r="J15" s="10">
        <f t="shared" si="3"/>
        <v>0.46812115385723824</v>
      </c>
      <c r="K15" s="13">
        <f t="shared" si="4"/>
        <v>46812.115385723824</v>
      </c>
      <c r="L15" s="4">
        <f t="shared" si="5"/>
        <v>288612.4925175496</v>
      </c>
      <c r="M15" s="12">
        <f>(H15-I25)*K15</f>
        <v>77957.973281792394</v>
      </c>
      <c r="O15" s="1">
        <v>4.9322805668342848</v>
      </c>
      <c r="P15" s="2">
        <v>5.8000000000000003E-2</v>
      </c>
      <c r="Q15" s="10">
        <f t="shared" si="6"/>
        <v>0.71084035530555278</v>
      </c>
      <c r="R15" s="13">
        <f t="shared" si="7"/>
        <v>71084.03553055528</v>
      </c>
      <c r="S15" s="4">
        <f t="shared" si="8"/>
        <v>350606.40705951565</v>
      </c>
      <c r="T15" s="12">
        <f>(O15-P25)*R15</f>
        <v>66270.264937294516</v>
      </c>
    </row>
    <row r="16" spans="1:22" x14ac:dyDescent="0.2">
      <c r="A16" s="1">
        <v>19</v>
      </c>
      <c r="B16" s="2">
        <v>5.2999999999999999E-2</v>
      </c>
      <c r="C16" s="10">
        <f t="shared" si="0"/>
        <v>5.6928634286817013E-2</v>
      </c>
      <c r="D16">
        <f t="shared" si="1"/>
        <v>5692.8634286817014</v>
      </c>
      <c r="E16" s="4">
        <f t="shared" si="2"/>
        <v>108164.40514495232</v>
      </c>
      <c r="F16" s="5">
        <f>(A16-B25)*D16</f>
        <v>79700.088001543816</v>
      </c>
      <c r="H16" s="1">
        <v>6.5078562968026645</v>
      </c>
      <c r="I16" s="2">
        <v>5.2999999999999999E-2</v>
      </c>
      <c r="J16" s="10">
        <f t="shared" si="3"/>
        <v>0.42305969835894819</v>
      </c>
      <c r="K16" s="13">
        <f t="shared" si="4"/>
        <v>42305.969835894815</v>
      </c>
      <c r="L16" s="4">
        <f t="shared" si="5"/>
        <v>275321.17218887166</v>
      </c>
      <c r="M16" s="12">
        <f>(H16-I25)*K16</f>
        <v>84944.307927344998</v>
      </c>
      <c r="O16" s="1">
        <v>5.2062961538806345</v>
      </c>
      <c r="P16" s="2">
        <v>5.2999999999999999E-2</v>
      </c>
      <c r="Q16" s="10">
        <f t="shared" si="6"/>
        <v>0.642414690767525</v>
      </c>
      <c r="R16" s="13">
        <f t="shared" si="7"/>
        <v>64241.469076752503</v>
      </c>
      <c r="S16" s="4">
        <f t="shared" si="8"/>
        <v>334460.11337393825</v>
      </c>
      <c r="T16" s="12">
        <f>(O16-P25)*R16</f>
        <v>77494.237066928254</v>
      </c>
    </row>
    <row r="17" spans="1:20" x14ac:dyDescent="0.2">
      <c r="A17" s="1">
        <v>20</v>
      </c>
      <c r="B17" s="2">
        <v>4.9000000000000002E-2</v>
      </c>
      <c r="C17" s="10">
        <f t="shared" si="0"/>
        <v>5.1716527239469616E-2</v>
      </c>
      <c r="D17">
        <f t="shared" si="1"/>
        <v>5171.6527239469615</v>
      </c>
      <c r="E17" s="4">
        <f t="shared" si="2"/>
        <v>103433.05447893923</v>
      </c>
      <c r="F17" s="5">
        <f>(A17-B25)*D17</f>
        <v>77574.790859204426</v>
      </c>
      <c r="H17" s="1">
        <v>6.8503750492659625</v>
      </c>
      <c r="I17" s="2">
        <v>4.9000000000000002E-2</v>
      </c>
      <c r="J17" s="10">
        <f t="shared" si="3"/>
        <v>0.38432642356869123</v>
      </c>
      <c r="K17" s="13">
        <f t="shared" si="4"/>
        <v>38432.642356869124</v>
      </c>
      <c r="L17" s="4">
        <f t="shared" si="5"/>
        <v>263278.01427885843</v>
      </c>
      <c r="M17" s="12">
        <f>(H17-I25)*K17</f>
        <v>90331.123672947389</v>
      </c>
      <c r="O17" s="1">
        <v>5.4803117409269833</v>
      </c>
      <c r="P17" s="2">
        <v>4.9000000000000002E-2</v>
      </c>
      <c r="Q17" s="10">
        <f t="shared" si="6"/>
        <v>0.58359834677797184</v>
      </c>
      <c r="R17" s="13">
        <f t="shared" si="7"/>
        <v>58359.834677797182</v>
      </c>
      <c r="S17" s="4">
        <f t="shared" si="8"/>
        <v>319830.08718328958</v>
      </c>
      <c r="T17" s="12">
        <f>(O17-P25)*R17</f>
        <v>86390.74847210088</v>
      </c>
    </row>
    <row r="18" spans="1:20" x14ac:dyDescent="0.2">
      <c r="A18" s="1">
        <v>21</v>
      </c>
      <c r="B18" s="2">
        <v>4.5999999999999999E-2</v>
      </c>
      <c r="C18" s="10">
        <f t="shared" si="0"/>
        <v>4.7202281057612906E-2</v>
      </c>
      <c r="D18">
        <f t="shared" si="1"/>
        <v>4720.2281057612909</v>
      </c>
      <c r="E18" s="4">
        <f t="shared" si="2"/>
        <v>99124.79022098711</v>
      </c>
      <c r="F18" s="5">
        <f>(A18-B25)*D18</f>
        <v>75523.649692180654</v>
      </c>
      <c r="H18" s="1">
        <v>4.1999999999999993</v>
      </c>
      <c r="I18" s="2">
        <v>4.5999999999999999E-2</v>
      </c>
      <c r="J18" s="10">
        <f t="shared" si="3"/>
        <v>0.96036170639341689</v>
      </c>
      <c r="K18" s="13">
        <f t="shared" si="4"/>
        <v>96036.170639341683</v>
      </c>
      <c r="L18" s="4">
        <f t="shared" si="5"/>
        <v>403351.91668523499</v>
      </c>
      <c r="M18" s="12">
        <f>(H18-I25)*K18</f>
        <v>-28810.851191802572</v>
      </c>
      <c r="O18" s="1">
        <v>4.1999999999999993</v>
      </c>
      <c r="P18" s="2">
        <v>4.5999999999999999E-2</v>
      </c>
      <c r="Q18" s="10">
        <f t="shared" si="6"/>
        <v>0.96036170639341689</v>
      </c>
      <c r="R18" s="13">
        <f t="shared" si="7"/>
        <v>96036.170639341683</v>
      </c>
      <c r="S18" s="4">
        <f t="shared" si="8"/>
        <v>403351.91668523499</v>
      </c>
      <c r="T18" s="12">
        <f>(O18-P25)*R18</f>
        <v>19207.234127868269</v>
      </c>
    </row>
    <row r="19" spans="1:20" x14ac:dyDescent="0.2">
      <c r="A19" s="1">
        <v>22</v>
      </c>
      <c r="B19" s="2">
        <v>4.3999999999999997E-2</v>
      </c>
      <c r="C19" s="10">
        <f t="shared" si="0"/>
        <v>4.3265551874049714E-2</v>
      </c>
      <c r="D19">
        <f t="shared" si="1"/>
        <v>4326.5551874049715</v>
      </c>
      <c r="E19" s="4">
        <f t="shared" si="2"/>
        <v>95184.214122909369</v>
      </c>
      <c r="F19" s="5">
        <f>(A19-B25)*D19</f>
        <v>73551.438185884515</v>
      </c>
      <c r="H19" s="1">
        <v>4.3999999999999986</v>
      </c>
      <c r="I19" s="2">
        <v>4.3999999999999997E-2</v>
      </c>
      <c r="J19" s="10">
        <f t="shared" si="3"/>
        <v>0.88026634083849953</v>
      </c>
      <c r="K19" s="13">
        <f t="shared" si="4"/>
        <v>88026.63408384996</v>
      </c>
      <c r="L19" s="4">
        <f t="shared" si="5"/>
        <v>387317.1899689397</v>
      </c>
      <c r="M19" s="12">
        <f>(H19-I25)*K19</f>
        <v>-8802.6634083851204</v>
      </c>
      <c r="O19" s="1">
        <v>4.3999999999999986</v>
      </c>
      <c r="P19" s="2">
        <v>4.3999999999999997E-2</v>
      </c>
      <c r="Q19" s="10">
        <f t="shared" si="6"/>
        <v>0.88026634083849953</v>
      </c>
      <c r="R19" s="13">
        <f t="shared" si="7"/>
        <v>88026.63408384996</v>
      </c>
      <c r="S19" s="4">
        <f t="shared" si="8"/>
        <v>387317.1899689397</v>
      </c>
      <c r="T19" s="12">
        <f>(O19-P25)*R19</f>
        <v>35210.653633539856</v>
      </c>
    </row>
    <row r="20" spans="1:20" x14ac:dyDescent="0.2">
      <c r="A20" s="1">
        <v>23</v>
      </c>
      <c r="B20" s="2">
        <v>4.2999999999999997E-2</v>
      </c>
      <c r="C20" s="10">
        <f t="shared" si="0"/>
        <v>3.9810991802954027E-2</v>
      </c>
      <c r="D20">
        <f t="shared" si="1"/>
        <v>3981.0991802954027</v>
      </c>
      <c r="E20" s="4">
        <f t="shared" si="2"/>
        <v>91565.281146794267</v>
      </c>
      <c r="F20" s="5">
        <f>(A20-B25)*D20</f>
        <v>71659.785245317253</v>
      </c>
      <c r="H20" s="1">
        <v>4.5999999999999988</v>
      </c>
      <c r="I20" s="2">
        <v>4.2999999999999997E-2</v>
      </c>
      <c r="J20" s="10">
        <f t="shared" si="3"/>
        <v>0.80998102558717289</v>
      </c>
      <c r="K20" s="13">
        <f t="shared" si="4"/>
        <v>80998.102558717292</v>
      </c>
      <c r="L20" s="4">
        <f t="shared" si="5"/>
        <v>372591.27177009947</v>
      </c>
      <c r="M20" s="12">
        <f>(H20-I25)*K20</f>
        <v>8099.8102558716282</v>
      </c>
      <c r="O20" s="1">
        <v>4.5999999999999988</v>
      </c>
      <c r="P20" s="2">
        <v>4.2999999999999997E-2</v>
      </c>
      <c r="Q20" s="10">
        <f t="shared" si="6"/>
        <v>0.80998102558717289</v>
      </c>
      <c r="R20" s="13">
        <f t="shared" si="7"/>
        <v>80998.102558717292</v>
      </c>
      <c r="S20" s="4">
        <f t="shared" si="8"/>
        <v>372591.27177009947</v>
      </c>
      <c r="T20" s="12">
        <f>(O20-P25)*R20</f>
        <v>48598.861535230273</v>
      </c>
    </row>
    <row r="21" spans="1:20" x14ac:dyDescent="0.2">
      <c r="A21" s="1">
        <v>24</v>
      </c>
      <c r="B21" s="2">
        <v>4.2000000000000003E-2</v>
      </c>
      <c r="C21" s="10">
        <f t="shared" si="0"/>
        <v>3.676224810576998E-2</v>
      </c>
      <c r="D21">
        <f t="shared" si="1"/>
        <v>3676.2248105769982</v>
      </c>
      <c r="E21" s="4">
        <f t="shared" si="2"/>
        <v>88229.395453847959</v>
      </c>
      <c r="F21" s="5">
        <f>(A21-B25)*D21</f>
        <v>69848.271400962971</v>
      </c>
      <c r="H21" s="1">
        <v>4.7999999999999989</v>
      </c>
      <c r="I21" s="2">
        <v>4.2000000000000003E-2</v>
      </c>
      <c r="J21" s="10">
        <f t="shared" si="3"/>
        <v>0.7479523135465368</v>
      </c>
      <c r="K21" s="13">
        <f t="shared" si="4"/>
        <v>74795.231354653675</v>
      </c>
      <c r="L21" s="4">
        <f t="shared" si="5"/>
        <v>359017.11050233757</v>
      </c>
      <c r="M21" s="12">
        <f>(H21-I25)*K21</f>
        <v>22438.569406396022</v>
      </c>
      <c r="O21" s="1">
        <v>4.7999999999999989</v>
      </c>
      <c r="P21" s="2">
        <v>4.2000000000000003E-2</v>
      </c>
      <c r="Q21" s="10">
        <f t="shared" si="6"/>
        <v>0.7479523135465368</v>
      </c>
      <c r="R21" s="13">
        <f t="shared" si="7"/>
        <v>74795.231354653675</v>
      </c>
      <c r="S21" s="4">
        <f t="shared" si="8"/>
        <v>359017.11050233757</v>
      </c>
      <c r="T21" s="12">
        <f>(O21-P25)*R21</f>
        <v>59836.185083722863</v>
      </c>
    </row>
    <row r="22" spans="1:20" x14ac:dyDescent="0.2">
      <c r="A22" s="1">
        <v>25</v>
      </c>
      <c r="B22" s="2">
        <v>4.1000000000000002E-2</v>
      </c>
      <c r="C22" s="10">
        <f t="shared" si="0"/>
        <v>3.4057581926180067E-2</v>
      </c>
      <c r="D22">
        <f t="shared" si="1"/>
        <v>3405.7581926180069</v>
      </c>
      <c r="E22" s="4">
        <f t="shared" si="2"/>
        <v>85143.954815450168</v>
      </c>
      <c r="F22" s="5">
        <f>(A22-B25)*D22</f>
        <v>68115.163852360143</v>
      </c>
      <c r="H22" s="1">
        <v>4.9999999999999991</v>
      </c>
      <c r="I22" s="2">
        <v>4.1000000000000002E-2</v>
      </c>
      <c r="J22" s="10">
        <f t="shared" si="3"/>
        <v>0.69292408674781014</v>
      </c>
      <c r="K22" s="13">
        <f t="shared" si="4"/>
        <v>69292.408674781007</v>
      </c>
      <c r="L22" s="4">
        <f t="shared" si="5"/>
        <v>346462.04337390495</v>
      </c>
      <c r="M22" s="12">
        <f>(H22-I25)*K22</f>
        <v>34646.204337390445</v>
      </c>
      <c r="O22" s="1">
        <v>5.9521355206149744</v>
      </c>
      <c r="P22" s="2">
        <v>4.1000000000000002E-2</v>
      </c>
      <c r="Q22" s="10">
        <f t="shared" si="6"/>
        <v>0.49999999999999994</v>
      </c>
      <c r="R22" s="13">
        <f t="shared" si="7"/>
        <v>49999.999999999993</v>
      </c>
      <c r="S22" s="4">
        <f t="shared" si="8"/>
        <v>297606.77603074868</v>
      </c>
      <c r="T22" s="12">
        <f>(O22-P25)*R22</f>
        <v>97606.776030748704</v>
      </c>
    </row>
    <row r="24" spans="1:20" x14ac:dyDescent="0.2">
      <c r="E24" t="s">
        <v>11</v>
      </c>
      <c r="F24" s="12">
        <f>MAX(F2:F22)</f>
        <v>95066.935941642179</v>
      </c>
      <c r="L24" t="s">
        <v>11</v>
      </c>
      <c r="M24" s="12">
        <f>MAX(M2:M22)</f>
        <v>99586.498550282879</v>
      </c>
      <c r="S24" t="s">
        <v>11</v>
      </c>
      <c r="T24" s="12">
        <f>MAX(T2:T22)</f>
        <v>97607.057181643933</v>
      </c>
    </row>
    <row r="25" spans="1:20" x14ac:dyDescent="0.2">
      <c r="A25" t="s">
        <v>5</v>
      </c>
      <c r="B25" s="1">
        <v>5</v>
      </c>
      <c r="C25" s="11"/>
      <c r="D25" s="11"/>
      <c r="E25" s="11"/>
      <c r="F25" s="11"/>
      <c r="H25" t="s">
        <v>5</v>
      </c>
      <c r="I25" s="1">
        <v>4.5</v>
      </c>
      <c r="O25" t="s">
        <v>5</v>
      </c>
      <c r="P25" s="1">
        <v>4</v>
      </c>
    </row>
    <row r="26" spans="1:20" ht="32" x14ac:dyDescent="0.2">
      <c r="A26" s="6" t="s">
        <v>10</v>
      </c>
      <c r="B26" s="3">
        <v>100000</v>
      </c>
      <c r="H26" s="6" t="s">
        <v>10</v>
      </c>
      <c r="I26" s="3">
        <v>100000</v>
      </c>
      <c r="O26" s="6" t="s">
        <v>10</v>
      </c>
      <c r="P26" s="3">
        <v>100000</v>
      </c>
    </row>
    <row r="27" spans="1:20" ht="16" x14ac:dyDescent="0.2">
      <c r="A27" s="6" t="s">
        <v>12</v>
      </c>
      <c r="B27" s="3"/>
    </row>
    <row r="32" spans="1:20" x14ac:dyDescent="0.2">
      <c r="A32" t="s">
        <v>5</v>
      </c>
      <c r="B32" t="s">
        <v>0</v>
      </c>
      <c r="C32" t="s">
        <v>13</v>
      </c>
      <c r="D32" t="s">
        <v>14</v>
      </c>
      <c r="E32" t="s">
        <v>3</v>
      </c>
      <c r="F32" t="s">
        <v>4</v>
      </c>
      <c r="H32" t="s">
        <v>5</v>
      </c>
      <c r="I32" t="s">
        <v>0</v>
      </c>
      <c r="J32" t="s">
        <v>13</v>
      </c>
      <c r="K32" t="s">
        <v>14</v>
      </c>
      <c r="L32" t="s">
        <v>3</v>
      </c>
      <c r="M32" t="s">
        <v>4</v>
      </c>
    </row>
    <row r="33" spans="1:13" x14ac:dyDescent="0.2">
      <c r="A33">
        <v>5</v>
      </c>
      <c r="B33">
        <v>10.733944953166791</v>
      </c>
      <c r="C33" s="10">
        <f>((B33^-1.872)*14.098)</f>
        <v>0.16579673631003006</v>
      </c>
      <c r="D33" s="5">
        <f>C33*100000</f>
        <v>16579.673631003006</v>
      </c>
      <c r="E33" s="5">
        <f>C33*D33</f>
        <v>2748.855777105764</v>
      </c>
      <c r="F33" s="5">
        <f>(B33-A33)*D33</f>
        <v>95066.935941642208</v>
      </c>
      <c r="H33">
        <v>1</v>
      </c>
      <c r="I33">
        <v>4.1102307296943268</v>
      </c>
      <c r="J33" s="10">
        <f>((I33^-1.872)*14.098)</f>
        <v>0.999999945452964</v>
      </c>
      <c r="K33" s="5">
        <f>J33*100000</f>
        <v>99999.994545296402</v>
      </c>
      <c r="L33" s="5">
        <f>J33*K33</f>
        <v>99999.989090593095</v>
      </c>
      <c r="M33" s="5">
        <f>(I33-H33)*K33</f>
        <v>311023.05600404594</v>
      </c>
    </row>
    <row r="34" spans="1:13" x14ac:dyDescent="0.2">
      <c r="A34">
        <v>4.5</v>
      </c>
      <c r="B34">
        <v>7.8195532222055792</v>
      </c>
      <c r="C34" s="10">
        <f>((B34^-1.872)*14.098)</f>
        <v>0.29999976511074616</v>
      </c>
      <c r="D34" s="5">
        <f>C34*100000</f>
        <v>29999.976511074616</v>
      </c>
      <c r="E34" s="5">
        <f>C34*D34</f>
        <v>8999.9859066502868</v>
      </c>
      <c r="F34" s="5">
        <f>(B34-A34)*D34</f>
        <v>99586.518693429432</v>
      </c>
    </row>
    <row r="35" spans="1:13" x14ac:dyDescent="0.2">
      <c r="A35">
        <v>4</v>
      </c>
      <c r="B35">
        <v>5.9521385212379174</v>
      </c>
      <c r="C35" s="10">
        <f>((B35^-1.872)*14.098)</f>
        <v>0.49999952813892901</v>
      </c>
      <c r="D35" s="5">
        <f>C35*100000</f>
        <v>49999.952813892902</v>
      </c>
      <c r="E35" s="5">
        <f>C35*D35</f>
        <v>24999.952813915166</v>
      </c>
      <c r="F35" s="5">
        <f>(B35-A35)*D35</f>
        <v>97606.833948078536</v>
      </c>
    </row>
    <row r="37" spans="1:13" x14ac:dyDescent="0.2">
      <c r="E37" t="s">
        <v>15</v>
      </c>
      <c r="F37" s="5">
        <f>MAX(F33:F35)</f>
        <v>99586.518693429432</v>
      </c>
    </row>
    <row r="41" spans="1:13" ht="16" x14ac:dyDescent="0.2">
      <c r="A41" s="14" t="s">
        <v>16</v>
      </c>
    </row>
    <row r="42" spans="1:13" ht="16" x14ac:dyDescent="0.2">
      <c r="A42" s="15" t="s">
        <v>17</v>
      </c>
      <c r="B42" s="16">
        <v>10.733944889103602</v>
      </c>
    </row>
    <row r="43" spans="1:13" ht="16" x14ac:dyDescent="0.2">
      <c r="A43" s="15" t="s">
        <v>18</v>
      </c>
      <c r="B43" s="17">
        <v>100000</v>
      </c>
    </row>
    <row r="44" spans="1:13" ht="16" x14ac:dyDescent="0.2">
      <c r="A44" s="15" t="s">
        <v>19</v>
      </c>
      <c r="B44" s="16">
        <v>5</v>
      </c>
    </row>
    <row r="45" spans="1:13" ht="16" x14ac:dyDescent="0.2">
      <c r="A45" s="15" t="s">
        <v>20</v>
      </c>
      <c r="B45" s="18">
        <f>14.098*B42^(-1.872)</f>
        <v>0.165796738162414</v>
      </c>
    </row>
    <row r="46" spans="1:13" ht="16" x14ac:dyDescent="0.2">
      <c r="A46" s="15" t="s">
        <v>21</v>
      </c>
      <c r="B46" s="19">
        <f>B43*B45</f>
        <v>16579.6738162414</v>
      </c>
    </row>
    <row r="47" spans="1:13" ht="16" x14ac:dyDescent="0.2">
      <c r="A47" s="15" t="s">
        <v>3</v>
      </c>
      <c r="B47" s="20">
        <f>B42*B46</f>
        <v>177965.30502284921</v>
      </c>
    </row>
    <row r="48" spans="1:13" ht="19" x14ac:dyDescent="0.25">
      <c r="A48" s="21" t="s">
        <v>4</v>
      </c>
      <c r="B48" s="22">
        <f>(B42-B44)*B46</f>
        <v>95066.935941642194</v>
      </c>
    </row>
    <row r="51" spans="1:2" ht="16" x14ac:dyDescent="0.2">
      <c r="A51" s="14" t="s">
        <v>22</v>
      </c>
    </row>
    <row r="52" spans="1:2" ht="16" x14ac:dyDescent="0.2">
      <c r="A52" s="15" t="s">
        <v>17</v>
      </c>
      <c r="B52" s="16">
        <v>7.8195499517014531</v>
      </c>
    </row>
    <row r="53" spans="1:2" ht="16" x14ac:dyDescent="0.2">
      <c r="A53" s="15" t="s">
        <v>18</v>
      </c>
      <c r="B53" s="17">
        <v>100000</v>
      </c>
    </row>
    <row r="54" spans="1:2" ht="16" x14ac:dyDescent="0.2">
      <c r="A54" s="15" t="s">
        <v>19</v>
      </c>
      <c r="B54" s="16">
        <v>4.5</v>
      </c>
    </row>
    <row r="55" spans="1:2" ht="16" x14ac:dyDescent="0.2">
      <c r="A55" s="15" t="s">
        <v>20</v>
      </c>
      <c r="B55" s="18">
        <f>14.098*B52^(-1.872)</f>
        <v>0.299999999998179</v>
      </c>
    </row>
    <row r="56" spans="1:2" ht="16" x14ac:dyDescent="0.2">
      <c r="A56" s="15" t="s">
        <v>21</v>
      </c>
      <c r="B56" s="19">
        <f>B53*B55</f>
        <v>29999.999999817901</v>
      </c>
    </row>
    <row r="57" spans="1:2" ht="16" x14ac:dyDescent="0.2">
      <c r="A57" s="15" t="s">
        <v>3</v>
      </c>
      <c r="B57" s="20">
        <f>B52*B56</f>
        <v>234586.49854961966</v>
      </c>
    </row>
    <row r="58" spans="1:2" ht="16" x14ac:dyDescent="0.2">
      <c r="A58" s="23" t="s">
        <v>23</v>
      </c>
      <c r="B58" s="24">
        <v>30000</v>
      </c>
    </row>
    <row r="59" spans="1:2" ht="19" x14ac:dyDescent="0.25">
      <c r="A59" s="21" t="s">
        <v>4</v>
      </c>
      <c r="B59" s="22">
        <f>(B52-B54)*B56</f>
        <v>99586.498550439108</v>
      </c>
    </row>
    <row r="62" spans="1:2" ht="16" x14ac:dyDescent="0.2">
      <c r="A62" s="14" t="s">
        <v>24</v>
      </c>
    </row>
    <row r="63" spans="1:2" ht="16" x14ac:dyDescent="0.2">
      <c r="A63" s="15" t="s">
        <v>17</v>
      </c>
      <c r="B63" s="16">
        <v>5.9521355206521198</v>
      </c>
    </row>
    <row r="64" spans="1:2" ht="16" x14ac:dyDescent="0.2">
      <c r="A64" s="15" t="s">
        <v>18</v>
      </c>
      <c r="B64" s="17">
        <v>100000</v>
      </c>
    </row>
    <row r="65" spans="1:2" ht="16" x14ac:dyDescent="0.2">
      <c r="A65" s="15" t="s">
        <v>19</v>
      </c>
      <c r="B65" s="16">
        <v>4</v>
      </c>
    </row>
    <row r="66" spans="1:2" ht="16" x14ac:dyDescent="0.2">
      <c r="A66" s="15" t="s">
        <v>20</v>
      </c>
      <c r="B66" s="18">
        <f>14.098*B63^(-1.872)</f>
        <v>0.49999999999415895</v>
      </c>
    </row>
    <row r="67" spans="1:2" ht="16" x14ac:dyDescent="0.2">
      <c r="A67" s="15" t="s">
        <v>21</v>
      </c>
      <c r="B67" s="19">
        <f>B64*B66</f>
        <v>49999.999999415893</v>
      </c>
    </row>
    <row r="68" spans="1:2" ht="16" x14ac:dyDescent="0.2">
      <c r="A68" s="15" t="s">
        <v>3</v>
      </c>
      <c r="B68" s="20">
        <f>B63*B67</f>
        <v>297606.77602912934</v>
      </c>
    </row>
    <row r="69" spans="1:2" ht="16" x14ac:dyDescent="0.2">
      <c r="A69" s="23" t="s">
        <v>23</v>
      </c>
      <c r="B69" s="24">
        <v>50000</v>
      </c>
    </row>
    <row r="70" spans="1:2" ht="19" x14ac:dyDescent="0.25">
      <c r="A70" s="21" t="s">
        <v>4</v>
      </c>
      <c r="B70" s="25">
        <f>(B63-B65)*B67</f>
        <v>97606.776031465735</v>
      </c>
    </row>
  </sheetData>
  <scenarios current="0">
    <scenario name="Max Profit" count="1" user="Microsoft Office User" comment="Created by Microsoft Office User on 11/13/2020">
      <inputCells r="B26" val="0" numFmtId="44"/>
    </scenario>
  </scenarios>
  <dataConsolidate/>
  <conditionalFormatting sqref="D2:D2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F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vs. Demand</vt:lpstr>
      <vt:lpstr>2.Optimization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Tamilselvan Tamilmani</cp:lastModifiedBy>
  <dcterms:created xsi:type="dcterms:W3CDTF">2014-02-20T19:33:25Z</dcterms:created>
  <dcterms:modified xsi:type="dcterms:W3CDTF">2020-11-23T00:00:11Z</dcterms:modified>
</cp:coreProperties>
</file>