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tamtwill/NorthwesternU_MSPA/Classes/Text Analytics - 453/TTW Corpus/"/>
    </mc:Choice>
  </mc:AlternateContent>
  <xr:revisionPtr revIDLastSave="0" documentId="13_ncr:1_{DEFC456E-00A3-2F45-9DF4-971B2E8B41E6}" xr6:coauthVersionLast="31" xr6:coauthVersionMax="31" xr10:uidLastSave="{00000000-0000-0000-0000-000000000000}"/>
  <bookViews>
    <workbookView xWindow="-45160" yWindow="2900" windowWidth="40740" windowHeight="24460" activeTab="2" xr2:uid="{00000000-000D-0000-FFFF-FFFF00000000}"/>
  </bookViews>
  <sheets>
    <sheet name="Sheet1" sheetId="1" state="hidden" r:id="rId1"/>
    <sheet name="Sheet3" sheetId="3" state="hidden" r:id="rId2"/>
    <sheet name="Sheet2" sheetId="2" r:id="rId3"/>
  </sheets>
  <definedNames>
    <definedName name="_xlnm._FilterDatabase" localSheetId="0" hidden="1">Sheet1!$A$1:$E$132</definedName>
  </definedNames>
  <calcPr calcId="179017"/>
  <pivotCaches>
    <pivotCache cacheId="13"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2" l="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5" i="2"/>
  <c r="A4" i="2"/>
  <c r="U37" i="2"/>
  <c r="V37" i="2"/>
  <c r="W37" i="2" s="1"/>
  <c r="X37" i="2" s="1"/>
  <c r="Z37" i="2"/>
  <c r="AA37" i="2" s="1"/>
  <c r="Z52" i="2"/>
  <c r="V52" i="2"/>
  <c r="W52" i="2" s="1"/>
  <c r="U52" i="2"/>
  <c r="S52" i="2"/>
  <c r="Z82" i="2"/>
  <c r="V82" i="2"/>
  <c r="W82" i="2" s="1"/>
  <c r="U82" i="2"/>
  <c r="S82" i="2"/>
  <c r="Z81" i="2"/>
  <c r="V81" i="2"/>
  <c r="W81" i="2" s="1"/>
  <c r="U81" i="2"/>
  <c r="S81" i="2"/>
  <c r="Z80" i="2"/>
  <c r="V80" i="2"/>
  <c r="W80" i="2" s="1"/>
  <c r="U80" i="2"/>
  <c r="S80" i="2"/>
  <c r="Z79" i="2"/>
  <c r="V79" i="2"/>
  <c r="W79" i="2" s="1"/>
  <c r="U79" i="2"/>
  <c r="S79" i="2"/>
  <c r="Z78" i="2"/>
  <c r="V78" i="2"/>
  <c r="W78" i="2" s="1"/>
  <c r="U78" i="2"/>
  <c r="S78" i="2"/>
  <c r="Z77" i="2"/>
  <c r="V77" i="2"/>
  <c r="W77" i="2" s="1"/>
  <c r="U77" i="2"/>
  <c r="S77" i="2"/>
  <c r="Z76" i="2"/>
  <c r="V76" i="2"/>
  <c r="W76" i="2" s="1"/>
  <c r="U76" i="2"/>
  <c r="S76" i="2"/>
  <c r="Z75" i="2"/>
  <c r="V75" i="2"/>
  <c r="W75" i="2" s="1"/>
  <c r="U75" i="2"/>
  <c r="S75" i="2"/>
  <c r="Z74" i="2"/>
  <c r="V74" i="2"/>
  <c r="W74" i="2" s="1"/>
  <c r="U74" i="2"/>
  <c r="S74" i="2"/>
  <c r="Z73" i="2"/>
  <c r="V73" i="2"/>
  <c r="W73" i="2" s="1"/>
  <c r="U73" i="2"/>
  <c r="S73" i="2"/>
  <c r="Z72" i="2"/>
  <c r="V72" i="2"/>
  <c r="W72" i="2" s="1"/>
  <c r="U72" i="2"/>
  <c r="S72" i="2"/>
  <c r="Z71" i="2"/>
  <c r="V71" i="2"/>
  <c r="W71" i="2" s="1"/>
  <c r="U71" i="2"/>
  <c r="S71" i="2"/>
  <c r="Z70" i="2"/>
  <c r="V70" i="2"/>
  <c r="W70" i="2" s="1"/>
  <c r="U70" i="2"/>
  <c r="S70" i="2"/>
  <c r="Z69" i="2"/>
  <c r="V69" i="2"/>
  <c r="W69" i="2" s="1"/>
  <c r="U69" i="2"/>
  <c r="S69" i="2"/>
  <c r="Z68" i="2"/>
  <c r="V68" i="2"/>
  <c r="W68" i="2" s="1"/>
  <c r="U68" i="2"/>
  <c r="S68" i="2"/>
  <c r="Z67" i="2"/>
  <c r="V67" i="2"/>
  <c r="W67" i="2" s="1"/>
  <c r="U67" i="2"/>
  <c r="S67" i="2"/>
  <c r="Z66" i="2"/>
  <c r="V66" i="2"/>
  <c r="W66" i="2" s="1"/>
  <c r="U66" i="2"/>
  <c r="S66" i="2"/>
  <c r="Z65" i="2"/>
  <c r="V65" i="2"/>
  <c r="W65" i="2" s="1"/>
  <c r="U65" i="2"/>
  <c r="S65" i="2"/>
  <c r="Z64" i="2"/>
  <c r="V64" i="2"/>
  <c r="W64" i="2" s="1"/>
  <c r="U64" i="2"/>
  <c r="S64" i="2"/>
  <c r="Z63" i="2"/>
  <c r="V63" i="2"/>
  <c r="W63" i="2" s="1"/>
  <c r="U63" i="2"/>
  <c r="S63" i="2"/>
  <c r="Z62" i="2"/>
  <c r="V62" i="2"/>
  <c r="W62" i="2" s="1"/>
  <c r="U62" i="2"/>
  <c r="S62" i="2"/>
  <c r="Z61" i="2"/>
  <c r="V61" i="2"/>
  <c r="W61" i="2" s="1"/>
  <c r="U61" i="2"/>
  <c r="S61" i="2"/>
  <c r="Z60" i="2"/>
  <c r="V60" i="2"/>
  <c r="W60" i="2" s="1"/>
  <c r="U60" i="2"/>
  <c r="S60" i="2"/>
  <c r="Z59" i="2"/>
  <c r="V59" i="2"/>
  <c r="W59" i="2" s="1"/>
  <c r="U59" i="2"/>
  <c r="S59" i="2"/>
  <c r="Z58" i="2"/>
  <c r="V58" i="2"/>
  <c r="W58" i="2" s="1"/>
  <c r="U58" i="2"/>
  <c r="S58" i="2"/>
  <c r="Z57" i="2"/>
  <c r="V57" i="2"/>
  <c r="W57" i="2" s="1"/>
  <c r="U57" i="2"/>
  <c r="S57" i="2"/>
  <c r="Z56" i="2"/>
  <c r="V56" i="2"/>
  <c r="W56" i="2" s="1"/>
  <c r="U56" i="2"/>
  <c r="S56" i="2"/>
  <c r="Z55" i="2"/>
  <c r="V55" i="2"/>
  <c r="W55" i="2" s="1"/>
  <c r="U55" i="2"/>
  <c r="S55" i="2"/>
  <c r="Z54" i="2"/>
  <c r="V54" i="2"/>
  <c r="W54" i="2" s="1"/>
  <c r="U54" i="2"/>
  <c r="S54" i="2"/>
  <c r="Z53" i="2"/>
  <c r="V53" i="2"/>
  <c r="W53" i="2" s="1"/>
  <c r="U53" i="2"/>
  <c r="S53" i="2"/>
  <c r="Z51" i="2"/>
  <c r="V51" i="2"/>
  <c r="W51" i="2" s="1"/>
  <c r="U51" i="2"/>
  <c r="S51" i="2"/>
  <c r="Z50" i="2"/>
  <c r="V50" i="2"/>
  <c r="W50" i="2" s="1"/>
  <c r="U50" i="2"/>
  <c r="S50" i="2"/>
  <c r="Z49" i="2"/>
  <c r="V49" i="2"/>
  <c r="W49" i="2" s="1"/>
  <c r="U49" i="2"/>
  <c r="S49" i="2"/>
  <c r="Z48" i="2"/>
  <c r="V48" i="2"/>
  <c r="W48" i="2" s="1"/>
  <c r="U48" i="2"/>
  <c r="S48" i="2"/>
  <c r="Z47" i="2"/>
  <c r="V47" i="2"/>
  <c r="W47" i="2" s="1"/>
  <c r="U47" i="2"/>
  <c r="S47" i="2"/>
  <c r="Z46" i="2"/>
  <c r="V46" i="2"/>
  <c r="W46" i="2" s="1"/>
  <c r="U46" i="2"/>
  <c r="S46" i="2"/>
  <c r="Z45" i="2"/>
  <c r="V45" i="2"/>
  <c r="W45" i="2" s="1"/>
  <c r="U45" i="2"/>
  <c r="S45" i="2"/>
  <c r="X67" i="2" l="1"/>
  <c r="X69" i="2"/>
  <c r="X73" i="2"/>
  <c r="X50" i="2"/>
  <c r="X57" i="2"/>
  <c r="X80" i="2"/>
  <c r="X82" i="2"/>
  <c r="X48" i="2"/>
  <c r="X53" i="2"/>
  <c r="X49" i="2"/>
  <c r="X51" i="2"/>
  <c r="X66" i="2"/>
  <c r="X68" i="2"/>
  <c r="X74" i="2"/>
  <c r="X71" i="2"/>
  <c r="X55" i="2"/>
  <c r="AA77" i="2"/>
  <c r="AA73" i="2"/>
  <c r="X56" i="2"/>
  <c r="X62" i="2"/>
  <c r="AA71" i="2"/>
  <c r="AA56" i="2"/>
  <c r="AA58" i="2"/>
  <c r="AA62" i="2"/>
  <c r="X79" i="2"/>
  <c r="AA48" i="2"/>
  <c r="AA75" i="2"/>
  <c r="X45" i="2"/>
  <c r="AA66" i="2"/>
  <c r="AA81" i="2"/>
  <c r="X46" i="2"/>
  <c r="AA53" i="2"/>
  <c r="AA68" i="2"/>
  <c r="AA55" i="2"/>
  <c r="AA57" i="2"/>
  <c r="X65" i="2"/>
  <c r="AA72" i="2"/>
  <c r="X78" i="2"/>
  <c r="X81" i="2"/>
  <c r="X64" i="2"/>
  <c r="AA46" i="2"/>
  <c r="AA64" i="2"/>
  <c r="AA80" i="2"/>
  <c r="AA50" i="2"/>
  <c r="X72" i="2"/>
  <c r="AA82" i="2"/>
  <c r="AA61" i="2"/>
  <c r="X63" i="2"/>
  <c r="AA74" i="2"/>
  <c r="AA78" i="2"/>
  <c r="AA59" i="2"/>
  <c r="AA45" i="2"/>
  <c r="AA47" i="2"/>
  <c r="X54" i="2"/>
  <c r="X58" i="2"/>
  <c r="AA63" i="2"/>
  <c r="AA65" i="2"/>
  <c r="AA79" i="2"/>
  <c r="X70" i="2"/>
  <c r="AA70" i="2"/>
  <c r="AA76" i="2"/>
  <c r="AA49" i="2"/>
  <c r="AA51" i="2"/>
  <c r="AA54" i="2"/>
  <c r="AA60" i="2"/>
  <c r="AA67" i="2"/>
  <c r="AA69" i="2"/>
  <c r="X75" i="2"/>
  <c r="X77" i="2"/>
  <c r="AA52" i="2"/>
  <c r="X52" i="2"/>
  <c r="X47" i="2"/>
  <c r="X59" i="2"/>
  <c r="X61" i="2"/>
  <c r="X76" i="2"/>
  <c r="X60" i="2"/>
  <c r="Z44" i="2"/>
  <c r="V44" i="2"/>
  <c r="W44" i="2" s="1"/>
  <c r="U44" i="2"/>
  <c r="Z43" i="2"/>
  <c r="V43" i="2"/>
  <c r="W43" i="2" s="1"/>
  <c r="U43" i="2"/>
  <c r="Z42" i="2"/>
  <c r="V42" i="2"/>
  <c r="W42" i="2" s="1"/>
  <c r="U42" i="2"/>
  <c r="Z41" i="2"/>
  <c r="V41" i="2"/>
  <c r="W41" i="2" s="1"/>
  <c r="U41" i="2"/>
  <c r="Z22" i="2"/>
  <c r="V22" i="2"/>
  <c r="W22" i="2" s="1"/>
  <c r="U22" i="2"/>
  <c r="Z40" i="2"/>
  <c r="V40" i="2"/>
  <c r="W40" i="2" s="1"/>
  <c r="U40" i="2"/>
  <c r="Z39" i="2"/>
  <c r="V39" i="2"/>
  <c r="W39" i="2" s="1"/>
  <c r="U39" i="2"/>
  <c r="Z38" i="2"/>
  <c r="V38" i="2"/>
  <c r="W38" i="2" s="1"/>
  <c r="U38" i="2"/>
  <c r="Z36" i="2"/>
  <c r="V36" i="2"/>
  <c r="W36" i="2" s="1"/>
  <c r="U36" i="2"/>
  <c r="Z35" i="2"/>
  <c r="V35" i="2"/>
  <c r="W35" i="2" s="1"/>
  <c r="U35" i="2"/>
  <c r="Z34" i="2"/>
  <c r="V34" i="2"/>
  <c r="W34" i="2" s="1"/>
  <c r="U34" i="2"/>
  <c r="Z33" i="2"/>
  <c r="V33" i="2"/>
  <c r="W33" i="2" s="1"/>
  <c r="U33" i="2"/>
  <c r="Z32" i="2"/>
  <c r="V32" i="2"/>
  <c r="W32" i="2" s="1"/>
  <c r="U32" i="2"/>
  <c r="Z31" i="2"/>
  <c r="V31" i="2"/>
  <c r="W31" i="2" s="1"/>
  <c r="U31" i="2"/>
  <c r="Z30" i="2"/>
  <c r="V30" i="2"/>
  <c r="W30" i="2" s="1"/>
  <c r="U30" i="2"/>
  <c r="Z29" i="2"/>
  <c r="V29" i="2"/>
  <c r="W29" i="2" s="1"/>
  <c r="U29" i="2"/>
  <c r="Z28" i="2"/>
  <c r="V28" i="2"/>
  <c r="W28" i="2" s="1"/>
  <c r="U28" i="2"/>
  <c r="Z21" i="2"/>
  <c r="V21" i="2"/>
  <c r="W21" i="2" s="1"/>
  <c r="U21" i="2"/>
  <c r="Z27" i="2"/>
  <c r="V27" i="2"/>
  <c r="W27" i="2" s="1"/>
  <c r="U27" i="2"/>
  <c r="Z26" i="2"/>
  <c r="V26" i="2"/>
  <c r="W26" i="2" s="1"/>
  <c r="U26" i="2"/>
  <c r="Z25" i="2"/>
  <c r="V25" i="2"/>
  <c r="W25" i="2" s="1"/>
  <c r="U25" i="2"/>
  <c r="Z24" i="2"/>
  <c r="V24" i="2"/>
  <c r="W24" i="2" s="1"/>
  <c r="U24" i="2"/>
  <c r="Z23" i="2"/>
  <c r="V23" i="2"/>
  <c r="W23" i="2" s="1"/>
  <c r="U23" i="2"/>
  <c r="Z20" i="2"/>
  <c r="V20" i="2"/>
  <c r="W20" i="2" s="1"/>
  <c r="U20" i="2"/>
  <c r="Z19" i="2"/>
  <c r="V19" i="2"/>
  <c r="W19" i="2" s="1"/>
  <c r="U19" i="2"/>
  <c r="Z18" i="2"/>
  <c r="V18" i="2"/>
  <c r="W18" i="2" s="1"/>
  <c r="U18" i="2"/>
  <c r="Z17" i="2"/>
  <c r="V17" i="2"/>
  <c r="W17" i="2" s="1"/>
  <c r="U17" i="2"/>
  <c r="Z16" i="2"/>
  <c r="V16" i="2"/>
  <c r="W16" i="2" s="1"/>
  <c r="U16" i="2"/>
  <c r="Z15" i="2"/>
  <c r="V15" i="2"/>
  <c r="W15" i="2" s="1"/>
  <c r="U15" i="2"/>
  <c r="Z14" i="2"/>
  <c r="V14" i="2"/>
  <c r="W14" i="2" s="1"/>
  <c r="U14" i="2"/>
  <c r="Z13" i="2"/>
  <c r="V13" i="2"/>
  <c r="W13" i="2" s="1"/>
  <c r="U13" i="2"/>
  <c r="Z12" i="2"/>
  <c r="V12" i="2"/>
  <c r="W12" i="2" s="1"/>
  <c r="U12" i="2"/>
  <c r="Z11" i="2"/>
  <c r="V11" i="2"/>
  <c r="W11" i="2" s="1"/>
  <c r="U11" i="2"/>
  <c r="Z10" i="2"/>
  <c r="V10" i="2"/>
  <c r="W10" i="2" s="1"/>
  <c r="U10" i="2"/>
  <c r="Z9" i="2"/>
  <c r="V9" i="2"/>
  <c r="W9" i="2" s="1"/>
  <c r="U9" i="2"/>
  <c r="Z8" i="2"/>
  <c r="V8" i="2"/>
  <c r="W8" i="2" s="1"/>
  <c r="U8" i="2"/>
  <c r="Z7" i="2"/>
  <c r="V7" i="2"/>
  <c r="W7" i="2" s="1"/>
  <c r="U7" i="2"/>
  <c r="Z6" i="2"/>
  <c r="V6" i="2"/>
  <c r="W6" i="2" s="1"/>
  <c r="U6" i="2"/>
  <c r="Z5" i="2"/>
  <c r="V5" i="2"/>
  <c r="W5" i="2" s="1"/>
  <c r="U5" i="2"/>
  <c r="Z4" i="2"/>
  <c r="V4" i="2"/>
  <c r="W4" i="2" s="1"/>
  <c r="U4" i="2"/>
  <c r="Z3" i="2"/>
  <c r="V3" i="2"/>
  <c r="W3" i="2" s="1"/>
  <c r="U3" i="2"/>
  <c r="X19" i="2" l="1"/>
  <c r="X27" i="2"/>
  <c r="X21" i="2"/>
  <c r="X13" i="2"/>
  <c r="X30" i="2"/>
  <c r="X33" i="2"/>
  <c r="AA25" i="2"/>
  <c r="AA29" i="2"/>
  <c r="AA36" i="2"/>
  <c r="X41" i="2"/>
  <c r="AA41" i="2"/>
  <c r="AA12" i="2"/>
  <c r="X34" i="2"/>
  <c r="X3" i="2"/>
  <c r="X36" i="2"/>
  <c r="AA21" i="2"/>
  <c r="X40" i="2"/>
  <c r="AA43" i="2"/>
  <c r="X20" i="2"/>
  <c r="AA33" i="2"/>
  <c r="X4" i="2"/>
  <c r="AA34" i="2"/>
  <c r="AA18" i="2"/>
  <c r="X25" i="2"/>
  <c r="X29" i="2"/>
  <c r="X11" i="2"/>
  <c r="X16" i="2"/>
  <c r="AA11" i="2"/>
  <c r="AA16" i="2"/>
  <c r="X5" i="2"/>
  <c r="X8" i="2"/>
  <c r="X12" i="2"/>
  <c r="AA20" i="2"/>
  <c r="AA30" i="2"/>
  <c r="AA40" i="2"/>
  <c r="X22" i="2"/>
  <c r="X7" i="2"/>
  <c r="AA15" i="2"/>
  <c r="X23" i="2"/>
  <c r="AA24" i="2"/>
  <c r="AA42" i="2"/>
  <c r="AA23" i="2"/>
  <c r="X32" i="2"/>
  <c r="AA22" i="2"/>
  <c r="AA10" i="2"/>
  <c r="X18" i="2"/>
  <c r="X43" i="2"/>
  <c r="AA13" i="2"/>
  <c r="AA5" i="2"/>
  <c r="X15" i="2"/>
  <c r="AA6" i="2"/>
  <c r="AA3" i="2"/>
  <c r="AA4" i="2"/>
  <c r="AA8" i="2"/>
  <c r="AA7" i="2"/>
  <c r="X6" i="2"/>
  <c r="AA28" i="2"/>
  <c r="X38" i="2"/>
  <c r="AA44" i="2"/>
  <c r="X44" i="2"/>
  <c r="AA35" i="2"/>
  <c r="X35" i="2"/>
  <c r="AA14" i="2"/>
  <c r="X14" i="2"/>
  <c r="AA17" i="2"/>
  <c r="X17" i="2"/>
  <c r="AA38" i="2"/>
  <c r="X10" i="2"/>
  <c r="AA26" i="2"/>
  <c r="X26" i="2"/>
  <c r="AA31" i="2"/>
  <c r="X31" i="2"/>
  <c r="AA19" i="2"/>
  <c r="AA27" i="2"/>
  <c r="AA32" i="2"/>
  <c r="AA9" i="2"/>
  <c r="X9" i="2"/>
  <c r="X24" i="2"/>
  <c r="X28" i="2"/>
  <c r="AA39" i="2"/>
  <c r="X39" i="2"/>
  <c r="X42" i="2"/>
</calcChain>
</file>

<file path=xl/sharedStrings.xml><?xml version="1.0" encoding="utf-8"?>
<sst xmlns="http://schemas.openxmlformats.org/spreadsheetml/2006/main" count="452" uniqueCount="284">
  <si>
    <t>Anna S</t>
  </si>
  <si>
    <t>energy</t>
  </si>
  <si>
    <t>environment</t>
  </si>
  <si>
    <t>jobs</t>
  </si>
  <si>
    <t>regulation</t>
  </si>
  <si>
    <t>president</t>
  </si>
  <si>
    <t>environmental regulation</t>
  </si>
  <si>
    <t>coal miners</t>
  </si>
  <si>
    <t xml:space="preserve">Christa Taylor </t>
  </si>
  <si>
    <t>U.S. Mexico border</t>
  </si>
  <si>
    <t>wall</t>
  </si>
  <si>
    <t>construction</t>
  </si>
  <si>
    <t>Department of Homeland Security</t>
  </si>
  <si>
    <t xml:space="preserve">Robert Guenther </t>
  </si>
  <si>
    <t>Community</t>
  </si>
  <si>
    <t>Small Business Confidence</t>
  </si>
  <si>
    <t>Small Business</t>
  </si>
  <si>
    <t xml:space="preserve">Sheila Maloney </t>
  </si>
  <si>
    <t>Internet Service Provider</t>
  </si>
  <si>
    <t>Virtual Private Network</t>
  </si>
  <si>
    <t>Internet User</t>
  </si>
  <si>
    <t>Sensitive Information</t>
  </si>
  <si>
    <t>Consumer Permission</t>
  </si>
  <si>
    <t>Annie Bruckner</t>
  </si>
  <si>
    <t>fbi</t>
  </si>
  <si>
    <t xml:space="preserve">Joel Ash </t>
  </si>
  <si>
    <t>border</t>
  </si>
  <si>
    <t>cost</t>
  </si>
  <si>
    <t>christopher steele</t>
  </si>
  <si>
    <t>mickhail kulagin</t>
  </si>
  <si>
    <t>kremlin election involvement</t>
  </si>
  <si>
    <t>Term</t>
  </si>
  <si>
    <t>American Health Care Act</t>
  </si>
  <si>
    <t>repeal and replace</t>
  </si>
  <si>
    <t>Ryan</t>
  </si>
  <si>
    <t>deductibles</t>
  </si>
  <si>
    <t>premiums</t>
  </si>
  <si>
    <t>vote</t>
  </si>
  <si>
    <t xml:space="preserve">Matt Loskamp </t>
  </si>
  <si>
    <t>refugees</t>
  </si>
  <si>
    <t>Travel ban</t>
  </si>
  <si>
    <t>emergency stay</t>
  </si>
  <si>
    <t>certain Middle-Eastern countries</t>
  </si>
  <si>
    <t>our country</t>
  </si>
  <si>
    <t xml:space="preserve">Daniel D'Angelo </t>
  </si>
  <si>
    <t>House of Reresentatives</t>
  </si>
  <si>
    <t>Freedom Caucus</t>
  </si>
  <si>
    <t>Gerrymander</t>
  </si>
  <si>
    <t xml:space="preserve">Andrew Witherspoon </t>
  </si>
  <si>
    <t>hiring freeze</t>
  </si>
  <si>
    <t>uncertainty</t>
  </si>
  <si>
    <t>order</t>
  </si>
  <si>
    <t>job</t>
  </si>
  <si>
    <t>work</t>
  </si>
  <si>
    <t xml:space="preserve">Allyson Ross </t>
  </si>
  <si>
    <t>Rex Tillerson</t>
  </si>
  <si>
    <t>North Korea</t>
  </si>
  <si>
    <t>South Korea</t>
  </si>
  <si>
    <t>Military action</t>
  </si>
  <si>
    <t>threats</t>
  </si>
  <si>
    <t>Missile</t>
  </si>
  <si>
    <t>nuclear testing</t>
  </si>
  <si>
    <t xml:space="preserve">Elizabeth Merrick </t>
  </si>
  <si>
    <t>lawful restriction</t>
  </si>
  <si>
    <t>travel </t>
  </si>
  <si>
    <t>foreign country</t>
  </si>
  <si>
    <t>public safety</t>
  </si>
  <si>
    <t>United States</t>
  </si>
  <si>
    <t>Kenia Mazier</t>
  </si>
  <si>
    <t>Healthcare</t>
  </si>
  <si>
    <t>bankruptcy</t>
  </si>
  <si>
    <t>bill</t>
  </si>
  <si>
    <t>reform</t>
  </si>
  <si>
    <t xml:space="preserve">Julia Kiley </t>
  </si>
  <si>
    <t>Japan</t>
  </si>
  <si>
    <t>trade deficit</t>
  </si>
  <si>
    <t>Navarro</t>
  </si>
  <si>
    <t>trading partners</t>
  </si>
  <si>
    <t xml:space="preserve">Dheeraj Dwivedi </t>
  </si>
  <si>
    <t>administration</t>
  </si>
  <si>
    <t>bank</t>
  </si>
  <si>
    <t>bridge</t>
  </si>
  <si>
    <t>business</t>
  </si>
  <si>
    <t>campaign</t>
  </si>
  <si>
    <t>congress</t>
  </si>
  <si>
    <t>conservative</t>
  </si>
  <si>
    <t>democracy</t>
  </si>
  <si>
    <t>democrat</t>
  </si>
  <si>
    <t>economy</t>
  </si>
  <si>
    <t>election</t>
  </si>
  <si>
    <t>government</t>
  </si>
  <si>
    <t>hack</t>
  </si>
  <si>
    <t>immigrant</t>
  </si>
  <si>
    <t>immigration</t>
  </si>
  <si>
    <t>lawmaker</t>
  </si>
  <si>
    <t>leader</t>
  </si>
  <si>
    <t>legislation</t>
  </si>
  <si>
    <t>media</t>
  </si>
  <si>
    <t>mexico</t>
  </si>
  <si>
    <t>money</t>
  </si>
  <si>
    <t>moscow</t>
  </si>
  <si>
    <t>obamacare</t>
  </si>
  <si>
    <t>party</t>
  </si>
  <si>
    <t>power</t>
  </si>
  <si>
    <t>presidency</t>
  </si>
  <si>
    <t>republican</t>
  </si>
  <si>
    <t>restriction</t>
  </si>
  <si>
    <t>russia</t>
  </si>
  <si>
    <t>russian</t>
  </si>
  <si>
    <t>sanction</t>
  </si>
  <si>
    <t>secretary</t>
  </si>
  <si>
    <t>taxBreak</t>
  </si>
  <si>
    <t>terrorist</t>
  </si>
  <si>
    <t>tweet</t>
  </si>
  <si>
    <t>twitter</t>
  </si>
  <si>
    <t>vladimirPutin</t>
  </si>
  <si>
    <t>voter</t>
  </si>
  <si>
    <t>war</t>
  </si>
  <si>
    <t>washington</t>
  </si>
  <si>
    <t>whiteHouse</t>
  </si>
  <si>
    <t>Cohort7</t>
  </si>
  <si>
    <t>executive order</t>
  </si>
  <si>
    <t>Source</t>
  </si>
  <si>
    <t>Anna S, Kenia Mazier</t>
  </si>
  <si>
    <t>american Energy</t>
  </si>
  <si>
    <t>barack Obama</t>
  </si>
  <si>
    <t>climate change</t>
  </si>
  <si>
    <t>democratic Party</t>
  </si>
  <si>
    <t>hillary Clinton</t>
  </si>
  <si>
    <t>house Republican</t>
  </si>
  <si>
    <t>intelligence Agency</t>
  </si>
  <si>
    <t>keystone Pipeline</t>
  </si>
  <si>
    <t>president Elect</t>
  </si>
  <si>
    <t>republican Lawmakers</t>
  </si>
  <si>
    <t>republican Leaders</t>
  </si>
  <si>
    <t>transition Staff</t>
  </si>
  <si>
    <t>trans Pacific Partnership</t>
  </si>
  <si>
    <t>Health care initiative</t>
  </si>
  <si>
    <t>Affordable Care Act</t>
  </si>
  <si>
    <t>Obama Care</t>
  </si>
  <si>
    <t>EC2</t>
  </si>
  <si>
    <t>EC1</t>
  </si>
  <si>
    <t>Regulations</t>
  </si>
  <si>
    <t>Rules</t>
  </si>
  <si>
    <t>Small business Community</t>
  </si>
  <si>
    <t>United States Economy</t>
  </si>
  <si>
    <t>Natioanal economy</t>
  </si>
  <si>
    <t>Small business confidence</t>
  </si>
  <si>
    <t>Small business confidence index</t>
  </si>
  <si>
    <t>tax overhaul</t>
  </si>
  <si>
    <t>low tax</t>
  </si>
  <si>
    <t>ISP</t>
  </si>
  <si>
    <t>Provider</t>
  </si>
  <si>
    <t>EC3</t>
  </si>
  <si>
    <t>Comcast</t>
  </si>
  <si>
    <t>Internet History</t>
  </si>
  <si>
    <t>web browsing history</t>
  </si>
  <si>
    <t>search history</t>
  </si>
  <si>
    <t>Federal Communications Commission</t>
  </si>
  <si>
    <t>FCC</t>
  </si>
  <si>
    <t>FCC rules</t>
  </si>
  <si>
    <t>Advertiser</t>
  </si>
  <si>
    <t>Marketer</t>
  </si>
  <si>
    <t>Health Information</t>
  </si>
  <si>
    <t>Medical problem</t>
  </si>
  <si>
    <t>medical condition</t>
  </si>
  <si>
    <t>Advocates</t>
  </si>
  <si>
    <t>privacy advocates</t>
  </si>
  <si>
    <t>civil liberties advocates</t>
  </si>
  <si>
    <t>VPN</t>
  </si>
  <si>
    <t>Consumer Rights</t>
  </si>
  <si>
    <t>1. Column A: The list of terms (this defines what goes into the RTV)</t>
  </si>
  <si>
    <t>3. (For Cohort 7, initiating a new Case Study, the data columns will be) Columns B thru X+1, where X is the total number of persons that we have in this Cohort. For Cohort 7, beginning Winter, 2017, X is starting at 23. (This number may change by the time that we get to this Discussion.)</t>
  </si>
  <si>
    <t>4. Column X+2: The total number of DSIs in which a given term occurs. This is NOT the IDF (inverse document frequency), but it feeds into the IDF. In order to get this, we need a reporting from everyone on whether or not a given term has shown up (at all) in their DSI. This includes equivalence classes, so before we can complete this step, we need to have agreed on both what TERMS go into the RTV, and also what EQUIVALENCE CLASSES, and we need to have clearly defined which terms go into what equivalence classes. This means a lot of group-huddling, and a lot of decision-calls, usually made by the Hero Team Leader, aided and abetted by his/her Chief Techno-Geeks.</t>
  </si>
  <si>
    <t>5. Column X+3: The total term count across the corpus. Same kind of rules / logic as was in the previous step will apply.</t>
  </si>
  <si>
    <t>Row Labels</t>
  </si>
  <si>
    <t>Grand Total</t>
  </si>
  <si>
    <t>Terms</t>
  </si>
  <si>
    <t>Total Term Count</t>
  </si>
  <si>
    <t>92-2</t>
  </si>
  <si>
    <t>92-3</t>
  </si>
  <si>
    <t>92-4</t>
  </si>
  <si>
    <t>92-5</t>
  </si>
  <si>
    <t>92-6</t>
  </si>
  <si>
    <t>92-7</t>
  </si>
  <si>
    <t>92-8</t>
  </si>
  <si>
    <t>92-9</t>
  </si>
  <si>
    <t>92-10</t>
  </si>
  <si>
    <t>92-11</t>
  </si>
  <si>
    <t>92-12</t>
  </si>
  <si>
    <t>trade</t>
  </si>
  <si>
    <t>UnitedStates</t>
  </si>
  <si>
    <t>presidentDonaldTrump</t>
  </si>
  <si>
    <t>China</t>
  </si>
  <si>
    <t>world</t>
  </si>
  <si>
    <t>tariff</t>
  </si>
  <si>
    <t>trade war</t>
  </si>
  <si>
    <t>stock market</t>
  </si>
  <si>
    <t>aluminum</t>
  </si>
  <si>
    <t>steel</t>
  </si>
  <si>
    <t>products</t>
  </si>
  <si>
    <t>Concepts the term potenitally maps to</t>
  </si>
  <si>
    <t>Twitter</t>
  </si>
  <si>
    <t>threat</t>
  </si>
  <si>
    <t>EU</t>
  </si>
  <si>
    <t>Germany</t>
  </si>
  <si>
    <t>Syria</t>
  </si>
  <si>
    <t xml:space="preserve">Syrian </t>
  </si>
  <si>
    <t>chemical weapons attack</t>
  </si>
  <si>
    <t xml:space="preserve">chemical weapons </t>
  </si>
  <si>
    <t>Middle East</t>
  </si>
  <si>
    <t>Putin</t>
  </si>
  <si>
    <t>Germans</t>
  </si>
  <si>
    <t>France</t>
  </si>
  <si>
    <t>terrorism</t>
  </si>
  <si>
    <t>Hollande</t>
  </si>
  <si>
    <t>climate</t>
  </si>
  <si>
    <t>technology</t>
  </si>
  <si>
    <t>global warming</t>
  </si>
  <si>
    <t>greenhouse gasses</t>
  </si>
  <si>
    <t>ISIS</t>
  </si>
  <si>
    <t>attack</t>
  </si>
  <si>
    <t>military</t>
  </si>
  <si>
    <t>strike</t>
  </si>
  <si>
    <t>Russian</t>
  </si>
  <si>
    <t>Douma</t>
  </si>
  <si>
    <t>policy</t>
  </si>
  <si>
    <t>foreign</t>
  </si>
  <si>
    <t xml:space="preserve"> </t>
  </si>
  <si>
    <t>President Bashar al-Assad</t>
  </si>
  <si>
    <t>Frequency count</t>
  </si>
  <si>
    <t>ni</t>
  </si>
  <si>
    <t>idf</t>
  </si>
  <si>
    <t>tf*idf</t>
  </si>
  <si>
    <t>Exclude Term?
 Yes or No</t>
  </si>
  <si>
    <t>Max frequency</t>
  </si>
  <si>
    <t>Dominance</t>
  </si>
  <si>
    <t>92-13</t>
  </si>
  <si>
    <t>92-14</t>
  </si>
  <si>
    <t>Concept</t>
  </si>
  <si>
    <t>Simple Aggreagate</t>
  </si>
  <si>
    <t>governmentalTradeAgreements</t>
  </si>
  <si>
    <t>meatProducts</t>
  </si>
  <si>
    <t>farmProducts</t>
  </si>
  <si>
    <t>metalProducts</t>
  </si>
  <si>
    <t>manufacturedProducts</t>
  </si>
  <si>
    <t>usStockMarket</t>
  </si>
  <si>
    <t>tradeProducts</t>
  </si>
  <si>
    <t>Abstraction:combination</t>
  </si>
  <si>
    <t>tradeWar</t>
  </si>
  <si>
    <t>chineseExports</t>
  </si>
  <si>
    <t>usExports</t>
  </si>
  <si>
    <t>germanExports</t>
  </si>
  <si>
    <t>carMakers</t>
  </si>
  <si>
    <t>SImple Aggreagate</t>
  </si>
  <si>
    <t>cars</t>
  </si>
  <si>
    <t>syrianWarUSAllies</t>
  </si>
  <si>
    <t>syrianWarUSOpposition</t>
  </si>
  <si>
    <t>syrianChemicalWeaponAttack</t>
  </si>
  <si>
    <t>chemicalWeaponsProgram</t>
  </si>
  <si>
    <t>chemicalWeaponsMonitors</t>
  </si>
  <si>
    <t>syrianChemicalWeapons</t>
  </si>
  <si>
    <t>globalTerrorism</t>
  </si>
  <si>
    <t>terrorismInFrance</t>
  </si>
  <si>
    <t>globalWarming</t>
  </si>
  <si>
    <t>climateAgreements</t>
  </si>
  <si>
    <t>americaFirstPolicy</t>
  </si>
  <si>
    <t>americanJobs</t>
  </si>
  <si>
    <t>americanTaxes</t>
  </si>
  <si>
    <t>energyPolicy</t>
  </si>
  <si>
    <t>lawEnforcement</t>
  </si>
  <si>
    <t>immigrationPolicy</t>
  </si>
  <si>
    <t>chineseManufacturers</t>
  </si>
  <si>
    <t>ipProtection</t>
  </si>
  <si>
    <t>chineseWorkers</t>
  </si>
  <si>
    <t>americanMilitary</t>
  </si>
  <si>
    <t>americanCongress</t>
  </si>
  <si>
    <t>chinesePress</t>
  </si>
  <si>
    <t>americanPress</t>
  </si>
  <si>
    <t>worldMedia</t>
  </si>
  <si>
    <t>russianResponseThreats</t>
  </si>
  <si>
    <t>isolationistAmerica</t>
  </si>
  <si>
    <t>parisClimateAccord</t>
  </si>
  <si>
    <t>chancellorAngelaMerkel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</si>
</sst>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font>
    <font>
      <b/>
      <sz val="11"/>
      <color theme="0"/>
      <name val="Calibri"/>
      <family val="2"/>
    </font>
    <font>
      <b/>
      <sz val="11"/>
      <color theme="1"/>
      <name val="Calibri"/>
      <family val="2"/>
    </font>
    <font>
      <sz val="11"/>
      <name val="Calibri"/>
      <family val="2"/>
    </font>
    <font>
      <b/>
      <sz val="11"/>
      <color rgb="FF0070C0"/>
      <name val="Calibri"/>
      <family val="2"/>
    </font>
    <font>
      <b/>
      <sz val="11"/>
      <name val="Calibri"/>
      <family val="2"/>
    </font>
    <font>
      <b/>
      <sz val="11"/>
      <color rgb="FF000000"/>
      <name val="Calibri"/>
      <family val="2"/>
    </font>
    <font>
      <sz val="12"/>
      <color rgb="FF000000"/>
      <name val="Calibri"/>
      <family val="2"/>
    </font>
    <font>
      <sz val="12"/>
      <color rgb="FF000000"/>
      <name val="Calibri"/>
      <family val="2"/>
      <scheme val="minor"/>
    </font>
  </fonts>
  <fills count="21">
    <fill>
      <patternFill patternType="none"/>
    </fill>
    <fill>
      <patternFill patternType="gray125"/>
    </fill>
    <fill>
      <patternFill patternType="solid">
        <fgColor theme="1" tint="0.34998626667073579"/>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rgb="FFFFFFAF"/>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E6E5FD"/>
        <bgColor indexed="64"/>
      </patternFill>
    </fill>
    <fill>
      <patternFill patternType="solid">
        <fgColor rgb="FFFFDAEE"/>
        <bgColor indexed="64"/>
      </patternFill>
    </fill>
    <fill>
      <patternFill patternType="solid">
        <fgColor rgb="FFE1FFB0"/>
        <bgColor indexed="64"/>
      </patternFill>
    </fill>
    <fill>
      <patternFill patternType="solid">
        <fgColor rgb="FFB1FFF4"/>
        <bgColor indexed="64"/>
      </patternFill>
    </fill>
    <fill>
      <patternFill patternType="solid">
        <fgColor rgb="FFFDFFBC"/>
        <bgColor indexed="64"/>
      </patternFill>
    </fill>
    <fill>
      <patternFill patternType="solid">
        <fgColor rgb="FFBDFFB5"/>
        <bgColor indexed="64"/>
      </patternFill>
    </fill>
    <fill>
      <patternFill patternType="solid">
        <fgColor rgb="FF5B9BD5"/>
        <bgColor rgb="FF5B9BD5"/>
      </patternFill>
    </fill>
    <fill>
      <patternFill patternType="solid">
        <fgColor rgb="FFFDF1E5"/>
        <bgColor indexed="64"/>
      </patternFill>
    </fill>
    <fill>
      <patternFill patternType="solid">
        <fgColor rgb="FFA4D2FE"/>
        <bgColor indexed="64"/>
      </patternFill>
    </fill>
  </fills>
  <borders count="33">
    <border>
      <left/>
      <right/>
      <top/>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
      <left style="medium">
        <color theme="1" tint="0.499984740745262"/>
      </left>
      <right/>
      <top style="medium">
        <color theme="1" tint="0.499984740745262"/>
      </top>
      <bottom/>
      <diagonal/>
    </border>
    <border>
      <left style="medium">
        <color theme="1" tint="0.499984740745262"/>
      </left>
      <right/>
      <top/>
      <bottom/>
      <diagonal/>
    </border>
    <border>
      <left style="thin">
        <color theme="1" tint="0.499984740745262"/>
      </left>
      <right style="thin">
        <color theme="1" tint="0.499984740745262"/>
      </right>
      <top/>
      <bottom style="thin">
        <color theme="0" tint="-0.24994659260841701"/>
      </bottom>
      <diagonal/>
    </border>
    <border>
      <left/>
      <right style="thin">
        <color theme="1" tint="0.499984740745262"/>
      </right>
      <top style="thin">
        <color theme="0" tint="-0.24994659260841701"/>
      </top>
      <bottom style="thin">
        <color theme="0" tint="-0.24994659260841701"/>
      </bottom>
      <diagonal/>
    </border>
    <border>
      <left style="thin">
        <color theme="1" tint="0.499984740745262"/>
      </left>
      <right style="thin">
        <color theme="1" tint="0.499984740745262"/>
      </right>
      <top style="thin">
        <color theme="0" tint="-0.24994659260841701"/>
      </top>
      <bottom style="thin">
        <color theme="0" tint="-0.24994659260841701"/>
      </bottom>
      <diagonal/>
    </border>
    <border>
      <left style="thick">
        <color theme="7" tint="0.39994506668294322"/>
      </left>
      <right style="thick">
        <color theme="7" tint="0.39994506668294322"/>
      </right>
      <top style="medium">
        <color theme="1" tint="0.499984740745262"/>
      </top>
      <bottom/>
      <diagonal/>
    </border>
    <border>
      <left style="medium">
        <color theme="1" tint="0.499984740745262"/>
      </left>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right style="medium">
        <color theme="1" tint="0.499984740745262"/>
      </right>
      <top style="medium">
        <color theme="1" tint="0.499984740745262"/>
      </top>
      <bottom style="medium">
        <color theme="1" tint="0.499984740745262"/>
      </bottom>
      <diagonal/>
    </border>
    <border>
      <left style="thin">
        <color theme="1" tint="0.499984740745262"/>
      </left>
      <right/>
      <top/>
      <bottom style="thin">
        <color theme="0" tint="-0.24994659260841701"/>
      </bottom>
      <diagonal/>
    </border>
    <border>
      <left style="thin">
        <color theme="1" tint="0.499984740745262"/>
      </left>
      <right/>
      <top style="thin">
        <color theme="0" tint="-0.24994659260841701"/>
      </top>
      <bottom style="thin">
        <color theme="0" tint="-0.24994659260841701"/>
      </bottom>
      <diagonal/>
    </border>
    <border>
      <left style="medium">
        <color theme="1" tint="0.499984740745262"/>
      </left>
      <right style="medium">
        <color theme="1" tint="0.499984740745262"/>
      </right>
      <top style="thin">
        <color theme="0" tint="-0.24994659260841701"/>
      </top>
      <bottom style="thin">
        <color theme="0" tint="-0.24994659260841701"/>
      </bottom>
      <diagonal/>
    </border>
    <border>
      <left style="thick">
        <color theme="7" tint="0.39994506668294322"/>
      </left>
      <right style="thin">
        <color theme="1" tint="0.499984740745262"/>
      </right>
      <top style="medium">
        <color theme="1" tint="0.499984740745262"/>
      </top>
      <bottom style="medium">
        <color theme="1" tint="0.499984740745262"/>
      </bottom>
      <diagonal/>
    </border>
    <border>
      <left style="thin">
        <color theme="1" tint="0.499984740745262"/>
      </left>
      <right style="thin">
        <color theme="1" tint="0.499984740745262"/>
      </right>
      <top style="medium">
        <color theme="1" tint="0.499984740745262"/>
      </top>
      <bottom style="medium">
        <color theme="1" tint="0.499984740745262"/>
      </bottom>
      <diagonal/>
    </border>
    <border>
      <left style="thin">
        <color theme="1" tint="0.499984740745262"/>
      </left>
      <right style="medium">
        <color theme="1" tint="0.499984740745262"/>
      </right>
      <top style="medium">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medium">
        <color theme="1" tint="0.499984740745262"/>
      </top>
      <bottom/>
      <diagonal/>
    </border>
    <border>
      <left style="thin">
        <color rgb="FF000000"/>
      </left>
      <right style="thin">
        <color rgb="FF000000"/>
      </right>
      <top style="thin">
        <color rgb="FF000000"/>
      </top>
      <bottom style="thin">
        <color rgb="FF000000"/>
      </bottom>
      <diagonal/>
    </border>
    <border>
      <left style="medium">
        <color theme="1" tint="0.499984740745262"/>
      </left>
      <right style="thin">
        <color theme="1" tint="0.499984740745262"/>
      </right>
      <top style="thin">
        <color rgb="FF000000"/>
      </top>
      <bottom style="thin">
        <color theme="1" tint="0.499984740745262"/>
      </bottom>
      <diagonal/>
    </border>
    <border>
      <left style="thin">
        <color theme="1" tint="0.499984740745262"/>
      </left>
      <right style="thin">
        <color theme="1" tint="0.499984740745262"/>
      </right>
      <top style="thin">
        <color rgb="FF000000"/>
      </top>
      <bottom style="thin">
        <color theme="1" tint="0.499984740745262"/>
      </bottom>
      <diagonal/>
    </border>
    <border>
      <left style="thin">
        <color theme="1" tint="0.499984740745262"/>
      </left>
      <right style="medium">
        <color theme="1" tint="0.499984740745262"/>
      </right>
      <top style="thin">
        <color rgb="FF000000"/>
      </top>
      <bottom style="thin">
        <color theme="1" tint="0.499984740745262"/>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style="medium">
        <color theme="1" tint="0.499984740745262"/>
      </left>
      <right style="medium">
        <color theme="1" tint="0.499984740745262"/>
      </right>
      <top style="thin">
        <color theme="0" tint="-0.24994659260841701"/>
      </top>
      <bottom/>
      <diagonal/>
    </border>
    <border>
      <left style="thin">
        <color theme="1" tint="0.499984740745262"/>
      </left>
      <right style="thin">
        <color theme="1" tint="0.499984740745262"/>
      </right>
      <top style="medium">
        <color theme="1"/>
      </top>
      <bottom style="thin">
        <color theme="1" tint="0.499984740745262"/>
      </bottom>
      <diagonal/>
    </border>
    <border>
      <left style="medium">
        <color theme="1" tint="0.499984740745262"/>
      </left>
      <right style="medium">
        <color theme="1" tint="0.499984740745262"/>
      </right>
      <top style="medium">
        <color theme="1"/>
      </top>
      <bottom style="thin">
        <color theme="1" tint="0.499984740745262"/>
      </bottom>
      <diagonal/>
    </border>
    <border>
      <left style="medium">
        <color theme="1" tint="0.499984740745262"/>
      </left>
      <right style="thin">
        <color theme="1" tint="0.499984740745262"/>
      </right>
      <top style="medium">
        <color theme="1"/>
      </top>
      <bottom style="thin">
        <color theme="1" tint="0.499984740745262"/>
      </bottom>
      <diagonal/>
    </border>
    <border>
      <left style="thin">
        <color theme="1" tint="0.499984740745262"/>
      </left>
      <right style="medium">
        <color theme="1" tint="0.499984740745262"/>
      </right>
      <top style="medium">
        <color theme="1"/>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medium">
        <color theme="1" tint="0.499984740745262"/>
      </left>
      <right style="medium">
        <color theme="1" tint="0.499984740745262"/>
      </right>
      <top style="thin">
        <color theme="1" tint="0.499984740745262"/>
      </top>
      <bottom/>
      <diagonal/>
    </border>
    <border>
      <left style="medium">
        <color theme="1" tint="0.499984740745262"/>
      </left>
      <right style="medium">
        <color theme="1" tint="0.499984740745262"/>
      </right>
      <top style="thin">
        <color theme="0" tint="-0.24994659260841701"/>
      </top>
      <bottom style="thin">
        <color theme="1" tint="0.499984740745262"/>
      </bottom>
      <diagonal/>
    </border>
  </borders>
  <cellStyleXfs count="1">
    <xf numFmtId="0" fontId="0" fillId="0" borderId="0"/>
  </cellStyleXfs>
  <cellXfs count="123">
    <xf numFmtId="0" fontId="0" fillId="0" borderId="0" xfId="0"/>
    <xf numFmtId="0" fontId="0" fillId="0" borderId="0" xfId="0" applyAlignment="1"/>
    <xf numFmtId="0" fontId="3" fillId="5" borderId="0" xfId="0" applyFont="1" applyFill="1"/>
    <xf numFmtId="0" fontId="2" fillId="6" borderId="0" xfId="0" applyFont="1" applyFill="1"/>
    <xf numFmtId="0" fontId="2" fillId="6" borderId="0" xfId="0" applyFont="1" applyFill="1" applyAlignment="1">
      <alignment vertical="center"/>
    </xf>
    <xf numFmtId="0" fontId="0" fillId="6" borderId="0" xfId="0" applyFill="1"/>
    <xf numFmtId="0" fontId="0" fillId="3" borderId="0" xfId="0" applyFill="1"/>
    <xf numFmtId="0" fontId="0" fillId="0" borderId="0" xfId="0" applyFill="1" applyAlignment="1"/>
    <xf numFmtId="0" fontId="0" fillId="0" borderId="0" xfId="0" applyFill="1"/>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vertical="center" wrapText="1"/>
    </xf>
    <xf numFmtId="0" fontId="0" fillId="0" borderId="0" xfId="0" pivotButton="1"/>
    <xf numFmtId="0" fontId="0" fillId="0" borderId="0" xfId="0" applyAlignment="1">
      <alignment horizontal="left"/>
    </xf>
    <xf numFmtId="0" fontId="0" fillId="0" borderId="2" xfId="0" applyBorder="1"/>
    <xf numFmtId="0" fontId="1" fillId="2" borderId="3" xfId="0" applyFont="1" applyFill="1" applyBorder="1"/>
    <xf numFmtId="0" fontId="4" fillId="7" borderId="7" xfId="0" applyFont="1" applyFill="1" applyBorder="1" applyAlignment="1">
      <alignment horizontal="center" vertical="center" wrapText="1"/>
    </xf>
    <xf numFmtId="0" fontId="1" fillId="2" borderId="8" xfId="0" applyFont="1" applyFill="1" applyBorder="1"/>
    <xf numFmtId="0" fontId="1" fillId="2" borderId="9" xfId="0" applyFont="1" applyFill="1" applyBorder="1"/>
    <xf numFmtId="0" fontId="1" fillId="2" borderId="10" xfId="0" applyFont="1" applyFill="1" applyBorder="1"/>
    <xf numFmtId="0" fontId="0" fillId="4" borderId="5" xfId="0" applyFill="1" applyBorder="1"/>
    <xf numFmtId="0" fontId="0" fillId="0" borderId="11" xfId="0" applyBorder="1"/>
    <xf numFmtId="0" fontId="0" fillId="0" borderId="12" xfId="0" applyBorder="1"/>
    <xf numFmtId="0" fontId="0" fillId="0" borderId="13" xfId="0" applyBorder="1"/>
    <xf numFmtId="0" fontId="0" fillId="4" borderId="1" xfId="0" applyFill="1" applyBorder="1" applyAlignment="1">
      <alignment vertical="center" wrapText="1"/>
    </xf>
    <xf numFmtId="0" fontId="0" fillId="4" borderId="14" xfId="0" applyFill="1" applyBorder="1" applyAlignment="1">
      <alignment vertical="center" wrapText="1"/>
    </xf>
    <xf numFmtId="0" fontId="0" fillId="4" borderId="16" xfId="0" applyFill="1" applyBorder="1" applyAlignment="1">
      <alignment vertical="center" wrapText="1"/>
    </xf>
    <xf numFmtId="0" fontId="1" fillId="2" borderId="18" xfId="0" applyFont="1" applyFill="1" applyBorder="1" applyAlignment="1">
      <alignment horizontal="center"/>
    </xf>
    <xf numFmtId="0" fontId="0" fillId="8" borderId="17" xfId="0" applyFill="1" applyBorder="1"/>
    <xf numFmtId="0" fontId="0" fillId="9" borderId="17" xfId="0" applyFill="1" applyBorder="1"/>
    <xf numFmtId="0" fontId="0" fillId="9" borderId="17" xfId="0" applyFont="1" applyFill="1" applyBorder="1" applyAlignment="1">
      <alignment horizontal="left"/>
    </xf>
    <xf numFmtId="0" fontId="0" fillId="9" borderId="4" xfId="0" applyFill="1" applyBorder="1"/>
    <xf numFmtId="0" fontId="0" fillId="9" borderId="6" xfId="0" applyFill="1" applyBorder="1"/>
    <xf numFmtId="0" fontId="0" fillId="5" borderId="6" xfId="0" applyFill="1" applyBorder="1"/>
    <xf numFmtId="0" fontId="0" fillId="3" borderId="6" xfId="0" applyFill="1" applyBorder="1"/>
    <xf numFmtId="0" fontId="0" fillId="10" borderId="6" xfId="0" applyFill="1" applyBorder="1"/>
    <xf numFmtId="0" fontId="0" fillId="11" borderId="6" xfId="0" applyFill="1" applyBorder="1"/>
    <xf numFmtId="0" fontId="0" fillId="12" borderId="6" xfId="0" applyFill="1" applyBorder="1"/>
    <xf numFmtId="0" fontId="0" fillId="14" borderId="6" xfId="0" applyFill="1" applyBorder="1"/>
    <xf numFmtId="0" fontId="6" fillId="18" borderId="19" xfId="0" applyFont="1" applyFill="1" applyBorder="1" applyAlignment="1">
      <alignment horizontal="center" wrapText="1"/>
    </xf>
    <xf numFmtId="0" fontId="6" fillId="18" borderId="19" xfId="0" applyFont="1" applyFill="1" applyBorder="1" applyAlignment="1">
      <alignment horizontal="center"/>
    </xf>
    <xf numFmtId="0" fontId="6" fillId="18" borderId="19" xfId="0" applyFont="1" applyFill="1" applyBorder="1"/>
    <xf numFmtId="0" fontId="6" fillId="18" borderId="20" xfId="0" applyFont="1" applyFill="1" applyBorder="1" applyAlignment="1">
      <alignment horizontal="center" wrapText="1"/>
    </xf>
    <xf numFmtId="0" fontId="6" fillId="18" borderId="21" xfId="0" applyFont="1" applyFill="1" applyBorder="1" applyAlignment="1">
      <alignment horizontal="center"/>
    </xf>
    <xf numFmtId="0" fontId="6" fillId="18" borderId="21" xfId="0" applyFont="1" applyFill="1" applyBorder="1" applyAlignment="1">
      <alignment horizontal="center" wrapText="1"/>
    </xf>
    <xf numFmtId="0" fontId="6" fillId="18" borderId="22" xfId="0" applyFont="1" applyFill="1" applyBorder="1"/>
    <xf numFmtId="0" fontId="0" fillId="0" borderId="23" xfId="0" applyFont="1" applyFill="1" applyBorder="1"/>
    <xf numFmtId="0" fontId="0" fillId="0" borderId="17" xfId="0" applyFont="1" applyFill="1" applyBorder="1"/>
    <xf numFmtId="2" fontId="0" fillId="0" borderId="17" xfId="0" applyNumberFormat="1" applyFont="1" applyFill="1" applyBorder="1"/>
    <xf numFmtId="0" fontId="7" fillId="0" borderId="17" xfId="0" applyFont="1" applyFill="1" applyBorder="1" applyAlignment="1">
      <alignment horizontal="right"/>
    </xf>
    <xf numFmtId="2" fontId="0" fillId="0" borderId="24" xfId="0" applyNumberFormat="1" applyFont="1" applyFill="1" applyBorder="1"/>
    <xf numFmtId="0" fontId="0" fillId="0" borderId="25" xfId="0" applyFill="1" applyBorder="1"/>
    <xf numFmtId="0" fontId="1" fillId="0" borderId="0" xfId="0" applyFont="1" applyFill="1" applyBorder="1"/>
    <xf numFmtId="0" fontId="1" fillId="0" borderId="3" xfId="0" applyFont="1" applyFill="1" applyBorder="1"/>
    <xf numFmtId="0" fontId="0" fillId="4" borderId="15" xfId="0" applyFill="1" applyBorder="1" applyAlignment="1">
      <alignment horizontal="center" vertical="center" wrapText="1"/>
    </xf>
    <xf numFmtId="0" fontId="3" fillId="0" borderId="17" xfId="0" applyFont="1" applyFill="1" applyBorder="1"/>
    <xf numFmtId="0" fontId="3" fillId="8" borderId="26" xfId="0" applyFont="1" applyFill="1" applyBorder="1"/>
    <xf numFmtId="0" fontId="3" fillId="9" borderId="26" xfId="0" applyFont="1" applyFill="1" applyBorder="1"/>
    <xf numFmtId="0" fontId="3" fillId="5" borderId="26" xfId="0" applyFont="1" applyFill="1" applyBorder="1"/>
    <xf numFmtId="0" fontId="3" fillId="3" borderId="26" xfId="0" applyFont="1" applyFill="1" applyBorder="1"/>
    <xf numFmtId="0" fontId="3" fillId="10" borderId="26" xfId="0" applyFont="1" applyFill="1" applyBorder="1"/>
    <xf numFmtId="0" fontId="3" fillId="11" borderId="26" xfId="0" applyFont="1" applyFill="1" applyBorder="1"/>
    <xf numFmtId="0" fontId="3" fillId="12" borderId="26" xfId="0" applyFont="1" applyFill="1" applyBorder="1"/>
    <xf numFmtId="0" fontId="3" fillId="13" borderId="26" xfId="0" applyFont="1" applyFill="1" applyBorder="1"/>
    <xf numFmtId="0" fontId="3" fillId="14" borderId="26" xfId="0" applyFont="1" applyFill="1" applyBorder="1"/>
    <xf numFmtId="0" fontId="3" fillId="15" borderId="26" xfId="0" applyFont="1" applyFill="1" applyBorder="1"/>
    <xf numFmtId="0" fontId="3" fillId="16" borderId="26" xfId="0" applyFont="1" applyFill="1" applyBorder="1"/>
    <xf numFmtId="0" fontId="3" fillId="17" borderId="26" xfId="0" applyFont="1" applyFill="1" applyBorder="1"/>
    <xf numFmtId="0" fontId="0" fillId="19" borderId="26" xfId="0" applyFont="1" applyFill="1" applyBorder="1"/>
    <xf numFmtId="0" fontId="0" fillId="20" borderId="26" xfId="0" applyFont="1" applyFill="1" applyBorder="1"/>
    <xf numFmtId="0" fontId="0" fillId="0" borderId="27" xfId="0" applyFill="1" applyBorder="1"/>
    <xf numFmtId="0" fontId="0" fillId="0" borderId="28" xfId="0" applyFont="1" applyFill="1" applyBorder="1"/>
    <xf numFmtId="0" fontId="0" fillId="0" borderId="26" xfId="0" applyFont="1" applyFill="1" applyBorder="1"/>
    <xf numFmtId="2" fontId="0" fillId="0" borderId="26" xfId="0" applyNumberFormat="1" applyFont="1" applyFill="1" applyBorder="1"/>
    <xf numFmtId="0" fontId="7" fillId="0" borderId="26" xfId="0" applyFont="1" applyFill="1" applyBorder="1" applyAlignment="1">
      <alignment horizontal="right"/>
    </xf>
    <xf numFmtId="2" fontId="0" fillId="0" borderId="29" xfId="0" applyNumberFormat="1" applyFont="1" applyFill="1" applyBorder="1"/>
    <xf numFmtId="0" fontId="3" fillId="9" borderId="17" xfId="0" applyFont="1" applyFill="1" applyBorder="1"/>
    <xf numFmtId="0" fontId="3" fillId="8" borderId="17" xfId="0" applyFont="1" applyFill="1" applyBorder="1"/>
    <xf numFmtId="0" fontId="3" fillId="5" borderId="17" xfId="0" applyFont="1" applyFill="1" applyBorder="1"/>
    <xf numFmtId="0" fontId="3" fillId="3" borderId="17" xfId="0" applyFont="1" applyFill="1" applyBorder="1"/>
    <xf numFmtId="0" fontId="3" fillId="10" borderId="17" xfId="0" applyFont="1" applyFill="1" applyBorder="1"/>
    <xf numFmtId="0" fontId="3" fillId="11" borderId="17" xfId="0" applyFont="1" applyFill="1" applyBorder="1"/>
    <xf numFmtId="0" fontId="3" fillId="12" borderId="17" xfId="0" applyFont="1" applyFill="1" applyBorder="1"/>
    <xf numFmtId="0" fontId="3" fillId="13" borderId="17" xfId="0" applyFont="1" applyFill="1" applyBorder="1"/>
    <xf numFmtId="0" fontId="3" fillId="14" borderId="17" xfId="0" applyFont="1" applyFill="1" applyBorder="1"/>
    <xf numFmtId="0" fontId="3" fillId="15" borderId="17" xfId="0" applyFont="1" applyFill="1" applyBorder="1"/>
    <xf numFmtId="0" fontId="3" fillId="16" borderId="17" xfId="0" applyFont="1" applyFill="1" applyBorder="1"/>
    <xf numFmtId="0" fontId="3" fillId="17" borderId="17" xfId="0" applyFont="1" applyFill="1" applyBorder="1"/>
    <xf numFmtId="0" fontId="0" fillId="19" borderId="17" xfId="0" applyFont="1" applyFill="1" applyBorder="1"/>
    <xf numFmtId="0" fontId="0" fillId="20" borderId="17" xfId="0" applyFont="1" applyFill="1" applyBorder="1"/>
    <xf numFmtId="0" fontId="0" fillId="0" borderId="31" xfId="0" applyFill="1" applyBorder="1"/>
    <xf numFmtId="0" fontId="0" fillId="0" borderId="32" xfId="0" applyFill="1" applyBorder="1"/>
    <xf numFmtId="0" fontId="3" fillId="8" borderId="30" xfId="0" applyFont="1" applyFill="1" applyBorder="1"/>
    <xf numFmtId="0" fontId="3" fillId="9" borderId="30" xfId="0" applyFont="1" applyFill="1" applyBorder="1"/>
    <xf numFmtId="0" fontId="3" fillId="5" borderId="30" xfId="0" applyFont="1" applyFill="1" applyBorder="1"/>
    <xf numFmtId="0" fontId="3" fillId="3" borderId="30" xfId="0" applyFont="1" applyFill="1" applyBorder="1"/>
    <xf numFmtId="0" fontId="3" fillId="10" borderId="30" xfId="0" applyFont="1" applyFill="1" applyBorder="1"/>
    <xf numFmtId="0" fontId="3" fillId="11" borderId="30" xfId="0" applyFont="1" applyFill="1" applyBorder="1"/>
    <xf numFmtId="0" fontId="3" fillId="12" borderId="30" xfId="0" applyFont="1" applyFill="1" applyBorder="1"/>
    <xf numFmtId="0" fontId="3" fillId="13" borderId="30" xfId="0" applyFont="1" applyFill="1" applyBorder="1"/>
    <xf numFmtId="0" fontId="3" fillId="14" borderId="30" xfId="0" applyFont="1" applyFill="1" applyBorder="1"/>
    <xf numFmtId="0" fontId="3" fillId="15" borderId="30" xfId="0" applyFont="1" applyFill="1" applyBorder="1"/>
    <xf numFmtId="0" fontId="3" fillId="16" borderId="30" xfId="0" applyFont="1" applyFill="1" applyBorder="1"/>
    <xf numFmtId="0" fontId="3" fillId="17" borderId="30" xfId="0" applyFont="1" applyFill="1" applyBorder="1"/>
    <xf numFmtId="0" fontId="0" fillId="19" borderId="30" xfId="0" applyFont="1" applyFill="1" applyBorder="1"/>
    <xf numFmtId="0" fontId="0" fillId="20" borderId="30" xfId="0" applyFont="1" applyFill="1" applyBorder="1"/>
    <xf numFmtId="0" fontId="8" fillId="0" borderId="17" xfId="0" applyFont="1" applyFill="1" applyBorder="1" applyAlignment="1">
      <alignment wrapText="1"/>
    </xf>
    <xf numFmtId="0" fontId="8" fillId="0" borderId="17" xfId="0" applyFont="1" applyBorder="1" applyAlignment="1">
      <alignment wrapText="1"/>
    </xf>
    <xf numFmtId="0" fontId="5" fillId="8" borderId="18" xfId="0" applyFont="1" applyFill="1" applyBorder="1"/>
    <xf numFmtId="0" fontId="5" fillId="9" borderId="18" xfId="0" applyFont="1" applyFill="1" applyBorder="1"/>
    <xf numFmtId="0" fontId="5" fillId="5" borderId="18" xfId="0" applyFont="1" applyFill="1" applyBorder="1"/>
    <xf numFmtId="0" fontId="5" fillId="3" borderId="18" xfId="0" applyFont="1" applyFill="1" applyBorder="1"/>
    <xf numFmtId="0" fontId="5" fillId="10" borderId="18" xfId="0" applyFont="1" applyFill="1" applyBorder="1"/>
    <xf numFmtId="0" fontId="5" fillId="11" borderId="18" xfId="0" applyFont="1" applyFill="1" applyBorder="1"/>
    <xf numFmtId="0" fontId="5" fillId="12" borderId="18" xfId="0" applyFont="1" applyFill="1" applyBorder="1"/>
    <xf numFmtId="0" fontId="5" fillId="13" borderId="18" xfId="0" applyFont="1" applyFill="1" applyBorder="1"/>
    <xf numFmtId="0" fontId="5" fillId="14" borderId="18" xfId="0" applyFont="1" applyFill="1" applyBorder="1"/>
    <xf numFmtId="0" fontId="5" fillId="15" borderId="18" xfId="0" applyFont="1" applyFill="1" applyBorder="1"/>
    <xf numFmtId="0" fontId="5" fillId="16" borderId="18" xfId="0" applyFont="1" applyFill="1" applyBorder="1"/>
    <xf numFmtId="0" fontId="5" fillId="17" borderId="18" xfId="0" applyFont="1" applyFill="1" applyBorder="1"/>
    <xf numFmtId="0" fontId="2" fillId="19" borderId="18" xfId="0" applyFont="1" applyFill="1" applyBorder="1"/>
    <xf numFmtId="0" fontId="2" fillId="20" borderId="18" xfId="0" applyFont="1" applyFill="1" applyBorder="1"/>
    <xf numFmtId="0" fontId="0" fillId="11" borderId="6" xfId="0" applyFont="1" applyFill="1" applyBorder="1" applyAlignment="1">
      <alignment horizontal="left"/>
    </xf>
  </cellXfs>
  <cellStyles count="1">
    <cellStyle name="Normal" xfId="0" builtinId="0"/>
  </cellStyles>
  <dxfs count="1">
    <dxf>
      <font>
        <color rgb="FF9C0006"/>
      </font>
      <fill>
        <patternFill>
          <bgColor rgb="FFFFC7CE"/>
        </patternFill>
      </fill>
    </dxf>
  </dxfs>
  <tableStyles count="0" defaultTableStyle="TableStyleMedium2" defaultPivotStyle="PivotStyleLight16"/>
  <colors>
    <mruColors>
      <color rgb="FFB1FFF4"/>
      <color rgb="FFA4D2FE"/>
      <color rgb="FFFDF1E5"/>
      <color rgb="FFBDFFB5"/>
      <color rgb="FFFDFFBC"/>
      <color rgb="FFE1FFB0"/>
      <color rgb="FFFFDAEE"/>
      <color rgb="FFE6E5FD"/>
      <color rgb="FFFFFFAF"/>
      <color rgb="FFFF5D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2837.885890972226" createdVersion="5" refreshedVersion="5" minRefreshableVersion="3" recordCount="134" xr:uid="{00000000-000A-0000-FFFF-FFFF00000000}">
  <cacheSource type="worksheet">
    <worksheetSource ref="A1:D132" sheet="Sheet1"/>
  </cacheSource>
  <cacheFields count="4">
    <cacheField name="Source" numFmtId="0">
      <sharedItems count="16">
        <s v="Allyson Ross "/>
        <s v="Andrew Witherspoon "/>
        <s v="Anna S"/>
        <s v="Anna S, Kenia Mazier"/>
        <s v="Annie Bruckner"/>
        <s v="Christa Taylor "/>
        <s v="Cohort7"/>
        <s v="Daniel D'Angelo "/>
        <s v="Dheeraj Dwivedi "/>
        <s v="Elizabeth Merrick "/>
        <s v="Joel Ash "/>
        <s v="Julia Kiley "/>
        <s v="Kenia Mazier"/>
        <s v="Matt Loskamp "/>
        <s v="Robert Guenther "/>
        <s v="Sheila Maloney "/>
      </sharedItems>
    </cacheField>
    <cacheField name="Term" numFmtId="0">
      <sharedItems/>
    </cacheField>
    <cacheField name="EC1" numFmtId="0">
      <sharedItems containsBlank="1"/>
    </cacheField>
    <cacheField name="EC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4">
  <r>
    <x v="0"/>
    <s v="hiring freeze"/>
    <m/>
    <m/>
  </r>
  <r>
    <x v="0"/>
    <s v="job"/>
    <m/>
    <m/>
  </r>
  <r>
    <x v="0"/>
    <s v="order"/>
    <m/>
    <m/>
  </r>
  <r>
    <x v="0"/>
    <s v="uncertainty"/>
    <m/>
    <m/>
  </r>
  <r>
    <x v="0"/>
    <s v="work"/>
    <m/>
    <m/>
  </r>
  <r>
    <x v="1"/>
    <s v="Freedom Caucus"/>
    <m/>
    <m/>
  </r>
  <r>
    <x v="1"/>
    <s v="Gerrymander"/>
    <m/>
    <m/>
  </r>
  <r>
    <x v="1"/>
    <s v="House of Reresentatives"/>
    <m/>
    <m/>
  </r>
  <r>
    <x v="2"/>
    <s v="jobs"/>
    <m/>
    <m/>
  </r>
  <r>
    <x v="3"/>
    <s v="executive order"/>
    <m/>
    <m/>
  </r>
  <r>
    <x v="4"/>
    <s v="Consumer Permission"/>
    <m/>
    <m/>
  </r>
  <r>
    <x v="4"/>
    <s v="Internet Service Provider"/>
    <s v="ISP"/>
    <s v="Provider"/>
  </r>
  <r>
    <x v="4"/>
    <s v="Internet User"/>
    <m/>
    <m/>
  </r>
  <r>
    <x v="4"/>
    <s v="Sensitive Information"/>
    <m/>
    <m/>
  </r>
  <r>
    <x v="4"/>
    <s v="Virtual Private Network"/>
    <m/>
    <m/>
  </r>
  <r>
    <x v="4"/>
    <s v="Internet History"/>
    <s v="web browsing history"/>
    <s v="search history"/>
  </r>
  <r>
    <x v="4"/>
    <s v="Congress"/>
    <s v="U.S. House"/>
    <s v="Senate"/>
  </r>
  <r>
    <x v="4"/>
    <s v="Federal Communications Commission"/>
    <s v="FCC"/>
    <m/>
  </r>
  <r>
    <x v="4"/>
    <s v="FCC rules"/>
    <m/>
    <m/>
  </r>
  <r>
    <x v="4"/>
    <s v="Advertiser"/>
    <s v="Marketer"/>
    <m/>
  </r>
  <r>
    <x v="4"/>
    <s v="Health Information"/>
    <s v="Medical problem"/>
    <s v="medical condition"/>
  </r>
  <r>
    <x v="4"/>
    <s v="Advocates"/>
    <s v="privacy advocates"/>
    <s v="civil liberties advocates"/>
  </r>
  <r>
    <x v="4"/>
    <s v="Virtual Private Network"/>
    <s v="VPN"/>
    <m/>
  </r>
  <r>
    <x v="4"/>
    <s v="Consumer Permission"/>
    <s v="Consumer Rights"/>
    <m/>
  </r>
  <r>
    <x v="5"/>
    <s v="coal miners"/>
    <m/>
    <m/>
  </r>
  <r>
    <x v="5"/>
    <s v="environmental regulation"/>
    <m/>
    <m/>
  </r>
  <r>
    <x v="6"/>
    <s v="administration"/>
    <m/>
    <m/>
  </r>
  <r>
    <x v="6"/>
    <s v="american Energy"/>
    <m/>
    <m/>
  </r>
  <r>
    <x v="6"/>
    <s v="bank"/>
    <m/>
    <m/>
  </r>
  <r>
    <x v="6"/>
    <s v="barack Obama"/>
    <m/>
    <m/>
  </r>
  <r>
    <x v="6"/>
    <s v="border"/>
    <m/>
    <m/>
  </r>
  <r>
    <x v="6"/>
    <s v="bridge"/>
    <m/>
    <m/>
  </r>
  <r>
    <x v="6"/>
    <s v="business"/>
    <m/>
    <m/>
  </r>
  <r>
    <x v="6"/>
    <s v="campaign"/>
    <m/>
    <m/>
  </r>
  <r>
    <x v="6"/>
    <s v="climate change"/>
    <m/>
    <m/>
  </r>
  <r>
    <x v="6"/>
    <s v="congress"/>
    <m/>
    <m/>
  </r>
  <r>
    <x v="6"/>
    <s v="conservative"/>
    <m/>
    <m/>
  </r>
  <r>
    <x v="6"/>
    <s v="democracy"/>
    <m/>
    <m/>
  </r>
  <r>
    <x v="6"/>
    <s v="democrat"/>
    <m/>
    <m/>
  </r>
  <r>
    <x v="6"/>
    <s v="democratic Party"/>
    <m/>
    <m/>
  </r>
  <r>
    <x v="6"/>
    <s v="economy"/>
    <m/>
    <m/>
  </r>
  <r>
    <x v="6"/>
    <s v="election"/>
    <m/>
    <m/>
  </r>
  <r>
    <x v="6"/>
    <s v="energy"/>
    <m/>
    <m/>
  </r>
  <r>
    <x v="6"/>
    <s v="environment"/>
    <m/>
    <m/>
  </r>
  <r>
    <x v="6"/>
    <s v="government"/>
    <m/>
    <m/>
  </r>
  <r>
    <x v="6"/>
    <s v="hack"/>
    <m/>
    <m/>
  </r>
  <r>
    <x v="6"/>
    <s v="hillary Clinton"/>
    <m/>
    <m/>
  </r>
  <r>
    <x v="6"/>
    <s v="house Republican"/>
    <m/>
    <m/>
  </r>
  <r>
    <x v="6"/>
    <s v="immigrant"/>
    <m/>
    <m/>
  </r>
  <r>
    <x v="6"/>
    <s v="immigration"/>
    <m/>
    <m/>
  </r>
  <r>
    <x v="6"/>
    <s v="intelligence Agency"/>
    <m/>
    <m/>
  </r>
  <r>
    <x v="6"/>
    <s v="keystone Pipeline"/>
    <m/>
    <m/>
  </r>
  <r>
    <x v="6"/>
    <s v="lawmaker"/>
    <m/>
    <m/>
  </r>
  <r>
    <x v="6"/>
    <s v="leader"/>
    <m/>
    <m/>
  </r>
  <r>
    <x v="6"/>
    <s v="legislation"/>
    <m/>
    <m/>
  </r>
  <r>
    <x v="6"/>
    <s v="media"/>
    <m/>
    <m/>
  </r>
  <r>
    <x v="6"/>
    <s v="mexico"/>
    <m/>
    <m/>
  </r>
  <r>
    <x v="6"/>
    <s v="money"/>
    <m/>
    <m/>
  </r>
  <r>
    <x v="6"/>
    <s v="moscow"/>
    <m/>
    <m/>
  </r>
  <r>
    <x v="6"/>
    <s v="obamacare"/>
    <m/>
    <m/>
  </r>
  <r>
    <x v="6"/>
    <s v="party"/>
    <m/>
    <m/>
  </r>
  <r>
    <x v="6"/>
    <s v="power"/>
    <m/>
    <m/>
  </r>
  <r>
    <x v="6"/>
    <s v="presidency"/>
    <m/>
    <m/>
  </r>
  <r>
    <x v="6"/>
    <s v="president"/>
    <m/>
    <m/>
  </r>
  <r>
    <x v="6"/>
    <s v="president Elect"/>
    <m/>
    <m/>
  </r>
  <r>
    <x v="6"/>
    <s v="regulation"/>
    <m/>
    <m/>
  </r>
  <r>
    <x v="6"/>
    <s v="republican"/>
    <m/>
    <m/>
  </r>
  <r>
    <x v="6"/>
    <s v="republican Lawmakers"/>
    <m/>
    <m/>
  </r>
  <r>
    <x v="6"/>
    <s v="republican Leaders"/>
    <m/>
    <m/>
  </r>
  <r>
    <x v="6"/>
    <s v="restriction"/>
    <m/>
    <m/>
  </r>
  <r>
    <x v="6"/>
    <s v="russia"/>
    <m/>
    <m/>
  </r>
  <r>
    <x v="6"/>
    <s v="russian"/>
    <m/>
    <m/>
  </r>
  <r>
    <x v="6"/>
    <s v="sanction"/>
    <m/>
    <m/>
  </r>
  <r>
    <x v="6"/>
    <s v="secretary"/>
    <m/>
    <m/>
  </r>
  <r>
    <x v="6"/>
    <s v="taxBreak"/>
    <m/>
    <m/>
  </r>
  <r>
    <x v="6"/>
    <s v="terrorist"/>
    <m/>
    <m/>
  </r>
  <r>
    <x v="6"/>
    <s v="transition Staff"/>
    <m/>
    <m/>
  </r>
  <r>
    <x v="6"/>
    <s v="trans Pacific Partnership"/>
    <m/>
    <m/>
  </r>
  <r>
    <x v="6"/>
    <s v="tweet"/>
    <m/>
    <m/>
  </r>
  <r>
    <x v="6"/>
    <s v="twitter"/>
    <m/>
    <m/>
  </r>
  <r>
    <x v="6"/>
    <s v="vladimirPutin"/>
    <m/>
    <m/>
  </r>
  <r>
    <x v="6"/>
    <s v="vote"/>
    <m/>
    <m/>
  </r>
  <r>
    <x v="6"/>
    <s v="voter"/>
    <m/>
    <m/>
  </r>
  <r>
    <x v="6"/>
    <s v="wall"/>
    <m/>
    <m/>
  </r>
  <r>
    <x v="6"/>
    <s v="war"/>
    <m/>
    <m/>
  </r>
  <r>
    <x v="6"/>
    <s v="washington"/>
    <m/>
    <m/>
  </r>
  <r>
    <x v="6"/>
    <s v="whiteHouse"/>
    <m/>
    <m/>
  </r>
  <r>
    <x v="7"/>
    <s v="certain Middle-Eastern countries"/>
    <m/>
    <m/>
  </r>
  <r>
    <x v="7"/>
    <s v="emergency stay"/>
    <m/>
    <m/>
  </r>
  <r>
    <x v="7"/>
    <s v="our country"/>
    <m/>
    <m/>
  </r>
  <r>
    <x v="7"/>
    <s v="refugees"/>
    <m/>
    <m/>
  </r>
  <r>
    <x v="7"/>
    <s v="Travel ban"/>
    <m/>
    <m/>
  </r>
  <r>
    <x v="8"/>
    <s v="Japan"/>
    <m/>
    <m/>
  </r>
  <r>
    <x v="8"/>
    <s v="Navarro"/>
    <m/>
    <m/>
  </r>
  <r>
    <x v="8"/>
    <s v="trade deficit"/>
    <m/>
    <m/>
  </r>
  <r>
    <x v="8"/>
    <s v="trading partners"/>
    <m/>
    <m/>
  </r>
  <r>
    <x v="9"/>
    <s v="Military action"/>
    <m/>
    <m/>
  </r>
  <r>
    <x v="9"/>
    <s v="Missile"/>
    <m/>
    <m/>
  </r>
  <r>
    <x v="9"/>
    <s v="North Korea"/>
    <m/>
    <m/>
  </r>
  <r>
    <x v="9"/>
    <s v="nuclear testing"/>
    <m/>
    <m/>
  </r>
  <r>
    <x v="9"/>
    <s v="Rex Tillerson"/>
    <m/>
    <m/>
  </r>
  <r>
    <x v="9"/>
    <s v="South Korea"/>
    <m/>
    <m/>
  </r>
  <r>
    <x v="9"/>
    <s v="threats"/>
    <m/>
    <m/>
  </r>
  <r>
    <x v="10"/>
    <s v="christopher steele"/>
    <m/>
    <m/>
  </r>
  <r>
    <x v="10"/>
    <s v="fbi"/>
    <m/>
    <m/>
  </r>
  <r>
    <x v="10"/>
    <s v="kremlin election involvement"/>
    <m/>
    <m/>
  </r>
  <r>
    <x v="10"/>
    <s v="mickhail kulagin"/>
    <m/>
    <m/>
  </r>
  <r>
    <x v="11"/>
    <s v="bankruptcy"/>
    <m/>
    <m/>
  </r>
  <r>
    <x v="11"/>
    <s v="bill"/>
    <m/>
    <m/>
  </r>
  <r>
    <x v="11"/>
    <s v="Healthcare"/>
    <m/>
    <m/>
  </r>
  <r>
    <x v="11"/>
    <s v="reform"/>
    <m/>
    <m/>
  </r>
  <r>
    <x v="12"/>
    <s v="foreign country"/>
    <m/>
    <m/>
  </r>
  <r>
    <x v="12"/>
    <s v="lawful restriction"/>
    <m/>
    <m/>
  </r>
  <r>
    <x v="12"/>
    <s v="public safety"/>
    <m/>
    <m/>
  </r>
  <r>
    <x v="12"/>
    <s v="travel "/>
    <m/>
    <m/>
  </r>
  <r>
    <x v="12"/>
    <s v="United States"/>
    <m/>
    <m/>
  </r>
  <r>
    <x v="13"/>
    <s v="American Health Care Act"/>
    <m/>
    <m/>
  </r>
  <r>
    <x v="13"/>
    <s v="deductibles"/>
    <m/>
    <m/>
  </r>
  <r>
    <x v="13"/>
    <s v="premiums"/>
    <m/>
    <m/>
  </r>
  <r>
    <x v="13"/>
    <s v="repeal and replace"/>
    <m/>
    <m/>
  </r>
  <r>
    <x v="13"/>
    <s v="Ryan"/>
    <m/>
    <m/>
  </r>
  <r>
    <x v="14"/>
    <s v="construction"/>
    <m/>
    <m/>
  </r>
  <r>
    <x v="14"/>
    <s v="cost"/>
    <m/>
    <m/>
  </r>
  <r>
    <x v="14"/>
    <s v="Department of Homeland Security"/>
    <m/>
    <m/>
  </r>
  <r>
    <x v="14"/>
    <s v="U.S. Mexico border"/>
    <m/>
    <m/>
  </r>
  <r>
    <x v="15"/>
    <s v="Community"/>
    <m/>
    <m/>
  </r>
  <r>
    <x v="15"/>
    <s v="Small Business"/>
    <m/>
    <m/>
  </r>
  <r>
    <x v="15"/>
    <s v="Small Business Confidence"/>
    <m/>
    <m/>
  </r>
  <r>
    <x v="15"/>
    <s v="Affordable Care Act"/>
    <s v="Health care initiative"/>
    <s v="Obama Care"/>
  </r>
  <r>
    <x v="15"/>
    <s v="Regulations"/>
    <s v="Rules"/>
    <m/>
  </r>
  <r>
    <x v="15"/>
    <s v="Small business Community"/>
    <m/>
    <m/>
  </r>
  <r>
    <x v="15"/>
    <s v="United States Economy"/>
    <s v="Natioanal economy"/>
    <m/>
  </r>
  <r>
    <x v="15"/>
    <s v="Small business confidence"/>
    <s v="Small business confidence index"/>
    <m/>
  </r>
  <r>
    <x v="15"/>
    <s v="tax overhaul"/>
    <s v="low tax"/>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1:B18" firstHeaderRow="1" firstDataRow="1" firstDataCol="1"/>
  <pivotFields count="4">
    <pivotField axis="axisRow" showAll="0">
      <items count="17">
        <item x="0"/>
        <item x="1"/>
        <item x="2"/>
        <item x="3"/>
        <item x="4"/>
        <item x="5"/>
        <item x="6"/>
        <item x="7"/>
        <item x="8"/>
        <item x="9"/>
        <item x="10"/>
        <item x="11"/>
        <item x="12"/>
        <item x="13"/>
        <item x="14"/>
        <item x="15"/>
        <item t="default"/>
      </items>
    </pivotField>
    <pivotField showAll="0"/>
    <pivotField showAll="0"/>
    <pivotField showAll="0"/>
  </pivotFields>
  <rowFields count="1">
    <field x="0"/>
  </rowFields>
  <rowItems count="17">
    <i>
      <x/>
    </i>
    <i>
      <x v="1"/>
    </i>
    <i>
      <x v="2"/>
    </i>
    <i>
      <x v="3"/>
    </i>
    <i>
      <x v="4"/>
    </i>
    <i>
      <x v="5"/>
    </i>
    <i>
      <x v="6"/>
    </i>
    <i>
      <x v="7"/>
    </i>
    <i>
      <x v="8"/>
    </i>
    <i>
      <x v="9"/>
    </i>
    <i>
      <x v="10"/>
    </i>
    <i>
      <x v="11"/>
    </i>
    <i>
      <x v="12"/>
    </i>
    <i>
      <x v="13"/>
    </i>
    <i>
      <x v="14"/>
    </i>
    <i>
      <x v="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opLeftCell="A104" workbookViewId="0">
      <selection activeCell="A2" sqref="A2:B132"/>
    </sheetView>
  </sheetViews>
  <sheetFormatPr baseColWidth="10" defaultColWidth="8.83203125" defaultRowHeight="15" x14ac:dyDescent="0.2"/>
  <cols>
    <col min="1" max="1" width="12.6640625" bestFit="1" customWidth="1"/>
    <col min="2" max="2" width="29.1640625" style="1" bestFit="1" customWidth="1"/>
    <col min="3" max="3" width="17.6640625" bestFit="1" customWidth="1"/>
    <col min="4" max="4" width="17.33203125" bestFit="1" customWidth="1"/>
  </cols>
  <sheetData>
    <row r="1" spans="1:5" x14ac:dyDescent="0.2">
      <c r="A1" s="3" t="s">
        <v>122</v>
      </c>
      <c r="B1" s="4" t="s">
        <v>31</v>
      </c>
      <c r="C1" s="4" t="s">
        <v>141</v>
      </c>
      <c r="D1" s="4" t="s">
        <v>140</v>
      </c>
      <c r="E1" s="4" t="s">
        <v>153</v>
      </c>
    </row>
    <row r="2" spans="1:5" x14ac:dyDescent="0.2">
      <c r="A2" s="2" t="s">
        <v>54</v>
      </c>
      <c r="B2" s="7" t="s">
        <v>49</v>
      </c>
      <c r="C2" s="8"/>
      <c r="D2" s="8"/>
    </row>
    <row r="3" spans="1:5" x14ac:dyDescent="0.2">
      <c r="A3" s="2" t="s">
        <v>54</v>
      </c>
      <c r="B3" s="7" t="s">
        <v>52</v>
      </c>
      <c r="C3" s="8"/>
      <c r="D3" s="8"/>
    </row>
    <row r="4" spans="1:5" x14ac:dyDescent="0.2">
      <c r="A4" s="2" t="s">
        <v>54</v>
      </c>
      <c r="B4" s="7" t="s">
        <v>51</v>
      </c>
      <c r="C4" s="8"/>
      <c r="D4" s="8"/>
    </row>
    <row r="5" spans="1:5" x14ac:dyDescent="0.2">
      <c r="A5" s="2" t="s">
        <v>54</v>
      </c>
      <c r="B5" s="7" t="s">
        <v>50</v>
      </c>
      <c r="C5" s="8"/>
      <c r="D5" s="8"/>
    </row>
    <row r="6" spans="1:5" x14ac:dyDescent="0.2">
      <c r="A6" s="2" t="s">
        <v>54</v>
      </c>
      <c r="B6" s="7" t="s">
        <v>53</v>
      </c>
      <c r="C6" s="8"/>
      <c r="D6" s="8"/>
    </row>
    <row r="7" spans="1:5" x14ac:dyDescent="0.2">
      <c r="A7" s="2" t="s">
        <v>48</v>
      </c>
      <c r="B7" s="7" t="s">
        <v>46</v>
      </c>
      <c r="C7" s="8"/>
      <c r="D7" s="8"/>
    </row>
    <row r="8" spans="1:5" x14ac:dyDescent="0.2">
      <c r="A8" s="2" t="s">
        <v>48</v>
      </c>
      <c r="B8" s="7" t="s">
        <v>47</v>
      </c>
      <c r="C8" s="8"/>
      <c r="D8" s="8"/>
    </row>
    <row r="9" spans="1:5" x14ac:dyDescent="0.2">
      <c r="A9" s="2" t="s">
        <v>48</v>
      </c>
      <c r="B9" s="7" t="s">
        <v>45</v>
      </c>
      <c r="C9" s="8"/>
      <c r="D9" s="8"/>
    </row>
    <row r="10" spans="1:5" x14ac:dyDescent="0.2">
      <c r="A10" s="2" t="s">
        <v>0</v>
      </c>
      <c r="B10" s="9" t="s">
        <v>3</v>
      </c>
      <c r="C10" s="8"/>
      <c r="D10" s="8"/>
    </row>
    <row r="11" spans="1:5" x14ac:dyDescent="0.2">
      <c r="A11" s="2" t="s">
        <v>123</v>
      </c>
      <c r="B11" s="9" t="s">
        <v>121</v>
      </c>
      <c r="C11" s="8"/>
      <c r="D11" s="8"/>
    </row>
    <row r="12" spans="1:5" x14ac:dyDescent="0.2">
      <c r="A12" s="2" t="s">
        <v>23</v>
      </c>
      <c r="B12" s="7" t="s">
        <v>18</v>
      </c>
      <c r="C12" s="8" t="s">
        <v>151</v>
      </c>
      <c r="D12" s="8" t="s">
        <v>152</v>
      </c>
      <c r="E12" s="6" t="s">
        <v>154</v>
      </c>
    </row>
    <row r="13" spans="1:5" x14ac:dyDescent="0.2">
      <c r="A13" s="2" t="s">
        <v>23</v>
      </c>
      <c r="B13" s="7" t="s">
        <v>20</v>
      </c>
      <c r="C13" s="8"/>
      <c r="D13" s="8"/>
    </row>
    <row r="14" spans="1:5" x14ac:dyDescent="0.2">
      <c r="A14" s="2" t="s">
        <v>23</v>
      </c>
      <c r="B14" s="7" t="s">
        <v>21</v>
      </c>
      <c r="C14" s="8"/>
      <c r="D14" s="8"/>
    </row>
    <row r="15" spans="1:5" x14ac:dyDescent="0.2">
      <c r="A15" s="2" t="s">
        <v>23</v>
      </c>
      <c r="B15" s="7" t="s">
        <v>155</v>
      </c>
      <c r="C15" s="8" t="s">
        <v>156</v>
      </c>
      <c r="D15" s="8" t="s">
        <v>157</v>
      </c>
    </row>
    <row r="16" spans="1:5" x14ac:dyDescent="0.2">
      <c r="A16" s="2" t="s">
        <v>23</v>
      </c>
      <c r="B16" s="7" t="s">
        <v>158</v>
      </c>
      <c r="C16" s="8" t="s">
        <v>159</v>
      </c>
      <c r="D16" s="8"/>
    </row>
    <row r="17" spans="1:4" x14ac:dyDescent="0.2">
      <c r="A17" s="2" t="s">
        <v>23</v>
      </c>
      <c r="B17" s="7" t="s">
        <v>160</v>
      </c>
      <c r="C17" s="8"/>
      <c r="D17" s="8"/>
    </row>
    <row r="18" spans="1:4" x14ac:dyDescent="0.2">
      <c r="A18" s="2" t="s">
        <v>23</v>
      </c>
      <c r="B18" s="7" t="s">
        <v>161</v>
      </c>
      <c r="C18" s="8" t="s">
        <v>162</v>
      </c>
      <c r="D18" s="8"/>
    </row>
    <row r="19" spans="1:4" x14ac:dyDescent="0.2">
      <c r="A19" s="2" t="s">
        <v>23</v>
      </c>
      <c r="B19" s="7" t="s">
        <v>163</v>
      </c>
      <c r="C19" s="8" t="s">
        <v>164</v>
      </c>
      <c r="D19" s="8" t="s">
        <v>165</v>
      </c>
    </row>
    <row r="20" spans="1:4" x14ac:dyDescent="0.2">
      <c r="A20" s="2" t="s">
        <v>23</v>
      </c>
      <c r="B20" s="7" t="s">
        <v>166</v>
      </c>
      <c r="C20" s="8" t="s">
        <v>167</v>
      </c>
      <c r="D20" s="8" t="s">
        <v>168</v>
      </c>
    </row>
    <row r="21" spans="1:4" x14ac:dyDescent="0.2">
      <c r="A21" s="2" t="s">
        <v>23</v>
      </c>
      <c r="B21" s="7" t="s">
        <v>19</v>
      </c>
      <c r="C21" s="8" t="s">
        <v>169</v>
      </c>
      <c r="D21" s="8"/>
    </row>
    <row r="22" spans="1:4" x14ac:dyDescent="0.2">
      <c r="A22" s="2" t="s">
        <v>23</v>
      </c>
      <c r="B22" s="7" t="s">
        <v>22</v>
      </c>
      <c r="C22" s="8" t="s">
        <v>170</v>
      </c>
      <c r="D22" s="8"/>
    </row>
    <row r="23" spans="1:4" x14ac:dyDescent="0.2">
      <c r="A23" s="2" t="s">
        <v>8</v>
      </c>
      <c r="B23" s="10" t="s">
        <v>7</v>
      </c>
      <c r="C23" s="8"/>
      <c r="D23" s="8"/>
    </row>
    <row r="24" spans="1:4" x14ac:dyDescent="0.2">
      <c r="A24" s="2" t="s">
        <v>8</v>
      </c>
      <c r="B24" s="10" t="s">
        <v>6</v>
      </c>
      <c r="C24" s="8"/>
      <c r="D24" s="8"/>
    </row>
    <row r="25" spans="1:4" x14ac:dyDescent="0.2">
      <c r="A25" s="2" t="s">
        <v>120</v>
      </c>
      <c r="B25" s="7" t="s">
        <v>79</v>
      </c>
      <c r="C25" s="8"/>
      <c r="D25" s="8"/>
    </row>
    <row r="26" spans="1:4" x14ac:dyDescent="0.2">
      <c r="A26" s="2" t="s">
        <v>120</v>
      </c>
      <c r="B26" s="7" t="s">
        <v>124</v>
      </c>
      <c r="C26" s="8"/>
      <c r="D26" s="8"/>
    </row>
    <row r="27" spans="1:4" x14ac:dyDescent="0.2">
      <c r="A27" s="2" t="s">
        <v>120</v>
      </c>
      <c r="B27" s="7" t="s">
        <v>80</v>
      </c>
      <c r="C27" s="8"/>
      <c r="D27" s="8"/>
    </row>
    <row r="28" spans="1:4" x14ac:dyDescent="0.2">
      <c r="A28" s="2" t="s">
        <v>120</v>
      </c>
      <c r="B28" s="7" t="s">
        <v>125</v>
      </c>
      <c r="C28" s="8"/>
      <c r="D28" s="8"/>
    </row>
    <row r="29" spans="1:4" x14ac:dyDescent="0.2">
      <c r="A29" s="2" t="s">
        <v>120</v>
      </c>
      <c r="B29" s="7" t="s">
        <v>26</v>
      </c>
      <c r="C29" s="8"/>
      <c r="D29" s="8"/>
    </row>
    <row r="30" spans="1:4" x14ac:dyDescent="0.2">
      <c r="A30" s="2" t="s">
        <v>120</v>
      </c>
      <c r="B30" s="7" t="s">
        <v>81</v>
      </c>
      <c r="C30" s="8"/>
      <c r="D30" s="8"/>
    </row>
    <row r="31" spans="1:4" x14ac:dyDescent="0.2">
      <c r="A31" s="2" t="s">
        <v>120</v>
      </c>
      <c r="B31" s="7" t="s">
        <v>82</v>
      </c>
      <c r="C31" s="8"/>
      <c r="D31" s="8"/>
    </row>
    <row r="32" spans="1:4" x14ac:dyDescent="0.2">
      <c r="A32" s="2" t="s">
        <v>120</v>
      </c>
      <c r="B32" s="7" t="s">
        <v>83</v>
      </c>
      <c r="C32" s="8"/>
      <c r="D32" s="8"/>
    </row>
    <row r="33" spans="1:4" x14ac:dyDescent="0.2">
      <c r="A33" s="2" t="s">
        <v>120</v>
      </c>
      <c r="B33" s="7" t="s">
        <v>126</v>
      </c>
      <c r="C33" s="8"/>
      <c r="D33" s="8"/>
    </row>
    <row r="34" spans="1:4" x14ac:dyDescent="0.2">
      <c r="A34" s="2" t="s">
        <v>120</v>
      </c>
      <c r="B34" s="7" t="s">
        <v>84</v>
      </c>
      <c r="C34" s="8"/>
      <c r="D34" s="8"/>
    </row>
    <row r="35" spans="1:4" x14ac:dyDescent="0.2">
      <c r="A35" s="2" t="s">
        <v>120</v>
      </c>
      <c r="B35" s="7" t="s">
        <v>85</v>
      </c>
      <c r="C35" s="8"/>
      <c r="D35" s="8"/>
    </row>
    <row r="36" spans="1:4" x14ac:dyDescent="0.2">
      <c r="A36" s="2" t="s">
        <v>120</v>
      </c>
      <c r="B36" s="7" t="s">
        <v>86</v>
      </c>
      <c r="C36" s="11"/>
      <c r="D36" s="11"/>
    </row>
    <row r="37" spans="1:4" x14ac:dyDescent="0.2">
      <c r="A37" s="2" t="s">
        <v>120</v>
      </c>
      <c r="B37" s="7" t="s">
        <v>87</v>
      </c>
      <c r="C37" s="11"/>
      <c r="D37" s="11"/>
    </row>
    <row r="38" spans="1:4" x14ac:dyDescent="0.2">
      <c r="A38" s="2" t="s">
        <v>120</v>
      </c>
      <c r="B38" s="7" t="s">
        <v>127</v>
      </c>
      <c r="C38" s="8"/>
      <c r="D38" s="8"/>
    </row>
    <row r="39" spans="1:4" x14ac:dyDescent="0.2">
      <c r="A39" s="2" t="s">
        <v>120</v>
      </c>
      <c r="B39" s="7" t="s">
        <v>88</v>
      </c>
      <c r="C39" s="8"/>
      <c r="D39" s="8"/>
    </row>
    <row r="40" spans="1:4" x14ac:dyDescent="0.2">
      <c r="A40" s="2" t="s">
        <v>120</v>
      </c>
      <c r="B40" s="7" t="s">
        <v>89</v>
      </c>
      <c r="C40" s="8"/>
      <c r="D40" s="8"/>
    </row>
    <row r="41" spans="1:4" x14ac:dyDescent="0.2">
      <c r="A41" s="2" t="s">
        <v>120</v>
      </c>
      <c r="B41" s="7" t="s">
        <v>1</v>
      </c>
      <c r="C41" s="8"/>
      <c r="D41" s="8"/>
    </row>
    <row r="42" spans="1:4" x14ac:dyDescent="0.2">
      <c r="A42" s="2" t="s">
        <v>120</v>
      </c>
      <c r="B42" s="7" t="s">
        <v>2</v>
      </c>
      <c r="C42" s="8"/>
      <c r="D42" s="8"/>
    </row>
    <row r="43" spans="1:4" x14ac:dyDescent="0.2">
      <c r="A43" s="2" t="s">
        <v>120</v>
      </c>
      <c r="B43" s="7" t="s">
        <v>90</v>
      </c>
      <c r="C43" s="8"/>
      <c r="D43" s="8"/>
    </row>
    <row r="44" spans="1:4" x14ac:dyDescent="0.2">
      <c r="A44" s="2" t="s">
        <v>120</v>
      </c>
      <c r="B44" s="7" t="s">
        <v>91</v>
      </c>
      <c r="C44" s="8"/>
      <c r="D44" s="8"/>
    </row>
    <row r="45" spans="1:4" x14ac:dyDescent="0.2">
      <c r="A45" s="2" t="s">
        <v>120</v>
      </c>
      <c r="B45" s="7" t="s">
        <v>128</v>
      </c>
      <c r="C45" s="8"/>
      <c r="D45" s="8"/>
    </row>
    <row r="46" spans="1:4" x14ac:dyDescent="0.2">
      <c r="A46" s="2" t="s">
        <v>120</v>
      </c>
      <c r="B46" s="7" t="s">
        <v>129</v>
      </c>
      <c r="C46" s="8"/>
      <c r="D46" s="8"/>
    </row>
    <row r="47" spans="1:4" x14ac:dyDescent="0.2">
      <c r="A47" s="2" t="s">
        <v>120</v>
      </c>
      <c r="B47" s="7" t="s">
        <v>92</v>
      </c>
      <c r="C47" s="8"/>
      <c r="D47" s="8"/>
    </row>
    <row r="48" spans="1:4" x14ac:dyDescent="0.2">
      <c r="A48" s="2" t="s">
        <v>120</v>
      </c>
      <c r="B48" s="7" t="s">
        <v>93</v>
      </c>
      <c r="C48" s="8"/>
      <c r="D48" s="8"/>
    </row>
    <row r="49" spans="1:4" x14ac:dyDescent="0.2">
      <c r="A49" s="2" t="s">
        <v>120</v>
      </c>
      <c r="B49" s="7" t="s">
        <v>130</v>
      </c>
      <c r="C49" s="8"/>
      <c r="D49" s="8"/>
    </row>
    <row r="50" spans="1:4" x14ac:dyDescent="0.2">
      <c r="A50" s="2" t="s">
        <v>120</v>
      </c>
      <c r="B50" s="7" t="s">
        <v>131</v>
      </c>
      <c r="C50" s="8"/>
      <c r="D50" s="8"/>
    </row>
    <row r="51" spans="1:4" x14ac:dyDescent="0.2">
      <c r="A51" s="2" t="s">
        <v>120</v>
      </c>
      <c r="B51" s="7" t="s">
        <v>94</v>
      </c>
      <c r="C51" s="11"/>
      <c r="D51" s="11"/>
    </row>
    <row r="52" spans="1:4" x14ac:dyDescent="0.2">
      <c r="A52" s="2" t="s">
        <v>120</v>
      </c>
      <c r="B52" s="7" t="s">
        <v>95</v>
      </c>
      <c r="C52" s="11"/>
      <c r="D52" s="11"/>
    </row>
    <row r="53" spans="1:4" x14ac:dyDescent="0.2">
      <c r="A53" s="2" t="s">
        <v>120</v>
      </c>
      <c r="B53" s="7" t="s">
        <v>96</v>
      </c>
      <c r="C53" s="11"/>
      <c r="D53" s="11"/>
    </row>
    <row r="54" spans="1:4" x14ac:dyDescent="0.2">
      <c r="A54" s="2" t="s">
        <v>120</v>
      </c>
      <c r="B54" s="7" t="s">
        <v>97</v>
      </c>
      <c r="C54" s="8"/>
      <c r="D54" s="8"/>
    </row>
    <row r="55" spans="1:4" x14ac:dyDescent="0.2">
      <c r="A55" s="2" t="s">
        <v>120</v>
      </c>
      <c r="B55" s="7" t="s">
        <v>98</v>
      </c>
      <c r="C55" s="8"/>
      <c r="D55" s="8"/>
    </row>
    <row r="56" spans="1:4" x14ac:dyDescent="0.2">
      <c r="A56" s="2" t="s">
        <v>120</v>
      </c>
      <c r="B56" s="7" t="s">
        <v>99</v>
      </c>
      <c r="C56" s="8"/>
      <c r="D56" s="8"/>
    </row>
    <row r="57" spans="1:4" x14ac:dyDescent="0.2">
      <c r="A57" s="2" t="s">
        <v>120</v>
      </c>
      <c r="B57" s="7" t="s">
        <v>100</v>
      </c>
      <c r="C57" s="8"/>
      <c r="D57" s="8"/>
    </row>
    <row r="58" spans="1:4" x14ac:dyDescent="0.2">
      <c r="A58" s="2" t="s">
        <v>120</v>
      </c>
      <c r="B58" s="7" t="s">
        <v>101</v>
      </c>
      <c r="C58" s="8"/>
      <c r="D58" s="8"/>
    </row>
    <row r="59" spans="1:4" x14ac:dyDescent="0.2">
      <c r="A59" s="2" t="s">
        <v>120</v>
      </c>
      <c r="B59" s="7" t="s">
        <v>102</v>
      </c>
      <c r="C59" s="8"/>
      <c r="D59" s="8"/>
    </row>
    <row r="60" spans="1:4" x14ac:dyDescent="0.2">
      <c r="A60" s="2" t="s">
        <v>120</v>
      </c>
      <c r="B60" s="7" t="s">
        <v>103</v>
      </c>
      <c r="C60" s="8"/>
      <c r="D60" s="8"/>
    </row>
    <row r="61" spans="1:4" x14ac:dyDescent="0.2">
      <c r="A61" s="2" t="s">
        <v>120</v>
      </c>
      <c r="B61" s="7" t="s">
        <v>104</v>
      </c>
      <c r="C61" s="8"/>
      <c r="D61" s="8"/>
    </row>
    <row r="62" spans="1:4" x14ac:dyDescent="0.2">
      <c r="A62" s="2" t="s">
        <v>120</v>
      </c>
      <c r="B62" s="7" t="s">
        <v>5</v>
      </c>
      <c r="C62" s="8"/>
      <c r="D62" s="8"/>
    </row>
    <row r="63" spans="1:4" x14ac:dyDescent="0.2">
      <c r="A63" s="2" t="s">
        <v>120</v>
      </c>
      <c r="B63" s="7" t="s">
        <v>132</v>
      </c>
      <c r="C63" s="8"/>
      <c r="D63" s="8"/>
    </row>
    <row r="64" spans="1:4" x14ac:dyDescent="0.2">
      <c r="A64" s="2" t="s">
        <v>120</v>
      </c>
      <c r="B64" s="7" t="s">
        <v>4</v>
      </c>
      <c r="C64" s="8"/>
      <c r="D64" s="8"/>
    </row>
    <row r="65" spans="1:4" x14ac:dyDescent="0.2">
      <c r="A65" s="2" t="s">
        <v>120</v>
      </c>
      <c r="B65" s="7" t="s">
        <v>105</v>
      </c>
      <c r="C65" s="8"/>
      <c r="D65" s="8"/>
    </row>
    <row r="66" spans="1:4" x14ac:dyDescent="0.2">
      <c r="A66" s="2" t="s">
        <v>120</v>
      </c>
      <c r="B66" s="7" t="s">
        <v>133</v>
      </c>
      <c r="C66" s="8"/>
      <c r="D66" s="8"/>
    </row>
    <row r="67" spans="1:4" x14ac:dyDescent="0.2">
      <c r="A67" s="2" t="s">
        <v>120</v>
      </c>
      <c r="B67" s="7" t="s">
        <v>134</v>
      </c>
      <c r="C67" s="8"/>
      <c r="D67" s="8"/>
    </row>
    <row r="68" spans="1:4" x14ac:dyDescent="0.2">
      <c r="A68" s="2" t="s">
        <v>120</v>
      </c>
      <c r="B68" s="7" t="s">
        <v>106</v>
      </c>
      <c r="C68" s="8"/>
      <c r="D68" s="8"/>
    </row>
    <row r="69" spans="1:4" x14ac:dyDescent="0.2">
      <c r="A69" s="2" t="s">
        <v>120</v>
      </c>
      <c r="B69" s="7" t="s">
        <v>107</v>
      </c>
      <c r="C69" s="8"/>
      <c r="D69" s="8"/>
    </row>
    <row r="70" spans="1:4" x14ac:dyDescent="0.2">
      <c r="A70" s="2" t="s">
        <v>120</v>
      </c>
      <c r="B70" s="7" t="s">
        <v>108</v>
      </c>
      <c r="C70" s="8"/>
      <c r="D70" s="8"/>
    </row>
    <row r="71" spans="1:4" x14ac:dyDescent="0.2">
      <c r="A71" s="2" t="s">
        <v>120</v>
      </c>
      <c r="B71" s="7" t="s">
        <v>109</v>
      </c>
      <c r="C71" s="8"/>
      <c r="D71" s="8"/>
    </row>
    <row r="72" spans="1:4" x14ac:dyDescent="0.2">
      <c r="A72" s="2" t="s">
        <v>120</v>
      </c>
      <c r="B72" s="7" t="s">
        <v>110</v>
      </c>
      <c r="C72" s="8"/>
      <c r="D72" s="8"/>
    </row>
    <row r="73" spans="1:4" x14ac:dyDescent="0.2">
      <c r="A73" s="2" t="s">
        <v>120</v>
      </c>
      <c r="B73" s="7" t="s">
        <v>111</v>
      </c>
      <c r="C73" s="8"/>
      <c r="D73" s="8"/>
    </row>
    <row r="74" spans="1:4" x14ac:dyDescent="0.2">
      <c r="A74" s="2" t="s">
        <v>120</v>
      </c>
      <c r="B74" s="7" t="s">
        <v>112</v>
      </c>
      <c r="C74" s="8"/>
      <c r="D74" s="8"/>
    </row>
    <row r="75" spans="1:4" x14ac:dyDescent="0.2">
      <c r="A75" s="2" t="s">
        <v>120</v>
      </c>
      <c r="B75" s="7" t="s">
        <v>135</v>
      </c>
      <c r="C75" s="8"/>
      <c r="D75" s="8"/>
    </row>
    <row r="76" spans="1:4" x14ac:dyDescent="0.2">
      <c r="A76" s="2" t="s">
        <v>120</v>
      </c>
      <c r="B76" s="7" t="s">
        <v>136</v>
      </c>
      <c r="C76" s="8"/>
      <c r="D76" s="8"/>
    </row>
    <row r="77" spans="1:4" x14ac:dyDescent="0.2">
      <c r="A77" s="2" t="s">
        <v>120</v>
      </c>
      <c r="B77" s="7" t="s">
        <v>113</v>
      </c>
      <c r="C77" s="8"/>
      <c r="D77" s="8"/>
    </row>
    <row r="78" spans="1:4" x14ac:dyDescent="0.2">
      <c r="A78" s="2" t="s">
        <v>120</v>
      </c>
      <c r="B78" s="7" t="s">
        <v>114</v>
      </c>
      <c r="C78" s="8"/>
      <c r="D78" s="8"/>
    </row>
    <row r="79" spans="1:4" x14ac:dyDescent="0.2">
      <c r="A79" s="2" t="s">
        <v>120</v>
      </c>
      <c r="B79" s="7" t="s">
        <v>115</v>
      </c>
      <c r="C79" s="8"/>
      <c r="D79" s="8"/>
    </row>
    <row r="80" spans="1:4" x14ac:dyDescent="0.2">
      <c r="A80" s="2" t="s">
        <v>120</v>
      </c>
      <c r="B80" s="7" t="s">
        <v>37</v>
      </c>
      <c r="C80" s="8"/>
      <c r="D80" s="8"/>
    </row>
    <row r="81" spans="1:4" x14ac:dyDescent="0.2">
      <c r="A81" s="2" t="s">
        <v>120</v>
      </c>
      <c r="B81" s="7" t="s">
        <v>116</v>
      </c>
      <c r="C81" s="8"/>
      <c r="D81" s="8"/>
    </row>
    <row r="82" spans="1:4" x14ac:dyDescent="0.2">
      <c r="A82" s="2" t="s">
        <v>120</v>
      </c>
      <c r="B82" s="7" t="s">
        <v>10</v>
      </c>
      <c r="C82" s="8"/>
      <c r="D82" s="8"/>
    </row>
    <row r="83" spans="1:4" x14ac:dyDescent="0.2">
      <c r="A83" s="2" t="s">
        <v>120</v>
      </c>
      <c r="B83" s="7" t="s">
        <v>117</v>
      </c>
      <c r="C83" s="8"/>
      <c r="D83" s="8"/>
    </row>
    <row r="84" spans="1:4" x14ac:dyDescent="0.2">
      <c r="A84" s="2" t="s">
        <v>120</v>
      </c>
      <c r="B84" s="7" t="s">
        <v>118</v>
      </c>
      <c r="C84" s="8"/>
      <c r="D84" s="8"/>
    </row>
    <row r="85" spans="1:4" x14ac:dyDescent="0.2">
      <c r="A85" s="2" t="s">
        <v>120</v>
      </c>
      <c r="B85" s="7" t="s">
        <v>119</v>
      </c>
      <c r="C85" s="8"/>
      <c r="D85" s="8"/>
    </row>
    <row r="86" spans="1:4" x14ac:dyDescent="0.2">
      <c r="A86" s="2" t="s">
        <v>44</v>
      </c>
      <c r="B86" s="7" t="s">
        <v>42</v>
      </c>
      <c r="C86" s="8"/>
      <c r="D86" s="8"/>
    </row>
    <row r="87" spans="1:4" x14ac:dyDescent="0.2">
      <c r="A87" s="2" t="s">
        <v>44</v>
      </c>
      <c r="B87" s="7" t="s">
        <v>41</v>
      </c>
      <c r="C87" s="8"/>
      <c r="D87" s="8"/>
    </row>
    <row r="88" spans="1:4" x14ac:dyDescent="0.2">
      <c r="A88" s="2" t="s">
        <v>44</v>
      </c>
      <c r="B88" s="7" t="s">
        <v>43</v>
      </c>
      <c r="C88" s="8"/>
      <c r="D88" s="8"/>
    </row>
    <row r="89" spans="1:4" x14ac:dyDescent="0.2">
      <c r="A89" s="2" t="s">
        <v>44</v>
      </c>
      <c r="B89" s="7" t="s">
        <v>39</v>
      </c>
      <c r="C89" s="8"/>
      <c r="D89" s="8"/>
    </row>
    <row r="90" spans="1:4" x14ac:dyDescent="0.2">
      <c r="A90" s="2" t="s">
        <v>44</v>
      </c>
      <c r="B90" s="7" t="s">
        <v>40</v>
      </c>
      <c r="C90" s="8"/>
      <c r="D90" s="8"/>
    </row>
    <row r="91" spans="1:4" x14ac:dyDescent="0.2">
      <c r="A91" s="2" t="s">
        <v>78</v>
      </c>
      <c r="B91" s="9" t="s">
        <v>74</v>
      </c>
      <c r="C91" s="8"/>
      <c r="D91" s="8"/>
    </row>
    <row r="92" spans="1:4" x14ac:dyDescent="0.2">
      <c r="A92" s="2" t="s">
        <v>78</v>
      </c>
      <c r="B92" s="9" t="s">
        <v>76</v>
      </c>
      <c r="C92" s="8"/>
      <c r="D92" s="8"/>
    </row>
    <row r="93" spans="1:4" x14ac:dyDescent="0.2">
      <c r="A93" s="2" t="s">
        <v>78</v>
      </c>
      <c r="B93" s="9" t="s">
        <v>75</v>
      </c>
      <c r="C93" s="8"/>
      <c r="D93" s="8"/>
    </row>
    <row r="94" spans="1:4" x14ac:dyDescent="0.2">
      <c r="A94" s="2" t="s">
        <v>78</v>
      </c>
      <c r="B94" s="9" t="s">
        <v>77</v>
      </c>
      <c r="C94" s="8"/>
      <c r="D94" s="8"/>
    </row>
    <row r="95" spans="1:4" x14ac:dyDescent="0.2">
      <c r="A95" s="2" t="s">
        <v>62</v>
      </c>
      <c r="B95" s="10" t="s">
        <v>58</v>
      </c>
      <c r="C95" s="8"/>
      <c r="D95" s="8"/>
    </row>
    <row r="96" spans="1:4" x14ac:dyDescent="0.2">
      <c r="A96" s="2" t="s">
        <v>62</v>
      </c>
      <c r="B96" s="10" t="s">
        <v>60</v>
      </c>
      <c r="C96" s="8"/>
      <c r="D96" s="8"/>
    </row>
    <row r="97" spans="1:4" x14ac:dyDescent="0.2">
      <c r="A97" s="2" t="s">
        <v>62</v>
      </c>
      <c r="B97" s="10" t="s">
        <v>56</v>
      </c>
      <c r="C97" s="8"/>
      <c r="D97" s="8"/>
    </row>
    <row r="98" spans="1:4" x14ac:dyDescent="0.2">
      <c r="A98" s="2" t="s">
        <v>62</v>
      </c>
      <c r="B98" s="7" t="s">
        <v>61</v>
      </c>
      <c r="C98" s="8"/>
      <c r="D98" s="8"/>
    </row>
    <row r="99" spans="1:4" x14ac:dyDescent="0.2">
      <c r="A99" s="2" t="s">
        <v>62</v>
      </c>
      <c r="B99" s="10" t="s">
        <v>55</v>
      </c>
      <c r="C99" s="8"/>
      <c r="D99" s="8"/>
    </row>
    <row r="100" spans="1:4" x14ac:dyDescent="0.2">
      <c r="A100" s="2" t="s">
        <v>62</v>
      </c>
      <c r="B100" s="10" t="s">
        <v>57</v>
      </c>
      <c r="C100" s="8"/>
      <c r="D100" s="8"/>
    </row>
    <row r="101" spans="1:4" x14ac:dyDescent="0.2">
      <c r="A101" s="2" t="s">
        <v>62</v>
      </c>
      <c r="B101" s="10" t="s">
        <v>59</v>
      </c>
      <c r="C101" s="8"/>
      <c r="D101" s="8"/>
    </row>
    <row r="102" spans="1:4" x14ac:dyDescent="0.2">
      <c r="A102" s="2" t="s">
        <v>25</v>
      </c>
      <c r="B102" s="7" t="s">
        <v>28</v>
      </c>
      <c r="C102" s="8"/>
      <c r="D102" s="8"/>
    </row>
    <row r="103" spans="1:4" x14ac:dyDescent="0.2">
      <c r="A103" s="2" t="s">
        <v>25</v>
      </c>
      <c r="B103" s="7" t="s">
        <v>24</v>
      </c>
      <c r="C103" s="8"/>
      <c r="D103" s="8"/>
    </row>
    <row r="104" spans="1:4" x14ac:dyDescent="0.2">
      <c r="A104" s="2" t="s">
        <v>25</v>
      </c>
      <c r="B104" s="7" t="s">
        <v>30</v>
      </c>
      <c r="C104" s="8"/>
      <c r="D104" s="8"/>
    </row>
    <row r="105" spans="1:4" x14ac:dyDescent="0.2">
      <c r="A105" s="2" t="s">
        <v>25</v>
      </c>
      <c r="B105" s="7" t="s">
        <v>29</v>
      </c>
      <c r="C105" s="8"/>
      <c r="D105" s="8"/>
    </row>
    <row r="106" spans="1:4" x14ac:dyDescent="0.2">
      <c r="A106" s="2" t="s">
        <v>73</v>
      </c>
      <c r="B106" s="7" t="s">
        <v>70</v>
      </c>
      <c r="C106" s="8"/>
      <c r="D106" s="8"/>
    </row>
    <row r="107" spans="1:4" x14ac:dyDescent="0.2">
      <c r="A107" s="2" t="s">
        <v>73</v>
      </c>
      <c r="B107" s="7" t="s">
        <v>71</v>
      </c>
      <c r="C107" s="8"/>
      <c r="D107" s="8"/>
    </row>
    <row r="108" spans="1:4" x14ac:dyDescent="0.2">
      <c r="A108" s="2" t="s">
        <v>73</v>
      </c>
      <c r="B108" s="7" t="s">
        <v>69</v>
      </c>
      <c r="C108" s="8"/>
      <c r="D108" s="8"/>
    </row>
    <row r="109" spans="1:4" x14ac:dyDescent="0.2">
      <c r="A109" s="2" t="s">
        <v>73</v>
      </c>
      <c r="B109" s="7" t="s">
        <v>72</v>
      </c>
      <c r="C109" s="8"/>
      <c r="D109" s="8"/>
    </row>
    <row r="110" spans="1:4" x14ac:dyDescent="0.2">
      <c r="A110" s="2" t="s">
        <v>68</v>
      </c>
      <c r="B110" s="7" t="s">
        <v>65</v>
      </c>
      <c r="C110" s="8"/>
      <c r="D110" s="8"/>
    </row>
    <row r="111" spans="1:4" x14ac:dyDescent="0.2">
      <c r="A111" s="2" t="s">
        <v>68</v>
      </c>
      <c r="B111" s="7" t="s">
        <v>63</v>
      </c>
      <c r="C111" s="8"/>
      <c r="D111" s="8"/>
    </row>
    <row r="112" spans="1:4" x14ac:dyDescent="0.2">
      <c r="A112" s="2" t="s">
        <v>68</v>
      </c>
      <c r="B112" s="7" t="s">
        <v>66</v>
      </c>
      <c r="C112" s="8"/>
      <c r="D112" s="8"/>
    </row>
    <row r="113" spans="1:4" x14ac:dyDescent="0.2">
      <c r="A113" s="2" t="s">
        <v>68</v>
      </c>
      <c r="B113" s="7" t="s">
        <v>64</v>
      </c>
      <c r="C113" s="8"/>
      <c r="D113" s="8"/>
    </row>
    <row r="114" spans="1:4" x14ac:dyDescent="0.2">
      <c r="A114" s="2" t="s">
        <v>68</v>
      </c>
      <c r="B114" s="7" t="s">
        <v>67</v>
      </c>
      <c r="C114" s="8"/>
      <c r="D114" s="8"/>
    </row>
    <row r="115" spans="1:4" x14ac:dyDescent="0.2">
      <c r="A115" s="2" t="s">
        <v>38</v>
      </c>
      <c r="B115" s="9" t="s">
        <v>32</v>
      </c>
      <c r="C115" s="8"/>
      <c r="D115" s="8"/>
    </row>
    <row r="116" spans="1:4" x14ac:dyDescent="0.2">
      <c r="A116" s="2" t="s">
        <v>38</v>
      </c>
      <c r="B116" s="9" t="s">
        <v>35</v>
      </c>
      <c r="C116" s="11"/>
      <c r="D116" s="11"/>
    </row>
    <row r="117" spans="1:4" x14ac:dyDescent="0.2">
      <c r="A117" s="2" t="s">
        <v>38</v>
      </c>
      <c r="B117" s="9" t="s">
        <v>36</v>
      </c>
      <c r="C117" s="8"/>
      <c r="D117" s="8"/>
    </row>
    <row r="118" spans="1:4" x14ac:dyDescent="0.2">
      <c r="A118" s="2" t="s">
        <v>38</v>
      </c>
      <c r="B118" s="9" t="s">
        <v>33</v>
      </c>
      <c r="C118" s="8"/>
      <c r="D118" s="8"/>
    </row>
    <row r="119" spans="1:4" x14ac:dyDescent="0.2">
      <c r="A119" s="2" t="s">
        <v>38</v>
      </c>
      <c r="B119" s="9" t="s">
        <v>34</v>
      </c>
      <c r="C119" s="8"/>
      <c r="D119" s="8"/>
    </row>
    <row r="120" spans="1:4" x14ac:dyDescent="0.2">
      <c r="A120" s="2" t="s">
        <v>13</v>
      </c>
      <c r="B120" s="7" t="s">
        <v>11</v>
      </c>
      <c r="C120" s="8"/>
      <c r="D120" s="8"/>
    </row>
    <row r="121" spans="1:4" x14ac:dyDescent="0.2">
      <c r="A121" s="2" t="s">
        <v>13</v>
      </c>
      <c r="B121" s="7" t="s">
        <v>27</v>
      </c>
      <c r="C121" s="11"/>
      <c r="D121" s="11"/>
    </row>
    <row r="122" spans="1:4" x14ac:dyDescent="0.2">
      <c r="A122" s="2" t="s">
        <v>13</v>
      </c>
      <c r="B122" s="7" t="s">
        <v>12</v>
      </c>
      <c r="C122" s="8"/>
      <c r="D122" s="8"/>
    </row>
    <row r="123" spans="1:4" x14ac:dyDescent="0.2">
      <c r="A123" s="2" t="s">
        <v>13</v>
      </c>
      <c r="B123" s="7" t="s">
        <v>9</v>
      </c>
      <c r="C123" s="8"/>
      <c r="D123" s="8"/>
    </row>
    <row r="124" spans="1:4" x14ac:dyDescent="0.2">
      <c r="A124" s="2" t="s">
        <v>17</v>
      </c>
      <c r="B124" s="7" t="s">
        <v>14</v>
      </c>
      <c r="C124" s="8"/>
      <c r="D124" s="8"/>
    </row>
    <row r="125" spans="1:4" x14ac:dyDescent="0.2">
      <c r="A125" s="2" t="s">
        <v>17</v>
      </c>
      <c r="B125" s="7" t="s">
        <v>16</v>
      </c>
      <c r="C125" s="8"/>
      <c r="D125" s="8"/>
    </row>
    <row r="126" spans="1:4" x14ac:dyDescent="0.2">
      <c r="A126" s="2" t="s">
        <v>17</v>
      </c>
      <c r="B126" s="7" t="s">
        <v>15</v>
      </c>
      <c r="C126" s="8"/>
      <c r="D126" s="8"/>
    </row>
    <row r="127" spans="1:4" x14ac:dyDescent="0.2">
      <c r="A127" s="5" t="s">
        <v>17</v>
      </c>
      <c r="B127" s="8" t="s">
        <v>138</v>
      </c>
      <c r="C127" s="7" t="s">
        <v>137</v>
      </c>
      <c r="D127" s="7" t="s">
        <v>139</v>
      </c>
    </row>
    <row r="128" spans="1:4" x14ac:dyDescent="0.2">
      <c r="A128" s="5" t="s">
        <v>17</v>
      </c>
      <c r="B128" s="7" t="s">
        <v>142</v>
      </c>
      <c r="C128" s="8" t="s">
        <v>143</v>
      </c>
      <c r="D128" s="8"/>
    </row>
    <row r="129" spans="1:4" x14ac:dyDescent="0.2">
      <c r="A129" s="5" t="s">
        <v>17</v>
      </c>
      <c r="B129" s="7" t="s">
        <v>144</v>
      </c>
      <c r="C129" s="8"/>
      <c r="D129" s="8"/>
    </row>
    <row r="130" spans="1:4" x14ac:dyDescent="0.2">
      <c r="A130" s="5" t="s">
        <v>17</v>
      </c>
      <c r="B130" s="7" t="s">
        <v>145</v>
      </c>
      <c r="C130" s="8" t="s">
        <v>146</v>
      </c>
      <c r="D130" s="8"/>
    </row>
    <row r="131" spans="1:4" x14ac:dyDescent="0.2">
      <c r="A131" s="5" t="s">
        <v>17</v>
      </c>
      <c r="B131" s="7" t="s">
        <v>147</v>
      </c>
      <c r="C131" s="7" t="s">
        <v>148</v>
      </c>
      <c r="D131" s="8"/>
    </row>
    <row r="132" spans="1:4" x14ac:dyDescent="0.2">
      <c r="A132" s="5" t="s">
        <v>17</v>
      </c>
      <c r="B132" s="7" t="s">
        <v>149</v>
      </c>
      <c r="C132" s="7" t="s">
        <v>150</v>
      </c>
      <c r="D132" s="8"/>
    </row>
  </sheetData>
  <autoFilter ref="A1:E132" xr:uid="{00000000-0009-0000-0000-000000000000}"/>
  <conditionalFormatting sqref="B2:B117">
    <cfRule type="duplicateValues" dxfId="0" priority="15"/>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C22" sqref="C22"/>
    </sheetView>
  </sheetViews>
  <sheetFormatPr baseColWidth="10" defaultColWidth="8.83203125" defaultRowHeight="15" x14ac:dyDescent="0.2"/>
  <cols>
    <col min="2" max="2" width="18.83203125" bestFit="1" customWidth="1"/>
  </cols>
  <sheetData>
    <row r="1" spans="1:2" x14ac:dyDescent="0.2">
      <c r="B1" s="12" t="s">
        <v>175</v>
      </c>
    </row>
    <row r="2" spans="1:2" x14ac:dyDescent="0.2">
      <c r="A2">
        <v>1</v>
      </c>
      <c r="B2" s="13" t="s">
        <v>54</v>
      </c>
    </row>
    <row r="3" spans="1:2" x14ac:dyDescent="0.2">
      <c r="A3">
        <v>2</v>
      </c>
      <c r="B3" s="13" t="s">
        <v>48</v>
      </c>
    </row>
    <row r="4" spans="1:2" x14ac:dyDescent="0.2">
      <c r="A4">
        <v>3</v>
      </c>
      <c r="B4" s="13" t="s">
        <v>0</v>
      </c>
    </row>
    <row r="5" spans="1:2" x14ac:dyDescent="0.2">
      <c r="A5">
        <v>4</v>
      </c>
      <c r="B5" s="13" t="s">
        <v>123</v>
      </c>
    </row>
    <row r="6" spans="1:2" x14ac:dyDescent="0.2">
      <c r="A6">
        <v>5</v>
      </c>
      <c r="B6" s="13" t="s">
        <v>23</v>
      </c>
    </row>
    <row r="7" spans="1:2" x14ac:dyDescent="0.2">
      <c r="A7">
        <v>6</v>
      </c>
      <c r="B7" s="13" t="s">
        <v>8</v>
      </c>
    </row>
    <row r="8" spans="1:2" x14ac:dyDescent="0.2">
      <c r="A8">
        <v>7</v>
      </c>
      <c r="B8" s="13" t="s">
        <v>120</v>
      </c>
    </row>
    <row r="9" spans="1:2" x14ac:dyDescent="0.2">
      <c r="A9">
        <v>8</v>
      </c>
      <c r="B9" s="13" t="s">
        <v>44</v>
      </c>
    </row>
    <row r="10" spans="1:2" x14ac:dyDescent="0.2">
      <c r="A10">
        <v>9</v>
      </c>
      <c r="B10" s="13" t="s">
        <v>78</v>
      </c>
    </row>
    <row r="11" spans="1:2" x14ac:dyDescent="0.2">
      <c r="A11">
        <v>10</v>
      </c>
      <c r="B11" s="13" t="s">
        <v>62</v>
      </c>
    </row>
    <row r="12" spans="1:2" x14ac:dyDescent="0.2">
      <c r="A12">
        <v>11</v>
      </c>
      <c r="B12" s="13" t="s">
        <v>25</v>
      </c>
    </row>
    <row r="13" spans="1:2" x14ac:dyDescent="0.2">
      <c r="A13">
        <v>12</v>
      </c>
      <c r="B13" s="13" t="s">
        <v>73</v>
      </c>
    </row>
    <row r="14" spans="1:2" x14ac:dyDescent="0.2">
      <c r="A14">
        <v>13</v>
      </c>
      <c r="B14" s="13" t="s">
        <v>68</v>
      </c>
    </row>
    <row r="15" spans="1:2" x14ac:dyDescent="0.2">
      <c r="A15">
        <v>14</v>
      </c>
      <c r="B15" s="13" t="s">
        <v>38</v>
      </c>
    </row>
    <row r="16" spans="1:2" x14ac:dyDescent="0.2">
      <c r="A16">
        <v>15</v>
      </c>
      <c r="B16" s="13" t="s">
        <v>13</v>
      </c>
    </row>
    <row r="17" spans="1:2" x14ac:dyDescent="0.2">
      <c r="A17">
        <v>16</v>
      </c>
      <c r="B17" s="13" t="s">
        <v>17</v>
      </c>
    </row>
    <row r="18" spans="1:2" x14ac:dyDescent="0.2">
      <c r="B18" s="13"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83"/>
  <sheetViews>
    <sheetView showGridLines="0" tabSelected="1" zoomScale="110" zoomScaleNormal="110" workbookViewId="0">
      <selection activeCell="AC2" sqref="AC2"/>
    </sheetView>
  </sheetViews>
  <sheetFormatPr baseColWidth="10" defaultColWidth="8.83203125" defaultRowHeight="15" x14ac:dyDescent="0.2"/>
  <cols>
    <col min="1" max="1" width="4" bestFit="1" customWidth="1"/>
    <col min="2" max="2" width="18" customWidth="1"/>
    <col min="3" max="3" width="32" bestFit="1" customWidth="1"/>
    <col min="4" max="18" width="5.6640625" customWidth="1"/>
    <col min="19" max="19" width="30.6640625" customWidth="1"/>
    <col min="20" max="20" width="17.6640625" customWidth="1"/>
  </cols>
  <sheetData>
    <row r="1" spans="1:27" ht="286" thickBot="1" x14ac:dyDescent="0.25">
      <c r="A1" s="14"/>
      <c r="B1" s="16" t="s">
        <v>201</v>
      </c>
      <c r="C1" s="25" t="s">
        <v>171</v>
      </c>
      <c r="D1" s="54" t="s">
        <v>172</v>
      </c>
      <c r="E1" s="54"/>
      <c r="F1" s="54"/>
      <c r="G1" s="54"/>
      <c r="H1" s="54"/>
      <c r="I1" s="54"/>
      <c r="J1" s="54"/>
      <c r="K1" s="54"/>
      <c r="L1" s="54"/>
      <c r="M1" s="54"/>
      <c r="N1" s="54"/>
      <c r="O1" s="54"/>
      <c r="P1" s="54"/>
      <c r="Q1" s="54"/>
      <c r="R1" s="54"/>
      <c r="S1" s="26" t="s">
        <v>173</v>
      </c>
      <c r="T1" s="24" t="s">
        <v>174</v>
      </c>
      <c r="U1" s="39" t="s">
        <v>230</v>
      </c>
      <c r="V1" s="40" t="s">
        <v>231</v>
      </c>
      <c r="W1" s="40" t="s">
        <v>232</v>
      </c>
      <c r="X1" s="40" t="s">
        <v>233</v>
      </c>
      <c r="Y1" s="39" t="s">
        <v>234</v>
      </c>
      <c r="Z1" s="39" t="s">
        <v>235</v>
      </c>
      <c r="AA1" s="41" t="s">
        <v>236</v>
      </c>
    </row>
    <row r="2" spans="1:27" ht="16" thickBot="1" x14ac:dyDescent="0.25">
      <c r="A2" s="17"/>
      <c r="B2" s="18" t="s">
        <v>239</v>
      </c>
      <c r="C2" s="27" t="s">
        <v>177</v>
      </c>
      <c r="D2" s="108">
        <v>84</v>
      </c>
      <c r="E2" s="109">
        <v>92</v>
      </c>
      <c r="F2" s="110" t="s">
        <v>179</v>
      </c>
      <c r="G2" s="111" t="s">
        <v>180</v>
      </c>
      <c r="H2" s="112" t="s">
        <v>181</v>
      </c>
      <c r="I2" s="113" t="s">
        <v>182</v>
      </c>
      <c r="J2" s="114" t="s">
        <v>183</v>
      </c>
      <c r="K2" s="115" t="s">
        <v>184</v>
      </c>
      <c r="L2" s="116" t="s">
        <v>185</v>
      </c>
      <c r="M2" s="117" t="s">
        <v>186</v>
      </c>
      <c r="N2" s="118" t="s">
        <v>187</v>
      </c>
      <c r="O2" s="110" t="s">
        <v>188</v>
      </c>
      <c r="P2" s="119" t="s">
        <v>189</v>
      </c>
      <c r="Q2" s="120" t="s">
        <v>237</v>
      </c>
      <c r="R2" s="121" t="s">
        <v>238</v>
      </c>
      <c r="S2" s="18"/>
      <c r="T2" s="19" t="s">
        <v>178</v>
      </c>
      <c r="U2" s="42"/>
      <c r="V2" s="43"/>
      <c r="W2" s="43"/>
      <c r="X2" s="43"/>
      <c r="Y2" s="44"/>
      <c r="Z2" s="44"/>
      <c r="AA2" s="45"/>
    </row>
    <row r="3" spans="1:27" ht="16" x14ac:dyDescent="0.2">
      <c r="A3" s="15">
        <v>1</v>
      </c>
      <c r="B3" s="20"/>
      <c r="C3" s="28" t="s">
        <v>193</v>
      </c>
      <c r="D3" s="77">
        <v>3</v>
      </c>
      <c r="E3" s="76">
        <v>16</v>
      </c>
      <c r="F3" s="78"/>
      <c r="G3" s="79"/>
      <c r="H3" s="80"/>
      <c r="I3" s="81"/>
      <c r="J3" s="82"/>
      <c r="K3" s="83">
        <v>5</v>
      </c>
      <c r="L3" s="84"/>
      <c r="M3" s="85">
        <v>8</v>
      </c>
      <c r="N3" s="86"/>
      <c r="O3" s="78">
        <v>11</v>
      </c>
      <c r="P3" s="87">
        <v>13</v>
      </c>
      <c r="Q3" s="88"/>
      <c r="R3" s="89">
        <v>18</v>
      </c>
      <c r="S3" s="22"/>
      <c r="T3" s="23"/>
      <c r="U3" s="46">
        <f t="shared" ref="U3:U6" si="0">SUM(D3:R3)</f>
        <v>74</v>
      </c>
      <c r="V3" s="47">
        <f t="shared" ref="V3:V6" si="1">COUNTIF(D3:R3, "&gt;0")</f>
        <v>7</v>
      </c>
      <c r="W3" s="48">
        <f t="shared" ref="W3:W6" si="2">LN(15/V3)</f>
        <v>0.76214005204689672</v>
      </c>
      <c r="X3" s="48">
        <f t="shared" ref="X3:X6" si="3">U3*W3</f>
        <v>56.398363851470357</v>
      </c>
      <c r="Y3" s="49"/>
      <c r="Z3" s="47">
        <f t="shared" ref="Z3:Z6" si="4">MAX(D3:R3)</f>
        <v>18</v>
      </c>
      <c r="AA3" s="50">
        <f t="shared" ref="AA3:AA6" si="5">IFERROR(Z3/U3,"")</f>
        <v>0.24324324324324326</v>
      </c>
    </row>
    <row r="4" spans="1:27" ht="16" x14ac:dyDescent="0.2">
      <c r="A4" s="15">
        <f>A3+1</f>
        <v>2</v>
      </c>
      <c r="B4" s="20"/>
      <c r="C4" s="28" t="s">
        <v>191</v>
      </c>
      <c r="D4" s="77">
        <v>6</v>
      </c>
      <c r="E4" s="76">
        <v>17</v>
      </c>
      <c r="F4" s="78">
        <v>6</v>
      </c>
      <c r="G4" s="79"/>
      <c r="H4" s="80"/>
      <c r="I4" s="81">
        <v>21</v>
      </c>
      <c r="J4" s="82">
        <v>3</v>
      </c>
      <c r="K4" s="83"/>
      <c r="L4" s="84">
        <v>6</v>
      </c>
      <c r="M4" s="85">
        <v>6</v>
      </c>
      <c r="N4" s="86">
        <v>3</v>
      </c>
      <c r="O4" s="78"/>
      <c r="P4" s="87"/>
      <c r="Q4" s="88">
        <v>5</v>
      </c>
      <c r="R4" s="89"/>
      <c r="S4" s="22"/>
      <c r="T4" s="23"/>
      <c r="U4" s="46">
        <f t="shared" si="0"/>
        <v>73</v>
      </c>
      <c r="V4" s="47">
        <f t="shared" si="1"/>
        <v>9</v>
      </c>
      <c r="W4" s="48">
        <f t="shared" si="2"/>
        <v>0.51082562376599072</v>
      </c>
      <c r="X4" s="48">
        <f t="shared" si="3"/>
        <v>37.290270534917326</v>
      </c>
      <c r="Y4" s="49"/>
      <c r="Z4" s="47">
        <f t="shared" si="4"/>
        <v>21</v>
      </c>
      <c r="AA4" s="50">
        <f t="shared" si="5"/>
        <v>0.28767123287671231</v>
      </c>
    </row>
    <row r="5" spans="1:27" ht="16" x14ac:dyDescent="0.2">
      <c r="A5" s="15">
        <f t="shared" ref="A5:A68" si="6">A4+1</f>
        <v>3</v>
      </c>
      <c r="B5" s="20"/>
      <c r="C5" s="28" t="s">
        <v>194</v>
      </c>
      <c r="D5" s="77">
        <v>2</v>
      </c>
      <c r="E5" s="76"/>
      <c r="F5" s="78"/>
      <c r="G5" s="79">
        <v>1</v>
      </c>
      <c r="H5" s="80"/>
      <c r="I5" s="81">
        <v>5</v>
      </c>
      <c r="J5" s="82"/>
      <c r="K5" s="83"/>
      <c r="L5" s="84"/>
      <c r="M5" s="85"/>
      <c r="N5" s="86"/>
      <c r="O5" s="78"/>
      <c r="P5" s="87"/>
      <c r="Q5" s="88">
        <v>3</v>
      </c>
      <c r="R5" s="89"/>
      <c r="S5" s="22"/>
      <c r="T5" s="23"/>
      <c r="U5" s="46">
        <f t="shared" si="0"/>
        <v>11</v>
      </c>
      <c r="V5" s="47">
        <f t="shared" si="1"/>
        <v>4</v>
      </c>
      <c r="W5" s="48">
        <f t="shared" si="2"/>
        <v>1.3217558399823195</v>
      </c>
      <c r="X5" s="48">
        <f t="shared" si="3"/>
        <v>14.539314239805515</v>
      </c>
      <c r="Y5" s="49"/>
      <c r="Z5" s="47">
        <f t="shared" si="4"/>
        <v>5</v>
      </c>
      <c r="AA5" s="50">
        <f t="shared" si="5"/>
        <v>0.45454545454545453</v>
      </c>
    </row>
    <row r="6" spans="1:27" ht="16" x14ac:dyDescent="0.2">
      <c r="A6" s="15">
        <f t="shared" si="6"/>
        <v>4</v>
      </c>
      <c r="B6" s="20"/>
      <c r="C6" s="28" t="s">
        <v>192</v>
      </c>
      <c r="D6" s="77">
        <v>5</v>
      </c>
      <c r="E6" s="76"/>
      <c r="F6" s="78">
        <v>9</v>
      </c>
      <c r="G6" s="79">
        <v>10</v>
      </c>
      <c r="H6" s="80">
        <v>14</v>
      </c>
      <c r="I6" s="81">
        <v>8</v>
      </c>
      <c r="J6" s="82">
        <v>4</v>
      </c>
      <c r="K6" s="83">
        <v>5</v>
      </c>
      <c r="L6" s="84">
        <v>2</v>
      </c>
      <c r="M6" s="85"/>
      <c r="N6" s="86">
        <v>3</v>
      </c>
      <c r="O6" s="78"/>
      <c r="P6" s="87">
        <v>6</v>
      </c>
      <c r="Q6" s="88">
        <v>9</v>
      </c>
      <c r="R6" s="89">
        <v>16</v>
      </c>
      <c r="S6" s="22"/>
      <c r="T6" s="23"/>
      <c r="U6" s="46">
        <f t="shared" si="0"/>
        <v>91</v>
      </c>
      <c r="V6" s="47">
        <f t="shared" si="1"/>
        <v>12</v>
      </c>
      <c r="W6" s="48">
        <f t="shared" si="2"/>
        <v>0.22314355131420976</v>
      </c>
      <c r="X6" s="48">
        <f t="shared" si="3"/>
        <v>20.306063169593088</v>
      </c>
      <c r="Y6" s="49"/>
      <c r="Z6" s="47">
        <f t="shared" si="4"/>
        <v>16</v>
      </c>
      <c r="AA6" s="50">
        <f t="shared" si="5"/>
        <v>0.17582417582417584</v>
      </c>
    </row>
    <row r="7" spans="1:27" ht="16" x14ac:dyDescent="0.2">
      <c r="A7" s="15">
        <f t="shared" si="6"/>
        <v>5</v>
      </c>
      <c r="B7" s="20"/>
      <c r="C7" s="29" t="s">
        <v>195</v>
      </c>
      <c r="D7" s="77">
        <v>1</v>
      </c>
      <c r="E7" s="76">
        <v>12</v>
      </c>
      <c r="F7" s="78">
        <v>4</v>
      </c>
      <c r="G7" s="79"/>
      <c r="H7" s="80"/>
      <c r="I7" s="81"/>
      <c r="J7" s="82"/>
      <c r="K7" s="83">
        <v>3</v>
      </c>
      <c r="L7" s="84"/>
      <c r="M7" s="85">
        <v>2</v>
      </c>
      <c r="N7" s="86"/>
      <c r="O7" s="78"/>
      <c r="P7" s="87">
        <v>7</v>
      </c>
      <c r="Q7" s="88"/>
      <c r="R7" s="89"/>
      <c r="S7" s="22"/>
      <c r="T7" s="23"/>
      <c r="U7" s="46">
        <f t="shared" ref="U7:U17" si="7">SUM(D7:R7)</f>
        <v>29</v>
      </c>
      <c r="V7" s="47">
        <f t="shared" ref="V7:V17" si="8">COUNTIF(D7:R7, "&gt;0")</f>
        <v>6</v>
      </c>
      <c r="W7" s="48">
        <f t="shared" ref="W7:W17" si="9">LN(15/V7)</f>
        <v>0.91629073187415511</v>
      </c>
      <c r="X7" s="48">
        <f t="shared" ref="X7:X17" si="10">U7*W7</f>
        <v>26.572431224350499</v>
      </c>
      <c r="Y7" s="49"/>
      <c r="Z7" s="47">
        <f t="shared" ref="Z7:Z17" si="11">MAX(D7:R7)</f>
        <v>12</v>
      </c>
      <c r="AA7" s="50">
        <f t="shared" ref="AA7:AA17" si="12">IFERROR(Z7/U7,"")</f>
        <v>0.41379310344827586</v>
      </c>
    </row>
    <row r="8" spans="1:27" ht="16" x14ac:dyDescent="0.2">
      <c r="A8" s="15">
        <f t="shared" si="6"/>
        <v>6</v>
      </c>
      <c r="B8" s="20"/>
      <c r="C8" s="29" t="s">
        <v>190</v>
      </c>
      <c r="D8" s="77">
        <v>13</v>
      </c>
      <c r="E8" s="76"/>
      <c r="F8" s="78"/>
      <c r="G8" s="79"/>
      <c r="H8" s="80"/>
      <c r="I8" s="81"/>
      <c r="J8" s="82"/>
      <c r="K8" s="83">
        <v>2</v>
      </c>
      <c r="L8" s="84">
        <v>5</v>
      </c>
      <c r="M8" s="85"/>
      <c r="N8" s="86"/>
      <c r="O8" s="78"/>
      <c r="P8" s="87">
        <v>5</v>
      </c>
      <c r="Q8" s="88">
        <v>7</v>
      </c>
      <c r="R8" s="89"/>
      <c r="S8" s="22"/>
      <c r="T8" s="23"/>
      <c r="U8" s="46">
        <f t="shared" si="7"/>
        <v>32</v>
      </c>
      <c r="V8" s="47">
        <f t="shared" si="8"/>
        <v>5</v>
      </c>
      <c r="W8" s="48">
        <f t="shared" si="9"/>
        <v>1.0986122886681098</v>
      </c>
      <c r="X8" s="48">
        <f t="shared" si="10"/>
        <v>35.155593237379513</v>
      </c>
      <c r="Y8" s="49"/>
      <c r="Z8" s="47">
        <f t="shared" si="11"/>
        <v>13</v>
      </c>
      <c r="AA8" s="50">
        <f t="shared" si="12"/>
        <v>0.40625</v>
      </c>
    </row>
    <row r="9" spans="1:27" ht="16" x14ac:dyDescent="0.2">
      <c r="A9" s="15">
        <f t="shared" si="6"/>
        <v>7</v>
      </c>
      <c r="B9" s="20"/>
      <c r="C9" s="30" t="s">
        <v>196</v>
      </c>
      <c r="D9" s="77"/>
      <c r="E9" s="76">
        <v>4</v>
      </c>
      <c r="F9" s="78">
        <v>1</v>
      </c>
      <c r="G9" s="79"/>
      <c r="H9" s="80"/>
      <c r="I9" s="81"/>
      <c r="J9" s="82"/>
      <c r="K9" s="83"/>
      <c r="L9" s="84"/>
      <c r="M9" s="85">
        <v>2</v>
      </c>
      <c r="N9" s="86"/>
      <c r="O9" s="78"/>
      <c r="P9" s="87">
        <v>4</v>
      </c>
      <c r="Q9" s="88"/>
      <c r="R9" s="89"/>
      <c r="S9" s="22"/>
      <c r="T9" s="23"/>
      <c r="U9" s="46">
        <f t="shared" si="7"/>
        <v>11</v>
      </c>
      <c r="V9" s="47">
        <f t="shared" si="8"/>
        <v>4</v>
      </c>
      <c r="W9" s="48">
        <f t="shared" si="9"/>
        <v>1.3217558399823195</v>
      </c>
      <c r="X9" s="48">
        <f t="shared" si="10"/>
        <v>14.539314239805515</v>
      </c>
      <c r="Y9" s="49"/>
      <c r="Z9" s="47">
        <f t="shared" si="11"/>
        <v>4</v>
      </c>
      <c r="AA9" s="50">
        <f t="shared" si="12"/>
        <v>0.36363636363636365</v>
      </c>
    </row>
    <row r="10" spans="1:27" ht="16" x14ac:dyDescent="0.2">
      <c r="A10" s="15">
        <f t="shared" si="6"/>
        <v>8</v>
      </c>
      <c r="B10" s="20"/>
      <c r="C10" s="31" t="s">
        <v>197</v>
      </c>
      <c r="D10" s="77">
        <v>1</v>
      </c>
      <c r="E10" s="76">
        <v>4</v>
      </c>
      <c r="F10" s="78"/>
      <c r="G10" s="79"/>
      <c r="H10" s="80"/>
      <c r="I10" s="81"/>
      <c r="J10" s="82"/>
      <c r="K10" s="83"/>
      <c r="L10" s="84"/>
      <c r="M10" s="85"/>
      <c r="N10" s="86"/>
      <c r="O10" s="78"/>
      <c r="P10" s="87"/>
      <c r="Q10" s="88"/>
      <c r="R10" s="89"/>
      <c r="S10" s="22"/>
      <c r="T10" s="23"/>
      <c r="U10" s="46">
        <f t="shared" si="7"/>
        <v>5</v>
      </c>
      <c r="V10" s="47">
        <f t="shared" si="8"/>
        <v>2</v>
      </c>
      <c r="W10" s="48">
        <f t="shared" si="9"/>
        <v>2.0149030205422647</v>
      </c>
      <c r="X10" s="48">
        <f t="shared" si="10"/>
        <v>10.074515102711324</v>
      </c>
      <c r="Y10" s="49"/>
      <c r="Z10" s="47">
        <f t="shared" si="11"/>
        <v>4</v>
      </c>
      <c r="AA10" s="50">
        <f t="shared" si="12"/>
        <v>0.8</v>
      </c>
    </row>
    <row r="11" spans="1:27" ht="16" x14ac:dyDescent="0.2">
      <c r="A11" s="15">
        <f t="shared" si="6"/>
        <v>9</v>
      </c>
      <c r="B11" s="20"/>
      <c r="C11" s="32" t="s">
        <v>198</v>
      </c>
      <c r="D11" s="77"/>
      <c r="E11" s="76">
        <v>4</v>
      </c>
      <c r="F11" s="78">
        <v>1</v>
      </c>
      <c r="G11" s="79"/>
      <c r="H11" s="80"/>
      <c r="I11" s="81"/>
      <c r="J11" s="82"/>
      <c r="K11" s="83"/>
      <c r="L11" s="84"/>
      <c r="M11" s="85"/>
      <c r="N11" s="86"/>
      <c r="O11" s="78"/>
      <c r="P11" s="87">
        <v>1</v>
      </c>
      <c r="Q11" s="88"/>
      <c r="R11" s="89"/>
      <c r="S11" s="22"/>
      <c r="T11" s="23"/>
      <c r="U11" s="46">
        <f t="shared" si="7"/>
        <v>6</v>
      </c>
      <c r="V11" s="47">
        <f t="shared" si="8"/>
        <v>3</v>
      </c>
      <c r="W11" s="48">
        <f t="shared" si="9"/>
        <v>1.6094379124341003</v>
      </c>
      <c r="X11" s="48">
        <f t="shared" si="10"/>
        <v>9.6566274746046012</v>
      </c>
      <c r="Y11" s="49"/>
      <c r="Z11" s="47">
        <f t="shared" si="11"/>
        <v>4</v>
      </c>
      <c r="AA11" s="50">
        <f t="shared" si="12"/>
        <v>0.66666666666666663</v>
      </c>
    </row>
    <row r="12" spans="1:27" ht="16" x14ac:dyDescent="0.2">
      <c r="A12" s="15">
        <f t="shared" si="6"/>
        <v>10</v>
      </c>
      <c r="B12" s="20"/>
      <c r="C12" s="32" t="s">
        <v>199</v>
      </c>
      <c r="D12" s="77"/>
      <c r="E12" s="76">
        <v>5</v>
      </c>
      <c r="F12" s="78">
        <v>1</v>
      </c>
      <c r="G12" s="79"/>
      <c r="H12" s="80"/>
      <c r="I12" s="81"/>
      <c r="J12" s="82"/>
      <c r="K12" s="83">
        <v>3</v>
      </c>
      <c r="L12" s="84"/>
      <c r="M12" s="85"/>
      <c r="N12" s="86"/>
      <c r="O12" s="78"/>
      <c r="P12" s="87">
        <v>1</v>
      </c>
      <c r="Q12" s="88"/>
      <c r="R12" s="89"/>
      <c r="S12" s="22"/>
      <c r="T12" s="23"/>
      <c r="U12" s="46">
        <f t="shared" si="7"/>
        <v>10</v>
      </c>
      <c r="V12" s="47">
        <f t="shared" si="8"/>
        <v>4</v>
      </c>
      <c r="W12" s="48">
        <f t="shared" si="9"/>
        <v>1.3217558399823195</v>
      </c>
      <c r="X12" s="48">
        <f t="shared" si="10"/>
        <v>13.217558399823195</v>
      </c>
      <c r="Y12" s="49"/>
      <c r="Z12" s="47">
        <f t="shared" si="11"/>
        <v>5</v>
      </c>
      <c r="AA12" s="50">
        <f t="shared" si="12"/>
        <v>0.5</v>
      </c>
    </row>
    <row r="13" spans="1:27" ht="16" x14ac:dyDescent="0.2">
      <c r="A13" s="15">
        <f t="shared" si="6"/>
        <v>11</v>
      </c>
      <c r="B13" s="20"/>
      <c r="C13" s="32" t="s">
        <v>200</v>
      </c>
      <c r="D13" s="77"/>
      <c r="E13" s="76">
        <v>3</v>
      </c>
      <c r="F13" s="78">
        <v>2</v>
      </c>
      <c r="G13" s="79"/>
      <c r="H13" s="80"/>
      <c r="I13" s="81"/>
      <c r="J13" s="82"/>
      <c r="K13" s="83"/>
      <c r="L13" s="84"/>
      <c r="M13" s="85"/>
      <c r="N13" s="86"/>
      <c r="O13" s="78"/>
      <c r="P13" s="87"/>
      <c r="Q13" s="88"/>
      <c r="R13" s="89"/>
      <c r="S13" s="22"/>
      <c r="T13" s="23"/>
      <c r="U13" s="46">
        <f t="shared" si="7"/>
        <v>5</v>
      </c>
      <c r="V13" s="47">
        <f t="shared" si="8"/>
        <v>2</v>
      </c>
      <c r="W13" s="48">
        <f t="shared" si="9"/>
        <v>2.0149030205422647</v>
      </c>
      <c r="X13" s="48">
        <f t="shared" si="10"/>
        <v>10.074515102711324</v>
      </c>
      <c r="Y13" s="49"/>
      <c r="Z13" s="47">
        <f t="shared" si="11"/>
        <v>3</v>
      </c>
      <c r="AA13" s="50">
        <f t="shared" si="12"/>
        <v>0.6</v>
      </c>
    </row>
    <row r="14" spans="1:27" ht="16" x14ac:dyDescent="0.2">
      <c r="A14" s="15">
        <f t="shared" si="6"/>
        <v>12</v>
      </c>
      <c r="B14" s="20"/>
      <c r="C14" s="33" t="s">
        <v>202</v>
      </c>
      <c r="D14" s="77"/>
      <c r="E14" s="76"/>
      <c r="F14" s="78">
        <v>2</v>
      </c>
      <c r="G14" s="79">
        <v>1</v>
      </c>
      <c r="H14" s="80"/>
      <c r="I14" s="81"/>
      <c r="J14" s="82"/>
      <c r="K14" s="83"/>
      <c r="L14" s="84"/>
      <c r="M14" s="85"/>
      <c r="N14" s="86"/>
      <c r="O14" s="78"/>
      <c r="P14" s="87"/>
      <c r="Q14" s="88"/>
      <c r="R14" s="89"/>
      <c r="S14" s="22"/>
      <c r="T14" s="23"/>
      <c r="U14" s="46">
        <f t="shared" si="7"/>
        <v>3</v>
      </c>
      <c r="V14" s="47">
        <f t="shared" si="8"/>
        <v>2</v>
      </c>
      <c r="W14" s="48">
        <f t="shared" si="9"/>
        <v>2.0149030205422647</v>
      </c>
      <c r="X14" s="48">
        <f t="shared" si="10"/>
        <v>6.0447090616267936</v>
      </c>
      <c r="Y14" s="49"/>
      <c r="Z14" s="47">
        <f t="shared" si="11"/>
        <v>2</v>
      </c>
      <c r="AA14" s="50">
        <f t="shared" si="12"/>
        <v>0.66666666666666663</v>
      </c>
    </row>
    <row r="15" spans="1:27" ht="16" x14ac:dyDescent="0.2">
      <c r="A15" s="15">
        <f t="shared" si="6"/>
        <v>13</v>
      </c>
      <c r="B15" s="20"/>
      <c r="C15" s="33" t="s">
        <v>203</v>
      </c>
      <c r="D15" s="77"/>
      <c r="E15" s="76"/>
      <c r="F15" s="78">
        <v>2</v>
      </c>
      <c r="G15" s="79">
        <v>1</v>
      </c>
      <c r="H15" s="80"/>
      <c r="I15" s="81"/>
      <c r="J15" s="82"/>
      <c r="K15" s="83"/>
      <c r="L15" s="84"/>
      <c r="M15" s="85"/>
      <c r="N15" s="86"/>
      <c r="O15" s="78"/>
      <c r="P15" s="87"/>
      <c r="Q15" s="88"/>
      <c r="R15" s="89"/>
      <c r="S15" s="22"/>
      <c r="T15" s="23"/>
      <c r="U15" s="46">
        <f t="shared" si="7"/>
        <v>3</v>
      </c>
      <c r="V15" s="47">
        <f t="shared" si="8"/>
        <v>2</v>
      </c>
      <c r="W15" s="48">
        <f t="shared" si="9"/>
        <v>2.0149030205422647</v>
      </c>
      <c r="X15" s="48">
        <f t="shared" si="10"/>
        <v>6.0447090616267936</v>
      </c>
      <c r="Y15" s="49"/>
      <c r="Z15" s="47">
        <f t="shared" si="11"/>
        <v>2</v>
      </c>
      <c r="AA15" s="50">
        <f t="shared" si="12"/>
        <v>0.66666666666666663</v>
      </c>
    </row>
    <row r="16" spans="1:27" ht="16" x14ac:dyDescent="0.2">
      <c r="A16" s="15">
        <f t="shared" si="6"/>
        <v>14</v>
      </c>
      <c r="B16" s="20"/>
      <c r="C16" s="33" t="s">
        <v>283</v>
      </c>
      <c r="D16" s="77"/>
      <c r="E16" s="76"/>
      <c r="F16" s="78">
        <v>1</v>
      </c>
      <c r="G16" s="79">
        <v>2</v>
      </c>
      <c r="H16" s="80"/>
      <c r="I16" s="81">
        <v>1</v>
      </c>
      <c r="J16" s="82"/>
      <c r="K16" s="83"/>
      <c r="L16" s="84"/>
      <c r="M16" s="85"/>
      <c r="N16" s="86"/>
      <c r="O16" s="78"/>
      <c r="P16" s="87"/>
      <c r="Q16" s="88"/>
      <c r="R16" s="89"/>
      <c r="S16" s="22"/>
      <c r="T16" s="23"/>
      <c r="U16" s="46">
        <f t="shared" si="7"/>
        <v>4</v>
      </c>
      <c r="V16" s="47">
        <f t="shared" si="8"/>
        <v>3</v>
      </c>
      <c r="W16" s="48">
        <f t="shared" si="9"/>
        <v>1.6094379124341003</v>
      </c>
      <c r="X16" s="48">
        <f t="shared" si="10"/>
        <v>6.4377516497364011</v>
      </c>
      <c r="Y16" s="49"/>
      <c r="Z16" s="47">
        <f t="shared" si="11"/>
        <v>2</v>
      </c>
      <c r="AA16" s="50">
        <f t="shared" si="12"/>
        <v>0.5</v>
      </c>
    </row>
    <row r="17" spans="1:27" ht="16" x14ac:dyDescent="0.2">
      <c r="A17" s="15">
        <f t="shared" si="6"/>
        <v>15</v>
      </c>
      <c r="B17" s="20"/>
      <c r="C17" s="33" t="s">
        <v>204</v>
      </c>
      <c r="D17" s="77"/>
      <c r="E17" s="76"/>
      <c r="F17" s="78">
        <v>2</v>
      </c>
      <c r="G17" s="79">
        <v>2</v>
      </c>
      <c r="H17" s="80"/>
      <c r="I17" s="81">
        <v>3</v>
      </c>
      <c r="J17" s="82"/>
      <c r="K17" s="83">
        <v>4</v>
      </c>
      <c r="L17" s="84"/>
      <c r="M17" s="85"/>
      <c r="N17" s="86"/>
      <c r="O17" s="78"/>
      <c r="P17" s="87"/>
      <c r="Q17" s="88">
        <v>5</v>
      </c>
      <c r="R17" s="89"/>
      <c r="S17" s="22"/>
      <c r="T17" s="23"/>
      <c r="U17" s="46">
        <f t="shared" si="7"/>
        <v>16</v>
      </c>
      <c r="V17" s="47">
        <f t="shared" si="8"/>
        <v>5</v>
      </c>
      <c r="W17" s="48">
        <f t="shared" si="9"/>
        <v>1.0986122886681098</v>
      </c>
      <c r="X17" s="48">
        <f t="shared" si="10"/>
        <v>17.577796618689757</v>
      </c>
      <c r="Y17" s="49"/>
      <c r="Z17" s="47">
        <f t="shared" si="11"/>
        <v>5</v>
      </c>
      <c r="AA17" s="50">
        <f t="shared" si="12"/>
        <v>0.3125</v>
      </c>
    </row>
    <row r="18" spans="1:27" ht="16" x14ac:dyDescent="0.2">
      <c r="A18" s="15">
        <f t="shared" si="6"/>
        <v>16</v>
      </c>
      <c r="B18" s="20"/>
      <c r="C18" s="34" t="s">
        <v>117</v>
      </c>
      <c r="D18" s="77"/>
      <c r="E18" s="76"/>
      <c r="F18" s="78"/>
      <c r="G18" s="79">
        <v>2</v>
      </c>
      <c r="H18" s="80"/>
      <c r="I18" s="81"/>
      <c r="J18" s="82">
        <v>3</v>
      </c>
      <c r="K18" s="83"/>
      <c r="L18" s="84"/>
      <c r="M18" s="85"/>
      <c r="N18" s="86"/>
      <c r="O18" s="78"/>
      <c r="P18" s="87"/>
      <c r="Q18" s="88"/>
      <c r="R18" s="89"/>
      <c r="S18" s="22"/>
      <c r="T18" s="23"/>
      <c r="U18" s="46">
        <f t="shared" ref="U18:U28" si="13">SUM(D18:R18)</f>
        <v>5</v>
      </c>
      <c r="V18" s="47">
        <f t="shared" ref="V18:V28" si="14">COUNTIF(D18:R18, "&gt;0")</f>
        <v>2</v>
      </c>
      <c r="W18" s="48">
        <f t="shared" ref="W18:W28" si="15">LN(15/V18)</f>
        <v>2.0149030205422647</v>
      </c>
      <c r="X18" s="48">
        <f t="shared" ref="X18:X28" si="16">U18*W18</f>
        <v>10.074515102711324</v>
      </c>
      <c r="Y18" s="49"/>
      <c r="Z18" s="47">
        <f t="shared" ref="Z18:Z28" si="17">MAX(D18:R18)</f>
        <v>3</v>
      </c>
      <c r="AA18" s="50">
        <f t="shared" ref="AA18:AA28" si="18">IFERROR(Z18/U18,"")</f>
        <v>0.6</v>
      </c>
    </row>
    <row r="19" spans="1:27" ht="16" x14ac:dyDescent="0.2">
      <c r="A19" s="15">
        <f t="shared" si="6"/>
        <v>17</v>
      </c>
      <c r="B19" s="20"/>
      <c r="C19" s="34" t="s">
        <v>212</v>
      </c>
      <c r="D19" s="77"/>
      <c r="E19" s="76"/>
      <c r="F19" s="78"/>
      <c r="G19" s="79">
        <v>1</v>
      </c>
      <c r="H19" s="80"/>
      <c r="I19" s="81">
        <v>2</v>
      </c>
      <c r="J19" s="82"/>
      <c r="K19" s="83"/>
      <c r="L19" s="84"/>
      <c r="M19" s="85"/>
      <c r="N19" s="86"/>
      <c r="O19" s="78"/>
      <c r="P19" s="87"/>
      <c r="Q19" s="88"/>
      <c r="R19" s="89"/>
      <c r="S19" s="22"/>
      <c r="T19" s="23"/>
      <c r="U19" s="46">
        <f t="shared" si="13"/>
        <v>3</v>
      </c>
      <c r="V19" s="47">
        <f t="shared" si="14"/>
        <v>2</v>
      </c>
      <c r="W19" s="48">
        <f t="shared" si="15"/>
        <v>2.0149030205422647</v>
      </c>
      <c r="X19" s="48">
        <f t="shared" si="16"/>
        <v>6.0447090616267936</v>
      </c>
      <c r="Y19" s="49"/>
      <c r="Z19" s="47">
        <f t="shared" si="17"/>
        <v>2</v>
      </c>
      <c r="AA19" s="50">
        <f t="shared" si="18"/>
        <v>0.66666666666666663</v>
      </c>
    </row>
    <row r="20" spans="1:27" ht="16" x14ac:dyDescent="0.2">
      <c r="A20" s="15">
        <f t="shared" si="6"/>
        <v>18</v>
      </c>
      <c r="B20" s="20"/>
      <c r="C20" s="34" t="s">
        <v>205</v>
      </c>
      <c r="D20" s="77"/>
      <c r="E20" s="76"/>
      <c r="F20" s="78"/>
      <c r="G20" s="79">
        <v>2</v>
      </c>
      <c r="H20" s="80">
        <v>1</v>
      </c>
      <c r="I20" s="81"/>
      <c r="J20" s="82"/>
      <c r="K20" s="83"/>
      <c r="L20" s="84"/>
      <c r="M20" s="85"/>
      <c r="N20" s="86"/>
      <c r="O20" s="78"/>
      <c r="P20" s="87"/>
      <c r="Q20" s="88">
        <v>1</v>
      </c>
      <c r="R20" s="89"/>
      <c r="S20" s="22"/>
      <c r="T20" s="23"/>
      <c r="U20" s="46">
        <f t="shared" si="13"/>
        <v>4</v>
      </c>
      <c r="V20" s="47">
        <f t="shared" si="14"/>
        <v>3</v>
      </c>
      <c r="W20" s="48">
        <f t="shared" si="15"/>
        <v>1.6094379124341003</v>
      </c>
      <c r="X20" s="48">
        <f t="shared" si="16"/>
        <v>6.4377516497364011</v>
      </c>
      <c r="Y20" s="49"/>
      <c r="Z20" s="47">
        <f t="shared" si="17"/>
        <v>2</v>
      </c>
      <c r="AA20" s="50">
        <f t="shared" si="18"/>
        <v>0.5</v>
      </c>
    </row>
    <row r="21" spans="1:27" ht="16" x14ac:dyDescent="0.2">
      <c r="A21" s="15">
        <f t="shared" si="6"/>
        <v>19</v>
      </c>
      <c r="B21" s="20"/>
      <c r="C21" s="34" t="s">
        <v>211</v>
      </c>
      <c r="D21" s="77"/>
      <c r="E21" s="76"/>
      <c r="F21" s="78"/>
      <c r="G21" s="79">
        <v>6</v>
      </c>
      <c r="H21" s="80">
        <v>1</v>
      </c>
      <c r="I21" s="81"/>
      <c r="J21" s="82">
        <v>3</v>
      </c>
      <c r="K21" s="83"/>
      <c r="L21" s="84"/>
      <c r="M21" s="85"/>
      <c r="N21" s="86">
        <v>4</v>
      </c>
      <c r="O21" s="78"/>
      <c r="P21" s="87"/>
      <c r="Q21" s="88">
        <v>1</v>
      </c>
      <c r="R21" s="89"/>
      <c r="S21" s="22"/>
      <c r="T21" s="23"/>
      <c r="U21" s="46">
        <f>SUM(D21:R21)</f>
        <v>15</v>
      </c>
      <c r="V21" s="47">
        <f>COUNTIF(D21:R21, "&gt;0")</f>
        <v>5</v>
      </c>
      <c r="W21" s="48">
        <f>LN(15/V21)</f>
        <v>1.0986122886681098</v>
      </c>
      <c r="X21" s="48">
        <f>U21*W21</f>
        <v>16.479184330021646</v>
      </c>
      <c r="Y21" s="49"/>
      <c r="Z21" s="47">
        <f>MAX(D21:R21)</f>
        <v>6</v>
      </c>
      <c r="AA21" s="50">
        <f>IFERROR(Z21/U21,"")</f>
        <v>0.4</v>
      </c>
    </row>
    <row r="22" spans="1:27" ht="16" x14ac:dyDescent="0.2">
      <c r="A22" s="15">
        <f t="shared" si="6"/>
        <v>20</v>
      </c>
      <c r="B22" s="20"/>
      <c r="C22" s="37" t="s">
        <v>224</v>
      </c>
      <c r="D22" s="77"/>
      <c r="E22" s="76"/>
      <c r="F22" s="78"/>
      <c r="G22" s="79"/>
      <c r="H22" s="80"/>
      <c r="I22" s="81"/>
      <c r="J22" s="82">
        <v>4</v>
      </c>
      <c r="K22" s="83"/>
      <c r="L22" s="84"/>
      <c r="M22" s="85"/>
      <c r="N22" s="86"/>
      <c r="O22" s="78"/>
      <c r="P22" s="87"/>
      <c r="Q22" s="88">
        <v>1</v>
      </c>
      <c r="R22" s="89"/>
      <c r="S22" s="22"/>
      <c r="T22" s="23"/>
      <c r="U22" s="46">
        <f>SUM(D22:R22)</f>
        <v>5</v>
      </c>
      <c r="V22" s="47">
        <f>COUNTIF(D22:R22, "&gt;0")</f>
        <v>2</v>
      </c>
      <c r="W22" s="48">
        <f>LN(15/V22)</f>
        <v>2.0149030205422647</v>
      </c>
      <c r="X22" s="48">
        <f>U22*W22</f>
        <v>10.074515102711324</v>
      </c>
      <c r="Y22" s="49"/>
      <c r="Z22" s="47">
        <f>MAX(D22:R22)</f>
        <v>4</v>
      </c>
      <c r="AA22" s="50">
        <f>IFERROR(Z22/U22,"")</f>
        <v>0.8</v>
      </c>
    </row>
    <row r="23" spans="1:27" ht="16" x14ac:dyDescent="0.2">
      <c r="A23" s="15">
        <f t="shared" si="6"/>
        <v>21</v>
      </c>
      <c r="B23" s="20"/>
      <c r="C23" s="34" t="s">
        <v>206</v>
      </c>
      <c r="D23" s="77"/>
      <c r="E23" s="76"/>
      <c r="F23" s="78"/>
      <c r="G23" s="79">
        <v>3</v>
      </c>
      <c r="H23" s="80">
        <v>1</v>
      </c>
      <c r="I23" s="81"/>
      <c r="J23" s="82">
        <v>2</v>
      </c>
      <c r="K23" s="83"/>
      <c r="L23" s="84"/>
      <c r="M23" s="85"/>
      <c r="N23" s="86">
        <v>13</v>
      </c>
      <c r="O23" s="78"/>
      <c r="P23" s="87"/>
      <c r="Q23" s="88"/>
      <c r="R23" s="89"/>
      <c r="S23" s="22"/>
      <c r="T23" s="23"/>
      <c r="U23" s="46">
        <f t="shared" si="13"/>
        <v>19</v>
      </c>
      <c r="V23" s="47">
        <f t="shared" si="14"/>
        <v>4</v>
      </c>
      <c r="W23" s="48">
        <f t="shared" si="15"/>
        <v>1.3217558399823195</v>
      </c>
      <c r="X23" s="48">
        <f t="shared" si="16"/>
        <v>25.113360959664071</v>
      </c>
      <c r="Y23" s="49"/>
      <c r="Z23" s="47">
        <f t="shared" si="17"/>
        <v>13</v>
      </c>
      <c r="AA23" s="50">
        <f t="shared" si="18"/>
        <v>0.68421052631578949</v>
      </c>
    </row>
    <row r="24" spans="1:27" ht="16" x14ac:dyDescent="0.2">
      <c r="A24" s="15">
        <f t="shared" si="6"/>
        <v>22</v>
      </c>
      <c r="B24" s="20"/>
      <c r="C24" s="34" t="s">
        <v>207</v>
      </c>
      <c r="D24" s="77"/>
      <c r="E24" s="76"/>
      <c r="F24" s="78"/>
      <c r="G24" s="79">
        <v>1</v>
      </c>
      <c r="H24" s="80"/>
      <c r="I24" s="81"/>
      <c r="J24" s="82">
        <v>4</v>
      </c>
      <c r="K24" s="83"/>
      <c r="L24" s="84"/>
      <c r="M24" s="85"/>
      <c r="N24" s="86"/>
      <c r="O24" s="78"/>
      <c r="P24" s="87"/>
      <c r="Q24" s="88"/>
      <c r="R24" s="89"/>
      <c r="S24" s="22"/>
      <c r="T24" s="23"/>
      <c r="U24" s="46">
        <f t="shared" si="13"/>
        <v>5</v>
      </c>
      <c r="V24" s="47">
        <f t="shared" si="14"/>
        <v>2</v>
      </c>
      <c r="W24" s="48">
        <f t="shared" si="15"/>
        <v>2.0149030205422647</v>
      </c>
      <c r="X24" s="48">
        <f t="shared" si="16"/>
        <v>10.074515102711324</v>
      </c>
      <c r="Y24" s="49"/>
      <c r="Z24" s="47">
        <f t="shared" si="17"/>
        <v>4</v>
      </c>
      <c r="AA24" s="50">
        <f t="shared" si="18"/>
        <v>0.8</v>
      </c>
    </row>
    <row r="25" spans="1:27" ht="16" x14ac:dyDescent="0.2">
      <c r="A25" s="15">
        <f t="shared" si="6"/>
        <v>23</v>
      </c>
      <c r="B25" s="20"/>
      <c r="C25" s="34" t="s">
        <v>208</v>
      </c>
      <c r="D25" s="77"/>
      <c r="E25" s="76"/>
      <c r="F25" s="78"/>
      <c r="G25" s="79">
        <v>1</v>
      </c>
      <c r="H25" s="80"/>
      <c r="I25" s="81"/>
      <c r="J25" s="82">
        <v>2</v>
      </c>
      <c r="K25" s="83"/>
      <c r="L25" s="84"/>
      <c r="M25" s="85"/>
      <c r="N25" s="86"/>
      <c r="O25" s="78"/>
      <c r="P25" s="87"/>
      <c r="Q25" s="88"/>
      <c r="R25" s="89"/>
      <c r="S25" s="22"/>
      <c r="T25" s="23"/>
      <c r="U25" s="46">
        <f t="shared" si="13"/>
        <v>3</v>
      </c>
      <c r="V25" s="47">
        <f t="shared" si="14"/>
        <v>2</v>
      </c>
      <c r="W25" s="48">
        <f t="shared" si="15"/>
        <v>2.0149030205422647</v>
      </c>
      <c r="X25" s="48">
        <f t="shared" si="16"/>
        <v>6.0447090616267936</v>
      </c>
      <c r="Y25" s="49"/>
      <c r="Z25" s="47">
        <f t="shared" si="17"/>
        <v>2</v>
      </c>
      <c r="AA25" s="50">
        <f t="shared" si="18"/>
        <v>0.66666666666666663</v>
      </c>
    </row>
    <row r="26" spans="1:27" ht="16" x14ac:dyDescent="0.2">
      <c r="A26" s="15">
        <f t="shared" si="6"/>
        <v>24</v>
      </c>
      <c r="B26" s="20"/>
      <c r="C26" s="34" t="s">
        <v>209</v>
      </c>
      <c r="D26" s="77"/>
      <c r="E26" s="76"/>
      <c r="F26" s="78"/>
      <c r="G26" s="79">
        <v>2</v>
      </c>
      <c r="H26" s="80"/>
      <c r="I26" s="81"/>
      <c r="J26" s="82">
        <v>3</v>
      </c>
      <c r="K26" s="83"/>
      <c r="L26" s="84"/>
      <c r="M26" s="85"/>
      <c r="N26" s="86">
        <v>7</v>
      </c>
      <c r="O26" s="78"/>
      <c r="P26" s="87"/>
      <c r="Q26" s="88"/>
      <c r="R26" s="89"/>
      <c r="S26" s="22"/>
      <c r="T26" s="23"/>
      <c r="U26" s="46">
        <f t="shared" si="13"/>
        <v>12</v>
      </c>
      <c r="V26" s="47">
        <f t="shared" si="14"/>
        <v>3</v>
      </c>
      <c r="W26" s="48">
        <f t="shared" si="15"/>
        <v>1.6094379124341003</v>
      </c>
      <c r="X26" s="48">
        <f t="shared" si="16"/>
        <v>19.313254949209202</v>
      </c>
      <c r="Y26" s="49"/>
      <c r="Z26" s="47">
        <f t="shared" si="17"/>
        <v>7</v>
      </c>
      <c r="AA26" s="50">
        <f t="shared" si="18"/>
        <v>0.58333333333333337</v>
      </c>
    </row>
    <row r="27" spans="1:27" ht="16" x14ac:dyDescent="0.2">
      <c r="A27" s="15">
        <f t="shared" si="6"/>
        <v>25</v>
      </c>
      <c r="B27" s="20"/>
      <c r="C27" s="34" t="s">
        <v>210</v>
      </c>
      <c r="D27" s="77"/>
      <c r="E27" s="76"/>
      <c r="F27" s="78"/>
      <c r="G27" s="79">
        <v>1</v>
      </c>
      <c r="H27" s="80">
        <v>1</v>
      </c>
      <c r="I27" s="81"/>
      <c r="J27" s="82"/>
      <c r="K27" s="83"/>
      <c r="L27" s="84"/>
      <c r="M27" s="85"/>
      <c r="N27" s="86"/>
      <c r="O27" s="78"/>
      <c r="P27" s="87"/>
      <c r="Q27" s="88"/>
      <c r="R27" s="89"/>
      <c r="S27" s="22"/>
      <c r="T27" s="23"/>
      <c r="U27" s="46">
        <f t="shared" si="13"/>
        <v>2</v>
      </c>
      <c r="V27" s="47">
        <f t="shared" si="14"/>
        <v>2</v>
      </c>
      <c r="W27" s="48">
        <f t="shared" si="15"/>
        <v>2.0149030205422647</v>
      </c>
      <c r="X27" s="48">
        <f t="shared" si="16"/>
        <v>4.0298060410845293</v>
      </c>
      <c r="Y27" s="49"/>
      <c r="Z27" s="47">
        <f t="shared" si="17"/>
        <v>1</v>
      </c>
      <c r="AA27" s="50">
        <f t="shared" si="18"/>
        <v>0.5</v>
      </c>
    </row>
    <row r="28" spans="1:27" ht="16" x14ac:dyDescent="0.2">
      <c r="A28" s="15">
        <f t="shared" si="6"/>
        <v>26</v>
      </c>
      <c r="B28" s="20"/>
      <c r="C28" s="34" t="s">
        <v>213</v>
      </c>
      <c r="D28" s="77"/>
      <c r="E28" s="76"/>
      <c r="F28" s="78"/>
      <c r="G28" s="79">
        <v>1</v>
      </c>
      <c r="H28" s="80">
        <v>16</v>
      </c>
      <c r="I28" s="81"/>
      <c r="J28" s="82"/>
      <c r="K28" s="83"/>
      <c r="L28" s="84"/>
      <c r="M28" s="85"/>
      <c r="N28" s="86"/>
      <c r="O28" s="78"/>
      <c r="P28" s="87"/>
      <c r="Q28" s="88">
        <v>3</v>
      </c>
      <c r="R28" s="89"/>
      <c r="S28" s="22"/>
      <c r="T28" s="23"/>
      <c r="U28" s="46">
        <f t="shared" si="13"/>
        <v>20</v>
      </c>
      <c r="V28" s="47">
        <f t="shared" si="14"/>
        <v>3</v>
      </c>
      <c r="W28" s="48">
        <f t="shared" si="15"/>
        <v>1.6094379124341003</v>
      </c>
      <c r="X28" s="48">
        <f t="shared" si="16"/>
        <v>32.188758248682007</v>
      </c>
      <c r="Y28" s="49"/>
      <c r="Z28" s="47">
        <f t="shared" si="17"/>
        <v>16</v>
      </c>
      <c r="AA28" s="50">
        <f t="shared" si="18"/>
        <v>0.8</v>
      </c>
    </row>
    <row r="29" spans="1:27" ht="16" x14ac:dyDescent="0.2">
      <c r="A29" s="15">
        <f t="shared" si="6"/>
        <v>27</v>
      </c>
      <c r="B29" s="20"/>
      <c r="C29" s="35" t="s">
        <v>214</v>
      </c>
      <c r="D29" s="77"/>
      <c r="E29" s="76"/>
      <c r="F29" s="78"/>
      <c r="G29" s="79"/>
      <c r="H29" s="80">
        <v>3</v>
      </c>
      <c r="I29" s="81"/>
      <c r="J29" s="82"/>
      <c r="K29" s="83"/>
      <c r="L29" s="84"/>
      <c r="M29" s="85"/>
      <c r="N29" s="86"/>
      <c r="O29" s="78"/>
      <c r="P29" s="87"/>
      <c r="Q29" s="88"/>
      <c r="R29" s="89"/>
      <c r="S29" s="22"/>
      <c r="T29" s="23"/>
      <c r="U29" s="46">
        <f t="shared" ref="U29:U42" si="19">SUM(D29:R29)</f>
        <v>3</v>
      </c>
      <c r="V29" s="47">
        <f t="shared" ref="V29:V42" si="20">COUNTIF(D29:R29, "&gt;0")</f>
        <v>1</v>
      </c>
      <c r="W29" s="48">
        <f t="shared" ref="W29:W42" si="21">LN(15/V29)</f>
        <v>2.7080502011022101</v>
      </c>
      <c r="X29" s="48">
        <f t="shared" ref="X29:X42" si="22">U29*W29</f>
        <v>8.1241506033066297</v>
      </c>
      <c r="Y29" s="49"/>
      <c r="Z29" s="47">
        <f t="shared" ref="Z29:Z42" si="23">MAX(D29:R29)</f>
        <v>3</v>
      </c>
      <c r="AA29" s="50">
        <f t="shared" ref="AA29:AA42" si="24">IFERROR(Z29/U29,"")</f>
        <v>1</v>
      </c>
    </row>
    <row r="30" spans="1:27" ht="16" x14ac:dyDescent="0.2">
      <c r="A30" s="15">
        <f t="shared" si="6"/>
        <v>28</v>
      </c>
      <c r="B30" s="20"/>
      <c r="C30" s="35" t="s">
        <v>220</v>
      </c>
      <c r="D30" s="77"/>
      <c r="E30" s="76"/>
      <c r="F30" s="78"/>
      <c r="G30" s="79"/>
      <c r="H30" s="80">
        <v>3</v>
      </c>
      <c r="I30" s="81"/>
      <c r="J30" s="82"/>
      <c r="K30" s="83"/>
      <c r="L30" s="84"/>
      <c r="M30" s="85"/>
      <c r="N30" s="86"/>
      <c r="O30" s="78"/>
      <c r="P30" s="87"/>
      <c r="Q30" s="88"/>
      <c r="R30" s="89"/>
      <c r="S30" s="22"/>
      <c r="T30" s="23"/>
      <c r="U30" s="46">
        <f t="shared" si="19"/>
        <v>3</v>
      </c>
      <c r="V30" s="47">
        <f t="shared" si="20"/>
        <v>1</v>
      </c>
      <c r="W30" s="48">
        <f t="shared" si="21"/>
        <v>2.7080502011022101</v>
      </c>
      <c r="X30" s="48">
        <f t="shared" si="22"/>
        <v>8.1241506033066297</v>
      </c>
      <c r="Y30" s="49"/>
      <c r="Z30" s="47">
        <f t="shared" si="23"/>
        <v>3</v>
      </c>
      <c r="AA30" s="50">
        <f t="shared" si="24"/>
        <v>1</v>
      </c>
    </row>
    <row r="31" spans="1:27" ht="16" x14ac:dyDescent="0.2">
      <c r="A31" s="15">
        <f t="shared" si="6"/>
        <v>29</v>
      </c>
      <c r="B31" s="20"/>
      <c r="C31" s="35" t="s">
        <v>215</v>
      </c>
      <c r="D31" s="77"/>
      <c r="E31" s="76"/>
      <c r="F31" s="78"/>
      <c r="G31" s="79"/>
      <c r="H31" s="80">
        <v>9</v>
      </c>
      <c r="I31" s="81"/>
      <c r="J31" s="82"/>
      <c r="K31" s="83"/>
      <c r="L31" s="84"/>
      <c r="M31" s="85"/>
      <c r="N31" s="86"/>
      <c r="O31" s="78"/>
      <c r="P31" s="87"/>
      <c r="Q31" s="88">
        <v>1</v>
      </c>
      <c r="R31" s="89"/>
      <c r="S31" s="22"/>
      <c r="T31" s="23"/>
      <c r="U31" s="46">
        <f t="shared" si="19"/>
        <v>10</v>
      </c>
      <c r="V31" s="47">
        <f t="shared" si="20"/>
        <v>2</v>
      </c>
      <c r="W31" s="48">
        <f t="shared" si="21"/>
        <v>2.0149030205422647</v>
      </c>
      <c r="X31" s="48">
        <f t="shared" si="22"/>
        <v>20.149030205422648</v>
      </c>
      <c r="Y31" s="49"/>
      <c r="Z31" s="47">
        <f t="shared" si="23"/>
        <v>9</v>
      </c>
      <c r="AA31" s="50">
        <f t="shared" si="24"/>
        <v>0.9</v>
      </c>
    </row>
    <row r="32" spans="1:27" ht="16" x14ac:dyDescent="0.2">
      <c r="A32" s="15">
        <f t="shared" si="6"/>
        <v>30</v>
      </c>
      <c r="B32" s="20"/>
      <c r="C32" s="36" t="s">
        <v>282</v>
      </c>
      <c r="D32" s="77"/>
      <c r="E32" s="76"/>
      <c r="F32" s="78"/>
      <c r="G32" s="79"/>
      <c r="H32" s="80"/>
      <c r="I32" s="81">
        <v>3</v>
      </c>
      <c r="J32" s="82"/>
      <c r="K32" s="83"/>
      <c r="L32" s="84"/>
      <c r="M32" s="85"/>
      <c r="N32" s="86"/>
      <c r="O32" s="78"/>
      <c r="P32" s="87"/>
      <c r="Q32" s="88"/>
      <c r="R32" s="89"/>
      <c r="S32" s="22"/>
      <c r="T32" s="23"/>
      <c r="U32" s="46">
        <f t="shared" si="19"/>
        <v>3</v>
      </c>
      <c r="V32" s="47">
        <f t="shared" si="20"/>
        <v>1</v>
      </c>
      <c r="W32" s="48">
        <f t="shared" si="21"/>
        <v>2.7080502011022101</v>
      </c>
      <c r="X32" s="48">
        <f t="shared" si="22"/>
        <v>8.1241506033066297</v>
      </c>
      <c r="Y32" s="49"/>
      <c r="Z32" s="47">
        <f t="shared" si="23"/>
        <v>3</v>
      </c>
      <c r="AA32" s="50">
        <f t="shared" si="24"/>
        <v>1</v>
      </c>
    </row>
    <row r="33" spans="1:27" ht="16" x14ac:dyDescent="0.2">
      <c r="A33" s="15">
        <f t="shared" si="6"/>
        <v>31</v>
      </c>
      <c r="B33" s="20"/>
      <c r="C33" s="36" t="s">
        <v>216</v>
      </c>
      <c r="D33" s="77"/>
      <c r="E33" s="76"/>
      <c r="F33" s="78"/>
      <c r="G33" s="79"/>
      <c r="H33" s="80"/>
      <c r="I33" s="81">
        <v>2</v>
      </c>
      <c r="J33" s="82"/>
      <c r="K33" s="83"/>
      <c r="L33" s="84">
        <v>1</v>
      </c>
      <c r="M33" s="85"/>
      <c r="N33" s="86"/>
      <c r="O33" s="78"/>
      <c r="P33" s="87"/>
      <c r="Q33" s="88"/>
      <c r="R33" s="89"/>
      <c r="S33" s="22"/>
      <c r="T33" s="23"/>
      <c r="U33" s="46">
        <f t="shared" si="19"/>
        <v>3</v>
      </c>
      <c r="V33" s="47">
        <f t="shared" si="20"/>
        <v>2</v>
      </c>
      <c r="W33" s="48">
        <f t="shared" si="21"/>
        <v>2.0149030205422647</v>
      </c>
      <c r="X33" s="48">
        <f t="shared" si="22"/>
        <v>6.0447090616267936</v>
      </c>
      <c r="Y33" s="49"/>
      <c r="Z33" s="47">
        <f t="shared" si="23"/>
        <v>2</v>
      </c>
      <c r="AA33" s="50">
        <f t="shared" si="24"/>
        <v>0.66666666666666663</v>
      </c>
    </row>
    <row r="34" spans="1:27" ht="16" x14ac:dyDescent="0.2">
      <c r="A34" s="15">
        <f t="shared" si="6"/>
        <v>32</v>
      </c>
      <c r="B34" s="20"/>
      <c r="C34" s="36" t="s">
        <v>217</v>
      </c>
      <c r="D34" s="77"/>
      <c r="E34" s="76"/>
      <c r="F34" s="78"/>
      <c r="G34" s="79"/>
      <c r="H34" s="80"/>
      <c r="I34" s="81">
        <v>2</v>
      </c>
      <c r="J34" s="82"/>
      <c r="K34" s="83"/>
      <c r="L34" s="84"/>
      <c r="M34" s="85">
        <v>3</v>
      </c>
      <c r="N34" s="86"/>
      <c r="O34" s="78"/>
      <c r="P34" s="87">
        <v>1</v>
      </c>
      <c r="Q34" s="88"/>
      <c r="R34" s="89"/>
      <c r="S34" s="22"/>
      <c r="T34" s="23"/>
      <c r="U34" s="46">
        <f t="shared" si="19"/>
        <v>6</v>
      </c>
      <c r="V34" s="47">
        <f t="shared" si="20"/>
        <v>3</v>
      </c>
      <c r="W34" s="48">
        <f t="shared" si="21"/>
        <v>1.6094379124341003</v>
      </c>
      <c r="X34" s="48">
        <f t="shared" si="22"/>
        <v>9.6566274746046012</v>
      </c>
      <c r="Y34" s="49"/>
      <c r="Z34" s="47">
        <f t="shared" si="23"/>
        <v>3</v>
      </c>
      <c r="AA34" s="50">
        <f t="shared" si="24"/>
        <v>0.5</v>
      </c>
    </row>
    <row r="35" spans="1:27" ht="16" x14ac:dyDescent="0.2">
      <c r="A35" s="15">
        <f t="shared" si="6"/>
        <v>33</v>
      </c>
      <c r="B35" s="20"/>
      <c r="C35" s="36" t="s">
        <v>218</v>
      </c>
      <c r="D35" s="77"/>
      <c r="E35" s="76"/>
      <c r="F35" s="78"/>
      <c r="G35" s="79"/>
      <c r="H35" s="80"/>
      <c r="I35" s="81">
        <v>3</v>
      </c>
      <c r="J35" s="82"/>
      <c r="K35" s="83"/>
      <c r="L35" s="84"/>
      <c r="M35" s="85"/>
      <c r="N35" s="86"/>
      <c r="O35" s="78"/>
      <c r="P35" s="87"/>
      <c r="Q35" s="88"/>
      <c r="R35" s="89"/>
      <c r="S35" s="22"/>
      <c r="T35" s="23"/>
      <c r="U35" s="46">
        <f t="shared" si="19"/>
        <v>3</v>
      </c>
      <c r="V35" s="47">
        <f t="shared" si="20"/>
        <v>1</v>
      </c>
      <c r="W35" s="48">
        <f t="shared" si="21"/>
        <v>2.7080502011022101</v>
      </c>
      <c r="X35" s="48">
        <f t="shared" si="22"/>
        <v>8.1241506033066297</v>
      </c>
      <c r="Y35" s="49"/>
      <c r="Z35" s="47">
        <f t="shared" si="23"/>
        <v>3</v>
      </c>
      <c r="AA35" s="50">
        <f t="shared" si="24"/>
        <v>1</v>
      </c>
    </row>
    <row r="36" spans="1:27" ht="16" x14ac:dyDescent="0.2">
      <c r="A36" s="15">
        <f t="shared" si="6"/>
        <v>34</v>
      </c>
      <c r="B36" s="20"/>
      <c r="C36" s="36" t="s">
        <v>219</v>
      </c>
      <c r="D36" s="77"/>
      <c r="E36" s="76"/>
      <c r="F36" s="78"/>
      <c r="G36" s="79"/>
      <c r="H36" s="80"/>
      <c r="I36" s="81">
        <v>2</v>
      </c>
      <c r="J36" s="82"/>
      <c r="K36" s="83"/>
      <c r="L36" s="84"/>
      <c r="M36" s="85"/>
      <c r="N36" s="86"/>
      <c r="O36" s="78"/>
      <c r="P36" s="87"/>
      <c r="Q36" s="88"/>
      <c r="R36" s="89"/>
      <c r="S36" s="22"/>
      <c r="T36" s="23"/>
      <c r="U36" s="46">
        <f t="shared" si="19"/>
        <v>2</v>
      </c>
      <c r="V36" s="47">
        <f t="shared" si="20"/>
        <v>1</v>
      </c>
      <c r="W36" s="48">
        <f t="shared" si="21"/>
        <v>2.7080502011022101</v>
      </c>
      <c r="X36" s="48">
        <f t="shared" si="22"/>
        <v>5.4161004022044201</v>
      </c>
      <c r="Y36" s="49"/>
      <c r="Z36" s="47">
        <f t="shared" si="23"/>
        <v>2</v>
      </c>
      <c r="AA36" s="50">
        <f t="shared" si="24"/>
        <v>1</v>
      </c>
    </row>
    <row r="37" spans="1:27" ht="16" x14ac:dyDescent="0.2">
      <c r="A37" s="15">
        <f t="shared" si="6"/>
        <v>35</v>
      </c>
      <c r="B37" s="20"/>
      <c r="C37" s="122" t="s">
        <v>281</v>
      </c>
      <c r="D37" s="77"/>
      <c r="E37" s="76"/>
      <c r="F37" s="78"/>
      <c r="G37" s="79"/>
      <c r="H37" s="80"/>
      <c r="I37" s="81">
        <v>1</v>
      </c>
      <c r="J37" s="82"/>
      <c r="K37" s="83"/>
      <c r="L37" s="84"/>
      <c r="M37" s="85"/>
      <c r="N37" s="86"/>
      <c r="O37" s="78"/>
      <c r="P37" s="87"/>
      <c r="Q37" s="88">
        <v>1</v>
      </c>
      <c r="R37" s="89"/>
      <c r="S37" s="22"/>
      <c r="T37" s="23"/>
      <c r="U37" s="46">
        <f t="shared" si="19"/>
        <v>2</v>
      </c>
      <c r="V37" s="47">
        <f t="shared" si="20"/>
        <v>2</v>
      </c>
      <c r="W37" s="48">
        <f t="shared" si="21"/>
        <v>2.0149030205422647</v>
      </c>
      <c r="X37" s="48">
        <f t="shared" si="22"/>
        <v>4.0298060410845293</v>
      </c>
      <c r="Y37" s="49"/>
      <c r="Z37" s="47">
        <f t="shared" si="23"/>
        <v>1</v>
      </c>
      <c r="AA37" s="50">
        <f t="shared" si="24"/>
        <v>0.5</v>
      </c>
    </row>
    <row r="38" spans="1:27" ht="16" x14ac:dyDescent="0.2">
      <c r="A38" s="15">
        <f t="shared" si="6"/>
        <v>36</v>
      </c>
      <c r="B38" s="20"/>
      <c r="C38" s="37" t="s">
        <v>221</v>
      </c>
      <c r="D38" s="77"/>
      <c r="E38" s="76"/>
      <c r="F38" s="78"/>
      <c r="G38" s="79"/>
      <c r="H38" s="80">
        <v>3</v>
      </c>
      <c r="I38" s="81"/>
      <c r="J38" s="82">
        <v>6</v>
      </c>
      <c r="K38" s="83"/>
      <c r="L38" s="84"/>
      <c r="M38" s="85"/>
      <c r="N38" s="86"/>
      <c r="O38" s="78"/>
      <c r="P38" s="87"/>
      <c r="Q38" s="88"/>
      <c r="R38" s="89"/>
      <c r="S38" s="22"/>
      <c r="T38" s="23"/>
      <c r="U38" s="46">
        <f t="shared" si="19"/>
        <v>9</v>
      </c>
      <c r="V38" s="47">
        <f t="shared" si="20"/>
        <v>2</v>
      </c>
      <c r="W38" s="48">
        <f t="shared" si="21"/>
        <v>2.0149030205422647</v>
      </c>
      <c r="X38" s="48">
        <f t="shared" si="22"/>
        <v>18.134127184880381</v>
      </c>
      <c r="Y38" s="49"/>
      <c r="Z38" s="47">
        <f t="shared" si="23"/>
        <v>6</v>
      </c>
      <c r="AA38" s="50">
        <f t="shared" si="24"/>
        <v>0.66666666666666663</v>
      </c>
    </row>
    <row r="39" spans="1:27" ht="16" x14ac:dyDescent="0.2">
      <c r="A39" s="15">
        <f t="shared" si="6"/>
        <v>37</v>
      </c>
      <c r="B39" s="20"/>
      <c r="C39" s="37" t="s">
        <v>222</v>
      </c>
      <c r="D39" s="77"/>
      <c r="E39" s="76"/>
      <c r="F39" s="78"/>
      <c r="G39" s="79"/>
      <c r="H39" s="80"/>
      <c r="I39" s="81"/>
      <c r="J39" s="82">
        <v>6</v>
      </c>
      <c r="K39" s="83"/>
      <c r="L39" s="84">
        <v>3</v>
      </c>
      <c r="M39" s="85"/>
      <c r="N39" s="86">
        <v>2</v>
      </c>
      <c r="O39" s="78">
        <v>2</v>
      </c>
      <c r="P39" s="87"/>
      <c r="Q39" s="88"/>
      <c r="R39" s="89"/>
      <c r="S39" s="22"/>
      <c r="T39" s="23"/>
      <c r="U39" s="46">
        <f t="shared" si="19"/>
        <v>13</v>
      </c>
      <c r="V39" s="47">
        <f t="shared" si="20"/>
        <v>4</v>
      </c>
      <c r="W39" s="48">
        <f t="shared" si="21"/>
        <v>1.3217558399823195</v>
      </c>
      <c r="X39" s="48">
        <f t="shared" si="22"/>
        <v>17.182825919770153</v>
      </c>
      <c r="Y39" s="49"/>
      <c r="Z39" s="47">
        <f t="shared" si="23"/>
        <v>6</v>
      </c>
      <c r="AA39" s="50">
        <f t="shared" si="24"/>
        <v>0.46153846153846156</v>
      </c>
    </row>
    <row r="40" spans="1:27" ht="16" x14ac:dyDescent="0.2">
      <c r="A40" s="15">
        <f t="shared" si="6"/>
        <v>38</v>
      </c>
      <c r="B40" s="20"/>
      <c r="C40" s="37" t="s">
        <v>223</v>
      </c>
      <c r="D40" s="77"/>
      <c r="E40" s="76"/>
      <c r="F40" s="78"/>
      <c r="G40" s="79"/>
      <c r="H40" s="80"/>
      <c r="I40" s="81"/>
      <c r="J40" s="82">
        <v>5</v>
      </c>
      <c r="K40" s="83"/>
      <c r="L40" s="84"/>
      <c r="M40" s="85"/>
      <c r="N40" s="86">
        <v>4</v>
      </c>
      <c r="O40" s="78"/>
      <c r="P40" s="87"/>
      <c r="Q40" s="88"/>
      <c r="R40" s="89"/>
      <c r="S40" s="22"/>
      <c r="T40" s="23"/>
      <c r="U40" s="46">
        <f t="shared" si="19"/>
        <v>9</v>
      </c>
      <c r="V40" s="47">
        <f t="shared" si="20"/>
        <v>2</v>
      </c>
      <c r="W40" s="48">
        <f t="shared" si="21"/>
        <v>2.0149030205422647</v>
      </c>
      <c r="X40" s="48">
        <f t="shared" si="22"/>
        <v>18.134127184880381</v>
      </c>
      <c r="Y40" s="49"/>
      <c r="Z40" s="47">
        <f t="shared" si="23"/>
        <v>5</v>
      </c>
      <c r="AA40" s="50">
        <f t="shared" si="24"/>
        <v>0.55555555555555558</v>
      </c>
    </row>
    <row r="41" spans="1:27" ht="16" x14ac:dyDescent="0.2">
      <c r="A41" s="15">
        <f t="shared" si="6"/>
        <v>39</v>
      </c>
      <c r="B41" s="20"/>
      <c r="C41" s="37" t="s">
        <v>225</v>
      </c>
      <c r="D41" s="77"/>
      <c r="E41" s="76"/>
      <c r="F41" s="78"/>
      <c r="G41" s="79"/>
      <c r="H41" s="80"/>
      <c r="I41" s="81"/>
      <c r="J41" s="82">
        <v>2</v>
      </c>
      <c r="K41" s="83"/>
      <c r="L41" s="84"/>
      <c r="M41" s="85"/>
      <c r="N41" s="86">
        <v>2</v>
      </c>
      <c r="O41" s="78"/>
      <c r="P41" s="87"/>
      <c r="Q41" s="88"/>
      <c r="R41" s="89"/>
      <c r="S41" s="22"/>
      <c r="T41" s="23"/>
      <c r="U41" s="46">
        <f t="shared" si="19"/>
        <v>4</v>
      </c>
      <c r="V41" s="47">
        <f t="shared" si="20"/>
        <v>2</v>
      </c>
      <c r="W41" s="48">
        <f t="shared" si="21"/>
        <v>2.0149030205422647</v>
      </c>
      <c r="X41" s="48">
        <f t="shared" si="22"/>
        <v>8.0596120821690587</v>
      </c>
      <c r="Y41" s="49"/>
      <c r="Z41" s="47">
        <f t="shared" si="23"/>
        <v>2</v>
      </c>
      <c r="AA41" s="50">
        <f t="shared" si="24"/>
        <v>0.5</v>
      </c>
    </row>
    <row r="42" spans="1:27" ht="16" x14ac:dyDescent="0.2">
      <c r="A42" s="15">
        <f t="shared" si="6"/>
        <v>40</v>
      </c>
      <c r="B42" s="20"/>
      <c r="C42" s="37" t="s">
        <v>229</v>
      </c>
      <c r="D42" s="77"/>
      <c r="E42" s="76"/>
      <c r="F42" s="78"/>
      <c r="G42" s="79"/>
      <c r="H42" s="80"/>
      <c r="I42" s="81"/>
      <c r="J42" s="82">
        <v>4</v>
      </c>
      <c r="K42" s="83"/>
      <c r="L42" s="84"/>
      <c r="M42" s="85"/>
      <c r="N42" s="86">
        <v>1</v>
      </c>
      <c r="O42" s="78"/>
      <c r="P42" s="87"/>
      <c r="Q42" s="88"/>
      <c r="R42" s="89"/>
      <c r="S42" s="22"/>
      <c r="T42" s="23"/>
      <c r="U42" s="46">
        <f t="shared" si="19"/>
        <v>5</v>
      </c>
      <c r="V42" s="47">
        <f t="shared" si="20"/>
        <v>2</v>
      </c>
      <c r="W42" s="48">
        <f t="shared" si="21"/>
        <v>2.0149030205422647</v>
      </c>
      <c r="X42" s="48">
        <f t="shared" si="22"/>
        <v>10.074515102711324</v>
      </c>
      <c r="Y42" s="49"/>
      <c r="Z42" s="47">
        <f t="shared" si="23"/>
        <v>4</v>
      </c>
      <c r="AA42" s="50">
        <f t="shared" si="24"/>
        <v>0.8</v>
      </c>
    </row>
    <row r="43" spans="1:27" ht="16" x14ac:dyDescent="0.2">
      <c r="A43" s="15">
        <f t="shared" si="6"/>
        <v>41</v>
      </c>
      <c r="B43" s="20"/>
      <c r="C43" s="38" t="s">
        <v>226</v>
      </c>
      <c r="D43" s="77"/>
      <c r="E43" s="76"/>
      <c r="F43" s="78"/>
      <c r="G43" s="79"/>
      <c r="H43" s="80"/>
      <c r="I43" s="81"/>
      <c r="J43" s="82"/>
      <c r="K43" s="83"/>
      <c r="L43" s="84">
        <v>3</v>
      </c>
      <c r="M43" s="85"/>
      <c r="N43" s="86"/>
      <c r="O43" s="78"/>
      <c r="P43" s="87"/>
      <c r="Q43" s="88">
        <v>2</v>
      </c>
      <c r="R43" s="89"/>
      <c r="S43" s="22"/>
      <c r="T43" s="23"/>
      <c r="U43" s="46">
        <f t="shared" ref="U43:U44" si="25">SUM(D43:R43)</f>
        <v>5</v>
      </c>
      <c r="V43" s="47">
        <f t="shared" ref="V43:V44" si="26">COUNTIF(D43:R43, "&gt;0")</f>
        <v>2</v>
      </c>
      <c r="W43" s="48">
        <f t="shared" ref="W43:W44" si="27">LN(15/V43)</f>
        <v>2.0149030205422647</v>
      </c>
      <c r="X43" s="48">
        <f t="shared" ref="X43:X44" si="28">U43*W43</f>
        <v>10.074515102711324</v>
      </c>
      <c r="Y43" s="49"/>
      <c r="Z43" s="47">
        <f t="shared" ref="Z43:Z44" si="29">MAX(D43:R43)</f>
        <v>3</v>
      </c>
      <c r="AA43" s="50">
        <f t="shared" ref="AA43:AA44" si="30">IFERROR(Z43/U43,"")</f>
        <v>0.6</v>
      </c>
    </row>
    <row r="44" spans="1:27" ht="17" thickBot="1" x14ac:dyDescent="0.25">
      <c r="A44" s="15">
        <f t="shared" si="6"/>
        <v>42</v>
      </c>
      <c r="B44" s="20"/>
      <c r="C44" s="38" t="s">
        <v>227</v>
      </c>
      <c r="D44" s="77"/>
      <c r="E44" s="76"/>
      <c r="F44" s="78"/>
      <c r="G44" s="79"/>
      <c r="H44" s="80"/>
      <c r="I44" s="81"/>
      <c r="J44" s="82"/>
      <c r="K44" s="83"/>
      <c r="L44" s="84">
        <v>3</v>
      </c>
      <c r="M44" s="85">
        <v>2</v>
      </c>
      <c r="N44" s="86"/>
      <c r="O44" s="78"/>
      <c r="P44" s="87"/>
      <c r="Q44" s="88"/>
      <c r="R44" s="89"/>
      <c r="S44" s="22"/>
      <c r="T44" s="23"/>
      <c r="U44" s="46">
        <f t="shared" si="25"/>
        <v>5</v>
      </c>
      <c r="V44" s="47">
        <f t="shared" si="26"/>
        <v>2</v>
      </c>
      <c r="W44" s="48">
        <f t="shared" si="27"/>
        <v>2.0149030205422647</v>
      </c>
      <c r="X44" s="48">
        <f t="shared" si="28"/>
        <v>10.074515102711324</v>
      </c>
      <c r="Y44" s="49"/>
      <c r="Z44" s="47">
        <f t="shared" si="29"/>
        <v>3</v>
      </c>
      <c r="AA44" s="50">
        <f t="shared" si="30"/>
        <v>0.6</v>
      </c>
    </row>
    <row r="45" spans="1:27" ht="16" x14ac:dyDescent="0.2">
      <c r="A45" s="15">
        <f t="shared" si="6"/>
        <v>43</v>
      </c>
      <c r="B45" s="55" t="s">
        <v>240</v>
      </c>
      <c r="C45" s="56" t="s">
        <v>241</v>
      </c>
      <c r="D45" s="56">
        <v>2</v>
      </c>
      <c r="E45" s="57" t="s">
        <v>228</v>
      </c>
      <c r="F45" s="58"/>
      <c r="G45" s="59"/>
      <c r="H45" s="60"/>
      <c r="I45" s="61"/>
      <c r="J45" s="62"/>
      <c r="K45" s="63"/>
      <c r="L45" s="64">
        <v>6</v>
      </c>
      <c r="M45" s="65"/>
      <c r="N45" s="66"/>
      <c r="O45" s="58"/>
      <c r="P45" s="67"/>
      <c r="Q45" s="68">
        <v>4</v>
      </c>
      <c r="R45" s="69"/>
      <c r="S45" s="70">
        <f t="shared" ref="S45:S82" si="31">COUNTA(D45:R45)</f>
        <v>4</v>
      </c>
      <c r="T45" s="70"/>
      <c r="U45" s="71">
        <f>SUM(D45:R45)</f>
        <v>12</v>
      </c>
      <c r="V45" s="72">
        <f>COUNTIF(D45:R45, "&gt;0")</f>
        <v>3</v>
      </c>
      <c r="W45" s="73">
        <f t="shared" ref="W45:W53" si="32">LN(15/V45)</f>
        <v>1.6094379124341003</v>
      </c>
      <c r="X45" s="73">
        <f t="shared" ref="X45:X53" si="33">U45*W45</f>
        <v>19.313254949209202</v>
      </c>
      <c r="Y45" s="74"/>
      <c r="Z45" s="72">
        <f>MAX(D45:R45)</f>
        <v>6</v>
      </c>
      <c r="AA45" s="75">
        <f t="shared" ref="AA45:AA53" si="34">IFERROR(Z45/U45,"")</f>
        <v>0.5</v>
      </c>
    </row>
    <row r="46" spans="1:27" ht="16" x14ac:dyDescent="0.2">
      <c r="A46" s="15">
        <f t="shared" si="6"/>
        <v>44</v>
      </c>
      <c r="B46" s="55" t="s">
        <v>240</v>
      </c>
      <c r="C46" s="76" t="s">
        <v>242</v>
      </c>
      <c r="D46" s="77"/>
      <c r="E46" s="76">
        <v>3</v>
      </c>
      <c r="F46" s="78"/>
      <c r="G46" s="79"/>
      <c r="H46" s="80"/>
      <c r="I46" s="81"/>
      <c r="J46" s="82"/>
      <c r="K46" s="83"/>
      <c r="L46" s="84"/>
      <c r="M46" s="85"/>
      <c r="N46" s="86"/>
      <c r="O46" s="78"/>
      <c r="P46" s="87"/>
      <c r="Q46" s="88"/>
      <c r="R46" s="89"/>
      <c r="S46" s="21">
        <f t="shared" si="31"/>
        <v>1</v>
      </c>
      <c r="T46" s="90"/>
      <c r="U46" s="46">
        <f t="shared" ref="U46:U53" si="35">SUM(D46:R46)</f>
        <v>3</v>
      </c>
      <c r="V46" s="47">
        <f t="shared" ref="V46:V53" si="36">COUNTIF(D46:R46, "&gt;0")</f>
        <v>1</v>
      </c>
      <c r="W46" s="48">
        <f t="shared" si="32"/>
        <v>2.7080502011022101</v>
      </c>
      <c r="X46" s="48">
        <f t="shared" si="33"/>
        <v>8.1241506033066297</v>
      </c>
      <c r="Y46" s="49"/>
      <c r="Z46" s="47">
        <f t="shared" ref="Z46:Z53" si="37">MAX(D46:R46)</f>
        <v>3</v>
      </c>
      <c r="AA46" s="50">
        <f t="shared" si="34"/>
        <v>1</v>
      </c>
    </row>
    <row r="47" spans="1:27" ht="16" x14ac:dyDescent="0.2">
      <c r="A47" s="15">
        <f t="shared" si="6"/>
        <v>45</v>
      </c>
      <c r="B47" s="55" t="s">
        <v>240</v>
      </c>
      <c r="C47" s="76" t="s">
        <v>243</v>
      </c>
      <c r="D47" s="77"/>
      <c r="E47" s="76">
        <v>3</v>
      </c>
      <c r="F47" s="78"/>
      <c r="G47" s="79"/>
      <c r="H47" s="80"/>
      <c r="I47" s="81"/>
      <c r="J47" s="82"/>
      <c r="K47" s="83"/>
      <c r="L47" s="84"/>
      <c r="M47" s="85"/>
      <c r="N47" s="86"/>
      <c r="O47" s="78"/>
      <c r="P47" s="87"/>
      <c r="Q47" s="88"/>
      <c r="R47" s="89"/>
      <c r="S47" s="21">
        <f t="shared" si="31"/>
        <v>1</v>
      </c>
      <c r="T47" s="51"/>
      <c r="U47" s="46">
        <f t="shared" si="35"/>
        <v>3</v>
      </c>
      <c r="V47" s="47">
        <f t="shared" si="36"/>
        <v>1</v>
      </c>
      <c r="W47" s="48">
        <f t="shared" si="32"/>
        <v>2.7080502011022101</v>
      </c>
      <c r="X47" s="48">
        <f t="shared" si="33"/>
        <v>8.1241506033066297</v>
      </c>
      <c r="Y47" s="49"/>
      <c r="Z47" s="47">
        <f t="shared" si="37"/>
        <v>3</v>
      </c>
      <c r="AA47" s="50">
        <f t="shared" si="34"/>
        <v>1</v>
      </c>
    </row>
    <row r="48" spans="1:27" ht="16" x14ac:dyDescent="0.2">
      <c r="A48" s="15">
        <f t="shared" si="6"/>
        <v>46</v>
      </c>
      <c r="B48" s="55" t="s">
        <v>240</v>
      </c>
      <c r="C48" s="76" t="s">
        <v>244</v>
      </c>
      <c r="D48" s="77"/>
      <c r="E48" s="76">
        <v>3</v>
      </c>
      <c r="F48" s="78">
        <v>3</v>
      </c>
      <c r="G48" s="79"/>
      <c r="H48" s="80"/>
      <c r="I48" s="81"/>
      <c r="J48" s="82"/>
      <c r="K48" s="83">
        <v>4</v>
      </c>
      <c r="L48" s="84"/>
      <c r="M48" s="85"/>
      <c r="N48" s="86"/>
      <c r="O48" s="78"/>
      <c r="P48" s="87"/>
      <c r="Q48" s="88"/>
      <c r="R48" s="89"/>
      <c r="S48" s="21">
        <f t="shared" si="31"/>
        <v>3</v>
      </c>
      <c r="T48" s="51"/>
      <c r="U48" s="46">
        <f t="shared" si="35"/>
        <v>10</v>
      </c>
      <c r="V48" s="47">
        <f t="shared" si="36"/>
        <v>3</v>
      </c>
      <c r="W48" s="48">
        <f t="shared" si="32"/>
        <v>1.6094379124341003</v>
      </c>
      <c r="X48" s="48">
        <f t="shared" si="33"/>
        <v>16.094379124341003</v>
      </c>
      <c r="Y48" s="49"/>
      <c r="Z48" s="47">
        <f t="shared" si="37"/>
        <v>4</v>
      </c>
      <c r="AA48" s="50">
        <f t="shared" si="34"/>
        <v>0.4</v>
      </c>
    </row>
    <row r="49" spans="1:27" ht="16" x14ac:dyDescent="0.2">
      <c r="A49" s="15">
        <f t="shared" si="6"/>
        <v>47</v>
      </c>
      <c r="B49" s="55" t="s">
        <v>240</v>
      </c>
      <c r="C49" s="76" t="s">
        <v>245</v>
      </c>
      <c r="D49" s="77"/>
      <c r="E49" s="76">
        <v>1</v>
      </c>
      <c r="F49" s="78">
        <v>2</v>
      </c>
      <c r="G49" s="79"/>
      <c r="H49" s="80"/>
      <c r="I49" s="81"/>
      <c r="J49" s="82"/>
      <c r="K49" s="83">
        <v>2</v>
      </c>
      <c r="L49" s="84"/>
      <c r="M49" s="85"/>
      <c r="N49" s="86"/>
      <c r="O49" s="78"/>
      <c r="P49" s="87"/>
      <c r="Q49" s="88"/>
      <c r="R49" s="89"/>
      <c r="S49" s="21">
        <f t="shared" si="31"/>
        <v>3</v>
      </c>
      <c r="T49" s="51"/>
      <c r="U49" s="46">
        <f t="shared" si="35"/>
        <v>5</v>
      </c>
      <c r="V49" s="47">
        <f t="shared" si="36"/>
        <v>3</v>
      </c>
      <c r="W49" s="48">
        <f t="shared" si="32"/>
        <v>1.6094379124341003</v>
      </c>
      <c r="X49" s="48">
        <f t="shared" si="33"/>
        <v>8.0471895621705016</v>
      </c>
      <c r="Y49" s="49"/>
      <c r="Z49" s="47">
        <f t="shared" si="37"/>
        <v>2</v>
      </c>
      <c r="AA49" s="50">
        <f t="shared" si="34"/>
        <v>0.4</v>
      </c>
    </row>
    <row r="50" spans="1:27" ht="16" x14ac:dyDescent="0.2">
      <c r="A50" s="15">
        <f t="shared" si="6"/>
        <v>48</v>
      </c>
      <c r="B50" s="55" t="s">
        <v>240</v>
      </c>
      <c r="C50" s="76" t="s">
        <v>246</v>
      </c>
      <c r="D50" s="77"/>
      <c r="E50" s="76">
        <v>2</v>
      </c>
      <c r="F50" s="78"/>
      <c r="G50" s="79"/>
      <c r="H50" s="80"/>
      <c r="I50" s="81"/>
      <c r="J50" s="82"/>
      <c r="K50" s="83"/>
      <c r="L50" s="84"/>
      <c r="M50" s="85"/>
      <c r="N50" s="86"/>
      <c r="O50" s="78"/>
      <c r="P50" s="87"/>
      <c r="Q50" s="88"/>
      <c r="R50" s="89"/>
      <c r="S50" s="21">
        <f t="shared" si="31"/>
        <v>1</v>
      </c>
      <c r="T50" s="51"/>
      <c r="U50" s="46">
        <f t="shared" si="35"/>
        <v>2</v>
      </c>
      <c r="V50" s="47">
        <f t="shared" si="36"/>
        <v>1</v>
      </c>
      <c r="W50" s="48">
        <f t="shared" si="32"/>
        <v>2.7080502011022101</v>
      </c>
      <c r="X50" s="48">
        <f t="shared" si="33"/>
        <v>5.4161004022044201</v>
      </c>
      <c r="Y50" s="49"/>
      <c r="Z50" s="47">
        <f t="shared" si="37"/>
        <v>2</v>
      </c>
      <c r="AA50" s="50">
        <f t="shared" si="34"/>
        <v>1</v>
      </c>
    </row>
    <row r="51" spans="1:27" ht="16" x14ac:dyDescent="0.2">
      <c r="A51" s="15">
        <f t="shared" si="6"/>
        <v>49</v>
      </c>
      <c r="B51" s="55" t="s">
        <v>240</v>
      </c>
      <c r="C51" s="76" t="s">
        <v>247</v>
      </c>
      <c r="D51" s="77"/>
      <c r="E51" s="76">
        <v>5</v>
      </c>
      <c r="F51" s="78"/>
      <c r="G51" s="79"/>
      <c r="H51" s="80"/>
      <c r="I51" s="81"/>
      <c r="J51" s="82"/>
      <c r="K51" s="83"/>
      <c r="L51" s="84"/>
      <c r="M51" s="85"/>
      <c r="N51" s="86"/>
      <c r="O51" s="78"/>
      <c r="P51" s="87"/>
      <c r="Q51" s="88"/>
      <c r="R51" s="89"/>
      <c r="S51" s="21">
        <f t="shared" si="31"/>
        <v>1</v>
      </c>
      <c r="T51" s="51"/>
      <c r="U51" s="46">
        <f t="shared" si="35"/>
        <v>5</v>
      </c>
      <c r="V51" s="47">
        <f t="shared" si="36"/>
        <v>1</v>
      </c>
      <c r="W51" s="48">
        <f t="shared" si="32"/>
        <v>2.7080502011022101</v>
      </c>
      <c r="X51" s="48">
        <f t="shared" si="33"/>
        <v>13.540251005511051</v>
      </c>
      <c r="Y51" s="49"/>
      <c r="Z51" s="47">
        <f t="shared" si="37"/>
        <v>5</v>
      </c>
      <c r="AA51" s="50">
        <f t="shared" si="34"/>
        <v>1</v>
      </c>
    </row>
    <row r="52" spans="1:27" ht="16" x14ac:dyDescent="0.2">
      <c r="A52" s="15">
        <f t="shared" si="6"/>
        <v>50</v>
      </c>
      <c r="B52" s="55" t="s">
        <v>248</v>
      </c>
      <c r="C52" s="76" t="s">
        <v>249</v>
      </c>
      <c r="D52" s="77"/>
      <c r="E52" s="76">
        <v>6</v>
      </c>
      <c r="F52" s="78"/>
      <c r="G52" s="79"/>
      <c r="H52" s="80"/>
      <c r="I52" s="81"/>
      <c r="J52" s="82"/>
      <c r="K52" s="83"/>
      <c r="L52" s="84"/>
      <c r="M52" s="85"/>
      <c r="N52" s="86"/>
      <c r="O52" s="78"/>
      <c r="P52" s="87">
        <v>6</v>
      </c>
      <c r="Q52" s="88"/>
      <c r="R52" s="89"/>
      <c r="S52" s="21">
        <f t="shared" ref="S52" si="38">COUNTA(D52:R52)</f>
        <v>2</v>
      </c>
      <c r="T52" s="51"/>
      <c r="U52" s="46">
        <f t="shared" ref="U52" si="39">SUM(D52:R52)</f>
        <v>12</v>
      </c>
      <c r="V52" s="47">
        <f t="shared" ref="V52" si="40">COUNTIF(D52:R52, "&gt;0")</f>
        <v>2</v>
      </c>
      <c r="W52" s="48">
        <f t="shared" ref="W52" si="41">LN(15/V52)</f>
        <v>2.0149030205422647</v>
      </c>
      <c r="X52" s="48">
        <f t="shared" ref="X52" si="42">U52*W52</f>
        <v>24.178836246507174</v>
      </c>
      <c r="Y52" s="49"/>
      <c r="Z52" s="47">
        <f t="shared" ref="Z52" si="43">MAX(D52:R52)</f>
        <v>6</v>
      </c>
      <c r="AA52" s="50">
        <f t="shared" ref="AA52" si="44">IFERROR(Z52/U52,"")</f>
        <v>0.5</v>
      </c>
    </row>
    <row r="53" spans="1:27" ht="16" x14ac:dyDescent="0.2">
      <c r="A53" s="15">
        <f t="shared" si="6"/>
        <v>51</v>
      </c>
      <c r="B53" s="55" t="s">
        <v>248</v>
      </c>
      <c r="C53" s="76" t="s">
        <v>250</v>
      </c>
      <c r="D53" s="77"/>
      <c r="E53" s="76">
        <v>1.5</v>
      </c>
      <c r="F53" s="78"/>
      <c r="G53" s="79"/>
      <c r="H53" s="80"/>
      <c r="I53" s="81"/>
      <c r="J53" s="82"/>
      <c r="K53" s="83">
        <v>2</v>
      </c>
      <c r="L53" s="84"/>
      <c r="M53" s="85"/>
      <c r="N53" s="86"/>
      <c r="O53" s="78"/>
      <c r="P53" s="87">
        <v>1.5</v>
      </c>
      <c r="Q53" s="88"/>
      <c r="R53" s="89"/>
      <c r="S53" s="21">
        <f t="shared" si="31"/>
        <v>3</v>
      </c>
      <c r="T53" s="51"/>
      <c r="U53" s="46">
        <f t="shared" si="35"/>
        <v>5</v>
      </c>
      <c r="V53" s="47">
        <f t="shared" si="36"/>
        <v>3</v>
      </c>
      <c r="W53" s="48">
        <f t="shared" si="32"/>
        <v>1.6094379124341003</v>
      </c>
      <c r="X53" s="48">
        <f t="shared" si="33"/>
        <v>8.0471895621705016</v>
      </c>
      <c r="Y53" s="49"/>
      <c r="Z53" s="47">
        <f t="shared" si="37"/>
        <v>2</v>
      </c>
      <c r="AA53" s="50">
        <f t="shared" si="34"/>
        <v>0.4</v>
      </c>
    </row>
    <row r="54" spans="1:27" ht="16" x14ac:dyDescent="0.2">
      <c r="A54" s="15">
        <f t="shared" si="6"/>
        <v>52</v>
      </c>
      <c r="B54" s="55" t="s">
        <v>248</v>
      </c>
      <c r="C54" s="76" t="s">
        <v>251</v>
      </c>
      <c r="D54" s="77"/>
      <c r="E54" s="76">
        <v>4</v>
      </c>
      <c r="F54" s="78">
        <v>4</v>
      </c>
      <c r="G54" s="79"/>
      <c r="H54" s="80"/>
      <c r="I54" s="81"/>
      <c r="J54" s="82"/>
      <c r="K54" s="83">
        <v>1</v>
      </c>
      <c r="L54" s="84"/>
      <c r="M54" s="85"/>
      <c r="N54" s="86"/>
      <c r="O54" s="78"/>
      <c r="P54" s="87">
        <v>2</v>
      </c>
      <c r="Q54" s="88"/>
      <c r="R54" s="89"/>
      <c r="S54" s="21">
        <f t="shared" si="31"/>
        <v>4</v>
      </c>
      <c r="T54" s="91"/>
      <c r="U54" s="46">
        <f>SUM(D54:R54)</f>
        <v>11</v>
      </c>
      <c r="V54" s="47">
        <f>COUNTIF(D54:R54, "&gt;0")</f>
        <v>4</v>
      </c>
      <c r="W54" s="48">
        <f>LN(15/V54)</f>
        <v>1.3217558399823195</v>
      </c>
      <c r="X54" s="48">
        <f>U54*W54</f>
        <v>14.539314239805515</v>
      </c>
      <c r="Y54" s="49"/>
      <c r="Z54" s="47">
        <f>MAX(D54:R54)</f>
        <v>4</v>
      </c>
      <c r="AA54" s="50">
        <f>IFERROR(Z54/U54,"")</f>
        <v>0.36363636363636365</v>
      </c>
    </row>
    <row r="55" spans="1:27" ht="16" x14ac:dyDescent="0.2">
      <c r="A55" s="15">
        <f t="shared" si="6"/>
        <v>53</v>
      </c>
      <c r="B55" s="55" t="s">
        <v>248</v>
      </c>
      <c r="C55" s="78" t="s">
        <v>252</v>
      </c>
      <c r="D55" s="92"/>
      <c r="E55" s="93"/>
      <c r="F55" s="94">
        <v>2.5</v>
      </c>
      <c r="G55" s="95"/>
      <c r="H55" s="96"/>
      <c r="I55" s="97"/>
      <c r="J55" s="98"/>
      <c r="K55" s="99"/>
      <c r="L55" s="100"/>
      <c r="M55" s="101"/>
      <c r="N55" s="102"/>
      <c r="O55" s="94"/>
      <c r="P55" s="103"/>
      <c r="Q55" s="104"/>
      <c r="R55" s="105"/>
      <c r="S55" s="21">
        <f t="shared" si="31"/>
        <v>1</v>
      </c>
      <c r="T55" s="91"/>
      <c r="U55" s="46">
        <f t="shared" ref="U55:U60" si="45">SUM(D55:R55)</f>
        <v>2.5</v>
      </c>
      <c r="V55" s="47">
        <f t="shared" ref="V55:V60" si="46">COUNTIF(D55:R55, "&gt;0")</f>
        <v>1</v>
      </c>
      <c r="W55" s="48">
        <f t="shared" ref="W55:W60" si="47">LN(15/V55)</f>
        <v>2.7080502011022101</v>
      </c>
      <c r="X55" s="48">
        <f t="shared" ref="X55:X60" si="48">U55*W55</f>
        <v>6.7701255027555254</v>
      </c>
      <c r="Y55" s="49"/>
      <c r="Z55" s="47">
        <f t="shared" ref="Z55:Z60" si="49">MAX(D55:R55)</f>
        <v>2.5</v>
      </c>
      <c r="AA55" s="50">
        <f t="shared" ref="AA55:AA60" si="50">IFERROR(Z55/U55,"")</f>
        <v>1</v>
      </c>
    </row>
    <row r="56" spans="1:27" ht="16" x14ac:dyDescent="0.2">
      <c r="A56" s="15">
        <f t="shared" si="6"/>
        <v>54</v>
      </c>
      <c r="B56" s="106" t="s">
        <v>240</v>
      </c>
      <c r="C56" s="78" t="s">
        <v>253</v>
      </c>
      <c r="D56" s="92"/>
      <c r="E56" s="93"/>
      <c r="F56" s="94">
        <v>4</v>
      </c>
      <c r="G56" s="95"/>
      <c r="H56" s="96"/>
      <c r="I56" s="97"/>
      <c r="J56" s="98"/>
      <c r="K56" s="99"/>
      <c r="L56" s="100"/>
      <c r="M56" s="101"/>
      <c r="N56" s="102"/>
      <c r="O56" s="94"/>
      <c r="P56" s="103"/>
      <c r="Q56" s="104"/>
      <c r="R56" s="105"/>
      <c r="S56" s="21">
        <f t="shared" si="31"/>
        <v>1</v>
      </c>
      <c r="T56" s="91"/>
      <c r="U56" s="46">
        <f t="shared" si="45"/>
        <v>4</v>
      </c>
      <c r="V56" s="47">
        <f>COUNTIF(D56:R56, "&gt;0")</f>
        <v>1</v>
      </c>
      <c r="W56" s="48">
        <f t="shared" si="47"/>
        <v>2.7080502011022101</v>
      </c>
      <c r="X56" s="48">
        <f t="shared" si="48"/>
        <v>10.83220080440884</v>
      </c>
      <c r="Y56" s="49"/>
      <c r="Z56" s="47">
        <f t="shared" si="49"/>
        <v>4</v>
      </c>
      <c r="AA56" s="50">
        <f t="shared" si="50"/>
        <v>1</v>
      </c>
    </row>
    <row r="57" spans="1:27" ht="16" x14ac:dyDescent="0.2">
      <c r="A57" s="15">
        <f t="shared" si="6"/>
        <v>55</v>
      </c>
      <c r="B57" s="107" t="s">
        <v>254</v>
      </c>
      <c r="C57" s="78" t="s">
        <v>255</v>
      </c>
      <c r="D57" s="92"/>
      <c r="E57" s="93"/>
      <c r="F57" s="94">
        <v>4</v>
      </c>
      <c r="G57" s="95"/>
      <c r="H57" s="96"/>
      <c r="I57" s="97"/>
      <c r="J57" s="98"/>
      <c r="K57" s="99"/>
      <c r="L57" s="100"/>
      <c r="M57" s="101"/>
      <c r="N57" s="102"/>
      <c r="O57" s="94"/>
      <c r="P57" s="103"/>
      <c r="Q57" s="104"/>
      <c r="R57" s="105"/>
      <c r="S57" s="21">
        <f t="shared" si="31"/>
        <v>1</v>
      </c>
      <c r="T57" s="91"/>
      <c r="U57" s="46">
        <f t="shared" si="45"/>
        <v>4</v>
      </c>
      <c r="V57" s="47">
        <f t="shared" si="46"/>
        <v>1</v>
      </c>
      <c r="W57" s="48">
        <f t="shared" si="47"/>
        <v>2.7080502011022101</v>
      </c>
      <c r="X57" s="48">
        <f t="shared" si="48"/>
        <v>10.83220080440884</v>
      </c>
      <c r="Y57" s="49"/>
      <c r="Z57" s="47">
        <f t="shared" si="49"/>
        <v>4</v>
      </c>
      <c r="AA57" s="50">
        <f t="shared" si="50"/>
        <v>1</v>
      </c>
    </row>
    <row r="58" spans="1:27" ht="16" x14ac:dyDescent="0.2">
      <c r="A58" s="15">
        <f t="shared" si="6"/>
        <v>56</v>
      </c>
      <c r="B58" s="47" t="s">
        <v>240</v>
      </c>
      <c r="C58" s="95" t="s">
        <v>256</v>
      </c>
      <c r="D58" s="92"/>
      <c r="E58" s="93"/>
      <c r="F58" s="94"/>
      <c r="G58" s="95">
        <v>4</v>
      </c>
      <c r="H58" s="96"/>
      <c r="I58" s="97"/>
      <c r="J58" s="98">
        <v>10</v>
      </c>
      <c r="K58" s="99"/>
      <c r="L58" s="100"/>
      <c r="M58" s="101"/>
      <c r="N58" s="102"/>
      <c r="O58" s="94"/>
      <c r="P58" s="103"/>
      <c r="Q58" s="104"/>
      <c r="R58" s="105"/>
      <c r="S58" s="21">
        <f t="shared" si="31"/>
        <v>2</v>
      </c>
      <c r="T58" s="91"/>
      <c r="U58" s="46">
        <f t="shared" si="45"/>
        <v>14</v>
      </c>
      <c r="V58" s="47">
        <f t="shared" si="46"/>
        <v>2</v>
      </c>
      <c r="W58" s="48">
        <f t="shared" si="47"/>
        <v>2.0149030205422647</v>
      </c>
      <c r="X58" s="48">
        <f t="shared" si="48"/>
        <v>28.208642287591704</v>
      </c>
      <c r="Y58" s="49"/>
      <c r="Z58" s="47">
        <f t="shared" si="49"/>
        <v>10</v>
      </c>
      <c r="AA58" s="50">
        <f t="shared" si="50"/>
        <v>0.7142857142857143</v>
      </c>
    </row>
    <row r="59" spans="1:27" ht="16" x14ac:dyDescent="0.2">
      <c r="A59" s="15">
        <f t="shared" si="6"/>
        <v>57</v>
      </c>
      <c r="B59" s="47" t="s">
        <v>240</v>
      </c>
      <c r="C59" s="95" t="s">
        <v>257</v>
      </c>
      <c r="D59" s="92"/>
      <c r="E59" s="93"/>
      <c r="F59" s="94"/>
      <c r="G59" s="95">
        <v>4</v>
      </c>
      <c r="H59" s="96"/>
      <c r="I59" s="97"/>
      <c r="J59" s="98">
        <v>6</v>
      </c>
      <c r="K59" s="99"/>
      <c r="L59" s="100"/>
      <c r="M59" s="101"/>
      <c r="N59" s="102"/>
      <c r="O59" s="94"/>
      <c r="P59" s="103"/>
      <c r="Q59" s="104"/>
      <c r="R59" s="105"/>
      <c r="S59" s="21">
        <f t="shared" si="31"/>
        <v>2</v>
      </c>
      <c r="T59" s="91"/>
      <c r="U59" s="46">
        <f t="shared" si="45"/>
        <v>10</v>
      </c>
      <c r="V59" s="47">
        <f t="shared" si="46"/>
        <v>2</v>
      </c>
      <c r="W59" s="48">
        <f t="shared" si="47"/>
        <v>2.0149030205422647</v>
      </c>
      <c r="X59" s="48">
        <f t="shared" si="48"/>
        <v>20.149030205422648</v>
      </c>
      <c r="Y59" s="49"/>
      <c r="Z59" s="47">
        <f t="shared" si="49"/>
        <v>6</v>
      </c>
      <c r="AA59" s="50">
        <f t="shared" si="50"/>
        <v>0.6</v>
      </c>
    </row>
    <row r="60" spans="1:27" ht="16" x14ac:dyDescent="0.2">
      <c r="A60" s="15">
        <f t="shared" si="6"/>
        <v>58</v>
      </c>
      <c r="B60" s="47" t="s">
        <v>240</v>
      </c>
      <c r="C60" s="95" t="s">
        <v>258</v>
      </c>
      <c r="D60" s="92"/>
      <c r="E60" s="93"/>
      <c r="F60" s="94">
        <v>1</v>
      </c>
      <c r="G60" s="95">
        <v>2</v>
      </c>
      <c r="H60" s="96"/>
      <c r="I60" s="97"/>
      <c r="J60" s="98">
        <v>6</v>
      </c>
      <c r="K60" s="99"/>
      <c r="L60" s="100"/>
      <c r="M60" s="101"/>
      <c r="N60" s="102">
        <v>9</v>
      </c>
      <c r="O60" s="94"/>
      <c r="P60" s="103"/>
      <c r="Q60" s="104"/>
      <c r="R60" s="105"/>
      <c r="S60" s="21">
        <f t="shared" si="31"/>
        <v>4</v>
      </c>
      <c r="T60" s="91"/>
      <c r="U60" s="46">
        <f t="shared" si="45"/>
        <v>18</v>
      </c>
      <c r="V60" s="47">
        <f t="shared" si="46"/>
        <v>4</v>
      </c>
      <c r="W60" s="48">
        <f t="shared" si="47"/>
        <v>1.3217558399823195</v>
      </c>
      <c r="X60" s="48">
        <f t="shared" si="48"/>
        <v>23.791605119681751</v>
      </c>
      <c r="Y60" s="49"/>
      <c r="Z60" s="47">
        <f t="shared" si="49"/>
        <v>9</v>
      </c>
      <c r="AA60" s="50">
        <f t="shared" si="50"/>
        <v>0.5</v>
      </c>
    </row>
    <row r="61" spans="1:27" ht="16" x14ac:dyDescent="0.2">
      <c r="A61" s="15">
        <f t="shared" si="6"/>
        <v>59</v>
      </c>
      <c r="B61" s="47" t="s">
        <v>240</v>
      </c>
      <c r="C61" s="102" t="s">
        <v>259</v>
      </c>
      <c r="D61" s="92"/>
      <c r="E61" s="93"/>
      <c r="F61" s="94"/>
      <c r="G61" s="95"/>
      <c r="H61" s="96"/>
      <c r="I61" s="97"/>
      <c r="J61" s="98"/>
      <c r="K61" s="99"/>
      <c r="L61" s="100"/>
      <c r="M61" s="101"/>
      <c r="N61" s="102">
        <v>10</v>
      </c>
      <c r="O61" s="94"/>
      <c r="P61" s="103"/>
      <c r="Q61" s="104"/>
      <c r="R61" s="105"/>
      <c r="S61" s="21">
        <f>COUNTA(D61:R61)</f>
        <v>1</v>
      </c>
      <c r="T61" s="91"/>
      <c r="U61" s="46">
        <f>SUM(D61:R61)</f>
        <v>10</v>
      </c>
      <c r="V61" s="47">
        <f>COUNTIF(D61:R61, "&gt;0")</f>
        <v>1</v>
      </c>
      <c r="W61" s="48">
        <f>LN(15/V61)</f>
        <v>2.7080502011022101</v>
      </c>
      <c r="X61" s="48">
        <f>U61*W61</f>
        <v>27.080502011022102</v>
      </c>
      <c r="Y61" s="49"/>
      <c r="Z61" s="47">
        <f>MAX(D61:R61)</f>
        <v>10</v>
      </c>
      <c r="AA61" s="50">
        <f>IFERROR(Z61/U61,"")</f>
        <v>1</v>
      </c>
    </row>
    <row r="62" spans="1:27" ht="16" x14ac:dyDescent="0.2">
      <c r="A62" s="15">
        <f t="shared" si="6"/>
        <v>60</v>
      </c>
      <c r="B62" s="47" t="s">
        <v>254</v>
      </c>
      <c r="C62" s="102" t="s">
        <v>260</v>
      </c>
      <c r="D62" s="92"/>
      <c r="E62" s="93"/>
      <c r="F62" s="94"/>
      <c r="G62" s="95"/>
      <c r="H62" s="96"/>
      <c r="I62" s="97"/>
      <c r="J62" s="98"/>
      <c r="K62" s="99"/>
      <c r="L62" s="100"/>
      <c r="M62" s="101"/>
      <c r="N62" s="102">
        <v>4</v>
      </c>
      <c r="O62" s="94"/>
      <c r="P62" s="103"/>
      <c r="Q62" s="104"/>
      <c r="R62" s="105"/>
      <c r="S62" s="21">
        <f>COUNTA(D62:R62)</f>
        <v>1</v>
      </c>
      <c r="T62" s="91"/>
      <c r="U62" s="46">
        <f>SUM(D62:R62)</f>
        <v>4</v>
      </c>
      <c r="V62" s="47">
        <f>COUNTIF(D62:R62, "&gt;0")</f>
        <v>1</v>
      </c>
      <c r="W62" s="48">
        <f>LN(15/V62)</f>
        <v>2.7080502011022101</v>
      </c>
      <c r="X62" s="48">
        <f>U62*W62</f>
        <v>10.83220080440884</v>
      </c>
      <c r="Y62" s="49"/>
      <c r="Z62" s="47">
        <f>MAX(D62:R62)</f>
        <v>4</v>
      </c>
      <c r="AA62" s="50">
        <f>IFERROR(Z62/U62,"")</f>
        <v>1</v>
      </c>
    </row>
    <row r="63" spans="1:27" ht="16" x14ac:dyDescent="0.2">
      <c r="A63" s="15">
        <f t="shared" si="6"/>
        <v>61</v>
      </c>
      <c r="B63" s="47" t="s">
        <v>248</v>
      </c>
      <c r="C63" s="102" t="s">
        <v>261</v>
      </c>
      <c r="D63" s="92"/>
      <c r="E63" s="93"/>
      <c r="F63" s="94">
        <v>1</v>
      </c>
      <c r="G63" s="95"/>
      <c r="H63" s="96"/>
      <c r="I63" s="97"/>
      <c r="J63" s="98">
        <v>2</v>
      </c>
      <c r="K63" s="99"/>
      <c r="L63" s="100"/>
      <c r="M63" s="101"/>
      <c r="N63" s="102">
        <v>7</v>
      </c>
      <c r="O63" s="94"/>
      <c r="P63" s="103"/>
      <c r="Q63" s="104"/>
      <c r="R63" s="105"/>
      <c r="S63" s="21">
        <f>COUNTA(D63:R63)</f>
        <v>3</v>
      </c>
      <c r="T63" s="91"/>
      <c r="U63" s="46">
        <f>SUM(D63:R63)</f>
        <v>10</v>
      </c>
      <c r="V63" s="47">
        <f>COUNTIF(D63:R63, "&gt;0")</f>
        <v>3</v>
      </c>
      <c r="W63" s="48">
        <f>LN(15/V63)</f>
        <v>1.6094379124341003</v>
      </c>
      <c r="X63" s="48">
        <f>U63*W63</f>
        <v>16.094379124341003</v>
      </c>
      <c r="Y63" s="49"/>
      <c r="Z63" s="47">
        <f>MAX(D63:R63)</f>
        <v>7</v>
      </c>
      <c r="AA63" s="50">
        <f>IFERROR(Z63/U63,"")</f>
        <v>0.7</v>
      </c>
    </row>
    <row r="64" spans="1:27" ht="16" x14ac:dyDescent="0.2">
      <c r="A64" s="15">
        <f t="shared" si="6"/>
        <v>62</v>
      </c>
      <c r="B64" s="55" t="s">
        <v>248</v>
      </c>
      <c r="C64" s="96" t="s">
        <v>262</v>
      </c>
      <c r="D64" s="92"/>
      <c r="E64" s="93"/>
      <c r="F64" s="94"/>
      <c r="G64" s="95"/>
      <c r="H64" s="96">
        <v>4.5</v>
      </c>
      <c r="I64" s="97"/>
      <c r="J64" s="98"/>
      <c r="K64" s="99"/>
      <c r="L64" s="100"/>
      <c r="M64" s="101"/>
      <c r="N64" s="102"/>
      <c r="O64" s="94"/>
      <c r="P64" s="103"/>
      <c r="Q64" s="104"/>
      <c r="R64" s="105"/>
      <c r="S64" s="21">
        <f t="shared" si="31"/>
        <v>1</v>
      </c>
      <c r="T64" s="91"/>
      <c r="U64" s="46">
        <f t="shared" ref="U64:U82" si="51">SUM(D64:R64)</f>
        <v>4.5</v>
      </c>
      <c r="V64" s="47">
        <f t="shared" ref="V64:V82" si="52">COUNTIF(D64:R64, "&gt;0")</f>
        <v>1</v>
      </c>
      <c r="W64" s="48">
        <f t="shared" ref="W64:W82" si="53">LN(15/V64)</f>
        <v>2.7080502011022101</v>
      </c>
      <c r="X64" s="48">
        <f t="shared" ref="X64:X82" si="54">U64*W64</f>
        <v>12.186225904959946</v>
      </c>
      <c r="Y64" s="49"/>
      <c r="Z64" s="47">
        <f t="shared" ref="Z64:Z82" si="55">MAX(D64:R64)</f>
        <v>4.5</v>
      </c>
      <c r="AA64" s="50">
        <f t="shared" ref="AA64:AA82" si="56">IFERROR(Z64/U64,"")</f>
        <v>1</v>
      </c>
    </row>
    <row r="65" spans="1:27" ht="16" x14ac:dyDescent="0.2">
      <c r="A65" s="15">
        <f t="shared" si="6"/>
        <v>63</v>
      </c>
      <c r="B65" s="47" t="s">
        <v>248</v>
      </c>
      <c r="C65" s="96" t="s">
        <v>263</v>
      </c>
      <c r="D65" s="92"/>
      <c r="E65" s="93"/>
      <c r="F65" s="94"/>
      <c r="G65" s="95"/>
      <c r="H65" s="96">
        <v>3</v>
      </c>
      <c r="I65" s="97"/>
      <c r="J65" s="98"/>
      <c r="K65" s="99"/>
      <c r="L65" s="100"/>
      <c r="M65" s="101"/>
      <c r="N65" s="102"/>
      <c r="O65" s="94"/>
      <c r="P65" s="103"/>
      <c r="Q65" s="104"/>
      <c r="R65" s="105"/>
      <c r="S65" s="21">
        <f t="shared" si="31"/>
        <v>1</v>
      </c>
      <c r="T65" s="91"/>
      <c r="U65" s="46">
        <f t="shared" si="51"/>
        <v>3</v>
      </c>
      <c r="V65" s="47">
        <f t="shared" si="52"/>
        <v>1</v>
      </c>
      <c r="W65" s="48">
        <f t="shared" si="53"/>
        <v>2.7080502011022101</v>
      </c>
      <c r="X65" s="48">
        <f t="shared" si="54"/>
        <v>8.1241506033066297</v>
      </c>
      <c r="Y65" s="49"/>
      <c r="Z65" s="47">
        <f t="shared" si="55"/>
        <v>3</v>
      </c>
      <c r="AA65" s="50">
        <f t="shared" si="56"/>
        <v>1</v>
      </c>
    </row>
    <row r="66" spans="1:27" ht="16" x14ac:dyDescent="0.2">
      <c r="A66" s="15">
        <f t="shared" si="6"/>
        <v>64</v>
      </c>
      <c r="B66" s="47" t="s">
        <v>240</v>
      </c>
      <c r="C66" s="97" t="s">
        <v>264</v>
      </c>
      <c r="D66" s="92"/>
      <c r="E66" s="93"/>
      <c r="F66" s="94"/>
      <c r="G66" s="95"/>
      <c r="H66" s="96">
        <v>1</v>
      </c>
      <c r="I66" s="97">
        <v>5</v>
      </c>
      <c r="J66" s="98"/>
      <c r="K66" s="99"/>
      <c r="L66" s="100">
        <v>1</v>
      </c>
      <c r="M66" s="101"/>
      <c r="N66" s="102"/>
      <c r="O66" s="94"/>
      <c r="P66" s="103"/>
      <c r="Q66" s="104"/>
      <c r="R66" s="105"/>
      <c r="S66" s="21">
        <f t="shared" si="31"/>
        <v>3</v>
      </c>
      <c r="T66" s="91"/>
      <c r="U66" s="46">
        <f t="shared" si="51"/>
        <v>7</v>
      </c>
      <c r="V66" s="47">
        <f t="shared" si="52"/>
        <v>3</v>
      </c>
      <c r="W66" s="48">
        <f t="shared" si="53"/>
        <v>1.6094379124341003</v>
      </c>
      <c r="X66" s="48">
        <f t="shared" si="54"/>
        <v>11.266065387038703</v>
      </c>
      <c r="Y66" s="49"/>
      <c r="Z66" s="47">
        <f t="shared" si="55"/>
        <v>5</v>
      </c>
      <c r="AA66" s="50">
        <f t="shared" si="56"/>
        <v>0.7142857142857143</v>
      </c>
    </row>
    <row r="67" spans="1:27" ht="16" x14ac:dyDescent="0.2">
      <c r="A67" s="15">
        <f t="shared" si="6"/>
        <v>65</v>
      </c>
      <c r="B67" s="47" t="s">
        <v>240</v>
      </c>
      <c r="C67" s="97" t="s">
        <v>265</v>
      </c>
      <c r="D67" s="92"/>
      <c r="E67" s="93"/>
      <c r="F67" s="94"/>
      <c r="G67" s="95"/>
      <c r="H67" s="96"/>
      <c r="I67" s="97">
        <v>7</v>
      </c>
      <c r="J67" s="98"/>
      <c r="K67" s="99"/>
      <c r="L67" s="100"/>
      <c r="M67" s="101"/>
      <c r="N67" s="102"/>
      <c r="O67" s="94"/>
      <c r="P67" s="103"/>
      <c r="Q67" s="104"/>
      <c r="R67" s="105"/>
      <c r="S67" s="21">
        <f t="shared" si="31"/>
        <v>1</v>
      </c>
      <c r="T67" s="91"/>
      <c r="U67" s="46">
        <f t="shared" si="51"/>
        <v>7</v>
      </c>
      <c r="V67" s="47">
        <f t="shared" si="52"/>
        <v>1</v>
      </c>
      <c r="W67" s="48">
        <f t="shared" si="53"/>
        <v>2.7080502011022101</v>
      </c>
      <c r="X67" s="48">
        <f t="shared" si="54"/>
        <v>18.95635140771547</v>
      </c>
      <c r="Y67" s="49"/>
      <c r="Z67" s="47">
        <f t="shared" si="55"/>
        <v>7</v>
      </c>
      <c r="AA67" s="50">
        <f t="shared" si="56"/>
        <v>1</v>
      </c>
    </row>
    <row r="68" spans="1:27" ht="16" x14ac:dyDescent="0.2">
      <c r="A68" s="15">
        <f t="shared" si="6"/>
        <v>66</v>
      </c>
      <c r="B68" s="47" t="s">
        <v>240</v>
      </c>
      <c r="C68" s="100" t="s">
        <v>266</v>
      </c>
      <c r="D68" s="92"/>
      <c r="E68" s="93"/>
      <c r="F68" s="94"/>
      <c r="G68" s="95"/>
      <c r="H68" s="96"/>
      <c r="I68" s="97"/>
      <c r="J68" s="98"/>
      <c r="K68" s="99"/>
      <c r="L68" s="100">
        <v>5</v>
      </c>
      <c r="M68" s="101"/>
      <c r="N68" s="102"/>
      <c r="O68" s="94"/>
      <c r="P68" s="103"/>
      <c r="Q68" s="104"/>
      <c r="R68" s="105"/>
      <c r="S68" s="21">
        <f t="shared" si="31"/>
        <v>1</v>
      </c>
      <c r="T68" s="91"/>
      <c r="U68" s="46">
        <f t="shared" si="51"/>
        <v>5</v>
      </c>
      <c r="V68" s="47">
        <f t="shared" si="52"/>
        <v>1</v>
      </c>
      <c r="W68" s="48">
        <f t="shared" si="53"/>
        <v>2.7080502011022101</v>
      </c>
      <c r="X68" s="48">
        <f t="shared" si="54"/>
        <v>13.540251005511051</v>
      </c>
      <c r="Y68" s="49"/>
      <c r="Z68" s="47">
        <f t="shared" si="55"/>
        <v>5</v>
      </c>
      <c r="AA68" s="50">
        <f t="shared" si="56"/>
        <v>1</v>
      </c>
    </row>
    <row r="69" spans="1:27" ht="16" x14ac:dyDescent="0.2">
      <c r="A69" s="15">
        <f t="shared" ref="A69:A82" si="57">A68+1</f>
        <v>67</v>
      </c>
      <c r="B69" s="47" t="s">
        <v>240</v>
      </c>
      <c r="C69" s="100" t="s">
        <v>267</v>
      </c>
      <c r="D69" s="92"/>
      <c r="E69" s="93"/>
      <c r="F69" s="94"/>
      <c r="G69" s="95"/>
      <c r="H69" s="96"/>
      <c r="I69" s="97"/>
      <c r="J69" s="98"/>
      <c r="K69" s="99"/>
      <c r="L69" s="100">
        <v>6</v>
      </c>
      <c r="M69" s="101"/>
      <c r="N69" s="102"/>
      <c r="O69" s="94"/>
      <c r="P69" s="103"/>
      <c r="Q69" s="104"/>
      <c r="R69" s="105"/>
      <c r="S69" s="21">
        <f t="shared" si="31"/>
        <v>1</v>
      </c>
      <c r="T69" s="91"/>
      <c r="U69" s="46">
        <f t="shared" si="51"/>
        <v>6</v>
      </c>
      <c r="V69" s="47">
        <f t="shared" si="52"/>
        <v>1</v>
      </c>
      <c r="W69" s="48">
        <f t="shared" si="53"/>
        <v>2.7080502011022101</v>
      </c>
      <c r="X69" s="48">
        <f t="shared" si="54"/>
        <v>16.248301206613259</v>
      </c>
      <c r="Y69" s="49"/>
      <c r="Z69" s="47">
        <f t="shared" si="55"/>
        <v>6</v>
      </c>
      <c r="AA69" s="50">
        <f t="shared" si="56"/>
        <v>1</v>
      </c>
    </row>
    <row r="70" spans="1:27" ht="16" x14ac:dyDescent="0.2">
      <c r="A70" s="15">
        <f t="shared" si="57"/>
        <v>68</v>
      </c>
      <c r="B70" s="47" t="s">
        <v>240</v>
      </c>
      <c r="C70" s="100" t="s">
        <v>268</v>
      </c>
      <c r="D70" s="92"/>
      <c r="E70" s="93"/>
      <c r="F70" s="94"/>
      <c r="G70" s="95"/>
      <c r="H70" s="96"/>
      <c r="I70" s="97"/>
      <c r="J70" s="98"/>
      <c r="K70" s="99"/>
      <c r="L70" s="100">
        <v>4</v>
      </c>
      <c r="M70" s="101"/>
      <c r="N70" s="102"/>
      <c r="O70" s="94"/>
      <c r="P70" s="103"/>
      <c r="Q70" s="104"/>
      <c r="R70" s="105"/>
      <c r="S70" s="21">
        <f t="shared" si="31"/>
        <v>1</v>
      </c>
      <c r="T70" s="91"/>
      <c r="U70" s="46">
        <f t="shared" si="51"/>
        <v>4</v>
      </c>
      <c r="V70" s="47">
        <f t="shared" si="52"/>
        <v>1</v>
      </c>
      <c r="W70" s="48">
        <f t="shared" si="53"/>
        <v>2.7080502011022101</v>
      </c>
      <c r="X70" s="48">
        <f t="shared" si="54"/>
        <v>10.83220080440884</v>
      </c>
      <c r="Y70" s="49"/>
      <c r="Z70" s="47">
        <f t="shared" si="55"/>
        <v>4</v>
      </c>
      <c r="AA70" s="50">
        <f t="shared" si="56"/>
        <v>1</v>
      </c>
    </row>
    <row r="71" spans="1:27" ht="16" x14ac:dyDescent="0.2">
      <c r="A71" s="15">
        <f t="shared" si="57"/>
        <v>69</v>
      </c>
      <c r="B71" s="47" t="s">
        <v>254</v>
      </c>
      <c r="C71" s="100" t="s">
        <v>269</v>
      </c>
      <c r="D71" s="92"/>
      <c r="E71" s="93"/>
      <c r="F71" s="94"/>
      <c r="G71" s="95"/>
      <c r="H71" s="96"/>
      <c r="I71" s="97"/>
      <c r="J71" s="98"/>
      <c r="K71" s="99"/>
      <c r="L71" s="100">
        <v>6</v>
      </c>
      <c r="M71" s="101"/>
      <c r="N71" s="102"/>
      <c r="O71" s="94"/>
      <c r="P71" s="103"/>
      <c r="Q71" s="104"/>
      <c r="R71" s="105"/>
      <c r="S71" s="21">
        <f t="shared" si="31"/>
        <v>1</v>
      </c>
      <c r="T71" s="91"/>
      <c r="U71" s="46">
        <f t="shared" si="51"/>
        <v>6</v>
      </c>
      <c r="V71" s="47">
        <f t="shared" si="52"/>
        <v>1</v>
      </c>
      <c r="W71" s="48">
        <f t="shared" si="53"/>
        <v>2.7080502011022101</v>
      </c>
      <c r="X71" s="48">
        <f t="shared" si="54"/>
        <v>16.248301206613259</v>
      </c>
      <c r="Y71" s="49"/>
      <c r="Z71" s="47">
        <f t="shared" si="55"/>
        <v>6</v>
      </c>
      <c r="AA71" s="50">
        <f t="shared" si="56"/>
        <v>1</v>
      </c>
    </row>
    <row r="72" spans="1:27" ht="16" x14ac:dyDescent="0.2">
      <c r="A72" s="15">
        <f t="shared" si="57"/>
        <v>70</v>
      </c>
      <c r="B72" s="47" t="s">
        <v>240</v>
      </c>
      <c r="C72" s="100" t="s">
        <v>270</v>
      </c>
      <c r="D72" s="92"/>
      <c r="E72" s="93"/>
      <c r="F72" s="94"/>
      <c r="G72" s="95"/>
      <c r="H72" s="96"/>
      <c r="I72" s="97"/>
      <c r="J72" s="98"/>
      <c r="K72" s="99"/>
      <c r="L72" s="100">
        <v>4</v>
      </c>
      <c r="M72" s="101"/>
      <c r="N72" s="102"/>
      <c r="O72" s="94"/>
      <c r="P72" s="103"/>
      <c r="Q72" s="104"/>
      <c r="R72" s="105"/>
      <c r="S72" s="21">
        <f t="shared" si="31"/>
        <v>1</v>
      </c>
      <c r="T72" s="91"/>
      <c r="U72" s="46">
        <f t="shared" si="51"/>
        <v>4</v>
      </c>
      <c r="V72" s="47">
        <f t="shared" si="52"/>
        <v>1</v>
      </c>
      <c r="W72" s="48">
        <f t="shared" si="53"/>
        <v>2.7080502011022101</v>
      </c>
      <c r="X72" s="48">
        <f t="shared" si="54"/>
        <v>10.83220080440884</v>
      </c>
      <c r="Y72" s="49"/>
      <c r="Z72" s="47">
        <f t="shared" si="55"/>
        <v>4</v>
      </c>
      <c r="AA72" s="50">
        <f t="shared" si="56"/>
        <v>1</v>
      </c>
    </row>
    <row r="73" spans="1:27" ht="16" x14ac:dyDescent="0.2">
      <c r="A73" s="15">
        <f t="shared" si="57"/>
        <v>71</v>
      </c>
      <c r="B73" s="47" t="s">
        <v>248</v>
      </c>
      <c r="C73" s="100" t="s">
        <v>271</v>
      </c>
      <c r="D73" s="92"/>
      <c r="E73" s="93"/>
      <c r="F73" s="94"/>
      <c r="G73" s="95"/>
      <c r="H73" s="96"/>
      <c r="I73" s="97"/>
      <c r="J73" s="98"/>
      <c r="K73" s="99"/>
      <c r="L73" s="100">
        <v>4</v>
      </c>
      <c r="M73" s="101"/>
      <c r="N73" s="102"/>
      <c r="O73" s="94"/>
      <c r="P73" s="103"/>
      <c r="Q73" s="104"/>
      <c r="R73" s="105"/>
      <c r="S73" s="21">
        <f t="shared" si="31"/>
        <v>1</v>
      </c>
      <c r="T73" s="91"/>
      <c r="U73" s="46">
        <f t="shared" si="51"/>
        <v>4</v>
      </c>
      <c r="V73" s="47">
        <f t="shared" si="52"/>
        <v>1</v>
      </c>
      <c r="W73" s="48">
        <f t="shared" si="53"/>
        <v>2.7080502011022101</v>
      </c>
      <c r="X73" s="48">
        <f t="shared" si="54"/>
        <v>10.83220080440884</v>
      </c>
      <c r="Y73" s="49"/>
      <c r="Z73" s="47">
        <f t="shared" si="55"/>
        <v>4</v>
      </c>
      <c r="AA73" s="50">
        <f t="shared" si="56"/>
        <v>1</v>
      </c>
    </row>
    <row r="74" spans="1:27" ht="16" x14ac:dyDescent="0.2">
      <c r="A74" s="15">
        <f t="shared" si="57"/>
        <v>72</v>
      </c>
      <c r="B74" s="47" t="s">
        <v>248</v>
      </c>
      <c r="C74" s="101" t="s">
        <v>272</v>
      </c>
      <c r="D74" s="92"/>
      <c r="E74" s="93"/>
      <c r="F74" s="94"/>
      <c r="G74" s="95"/>
      <c r="H74" s="96"/>
      <c r="I74" s="97"/>
      <c r="J74" s="98"/>
      <c r="K74" s="99"/>
      <c r="L74" s="100" t="s">
        <v>228</v>
      </c>
      <c r="M74" s="101">
        <v>2.5</v>
      </c>
      <c r="N74" s="102"/>
      <c r="O74" s="94"/>
      <c r="P74" s="103"/>
      <c r="Q74" s="104"/>
      <c r="R74" s="105"/>
      <c r="S74" s="21">
        <f t="shared" si="31"/>
        <v>2</v>
      </c>
      <c r="T74" s="91"/>
      <c r="U74" s="46">
        <f t="shared" si="51"/>
        <v>2.5</v>
      </c>
      <c r="V74" s="47">
        <f t="shared" si="52"/>
        <v>1</v>
      </c>
      <c r="W74" s="48">
        <f t="shared" si="53"/>
        <v>2.7080502011022101</v>
      </c>
      <c r="X74" s="48">
        <f t="shared" si="54"/>
        <v>6.7701255027555254</v>
      </c>
      <c r="Y74" s="49"/>
      <c r="Z74" s="47">
        <f t="shared" si="55"/>
        <v>2.5</v>
      </c>
      <c r="AA74" s="50">
        <f t="shared" si="56"/>
        <v>1</v>
      </c>
    </row>
    <row r="75" spans="1:27" ht="16" x14ac:dyDescent="0.2">
      <c r="A75" s="15">
        <f t="shared" si="57"/>
        <v>73</v>
      </c>
      <c r="B75" s="47" t="s">
        <v>248</v>
      </c>
      <c r="C75" s="101" t="s">
        <v>273</v>
      </c>
      <c r="D75" s="92"/>
      <c r="E75" s="93"/>
      <c r="F75" s="94"/>
      <c r="G75" s="95"/>
      <c r="H75" s="96"/>
      <c r="I75" s="97"/>
      <c r="J75" s="98"/>
      <c r="K75" s="99"/>
      <c r="L75" s="100"/>
      <c r="M75" s="101">
        <v>3.5</v>
      </c>
      <c r="N75" s="102"/>
      <c r="O75" s="94"/>
      <c r="P75" s="103"/>
      <c r="Q75" s="104"/>
      <c r="R75" s="105"/>
      <c r="S75" s="21">
        <f t="shared" si="31"/>
        <v>1</v>
      </c>
      <c r="T75" s="91"/>
      <c r="U75" s="46">
        <f t="shared" si="51"/>
        <v>3.5</v>
      </c>
      <c r="V75" s="47">
        <f t="shared" si="52"/>
        <v>1</v>
      </c>
      <c r="W75" s="48">
        <f t="shared" si="53"/>
        <v>2.7080502011022101</v>
      </c>
      <c r="X75" s="48">
        <f t="shared" si="54"/>
        <v>9.478175703857735</v>
      </c>
      <c r="Y75" s="49"/>
      <c r="Z75" s="47">
        <f t="shared" si="55"/>
        <v>3.5</v>
      </c>
      <c r="AA75" s="50">
        <f t="shared" si="56"/>
        <v>1</v>
      </c>
    </row>
    <row r="76" spans="1:27" ht="16" x14ac:dyDescent="0.2">
      <c r="A76" s="15">
        <f t="shared" si="57"/>
        <v>74</v>
      </c>
      <c r="B76" s="47" t="s">
        <v>248</v>
      </c>
      <c r="C76" s="101" t="s">
        <v>274</v>
      </c>
      <c r="D76" s="92"/>
      <c r="E76" s="93"/>
      <c r="F76" s="94"/>
      <c r="G76" s="95"/>
      <c r="H76" s="96"/>
      <c r="I76" s="97"/>
      <c r="J76" s="98"/>
      <c r="K76" s="99"/>
      <c r="L76" s="100"/>
      <c r="M76" s="101">
        <v>4</v>
      </c>
      <c r="N76" s="102"/>
      <c r="O76" s="94"/>
      <c r="P76" s="103"/>
      <c r="Q76" s="104"/>
      <c r="R76" s="105"/>
      <c r="S76" s="21">
        <f t="shared" si="31"/>
        <v>1</v>
      </c>
      <c r="T76" s="91"/>
      <c r="U76" s="46">
        <f t="shared" si="51"/>
        <v>4</v>
      </c>
      <c r="V76" s="47">
        <f t="shared" si="52"/>
        <v>1</v>
      </c>
      <c r="W76" s="48">
        <f t="shared" si="53"/>
        <v>2.7080502011022101</v>
      </c>
      <c r="X76" s="48">
        <f t="shared" si="54"/>
        <v>10.83220080440884</v>
      </c>
      <c r="Y76" s="49"/>
      <c r="Z76" s="47">
        <f t="shared" si="55"/>
        <v>4</v>
      </c>
      <c r="AA76" s="50">
        <f t="shared" si="56"/>
        <v>1</v>
      </c>
    </row>
    <row r="77" spans="1:27" ht="16" x14ac:dyDescent="0.2">
      <c r="A77" s="15">
        <f t="shared" si="57"/>
        <v>75</v>
      </c>
      <c r="B77" s="47" t="s">
        <v>240</v>
      </c>
      <c r="C77" s="94" t="s">
        <v>275</v>
      </c>
      <c r="D77" s="92"/>
      <c r="E77" s="93"/>
      <c r="F77" s="94"/>
      <c r="G77" s="95"/>
      <c r="H77" s="96"/>
      <c r="I77" s="97"/>
      <c r="J77" s="98"/>
      <c r="K77" s="99"/>
      <c r="L77" s="100"/>
      <c r="M77" s="101"/>
      <c r="N77" s="102"/>
      <c r="O77" s="94">
        <v>8</v>
      </c>
      <c r="P77" s="103"/>
      <c r="Q77" s="104"/>
      <c r="R77" s="105"/>
      <c r="S77" s="21">
        <f t="shared" si="31"/>
        <v>1</v>
      </c>
      <c r="T77" s="91"/>
      <c r="U77" s="46">
        <f t="shared" si="51"/>
        <v>8</v>
      </c>
      <c r="V77" s="47">
        <f t="shared" si="52"/>
        <v>1</v>
      </c>
      <c r="W77" s="48">
        <f t="shared" si="53"/>
        <v>2.7080502011022101</v>
      </c>
      <c r="X77" s="48">
        <f t="shared" si="54"/>
        <v>21.664401608817681</v>
      </c>
      <c r="Y77" s="49"/>
      <c r="Z77" s="47">
        <f t="shared" si="55"/>
        <v>8</v>
      </c>
      <c r="AA77" s="50">
        <f t="shared" si="56"/>
        <v>1</v>
      </c>
    </row>
    <row r="78" spans="1:27" ht="16" x14ac:dyDescent="0.2">
      <c r="A78" s="15">
        <f t="shared" si="57"/>
        <v>76</v>
      </c>
      <c r="B78" s="47" t="s">
        <v>240</v>
      </c>
      <c r="C78" s="94" t="s">
        <v>276</v>
      </c>
      <c r="D78" s="92"/>
      <c r="E78" s="93"/>
      <c r="F78" s="94"/>
      <c r="G78" s="95"/>
      <c r="H78" s="96"/>
      <c r="I78" s="97"/>
      <c r="J78" s="98"/>
      <c r="K78" s="99"/>
      <c r="L78" s="100"/>
      <c r="M78" s="101"/>
      <c r="N78" s="102"/>
      <c r="O78" s="94">
        <v>7</v>
      </c>
      <c r="P78" s="103"/>
      <c r="Q78" s="104"/>
      <c r="R78" s="105"/>
      <c r="S78" s="21">
        <f t="shared" si="31"/>
        <v>1</v>
      </c>
      <c r="T78" s="91"/>
      <c r="U78" s="46">
        <f t="shared" si="51"/>
        <v>7</v>
      </c>
      <c r="V78" s="47">
        <f t="shared" si="52"/>
        <v>1</v>
      </c>
      <c r="W78" s="48">
        <f t="shared" si="53"/>
        <v>2.7080502011022101</v>
      </c>
      <c r="X78" s="48">
        <f t="shared" si="54"/>
        <v>18.95635140771547</v>
      </c>
      <c r="Y78" s="49"/>
      <c r="Z78" s="47">
        <f t="shared" si="55"/>
        <v>7</v>
      </c>
      <c r="AA78" s="50">
        <f t="shared" si="56"/>
        <v>1</v>
      </c>
    </row>
    <row r="79" spans="1:27" ht="16" x14ac:dyDescent="0.2">
      <c r="A79" s="15">
        <f t="shared" si="57"/>
        <v>77</v>
      </c>
      <c r="B79" s="47" t="s">
        <v>240</v>
      </c>
      <c r="C79" s="105" t="s">
        <v>277</v>
      </c>
      <c r="D79" s="92"/>
      <c r="E79" s="93"/>
      <c r="F79" s="94"/>
      <c r="G79" s="95"/>
      <c r="H79" s="96"/>
      <c r="I79" s="97"/>
      <c r="J79" s="98"/>
      <c r="K79" s="99"/>
      <c r="L79" s="100"/>
      <c r="M79" s="101"/>
      <c r="N79" s="102"/>
      <c r="O79" s="94"/>
      <c r="P79" s="103"/>
      <c r="Q79" s="104"/>
      <c r="R79" s="105">
        <v>3</v>
      </c>
      <c r="S79" s="21">
        <f t="shared" si="31"/>
        <v>1</v>
      </c>
      <c r="T79" s="91"/>
      <c r="U79" s="46">
        <f t="shared" si="51"/>
        <v>3</v>
      </c>
      <c r="V79" s="47">
        <f t="shared" si="52"/>
        <v>1</v>
      </c>
      <c r="W79" s="48">
        <f t="shared" si="53"/>
        <v>2.7080502011022101</v>
      </c>
      <c r="X79" s="48">
        <f t="shared" si="54"/>
        <v>8.1241506033066297</v>
      </c>
      <c r="Y79" s="49"/>
      <c r="Z79" s="47">
        <f t="shared" si="55"/>
        <v>3</v>
      </c>
      <c r="AA79" s="50">
        <f t="shared" si="56"/>
        <v>1</v>
      </c>
    </row>
    <row r="80" spans="1:27" ht="16" x14ac:dyDescent="0.2">
      <c r="A80" s="15">
        <f t="shared" si="57"/>
        <v>78</v>
      </c>
      <c r="B80" s="47" t="s">
        <v>240</v>
      </c>
      <c r="C80" s="105" t="s">
        <v>278</v>
      </c>
      <c r="D80" s="92"/>
      <c r="E80" s="93"/>
      <c r="F80" s="94"/>
      <c r="G80" s="95"/>
      <c r="H80" s="96"/>
      <c r="I80" s="97"/>
      <c r="J80" s="98"/>
      <c r="K80" s="99"/>
      <c r="L80" s="100"/>
      <c r="M80" s="101"/>
      <c r="N80" s="102"/>
      <c r="O80" s="94"/>
      <c r="P80" s="103"/>
      <c r="Q80" s="104"/>
      <c r="R80" s="105">
        <v>5</v>
      </c>
      <c r="S80" s="21">
        <f t="shared" si="31"/>
        <v>1</v>
      </c>
      <c r="T80" s="91"/>
      <c r="U80" s="46">
        <f t="shared" si="51"/>
        <v>5</v>
      </c>
      <c r="V80" s="47">
        <f t="shared" si="52"/>
        <v>1</v>
      </c>
      <c r="W80" s="48">
        <f t="shared" si="53"/>
        <v>2.7080502011022101</v>
      </c>
      <c r="X80" s="48">
        <f t="shared" si="54"/>
        <v>13.540251005511051</v>
      </c>
      <c r="Y80" s="49"/>
      <c r="Z80" s="47">
        <f t="shared" si="55"/>
        <v>5</v>
      </c>
      <c r="AA80" s="50">
        <f t="shared" si="56"/>
        <v>1</v>
      </c>
    </row>
    <row r="81" spans="1:27" ht="16" x14ac:dyDescent="0.2">
      <c r="A81" s="15">
        <f t="shared" si="57"/>
        <v>79</v>
      </c>
      <c r="B81" s="47" t="s">
        <v>248</v>
      </c>
      <c r="C81" s="105" t="s">
        <v>279</v>
      </c>
      <c r="D81" s="92"/>
      <c r="E81" s="93"/>
      <c r="F81" s="94"/>
      <c r="G81" s="95"/>
      <c r="H81" s="96"/>
      <c r="I81" s="97"/>
      <c r="J81" s="98"/>
      <c r="K81" s="99"/>
      <c r="L81" s="100"/>
      <c r="M81" s="101"/>
      <c r="N81" s="102"/>
      <c r="O81" s="94"/>
      <c r="P81" s="103"/>
      <c r="Q81" s="104"/>
      <c r="R81" s="105">
        <v>8.5</v>
      </c>
      <c r="S81" s="21">
        <f t="shared" si="31"/>
        <v>1</v>
      </c>
      <c r="T81" s="91"/>
      <c r="U81" s="46">
        <f t="shared" si="51"/>
        <v>8.5</v>
      </c>
      <c r="V81" s="47">
        <f t="shared" si="52"/>
        <v>1</v>
      </c>
      <c r="W81" s="48">
        <f t="shared" si="53"/>
        <v>2.7080502011022101</v>
      </c>
      <c r="X81" s="48">
        <f t="shared" si="54"/>
        <v>23.018426709368786</v>
      </c>
      <c r="Y81" s="49"/>
      <c r="Z81" s="47">
        <f t="shared" si="55"/>
        <v>8.5</v>
      </c>
      <c r="AA81" s="50">
        <f t="shared" si="56"/>
        <v>1</v>
      </c>
    </row>
    <row r="82" spans="1:27" ht="16" x14ac:dyDescent="0.2">
      <c r="A82" s="15">
        <f t="shared" si="57"/>
        <v>80</v>
      </c>
      <c r="B82" s="47" t="s">
        <v>240</v>
      </c>
      <c r="C82" s="95" t="s">
        <v>280</v>
      </c>
      <c r="D82" s="92"/>
      <c r="E82" s="93"/>
      <c r="F82" s="94"/>
      <c r="G82" s="95">
        <v>2</v>
      </c>
      <c r="H82" s="96"/>
      <c r="I82" s="97"/>
      <c r="J82" s="98">
        <v>1</v>
      </c>
      <c r="K82" s="99"/>
      <c r="L82" s="100"/>
      <c r="M82" s="101"/>
      <c r="N82" s="102"/>
      <c r="O82" s="94"/>
      <c r="P82" s="103"/>
      <c r="Q82" s="104"/>
      <c r="R82" s="105"/>
      <c r="S82" s="21">
        <f t="shared" si="31"/>
        <v>2</v>
      </c>
      <c r="T82" s="91"/>
      <c r="U82" s="46">
        <f t="shared" si="51"/>
        <v>3</v>
      </c>
      <c r="V82" s="47">
        <f t="shared" si="52"/>
        <v>2</v>
      </c>
      <c r="W82" s="48">
        <f t="shared" si="53"/>
        <v>2.0149030205422647</v>
      </c>
      <c r="X82" s="48">
        <f t="shared" si="54"/>
        <v>6.0447090616267936</v>
      </c>
      <c r="Y82" s="49"/>
      <c r="Z82" s="47">
        <f t="shared" si="55"/>
        <v>2</v>
      </c>
      <c r="AA82" s="50">
        <f t="shared" si="56"/>
        <v>0.66666666666666663</v>
      </c>
    </row>
    <row r="83" spans="1:27" x14ac:dyDescent="0.2">
      <c r="A83" s="53"/>
      <c r="B83" s="52"/>
    </row>
    <row r="84" spans="1:27" x14ac:dyDescent="0.2">
      <c r="A84" s="53"/>
      <c r="B84" s="52"/>
    </row>
    <row r="85" spans="1:27" x14ac:dyDescent="0.2">
      <c r="A85" s="53"/>
      <c r="B85" s="52"/>
    </row>
    <row r="86" spans="1:27" x14ac:dyDescent="0.2">
      <c r="A86" s="53"/>
      <c r="B86" s="52"/>
    </row>
    <row r="87" spans="1:27" x14ac:dyDescent="0.2">
      <c r="A87" s="53"/>
      <c r="B87" s="52"/>
    </row>
    <row r="88" spans="1:27" x14ac:dyDescent="0.2">
      <c r="A88" s="53"/>
      <c r="B88" s="52"/>
    </row>
    <row r="89" spans="1:27" x14ac:dyDescent="0.2">
      <c r="A89" s="53"/>
      <c r="B89" s="52"/>
    </row>
    <row r="90" spans="1:27" x14ac:dyDescent="0.2">
      <c r="A90" s="53"/>
      <c r="B90" s="52"/>
    </row>
    <row r="91" spans="1:27" x14ac:dyDescent="0.2">
      <c r="A91" s="53"/>
      <c r="B91" s="52"/>
    </row>
    <row r="92" spans="1:27" x14ac:dyDescent="0.2">
      <c r="A92" s="53"/>
      <c r="B92" s="52"/>
    </row>
    <row r="93" spans="1:27" x14ac:dyDescent="0.2">
      <c r="A93" s="53"/>
      <c r="B93" s="52"/>
    </row>
    <row r="94" spans="1:27" x14ac:dyDescent="0.2">
      <c r="A94" s="53"/>
      <c r="B94" s="52"/>
    </row>
    <row r="95" spans="1:27" x14ac:dyDescent="0.2">
      <c r="A95" s="53"/>
      <c r="B95" s="52"/>
    </row>
    <row r="96" spans="1:27" x14ac:dyDescent="0.2">
      <c r="A96" s="53"/>
      <c r="B96" s="52"/>
    </row>
    <row r="97" spans="1:2" x14ac:dyDescent="0.2">
      <c r="A97" s="53"/>
      <c r="B97" s="52"/>
    </row>
    <row r="98" spans="1:2" x14ac:dyDescent="0.2">
      <c r="A98" s="53"/>
      <c r="B98" s="52"/>
    </row>
    <row r="99" spans="1:2" x14ac:dyDescent="0.2">
      <c r="A99" s="53"/>
      <c r="B99" s="52"/>
    </row>
    <row r="100" spans="1:2" x14ac:dyDescent="0.2">
      <c r="A100" s="53"/>
      <c r="B100" s="52"/>
    </row>
    <row r="101" spans="1:2" x14ac:dyDescent="0.2">
      <c r="A101" s="53"/>
      <c r="B101" s="52"/>
    </row>
    <row r="102" spans="1:2" x14ac:dyDescent="0.2">
      <c r="A102" s="53"/>
      <c r="B102" s="52"/>
    </row>
    <row r="103" spans="1:2" x14ac:dyDescent="0.2">
      <c r="A103" s="53"/>
      <c r="B103" s="52"/>
    </row>
    <row r="104" spans="1:2" x14ac:dyDescent="0.2">
      <c r="A104" s="53"/>
      <c r="B104" s="52"/>
    </row>
    <row r="105" spans="1:2" x14ac:dyDescent="0.2">
      <c r="A105" s="53"/>
      <c r="B105" s="52"/>
    </row>
    <row r="106" spans="1:2" x14ac:dyDescent="0.2">
      <c r="A106" s="53"/>
      <c r="B106" s="52"/>
    </row>
    <row r="107" spans="1:2" x14ac:dyDescent="0.2">
      <c r="A107" s="53"/>
      <c r="B107" s="52"/>
    </row>
    <row r="108" spans="1:2" x14ac:dyDescent="0.2">
      <c r="A108" s="53"/>
      <c r="B108" s="52"/>
    </row>
    <row r="109" spans="1:2" x14ac:dyDescent="0.2">
      <c r="A109" s="53"/>
      <c r="B109" s="52"/>
    </row>
    <row r="110" spans="1:2" x14ac:dyDescent="0.2">
      <c r="A110" s="53"/>
      <c r="B110" s="52"/>
    </row>
    <row r="111" spans="1:2" x14ac:dyDescent="0.2">
      <c r="A111" s="53"/>
      <c r="B111" s="52"/>
    </row>
    <row r="112" spans="1:2" x14ac:dyDescent="0.2">
      <c r="A112" s="53"/>
      <c r="B112" s="52"/>
    </row>
    <row r="113" spans="1:2" x14ac:dyDescent="0.2">
      <c r="A113" s="53"/>
      <c r="B113" s="52"/>
    </row>
    <row r="114" spans="1:2" x14ac:dyDescent="0.2">
      <c r="A114" s="53"/>
      <c r="B114" s="52"/>
    </row>
    <row r="115" spans="1:2" x14ac:dyDescent="0.2">
      <c r="A115" s="53"/>
      <c r="B115" s="52"/>
    </row>
    <row r="116" spans="1:2" x14ac:dyDescent="0.2">
      <c r="A116" s="53"/>
      <c r="B116" s="52"/>
    </row>
    <row r="117" spans="1:2" x14ac:dyDescent="0.2">
      <c r="A117" s="53"/>
      <c r="B117" s="52"/>
    </row>
    <row r="118" spans="1:2" x14ac:dyDescent="0.2">
      <c r="A118" s="53"/>
      <c r="B118" s="52"/>
    </row>
    <row r="119" spans="1:2" x14ac:dyDescent="0.2">
      <c r="A119" s="53"/>
      <c r="B119" s="52"/>
    </row>
    <row r="120" spans="1:2" x14ac:dyDescent="0.2">
      <c r="A120" s="53"/>
      <c r="B120" s="52"/>
    </row>
    <row r="121" spans="1:2" x14ac:dyDescent="0.2">
      <c r="A121" s="53"/>
      <c r="B121" s="52"/>
    </row>
    <row r="122" spans="1:2" x14ac:dyDescent="0.2">
      <c r="A122" s="53"/>
      <c r="B122" s="52"/>
    </row>
    <row r="123" spans="1:2" x14ac:dyDescent="0.2">
      <c r="A123" s="53"/>
      <c r="B123" s="52"/>
    </row>
    <row r="124" spans="1:2" x14ac:dyDescent="0.2">
      <c r="A124" s="53"/>
      <c r="B124" s="52"/>
    </row>
    <row r="125" spans="1:2" x14ac:dyDescent="0.2">
      <c r="A125" s="53"/>
      <c r="B125" s="52"/>
    </row>
    <row r="126" spans="1:2" x14ac:dyDescent="0.2">
      <c r="A126" s="53"/>
      <c r="B126" s="52"/>
    </row>
    <row r="127" spans="1:2" x14ac:dyDescent="0.2">
      <c r="A127" s="53"/>
      <c r="B127" s="52"/>
    </row>
    <row r="128" spans="1:2" x14ac:dyDescent="0.2">
      <c r="A128" s="53"/>
      <c r="B128" s="52"/>
    </row>
    <row r="129" spans="1:2" x14ac:dyDescent="0.2">
      <c r="A129" s="53"/>
      <c r="B129" s="52"/>
    </row>
    <row r="130" spans="1:2" x14ac:dyDescent="0.2">
      <c r="A130" s="53"/>
      <c r="B130" s="52"/>
    </row>
    <row r="131" spans="1:2" x14ac:dyDescent="0.2">
      <c r="A131" s="53"/>
      <c r="B131" s="52"/>
    </row>
    <row r="132" spans="1:2" x14ac:dyDescent="0.2">
      <c r="A132" s="53"/>
      <c r="B132" s="52"/>
    </row>
    <row r="133" spans="1:2" x14ac:dyDescent="0.2">
      <c r="A133" s="53"/>
      <c r="B133" s="52"/>
    </row>
    <row r="134" spans="1:2" x14ac:dyDescent="0.2">
      <c r="A134" s="53"/>
      <c r="B134" s="52"/>
    </row>
    <row r="135" spans="1:2" x14ac:dyDescent="0.2">
      <c r="A135" s="53"/>
      <c r="B135" s="52"/>
    </row>
    <row r="136" spans="1:2" x14ac:dyDescent="0.2">
      <c r="A136" s="53"/>
      <c r="B136" s="52"/>
    </row>
    <row r="137" spans="1:2" x14ac:dyDescent="0.2">
      <c r="A137" s="53"/>
      <c r="B137" s="52"/>
    </row>
    <row r="138" spans="1:2" x14ac:dyDescent="0.2">
      <c r="A138" s="53"/>
      <c r="B138" s="52"/>
    </row>
    <row r="139" spans="1:2" x14ac:dyDescent="0.2">
      <c r="A139" s="53"/>
      <c r="B139" s="52"/>
    </row>
    <row r="140" spans="1:2" x14ac:dyDescent="0.2">
      <c r="A140" s="53"/>
      <c r="B140" s="52"/>
    </row>
    <row r="141" spans="1:2" x14ac:dyDescent="0.2">
      <c r="A141" s="53"/>
      <c r="B141" s="52"/>
    </row>
    <row r="142" spans="1:2" x14ac:dyDescent="0.2">
      <c r="A142" s="53"/>
      <c r="B142" s="52"/>
    </row>
    <row r="143" spans="1:2" x14ac:dyDescent="0.2">
      <c r="A143" s="53"/>
      <c r="B143" s="52"/>
    </row>
    <row r="144" spans="1:2" x14ac:dyDescent="0.2">
      <c r="A144" s="53"/>
      <c r="B144" s="52"/>
    </row>
    <row r="145" spans="1:2" x14ac:dyDescent="0.2">
      <c r="A145" s="53"/>
      <c r="B145" s="52"/>
    </row>
    <row r="146" spans="1:2" x14ac:dyDescent="0.2">
      <c r="A146" s="53"/>
      <c r="B146" s="52"/>
    </row>
    <row r="147" spans="1:2" x14ac:dyDescent="0.2">
      <c r="A147" s="53"/>
      <c r="B147" s="52"/>
    </row>
    <row r="148" spans="1:2" x14ac:dyDescent="0.2">
      <c r="A148" s="53"/>
      <c r="B148" s="52"/>
    </row>
    <row r="149" spans="1:2" x14ac:dyDescent="0.2">
      <c r="A149" s="53"/>
      <c r="B149" s="52"/>
    </row>
    <row r="150" spans="1:2" x14ac:dyDescent="0.2">
      <c r="A150" s="53"/>
      <c r="B150" s="52"/>
    </row>
    <row r="151" spans="1:2" x14ac:dyDescent="0.2">
      <c r="A151" s="53"/>
      <c r="B151" s="52"/>
    </row>
    <row r="152" spans="1:2" x14ac:dyDescent="0.2">
      <c r="A152" s="53"/>
      <c r="B152" s="52"/>
    </row>
    <row r="153" spans="1:2" x14ac:dyDescent="0.2">
      <c r="A153" s="53"/>
      <c r="B153" s="52"/>
    </row>
    <row r="154" spans="1:2" x14ac:dyDescent="0.2">
      <c r="A154" s="53"/>
      <c r="B154" s="52"/>
    </row>
    <row r="155" spans="1:2" x14ac:dyDescent="0.2">
      <c r="A155" s="53"/>
      <c r="B155" s="52"/>
    </row>
    <row r="156" spans="1:2" x14ac:dyDescent="0.2">
      <c r="A156" s="53"/>
      <c r="B156" s="52"/>
    </row>
    <row r="157" spans="1:2" x14ac:dyDescent="0.2">
      <c r="A157" s="53"/>
      <c r="B157" s="52"/>
    </row>
    <row r="158" spans="1:2" x14ac:dyDescent="0.2">
      <c r="A158" s="53"/>
      <c r="B158" s="52"/>
    </row>
    <row r="159" spans="1:2" x14ac:dyDescent="0.2">
      <c r="A159" s="53"/>
      <c r="B159" s="52"/>
    </row>
    <row r="160" spans="1:2" x14ac:dyDescent="0.2">
      <c r="A160" s="53"/>
      <c r="B160" s="52"/>
    </row>
    <row r="161" spans="1:2" x14ac:dyDescent="0.2">
      <c r="A161" s="53"/>
      <c r="B161" s="52"/>
    </row>
    <row r="162" spans="1:2" x14ac:dyDescent="0.2">
      <c r="A162" s="53"/>
      <c r="B162" s="52"/>
    </row>
    <row r="163" spans="1:2" x14ac:dyDescent="0.2">
      <c r="A163" s="53"/>
      <c r="B163" s="52"/>
    </row>
    <row r="164" spans="1:2" x14ac:dyDescent="0.2">
      <c r="A164" s="53"/>
      <c r="B164" s="52"/>
    </row>
    <row r="165" spans="1:2" x14ac:dyDescent="0.2">
      <c r="A165" s="53"/>
      <c r="B165" s="52"/>
    </row>
    <row r="166" spans="1:2" x14ac:dyDescent="0.2">
      <c r="A166" s="53"/>
      <c r="B166" s="52"/>
    </row>
    <row r="167" spans="1:2" x14ac:dyDescent="0.2">
      <c r="A167" s="53"/>
      <c r="B167" s="52"/>
    </row>
    <row r="168" spans="1:2" x14ac:dyDescent="0.2">
      <c r="A168" s="53"/>
      <c r="B168" s="52"/>
    </row>
    <row r="169" spans="1:2" x14ac:dyDescent="0.2">
      <c r="A169" s="53"/>
      <c r="B169" s="52"/>
    </row>
    <row r="170" spans="1:2" x14ac:dyDescent="0.2">
      <c r="A170" s="53"/>
      <c r="B170" s="52"/>
    </row>
    <row r="171" spans="1:2" x14ac:dyDescent="0.2">
      <c r="A171" s="53"/>
      <c r="B171" s="52"/>
    </row>
    <row r="172" spans="1:2" x14ac:dyDescent="0.2">
      <c r="A172" s="53"/>
      <c r="B172" s="52"/>
    </row>
    <row r="173" spans="1:2" x14ac:dyDescent="0.2">
      <c r="A173" s="53"/>
      <c r="B173" s="52"/>
    </row>
    <row r="174" spans="1:2" x14ac:dyDescent="0.2">
      <c r="A174" s="53"/>
      <c r="B174" s="52"/>
    </row>
    <row r="175" spans="1:2" x14ac:dyDescent="0.2">
      <c r="A175" s="53"/>
      <c r="B175" s="52"/>
    </row>
    <row r="176" spans="1:2" x14ac:dyDescent="0.2">
      <c r="A176" s="53"/>
      <c r="B176" s="52"/>
    </row>
    <row r="177" spans="1:2" x14ac:dyDescent="0.2">
      <c r="A177" s="53"/>
      <c r="B177" s="52"/>
    </row>
    <row r="178" spans="1:2" x14ac:dyDescent="0.2">
      <c r="A178" s="53"/>
      <c r="B178" s="52"/>
    </row>
    <row r="179" spans="1:2" x14ac:dyDescent="0.2">
      <c r="A179" s="53"/>
      <c r="B179" s="52"/>
    </row>
    <row r="180" spans="1:2" x14ac:dyDescent="0.2">
      <c r="A180" s="53"/>
      <c r="B180" s="52"/>
    </row>
    <row r="181" spans="1:2" x14ac:dyDescent="0.2">
      <c r="A181" s="53"/>
      <c r="B181" s="52"/>
    </row>
    <row r="182" spans="1:2" x14ac:dyDescent="0.2">
      <c r="A182" s="53"/>
      <c r="B182" s="52"/>
    </row>
    <row r="183" spans="1:2" x14ac:dyDescent="0.2">
      <c r="A183" s="53"/>
      <c r="B183" s="52"/>
    </row>
    <row r="184" spans="1:2" x14ac:dyDescent="0.2">
      <c r="A184" s="53"/>
      <c r="B184" s="52"/>
    </row>
    <row r="185" spans="1:2" x14ac:dyDescent="0.2">
      <c r="A185" s="53"/>
      <c r="B185" s="52"/>
    </row>
    <row r="186" spans="1:2" x14ac:dyDescent="0.2">
      <c r="A186" s="53"/>
      <c r="B186" s="52"/>
    </row>
    <row r="187" spans="1:2" x14ac:dyDescent="0.2">
      <c r="A187" s="53"/>
      <c r="B187" s="52"/>
    </row>
    <row r="188" spans="1:2" x14ac:dyDescent="0.2">
      <c r="A188" s="53"/>
      <c r="B188" s="52"/>
    </row>
    <row r="189" spans="1:2" x14ac:dyDescent="0.2">
      <c r="A189" s="53"/>
      <c r="B189" s="52"/>
    </row>
    <row r="190" spans="1:2" x14ac:dyDescent="0.2">
      <c r="A190" s="53"/>
      <c r="B190" s="52"/>
    </row>
    <row r="191" spans="1:2" x14ac:dyDescent="0.2">
      <c r="A191" s="53"/>
      <c r="B191" s="52"/>
    </row>
    <row r="192" spans="1:2" x14ac:dyDescent="0.2">
      <c r="A192" s="53"/>
      <c r="B192" s="52"/>
    </row>
    <row r="193" spans="1:2" x14ac:dyDescent="0.2">
      <c r="A193" s="53"/>
      <c r="B193" s="52"/>
    </row>
    <row r="194" spans="1:2" x14ac:dyDescent="0.2">
      <c r="A194" s="53"/>
      <c r="B194" s="52"/>
    </row>
    <row r="195" spans="1:2" x14ac:dyDescent="0.2">
      <c r="A195" s="53"/>
      <c r="B195" s="52"/>
    </row>
    <row r="196" spans="1:2" x14ac:dyDescent="0.2">
      <c r="A196" s="53"/>
      <c r="B196" s="52"/>
    </row>
    <row r="197" spans="1:2" x14ac:dyDescent="0.2">
      <c r="A197" s="53"/>
      <c r="B197" s="52"/>
    </row>
    <row r="198" spans="1:2" x14ac:dyDescent="0.2">
      <c r="A198" s="53"/>
      <c r="B198" s="52"/>
    </row>
    <row r="199" spans="1:2" x14ac:dyDescent="0.2">
      <c r="A199" s="53"/>
      <c r="B199" s="52"/>
    </row>
    <row r="200" spans="1:2" x14ac:dyDescent="0.2">
      <c r="A200" s="53"/>
      <c r="B200" s="52"/>
    </row>
    <row r="201" spans="1:2" x14ac:dyDescent="0.2">
      <c r="A201" s="53"/>
      <c r="B201" s="52"/>
    </row>
    <row r="202" spans="1:2" x14ac:dyDescent="0.2">
      <c r="A202" s="53"/>
      <c r="B202" s="52"/>
    </row>
    <row r="203" spans="1:2" x14ac:dyDescent="0.2">
      <c r="A203" s="53"/>
      <c r="B203" s="52"/>
    </row>
    <row r="204" spans="1:2" x14ac:dyDescent="0.2">
      <c r="A204" s="53"/>
      <c r="B204" s="52"/>
    </row>
    <row r="205" spans="1:2" x14ac:dyDescent="0.2">
      <c r="A205" s="53"/>
      <c r="B205" s="52"/>
    </row>
    <row r="206" spans="1:2" x14ac:dyDescent="0.2">
      <c r="A206" s="53"/>
      <c r="B206" s="52"/>
    </row>
    <row r="207" spans="1:2" x14ac:dyDescent="0.2">
      <c r="A207" s="53"/>
      <c r="B207" s="52"/>
    </row>
    <row r="208" spans="1:2" x14ac:dyDescent="0.2">
      <c r="A208" s="53"/>
      <c r="B208" s="52"/>
    </row>
    <row r="209" spans="1:2" x14ac:dyDescent="0.2">
      <c r="A209" s="53"/>
      <c r="B209" s="52"/>
    </row>
    <row r="210" spans="1:2" x14ac:dyDescent="0.2">
      <c r="A210" s="53"/>
      <c r="B210" s="52"/>
    </row>
    <row r="211" spans="1:2" x14ac:dyDescent="0.2">
      <c r="A211" s="53"/>
      <c r="B211" s="52"/>
    </row>
    <row r="212" spans="1:2" x14ac:dyDescent="0.2">
      <c r="A212" s="53"/>
      <c r="B212" s="52"/>
    </row>
    <row r="213" spans="1:2" x14ac:dyDescent="0.2">
      <c r="A213" s="53"/>
      <c r="B213" s="52"/>
    </row>
    <row r="214" spans="1:2" x14ac:dyDescent="0.2">
      <c r="A214" s="53"/>
      <c r="B214" s="52"/>
    </row>
    <row r="215" spans="1:2" x14ac:dyDescent="0.2">
      <c r="A215" s="53"/>
      <c r="B215" s="52"/>
    </row>
    <row r="216" spans="1:2" x14ac:dyDescent="0.2">
      <c r="A216" s="53"/>
      <c r="B216" s="52"/>
    </row>
    <row r="217" spans="1:2" x14ac:dyDescent="0.2">
      <c r="A217" s="53"/>
      <c r="B217" s="52"/>
    </row>
    <row r="218" spans="1:2" x14ac:dyDescent="0.2">
      <c r="A218" s="53"/>
      <c r="B218" s="52"/>
    </row>
    <row r="219" spans="1:2" x14ac:dyDescent="0.2">
      <c r="A219" s="53"/>
      <c r="B219" s="52"/>
    </row>
    <row r="220" spans="1:2" x14ac:dyDescent="0.2">
      <c r="A220" s="53"/>
      <c r="B220" s="52"/>
    </row>
    <row r="221" spans="1:2" x14ac:dyDescent="0.2">
      <c r="A221" s="53"/>
      <c r="B221" s="52"/>
    </row>
    <row r="222" spans="1:2" x14ac:dyDescent="0.2">
      <c r="A222" s="53"/>
      <c r="B222" s="52"/>
    </row>
    <row r="223" spans="1:2" x14ac:dyDescent="0.2">
      <c r="A223" s="53"/>
      <c r="B223" s="52"/>
    </row>
    <row r="224" spans="1:2" x14ac:dyDescent="0.2">
      <c r="A224" s="53"/>
      <c r="B224" s="52"/>
    </row>
    <row r="225" spans="1:2" x14ac:dyDescent="0.2">
      <c r="A225" s="53"/>
      <c r="B225" s="52"/>
    </row>
    <row r="226" spans="1:2" x14ac:dyDescent="0.2">
      <c r="A226" s="53"/>
      <c r="B226" s="52"/>
    </row>
    <row r="227" spans="1:2" x14ac:dyDescent="0.2">
      <c r="A227" s="53"/>
      <c r="B227" s="52"/>
    </row>
    <row r="228" spans="1:2" x14ac:dyDescent="0.2">
      <c r="A228" s="53"/>
      <c r="B228" s="52"/>
    </row>
    <row r="229" spans="1:2" x14ac:dyDescent="0.2">
      <c r="A229" s="53"/>
      <c r="B229" s="52"/>
    </row>
    <row r="230" spans="1:2" x14ac:dyDescent="0.2">
      <c r="A230" s="53"/>
      <c r="B230" s="52"/>
    </row>
    <row r="231" spans="1:2" x14ac:dyDescent="0.2">
      <c r="A231" s="53"/>
      <c r="B231" s="52"/>
    </row>
    <row r="232" spans="1:2" x14ac:dyDescent="0.2">
      <c r="A232" s="53"/>
      <c r="B232" s="52"/>
    </row>
    <row r="233" spans="1:2" x14ac:dyDescent="0.2">
      <c r="A233" s="53"/>
      <c r="B233" s="52"/>
    </row>
    <row r="234" spans="1:2" x14ac:dyDescent="0.2">
      <c r="A234" s="53"/>
      <c r="B234" s="52"/>
    </row>
    <row r="235" spans="1:2" x14ac:dyDescent="0.2">
      <c r="A235" s="53"/>
      <c r="B235" s="52"/>
    </row>
    <row r="236" spans="1:2" x14ac:dyDescent="0.2">
      <c r="A236" s="53"/>
      <c r="B236" s="52"/>
    </row>
    <row r="237" spans="1:2" x14ac:dyDescent="0.2">
      <c r="A237" s="53"/>
      <c r="B237" s="52"/>
    </row>
    <row r="238" spans="1:2" x14ac:dyDescent="0.2">
      <c r="A238" s="53"/>
      <c r="B238" s="52"/>
    </row>
    <row r="239" spans="1:2" x14ac:dyDescent="0.2">
      <c r="A239" s="53"/>
      <c r="B239" s="52"/>
    </row>
    <row r="240" spans="1:2" x14ac:dyDescent="0.2">
      <c r="A240" s="53"/>
      <c r="B240" s="52"/>
    </row>
    <row r="241" spans="1:2" x14ac:dyDescent="0.2">
      <c r="A241" s="53"/>
      <c r="B241" s="52"/>
    </row>
    <row r="242" spans="1:2" x14ac:dyDescent="0.2">
      <c r="A242" s="8"/>
      <c r="B242" s="8"/>
    </row>
    <row r="243" spans="1:2" x14ac:dyDescent="0.2">
      <c r="A243" s="8"/>
      <c r="B243" s="8"/>
    </row>
    <row r="244" spans="1:2" x14ac:dyDescent="0.2">
      <c r="A244" s="8"/>
      <c r="B244" s="8"/>
    </row>
    <row r="245" spans="1:2" x14ac:dyDescent="0.2">
      <c r="A245" s="8"/>
      <c r="B245" s="8"/>
    </row>
    <row r="246" spans="1:2" x14ac:dyDescent="0.2">
      <c r="A246" s="8"/>
      <c r="B246" s="8"/>
    </row>
    <row r="247" spans="1:2" x14ac:dyDescent="0.2">
      <c r="A247" s="8"/>
      <c r="B247" s="8"/>
    </row>
    <row r="248" spans="1:2" x14ac:dyDescent="0.2">
      <c r="A248" s="8"/>
      <c r="B248" s="8"/>
    </row>
    <row r="249" spans="1:2" x14ac:dyDescent="0.2">
      <c r="A249" s="8"/>
      <c r="B249" s="8"/>
    </row>
    <row r="250" spans="1:2" x14ac:dyDescent="0.2">
      <c r="A250" s="8"/>
      <c r="B250" s="8"/>
    </row>
    <row r="251" spans="1:2" x14ac:dyDescent="0.2">
      <c r="A251" s="8"/>
      <c r="B251" s="8"/>
    </row>
    <row r="252" spans="1:2" x14ac:dyDescent="0.2">
      <c r="A252" s="8"/>
      <c r="B252" s="8"/>
    </row>
    <row r="253" spans="1:2" x14ac:dyDescent="0.2">
      <c r="A253" s="8"/>
      <c r="B253" s="8"/>
    </row>
    <row r="254" spans="1:2" x14ac:dyDescent="0.2">
      <c r="A254" s="8"/>
      <c r="B254" s="8"/>
    </row>
    <row r="255" spans="1:2" x14ac:dyDescent="0.2">
      <c r="A255" s="8"/>
      <c r="B255" s="8"/>
    </row>
    <row r="256" spans="1:2" x14ac:dyDescent="0.2">
      <c r="A256" s="8"/>
      <c r="B256" s="8"/>
    </row>
    <row r="257" spans="1:2" x14ac:dyDescent="0.2">
      <c r="A257" s="8"/>
      <c r="B257" s="8"/>
    </row>
    <row r="258" spans="1:2" x14ac:dyDescent="0.2">
      <c r="A258" s="8"/>
      <c r="B258" s="8"/>
    </row>
    <row r="259" spans="1:2" x14ac:dyDescent="0.2">
      <c r="A259" s="8"/>
      <c r="B259" s="8"/>
    </row>
    <row r="260" spans="1:2" x14ac:dyDescent="0.2">
      <c r="A260" s="8"/>
      <c r="B260" s="8"/>
    </row>
    <row r="261" spans="1:2" x14ac:dyDescent="0.2">
      <c r="B261" s="8"/>
    </row>
    <row r="262" spans="1:2" x14ac:dyDescent="0.2">
      <c r="B262" s="8"/>
    </row>
    <row r="263" spans="1:2" x14ac:dyDescent="0.2">
      <c r="B263" s="8"/>
    </row>
    <row r="264" spans="1:2" x14ac:dyDescent="0.2">
      <c r="B264" s="8"/>
    </row>
    <row r="265" spans="1:2" x14ac:dyDescent="0.2">
      <c r="B265" s="8"/>
    </row>
    <row r="266" spans="1:2" x14ac:dyDescent="0.2">
      <c r="B266" s="8"/>
    </row>
    <row r="267" spans="1:2" x14ac:dyDescent="0.2">
      <c r="B267" s="8"/>
    </row>
    <row r="268" spans="1:2" x14ac:dyDescent="0.2">
      <c r="B268" s="8"/>
    </row>
    <row r="269" spans="1:2" x14ac:dyDescent="0.2">
      <c r="B269" s="8"/>
    </row>
    <row r="270" spans="1:2" x14ac:dyDescent="0.2">
      <c r="B270" s="8"/>
    </row>
    <row r="271" spans="1:2" x14ac:dyDescent="0.2">
      <c r="B271" s="8"/>
    </row>
    <row r="272" spans="1:2" x14ac:dyDescent="0.2">
      <c r="B272" s="8"/>
    </row>
    <row r="273" spans="2:2" x14ac:dyDescent="0.2">
      <c r="B273" s="8"/>
    </row>
    <row r="274" spans="2:2" x14ac:dyDescent="0.2">
      <c r="B274" s="8"/>
    </row>
    <row r="275" spans="2:2" x14ac:dyDescent="0.2">
      <c r="B275" s="8"/>
    </row>
    <row r="276" spans="2:2" x14ac:dyDescent="0.2">
      <c r="B276" s="8"/>
    </row>
    <row r="277" spans="2:2" x14ac:dyDescent="0.2">
      <c r="B277" s="8"/>
    </row>
    <row r="278" spans="2:2" x14ac:dyDescent="0.2">
      <c r="B278" s="8"/>
    </row>
    <row r="279" spans="2:2" x14ac:dyDescent="0.2">
      <c r="B279" s="8"/>
    </row>
    <row r="280" spans="2:2" x14ac:dyDescent="0.2">
      <c r="B280" s="8"/>
    </row>
    <row r="281" spans="2:2" x14ac:dyDescent="0.2">
      <c r="B281" s="8"/>
    </row>
    <row r="282" spans="2:2" x14ac:dyDescent="0.2">
      <c r="B282" s="8"/>
    </row>
    <row r="283" spans="2:2" x14ac:dyDescent="0.2">
      <c r="B283" s="8"/>
    </row>
  </sheetData>
  <sortState ref="B3:AA44">
    <sortCondition ref="C3:C9"/>
  </sortState>
  <mergeCells count="1">
    <mergeCell ref="D1:R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Tamara Williams</cp:lastModifiedBy>
  <dcterms:created xsi:type="dcterms:W3CDTF">2017-04-13T00:44:15Z</dcterms:created>
  <dcterms:modified xsi:type="dcterms:W3CDTF">2018-05-25T17:04:41Z</dcterms:modified>
</cp:coreProperties>
</file>