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tamucc-my.sharepoint.com/personal/chris_bird_tamucc_edu/Documents/GCL_2.0/Customers/prj_bird_rota_blue_damselfly/results_quant/Quant-Analysis-test/"/>
    </mc:Choice>
  </mc:AlternateContent>
  <xr:revisionPtr revIDLastSave="12" documentId="8_{40F8EDF8-F2C5-449C-B5B3-5E82EEEF1BD1}" xr6:coauthVersionLast="47" xr6:coauthVersionMax="47" xr10:uidLastSave="{BD8FE886-BC2E-41C5-83F8-3D38EEBC5922}"/>
  <bookViews>
    <workbookView xWindow="0" yWindow="0" windowWidth="12600" windowHeight="15150" xr2:uid="{00000000-000D-0000-FFFF-FFFF00000000}"/>
  </bookViews>
  <sheets>
    <sheet name="rawdata" sheetId="1" r:id="rId1"/>
    <sheet name="datacalcs" sheetId="2" r:id="rId2"/>
  </sheets>
  <definedNames>
    <definedName name="_xlnm._FilterDatabase" localSheetId="1" hidden="1">datacalcs!$A$1:$R$9</definedName>
    <definedName name="_xlnm._FilterDatabase" localSheetId="0" hidden="1">rawdata!$A$1:$H$1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1" l="1"/>
  <c r="F27" i="1"/>
  <c r="F26" i="1"/>
  <c r="F25" i="1"/>
  <c r="F24" i="1"/>
  <c r="F23" i="1"/>
  <c r="F22" i="1"/>
  <c r="F21" i="1"/>
  <c r="F20" i="1"/>
  <c r="F19" i="1"/>
  <c r="P3" i="2" l="1"/>
  <c r="R3" i="2" s="1"/>
  <c r="Q3" i="2"/>
  <c r="P4" i="2"/>
  <c r="R4" i="2" s="1"/>
  <c r="Q4" i="2"/>
  <c r="P5" i="2"/>
  <c r="R5" i="2" s="1"/>
  <c r="Q5" i="2"/>
  <c r="P6" i="2"/>
  <c r="R6" i="2" s="1"/>
  <c r="Q6" i="2"/>
  <c r="P7" i="2"/>
  <c r="Q7" i="2"/>
  <c r="R7" i="2"/>
  <c r="P8" i="2"/>
  <c r="R8" i="2" s="1"/>
  <c r="Q8" i="2"/>
  <c r="P9" i="2"/>
  <c r="R9" i="2" s="1"/>
  <c r="Q9" i="2"/>
  <c r="R2" i="2"/>
  <c r="Q2" i="2"/>
  <c r="P2" i="2"/>
  <c r="O3" i="2"/>
  <c r="O4" i="2"/>
  <c r="O5" i="2"/>
  <c r="O6" i="2"/>
  <c r="O7" i="2"/>
  <c r="O8" i="2"/>
  <c r="O9" i="2"/>
  <c r="O2" i="2"/>
  <c r="K3" i="2"/>
  <c r="K4" i="2"/>
  <c r="K5" i="2"/>
  <c r="K6" i="2"/>
  <c r="K7" i="2"/>
  <c r="K8" i="2"/>
  <c r="K9" i="2"/>
  <c r="K2" i="2"/>
  <c r="M9" i="2"/>
  <c r="N9" i="2" s="1"/>
  <c r="M8" i="2"/>
  <c r="N8" i="2" s="1"/>
  <c r="M7" i="2"/>
  <c r="N7" i="2" s="1"/>
  <c r="M6" i="2"/>
  <c r="N6" i="2" s="1"/>
  <c r="M5" i="2"/>
  <c r="N5" i="2" s="1"/>
  <c r="M4" i="2"/>
  <c r="N4" i="2" s="1"/>
  <c r="M3" i="2"/>
  <c r="N3" i="2" s="1"/>
  <c r="M2" i="2"/>
  <c r="N2" i="2" s="1"/>
  <c r="I9" i="2"/>
  <c r="J9" i="2" s="1"/>
  <c r="I8" i="2"/>
  <c r="J8" i="2" s="1"/>
  <c r="I7" i="2"/>
  <c r="J7" i="2" s="1"/>
  <c r="I6" i="2"/>
  <c r="J6" i="2" s="1"/>
  <c r="I5" i="2"/>
  <c r="J5" i="2" s="1"/>
  <c r="I4" i="2"/>
  <c r="J4" i="2" s="1"/>
  <c r="I3" i="2"/>
  <c r="J3" i="2" s="1"/>
  <c r="I2" i="2"/>
  <c r="J2" i="2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  <c r="G19" i="1"/>
  <c r="G20" i="1"/>
  <c r="G21" i="1"/>
  <c r="G22" i="1"/>
  <c r="G23" i="1"/>
  <c r="G24" i="1"/>
  <c r="G25" i="1"/>
  <c r="G26" i="1"/>
  <c r="G27" i="1"/>
  <c r="G28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Gonzalez, Pedro</author>
  </authors>
  <commentList>
    <comment ref="C19" authorId="0" shapeId="0" xr:uid="{26D5E28D-0D9A-4037-9FE1-8531246ED4BF}">
      <text>
        <r>
          <rPr>
            <b/>
            <sz val="9"/>
            <color indexed="81"/>
            <rFont val="Tahoma"/>
            <charset val="1"/>
          </rPr>
          <t>Gonzalez, Pedro:</t>
        </r>
        <r>
          <rPr>
            <sz val="9"/>
            <color indexed="81"/>
            <rFont val="Tahoma"/>
            <charset val="1"/>
          </rPr>
          <t xml:space="preserve">
0 standard but with 5uL of buffer just to see what would be better
</t>
        </r>
      </text>
    </comment>
  </commentList>
</comments>
</file>

<file path=xl/sharedStrings.xml><?xml version="1.0" encoding="utf-8"?>
<sst xmlns="http://schemas.openxmlformats.org/spreadsheetml/2006/main" count="128" uniqueCount="41">
  <si>
    <t>Quant Row</t>
  </si>
  <si>
    <t>Quant Column</t>
  </si>
  <si>
    <t>Raw RFU</t>
  </si>
  <si>
    <t>Sample Plate</t>
  </si>
  <si>
    <t>Sample Column</t>
  </si>
  <si>
    <t>Sample Row</t>
  </si>
  <si>
    <t>Zeroed RFU</t>
  </si>
  <si>
    <t>ng/well</t>
  </si>
  <si>
    <t>Quant Row-1</t>
  </si>
  <si>
    <t>Quant Col-1</t>
  </si>
  <si>
    <t>Quant Row-2</t>
  </si>
  <si>
    <t>Quant Col-2</t>
  </si>
  <si>
    <t>Raw RFU-1</t>
  </si>
  <si>
    <t>Zeroed RFU-1</t>
  </si>
  <si>
    <t>ng/well-1</t>
  </si>
  <si>
    <t>ng/ul-1</t>
  </si>
  <si>
    <t>Raw RFU-2</t>
  </si>
  <si>
    <t>Zeroed RFU-2</t>
  </si>
  <si>
    <t>ng/well-2</t>
  </si>
  <si>
    <t>ng/ul-2</t>
  </si>
  <si>
    <t>Difference</t>
  </si>
  <si>
    <t>Average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</si>
  <si>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</si>
  <si>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</si>
  <si>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</si>
  <si>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</si>
  <si>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</si>
  <si>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</si>
  <si>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</si>
  <si>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</si>
  <si>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</si>
  <si>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</si>
  <si>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</si>
  <si>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</si>
  <si>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</si>
  <si>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</si>
  <si>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</si>
  <si>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</si>
  <si>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Standard</t>
  </si>
  <si>
    <t>Redos</t>
  </si>
  <si>
    <t>rbd-eDNA-Plate04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</si>
</sst>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(rawdata!$H$18,rawdata!$H$21:$H$28)</c:f>
              <c:numCache>
                <c:formatCode>General</c:formatCode>
                <c:ptCount val="9"/>
              </c:numCache>
            </c:numRef>
          </c:xVal>
          <c:yVal>
            <c:numRef>
              <c:f>(rawdata!$G$18,rawdata!$G$21:$G$28)</c:f>
              <c:numCache>
                <c:formatCode>General</c:formatCode>
                <c:ptCount val="9"/>
                <c:pt idx="0">
                  <c:v>0</c:v>
                </c:pt>
                <c:pt idx="1">
                  <c:v>4.4209999999999994</c:v>
                </c:pt>
                <c:pt idx="2">
                  <c:v>8.7639999999999958</c:v>
                </c:pt>
                <c:pt idx="3">
                  <c:v>13.818999999999996</c:v>
                </c:pt>
                <c:pt idx="4">
                  <c:v>60.825000000000003</c:v>
                </c:pt>
                <c:pt idx="5">
                  <c:v>160.91499999999999</c:v>
                </c:pt>
                <c:pt idx="6">
                  <c:v>1352.835</c:v>
                </c:pt>
                <c:pt idx="7">
                  <c:v>4994.3739999999998</c:v>
                </c:pt>
                <c:pt idx="8">
                  <c:v>11876.173000000001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87-4F2B-A9DF-2E176335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875128"/>
        <c:axId val="415881248"/>
      </c:scatterChart>
      <c:valAx>
        <c:axId val="415875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81248"/>
        <c:crosses val="autoZero"/>
        <c:crossBetween val="midCat"/>
      </c:valAx>
      <c:valAx>
        <c:axId val="41588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75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</xdr:colOff>
      <xdr:row>17</xdr:row>
      <xdr:rowOff>64770</xdr:rowOff>
    </xdr:from>
    <xdr:to>
      <xdr:col>16</xdr:col>
      <xdr:colOff>335280</xdr:colOff>
      <xdr:row>32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3B5C5-81C4-F1B5-47A1-7EAD4DFBE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topLeftCell="A9" workbookViewId="0">
      <selection activeCell="E18" sqref="E18:E28"/>
    </sheetView>
  </sheetViews>
  <sheetFormatPr defaultRowHeight="15" x14ac:dyDescent="0.25"/>
  <cols>
    <col min="4" max="4" width="15.5703125" bestFit="1" customWidth="1"/>
  </cols>
  <sheetData>
    <row r="1" spans="1:8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22</v>
      </c>
      <c r="B2">
        <v>14</v>
      </c>
      <c r="C2" s="1">
        <v>51.119</v>
      </c>
      <c r="D2" t="s">
        <v>40</v>
      </c>
      <c r="E2">
        <v>9</v>
      </c>
      <c r="F2" t="s">
        <v>22</v>
      </c>
      <c r="G2">
        <f t="shared" ref="G2:G28" si="0">C2-26.667</f>
        <v>24.451999999999998</v>
      </c>
      <c r="H2">
        <f>G2/95.521</f>
        <v>0.25598559479067429</v>
      </c>
    </row>
    <row r="3" spans="1:8" x14ac:dyDescent="0.25">
      <c r="A3" s="1" t="s">
        <v>23</v>
      </c>
      <c r="B3">
        <v>14</v>
      </c>
      <c r="C3" s="1">
        <v>42.438000000000002</v>
      </c>
      <c r="D3" t="s">
        <v>40</v>
      </c>
      <c r="E3">
        <v>9</v>
      </c>
      <c r="F3" t="s">
        <v>22</v>
      </c>
      <c r="G3">
        <f t="shared" si="0"/>
        <v>15.771000000000001</v>
      </c>
      <c r="H3">
        <f t="shared" ref="H3:H17" si="1">G3/95.521</f>
        <v>0.16510505543283677</v>
      </c>
    </row>
    <row r="4" spans="1:8" x14ac:dyDescent="0.25">
      <c r="A4" s="1" t="s">
        <v>24</v>
      </c>
      <c r="B4">
        <v>14</v>
      </c>
      <c r="C4" s="1">
        <v>37.628999999999998</v>
      </c>
      <c r="D4" t="s">
        <v>40</v>
      </c>
      <c r="E4">
        <v>9</v>
      </c>
      <c r="F4" t="s">
        <v>23</v>
      </c>
      <c r="G4">
        <f t="shared" si="0"/>
        <v>10.961999999999996</v>
      </c>
      <c r="H4">
        <f t="shared" si="1"/>
        <v>0.1147601051077773</v>
      </c>
    </row>
    <row r="5" spans="1:8" x14ac:dyDescent="0.25">
      <c r="A5" s="1" t="s">
        <v>25</v>
      </c>
      <c r="B5">
        <v>14</v>
      </c>
      <c r="C5" s="1">
        <v>35.270000000000003</v>
      </c>
      <c r="D5" t="s">
        <v>40</v>
      </c>
      <c r="E5">
        <v>9</v>
      </c>
      <c r="F5" t="s">
        <v>23</v>
      </c>
      <c r="G5">
        <f t="shared" si="0"/>
        <v>8.6030000000000015</v>
      </c>
      <c r="H5">
        <f t="shared" si="1"/>
        <v>9.0063964991991305E-2</v>
      </c>
    </row>
    <row r="6" spans="1:8" x14ac:dyDescent="0.25">
      <c r="A6" s="1" t="s">
        <v>26</v>
      </c>
      <c r="B6">
        <v>14</v>
      </c>
      <c r="C6" s="1">
        <v>447.11399999999998</v>
      </c>
      <c r="D6" t="s">
        <v>40</v>
      </c>
      <c r="E6">
        <v>9</v>
      </c>
      <c r="F6" t="s">
        <v>24</v>
      </c>
      <c r="G6">
        <f t="shared" si="0"/>
        <v>420.447</v>
      </c>
      <c r="H6">
        <f t="shared" si="1"/>
        <v>4.4016184922687156</v>
      </c>
    </row>
    <row r="7" spans="1:8" x14ac:dyDescent="0.25">
      <c r="A7" s="1" t="s">
        <v>27</v>
      </c>
      <c r="B7">
        <v>14</v>
      </c>
      <c r="C7" s="1">
        <v>437.01900000000001</v>
      </c>
      <c r="D7" t="s">
        <v>40</v>
      </c>
      <c r="E7">
        <v>9</v>
      </c>
      <c r="F7" t="s">
        <v>24</v>
      </c>
      <c r="G7">
        <f t="shared" si="0"/>
        <v>410.35199999999998</v>
      </c>
      <c r="H7">
        <f t="shared" si="1"/>
        <v>4.2959349253043833</v>
      </c>
    </row>
    <row r="8" spans="1:8" x14ac:dyDescent="0.25">
      <c r="A8" s="1" t="s">
        <v>28</v>
      </c>
      <c r="B8">
        <v>14</v>
      </c>
      <c r="C8" s="1">
        <v>102.76</v>
      </c>
      <c r="D8" t="s">
        <v>40</v>
      </c>
      <c r="E8">
        <v>9</v>
      </c>
      <c r="F8" t="s">
        <v>25</v>
      </c>
      <c r="G8">
        <f t="shared" si="0"/>
        <v>76.093000000000004</v>
      </c>
      <c r="H8">
        <f t="shared" si="1"/>
        <v>0.79661016949152541</v>
      </c>
    </row>
    <row r="9" spans="1:8" x14ac:dyDescent="0.25">
      <c r="A9" s="1" t="s">
        <v>29</v>
      </c>
      <c r="B9">
        <v>14</v>
      </c>
      <c r="C9" s="1">
        <v>108.488</v>
      </c>
      <c r="D9" t="s">
        <v>40</v>
      </c>
      <c r="E9">
        <v>9</v>
      </c>
      <c r="F9" t="s">
        <v>25</v>
      </c>
      <c r="G9">
        <f t="shared" si="0"/>
        <v>81.820999999999998</v>
      </c>
      <c r="H9">
        <f t="shared" si="1"/>
        <v>0.85657604087059391</v>
      </c>
    </row>
    <row r="10" spans="1:8" x14ac:dyDescent="0.25">
      <c r="A10" s="1" t="s">
        <v>30</v>
      </c>
      <c r="B10">
        <v>14</v>
      </c>
      <c r="C10" s="1">
        <v>44.146999999999998</v>
      </c>
      <c r="D10" t="s">
        <v>40</v>
      </c>
      <c r="E10">
        <v>9</v>
      </c>
      <c r="F10" t="s">
        <v>26</v>
      </c>
      <c r="G10">
        <f t="shared" si="0"/>
        <v>17.479999999999997</v>
      </c>
      <c r="H10">
        <f t="shared" si="1"/>
        <v>0.18299640916657067</v>
      </c>
    </row>
    <row r="11" spans="1:8" x14ac:dyDescent="0.25">
      <c r="A11" s="1" t="s">
        <v>31</v>
      </c>
      <c r="B11">
        <v>14</v>
      </c>
      <c r="C11" s="1">
        <v>28.466999999999999</v>
      </c>
      <c r="D11" t="s">
        <v>40</v>
      </c>
      <c r="E11">
        <v>9</v>
      </c>
      <c r="F11" t="s">
        <v>26</v>
      </c>
      <c r="G11">
        <f t="shared" si="0"/>
        <v>1.7999999999999972</v>
      </c>
      <c r="H11">
        <f t="shared" si="1"/>
        <v>1.884402382722121E-2</v>
      </c>
    </row>
    <row r="12" spans="1:8" x14ac:dyDescent="0.25">
      <c r="A12" s="1" t="s">
        <v>32</v>
      </c>
      <c r="B12">
        <v>14</v>
      </c>
      <c r="C12" s="1">
        <v>482.13299999999998</v>
      </c>
      <c r="D12" t="s">
        <v>40</v>
      </c>
      <c r="E12">
        <v>9</v>
      </c>
      <c r="F12" t="s">
        <v>27</v>
      </c>
      <c r="G12">
        <f t="shared" si="0"/>
        <v>455.46600000000001</v>
      </c>
      <c r="H12">
        <f t="shared" si="1"/>
        <v>4.7682289758273049</v>
      </c>
    </row>
    <row r="13" spans="1:8" x14ac:dyDescent="0.25">
      <c r="A13" s="1" t="s">
        <v>33</v>
      </c>
      <c r="B13">
        <v>14</v>
      </c>
      <c r="C13" s="1">
        <v>452.83300000000003</v>
      </c>
      <c r="D13" t="s">
        <v>40</v>
      </c>
      <c r="E13">
        <v>9</v>
      </c>
      <c r="F13" t="s">
        <v>27</v>
      </c>
      <c r="G13">
        <f t="shared" si="0"/>
        <v>426.16600000000005</v>
      </c>
      <c r="H13">
        <f t="shared" si="1"/>
        <v>4.4614901435286489</v>
      </c>
    </row>
    <row r="14" spans="1:8" x14ac:dyDescent="0.25">
      <c r="A14" s="1" t="s">
        <v>34</v>
      </c>
      <c r="B14">
        <v>14</v>
      </c>
      <c r="C14" s="1">
        <v>279.21199999999999</v>
      </c>
      <c r="D14" t="s">
        <v>40</v>
      </c>
      <c r="E14">
        <v>9</v>
      </c>
      <c r="F14" t="s">
        <v>28</v>
      </c>
      <c r="G14">
        <f t="shared" si="0"/>
        <v>252.54499999999999</v>
      </c>
      <c r="H14">
        <f t="shared" si="1"/>
        <v>2.6438688874697709</v>
      </c>
    </row>
    <row r="15" spans="1:8" x14ac:dyDescent="0.25">
      <c r="A15" s="1" t="s">
        <v>35</v>
      </c>
      <c r="B15">
        <v>14</v>
      </c>
      <c r="C15" s="1">
        <v>272.72500000000002</v>
      </c>
      <c r="D15" t="s">
        <v>40</v>
      </c>
      <c r="E15">
        <v>9</v>
      </c>
      <c r="F15" t="s">
        <v>28</v>
      </c>
      <c r="G15">
        <f t="shared" si="0"/>
        <v>246.05800000000002</v>
      </c>
      <c r="H15">
        <f t="shared" si="1"/>
        <v>2.5759571193768913</v>
      </c>
    </row>
    <row r="16" spans="1:8" x14ac:dyDescent="0.25">
      <c r="A16" s="1" t="s">
        <v>36</v>
      </c>
      <c r="B16">
        <v>14</v>
      </c>
      <c r="C16" s="1">
        <v>3842.7660000000001</v>
      </c>
      <c r="D16" t="s">
        <v>40</v>
      </c>
      <c r="E16">
        <v>9</v>
      </c>
      <c r="F16" t="s">
        <v>29</v>
      </c>
      <c r="G16">
        <f t="shared" si="0"/>
        <v>3816.0990000000002</v>
      </c>
      <c r="H16">
        <f t="shared" si="1"/>
        <v>39.950366935019524</v>
      </c>
    </row>
    <row r="17" spans="1:8" x14ac:dyDescent="0.25">
      <c r="A17" s="1" t="s">
        <v>37</v>
      </c>
      <c r="B17">
        <v>14</v>
      </c>
      <c r="C17" s="1">
        <v>3720.2559999999999</v>
      </c>
      <c r="D17" t="s">
        <v>40</v>
      </c>
      <c r="E17">
        <v>9</v>
      </c>
      <c r="F17" t="s">
        <v>29</v>
      </c>
      <c r="G17">
        <f t="shared" si="0"/>
        <v>3693.5889999999999</v>
      </c>
      <c r="H17">
        <f t="shared" si="1"/>
        <v>38.667821735534595</v>
      </c>
    </row>
    <row r="18" spans="1:8" x14ac:dyDescent="0.25">
      <c r="A18" s="1" t="s">
        <v>22</v>
      </c>
      <c r="B18">
        <v>15</v>
      </c>
      <c r="C18" s="1">
        <v>26.667000000000002</v>
      </c>
      <c r="D18" t="s">
        <v>38</v>
      </c>
      <c r="E18">
        <v>0</v>
      </c>
      <c r="F18">
        <v>0</v>
      </c>
      <c r="G18">
        <f>C18-26.667</f>
        <v>0</v>
      </c>
    </row>
    <row r="19" spans="1:8" x14ac:dyDescent="0.25">
      <c r="A19" s="1" t="s">
        <v>23</v>
      </c>
      <c r="B19">
        <v>15</v>
      </c>
      <c r="C19" s="1">
        <v>25.082999999999998</v>
      </c>
      <c r="D19" t="s">
        <v>38</v>
      </c>
      <c r="E19">
        <v>0</v>
      </c>
      <c r="F19">
        <f t="shared" ref="F19:F28" si="2">E19*5</f>
        <v>0</v>
      </c>
      <c r="G19">
        <f t="shared" si="0"/>
        <v>-1.5840000000000032</v>
      </c>
    </row>
    <row r="20" spans="1:8" x14ac:dyDescent="0.25">
      <c r="A20" s="1" t="s">
        <v>24</v>
      </c>
      <c r="B20">
        <v>15</v>
      </c>
      <c r="C20" s="1">
        <v>24.16</v>
      </c>
      <c r="D20" t="s">
        <v>38</v>
      </c>
      <c r="E20">
        <v>3.0000000000000001E-3</v>
      </c>
      <c r="F20">
        <f t="shared" si="2"/>
        <v>1.4999999999999999E-2</v>
      </c>
      <c r="G20">
        <f t="shared" si="0"/>
        <v>-2.5070000000000014</v>
      </c>
    </row>
    <row r="21" spans="1:8" x14ac:dyDescent="0.25">
      <c r="A21" s="1" t="s">
        <v>25</v>
      </c>
      <c r="B21">
        <v>15</v>
      </c>
      <c r="C21" s="1">
        <v>31.088000000000001</v>
      </c>
      <c r="D21" t="s">
        <v>38</v>
      </c>
      <c r="E21">
        <v>0.01</v>
      </c>
      <c r="F21">
        <f t="shared" si="2"/>
        <v>0.05</v>
      </c>
      <c r="G21">
        <f t="shared" si="0"/>
        <v>4.4209999999999994</v>
      </c>
    </row>
    <row r="22" spans="1:8" x14ac:dyDescent="0.25">
      <c r="A22" s="1" t="s">
        <v>26</v>
      </c>
      <c r="B22">
        <v>15</v>
      </c>
      <c r="C22" s="1">
        <v>35.430999999999997</v>
      </c>
      <c r="D22" t="s">
        <v>38</v>
      </c>
      <c r="E22">
        <v>0.03</v>
      </c>
      <c r="F22">
        <f t="shared" si="2"/>
        <v>0.15</v>
      </c>
      <c r="G22">
        <f t="shared" si="0"/>
        <v>8.7639999999999958</v>
      </c>
    </row>
    <row r="23" spans="1:8" x14ac:dyDescent="0.25">
      <c r="A23" s="1" t="s">
        <v>27</v>
      </c>
      <c r="B23">
        <v>15</v>
      </c>
      <c r="C23" s="1">
        <v>40.485999999999997</v>
      </c>
      <c r="D23" t="s">
        <v>38</v>
      </c>
      <c r="E23">
        <v>0.1</v>
      </c>
      <c r="F23">
        <f t="shared" si="2"/>
        <v>0.5</v>
      </c>
      <c r="G23">
        <f t="shared" si="0"/>
        <v>13.818999999999996</v>
      </c>
    </row>
    <row r="24" spans="1:8" x14ac:dyDescent="0.25">
      <c r="A24" s="1" t="s">
        <v>28</v>
      </c>
      <c r="B24">
        <v>15</v>
      </c>
      <c r="C24" s="1">
        <v>87.492000000000004</v>
      </c>
      <c r="D24" t="s">
        <v>38</v>
      </c>
      <c r="E24">
        <v>0.3</v>
      </c>
      <c r="F24">
        <f t="shared" si="2"/>
        <v>1.5</v>
      </c>
      <c r="G24">
        <f t="shared" si="0"/>
        <v>60.825000000000003</v>
      </c>
    </row>
    <row r="25" spans="1:8" x14ac:dyDescent="0.25">
      <c r="A25" s="1" t="s">
        <v>29</v>
      </c>
      <c r="B25">
        <v>15</v>
      </c>
      <c r="C25" s="1">
        <v>187.58199999999999</v>
      </c>
      <c r="D25" t="s">
        <v>38</v>
      </c>
      <c r="E25">
        <v>1</v>
      </c>
      <c r="F25">
        <f t="shared" si="2"/>
        <v>5</v>
      </c>
      <c r="G25">
        <f t="shared" si="0"/>
        <v>160.91499999999999</v>
      </c>
    </row>
    <row r="26" spans="1:8" x14ac:dyDescent="0.25">
      <c r="A26" s="1" t="s">
        <v>30</v>
      </c>
      <c r="B26">
        <v>15</v>
      </c>
      <c r="C26" s="1">
        <v>1379.502</v>
      </c>
      <c r="D26" t="s">
        <v>38</v>
      </c>
      <c r="E26">
        <v>3</v>
      </c>
      <c r="F26">
        <f t="shared" si="2"/>
        <v>15</v>
      </c>
      <c r="G26">
        <f t="shared" si="0"/>
        <v>1352.835</v>
      </c>
    </row>
    <row r="27" spans="1:8" x14ac:dyDescent="0.25">
      <c r="A27" s="1" t="s">
        <v>31</v>
      </c>
      <c r="B27">
        <v>15</v>
      </c>
      <c r="C27" s="1">
        <v>5021.0410000000002</v>
      </c>
      <c r="D27" t="s">
        <v>38</v>
      </c>
      <c r="E27">
        <v>10</v>
      </c>
      <c r="F27">
        <f t="shared" si="2"/>
        <v>50</v>
      </c>
      <c r="G27">
        <f t="shared" si="0"/>
        <v>4994.3739999999998</v>
      </c>
    </row>
    <row r="28" spans="1:8" x14ac:dyDescent="0.25">
      <c r="A28" s="1" t="s">
        <v>32</v>
      </c>
      <c r="B28">
        <v>15</v>
      </c>
      <c r="C28" s="1">
        <v>11902.84</v>
      </c>
      <c r="D28" t="s">
        <v>38</v>
      </c>
      <c r="E28">
        <v>25</v>
      </c>
      <c r="F28">
        <f t="shared" si="2"/>
        <v>125</v>
      </c>
      <c r="G28">
        <f t="shared" si="0"/>
        <v>11876.173000000001</v>
      </c>
    </row>
    <row r="29" spans="1:8" x14ac:dyDescent="0.25">
      <c r="A29" s="1"/>
      <c r="C29" s="1"/>
    </row>
    <row r="30" spans="1:8" x14ac:dyDescent="0.25">
      <c r="A30" s="1"/>
      <c r="C30" s="1"/>
    </row>
    <row r="31" spans="1:8" x14ac:dyDescent="0.25">
      <c r="A31" s="1"/>
      <c r="C31" s="1"/>
    </row>
    <row r="32" spans="1:8" x14ac:dyDescent="0.25">
      <c r="A32" s="1"/>
      <c r="C32" s="1"/>
    </row>
    <row r="33" spans="1:3" x14ac:dyDescent="0.25">
      <c r="A33" s="1"/>
      <c r="C33" s="1"/>
    </row>
    <row r="34" spans="1:3" x14ac:dyDescent="0.25">
      <c r="A34" s="1"/>
      <c r="B34" s="1"/>
    </row>
  </sheetData>
  <autoFilter ref="A1:H1" xr:uid="{00000000-0001-0000-0000-000000000000}">
    <sortState xmlns:xlrd2="http://schemas.microsoft.com/office/spreadsheetml/2017/richdata2" ref="A2:H33">
      <sortCondition ref="B1"/>
    </sortState>
  </autoFilter>
  <phoneticPr fontId="1" type="noConversion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0E803-D045-4E7B-99DB-CC021C26697E}">
  <dimension ref="A1:R9"/>
  <sheetViews>
    <sheetView workbookViewId="0">
      <selection activeCell="G22" sqref="G22"/>
    </sheetView>
  </sheetViews>
  <sheetFormatPr defaultRowHeight="15" x14ac:dyDescent="0.25"/>
  <sheetData>
    <row r="1" spans="1:18" ht="30" x14ac:dyDescent="0.25">
      <c r="A1" s="1" t="s">
        <v>3</v>
      </c>
      <c r="B1" s="1" t="s">
        <v>4</v>
      </c>
      <c r="C1" s="1" t="s">
        <v>5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39</v>
      </c>
    </row>
    <row r="2" spans="1:18" x14ac:dyDescent="0.25">
      <c r="A2" t="s">
        <v>40</v>
      </c>
      <c r="B2">
        <v>9</v>
      </c>
      <c r="C2" t="s">
        <v>22</v>
      </c>
      <c r="D2" s="1" t="s">
        <v>22</v>
      </c>
      <c r="E2">
        <v>14</v>
      </c>
      <c r="F2" s="1" t="s">
        <v>23</v>
      </c>
      <c r="G2">
        <v>14</v>
      </c>
      <c r="H2" s="1">
        <v>51.119</v>
      </c>
      <c r="I2">
        <f t="shared" ref="I2:I9" si="0">H2-26.667</f>
        <v>24.451999999999998</v>
      </c>
      <c r="J2">
        <f>I2/95.521</f>
        <v>0.25598559479067429</v>
      </c>
      <c r="K2">
        <f>J2/1</f>
        <v>0.25598559479067429</v>
      </c>
      <c r="L2" s="1">
        <v>42.438000000000002</v>
      </c>
      <c r="M2">
        <f t="shared" ref="M2:M9" si="1">L2-26.667</f>
        <v>15.771000000000001</v>
      </c>
      <c r="N2">
        <f t="shared" ref="N2:N9" si="2">M2/95.521</f>
        <v>0.16510505543283677</v>
      </c>
      <c r="O2">
        <f>N2/1</f>
        <v>0.16510505543283677</v>
      </c>
      <c r="P2">
        <f>ABS(K2-O2)</f>
        <v>9.088053935783752E-2</v>
      </c>
      <c r="Q2">
        <f>AVERAGE(K2,O2)</f>
        <v>0.21054532511175553</v>
      </c>
      <c r="R2" t="str">
        <f>IF(P2&lt;(Q2/2),"Pass","Redo")</f>
        <v>Pass</v>
      </c>
    </row>
    <row r="3" spans="1:18" x14ac:dyDescent="0.25">
      <c r="A3" t="s">
        <v>40</v>
      </c>
      <c r="B3">
        <v>9</v>
      </c>
      <c r="C3" t="s">
        <v>23</v>
      </c>
      <c r="D3" s="1" t="s">
        <v>24</v>
      </c>
      <c r="E3">
        <v>14</v>
      </c>
      <c r="F3" s="1" t="s">
        <v>25</v>
      </c>
      <c r="G3">
        <v>14</v>
      </c>
      <c r="H3" s="1">
        <v>37.628999999999998</v>
      </c>
      <c r="I3">
        <f t="shared" si="0"/>
        <v>10.961999999999996</v>
      </c>
      <c r="J3">
        <f t="shared" ref="J3:J9" si="3">I3/95.521</f>
        <v>0.1147601051077773</v>
      </c>
      <c r="K3">
        <f t="shared" ref="K3:K9" si="4">J3/1</f>
        <v>0.1147601051077773</v>
      </c>
      <c r="L3" s="1">
        <v>35.270000000000003</v>
      </c>
      <c r="M3">
        <f t="shared" si="1"/>
        <v>8.6030000000000015</v>
      </c>
      <c r="N3">
        <f t="shared" si="2"/>
        <v>9.0063964991991305E-2</v>
      </c>
      <c r="O3">
        <f t="shared" ref="O3:O9" si="5">N3/1</f>
        <v>9.0063964991991305E-2</v>
      </c>
      <c r="P3">
        <f t="shared" ref="P3:P9" si="6">ABS(K3-O3)</f>
        <v>2.4696140115785997E-2</v>
      </c>
      <c r="Q3">
        <f t="shared" ref="Q3:Q9" si="7">AVERAGE(K3,O3)</f>
        <v>0.1024120350498843</v>
      </c>
      <c r="R3" t="str">
        <f t="shared" ref="R3:R9" si="8">IF(P3&lt;(Q3/2),"Pass","Redo")</f>
        <v>Pass</v>
      </c>
    </row>
    <row r="4" spans="1:18" x14ac:dyDescent="0.25">
      <c r="A4" t="s">
        <v>40</v>
      </c>
      <c r="B4">
        <v>9</v>
      </c>
      <c r="C4" t="s">
        <v>24</v>
      </c>
      <c r="D4" s="1" t="s">
        <v>26</v>
      </c>
      <c r="E4">
        <v>14</v>
      </c>
      <c r="F4" s="1" t="s">
        <v>27</v>
      </c>
      <c r="G4">
        <v>14</v>
      </c>
      <c r="H4" s="1">
        <v>447.11399999999998</v>
      </c>
      <c r="I4">
        <f t="shared" si="0"/>
        <v>420.447</v>
      </c>
      <c r="J4">
        <f t="shared" si="3"/>
        <v>4.4016184922687156</v>
      </c>
      <c r="K4">
        <f t="shared" si="4"/>
        <v>4.4016184922687156</v>
      </c>
      <c r="L4" s="1">
        <v>437.01900000000001</v>
      </c>
      <c r="M4">
        <f t="shared" si="1"/>
        <v>410.35199999999998</v>
      </c>
      <c r="N4">
        <f t="shared" si="2"/>
        <v>4.2959349253043833</v>
      </c>
      <c r="O4">
        <f t="shared" si="5"/>
        <v>4.2959349253043833</v>
      </c>
      <c r="P4">
        <f t="shared" si="6"/>
        <v>0.10568356696433234</v>
      </c>
      <c r="Q4">
        <f t="shared" si="7"/>
        <v>4.3487767087865494</v>
      </c>
      <c r="R4" t="str">
        <f t="shared" si="8"/>
        <v>Pass</v>
      </c>
    </row>
    <row r="5" spans="1:18" x14ac:dyDescent="0.25">
      <c r="A5" t="s">
        <v>40</v>
      </c>
      <c r="B5">
        <v>9</v>
      </c>
      <c r="C5" t="s">
        <v>25</v>
      </c>
      <c r="D5" s="1" t="s">
        <v>28</v>
      </c>
      <c r="E5">
        <v>14</v>
      </c>
      <c r="F5" s="1" t="s">
        <v>29</v>
      </c>
      <c r="G5">
        <v>14</v>
      </c>
      <c r="H5" s="1">
        <v>102.76</v>
      </c>
      <c r="I5">
        <f t="shared" si="0"/>
        <v>76.093000000000004</v>
      </c>
      <c r="J5">
        <f t="shared" si="3"/>
        <v>0.79661016949152541</v>
      </c>
      <c r="K5">
        <f t="shared" si="4"/>
        <v>0.79661016949152541</v>
      </c>
      <c r="L5" s="1">
        <v>108.488</v>
      </c>
      <c r="M5">
        <f t="shared" si="1"/>
        <v>81.820999999999998</v>
      </c>
      <c r="N5">
        <f t="shared" si="2"/>
        <v>0.85657604087059391</v>
      </c>
      <c r="O5">
        <f t="shared" si="5"/>
        <v>0.85657604087059391</v>
      </c>
      <c r="P5">
        <f t="shared" si="6"/>
        <v>5.9965871379068503E-2</v>
      </c>
      <c r="Q5">
        <f t="shared" si="7"/>
        <v>0.82659310518105966</v>
      </c>
      <c r="R5" t="str">
        <f t="shared" si="8"/>
        <v>Pass</v>
      </c>
    </row>
    <row r="6" spans="1:18" x14ac:dyDescent="0.25">
      <c r="A6" t="s">
        <v>40</v>
      </c>
      <c r="B6">
        <v>9</v>
      </c>
      <c r="C6" t="s">
        <v>26</v>
      </c>
      <c r="D6" s="1" t="s">
        <v>30</v>
      </c>
      <c r="E6">
        <v>14</v>
      </c>
      <c r="F6" s="1" t="s">
        <v>31</v>
      </c>
      <c r="G6">
        <v>14</v>
      </c>
      <c r="H6" s="1">
        <v>44.146999999999998</v>
      </c>
      <c r="I6">
        <f t="shared" si="0"/>
        <v>17.479999999999997</v>
      </c>
      <c r="J6">
        <f t="shared" si="3"/>
        <v>0.18299640916657067</v>
      </c>
      <c r="K6">
        <f t="shared" si="4"/>
        <v>0.18299640916657067</v>
      </c>
      <c r="L6" s="1">
        <v>28.466999999999999</v>
      </c>
      <c r="M6">
        <f t="shared" si="1"/>
        <v>1.7999999999999972</v>
      </c>
      <c r="N6">
        <f t="shared" si="2"/>
        <v>1.884402382722121E-2</v>
      </c>
      <c r="O6">
        <f t="shared" si="5"/>
        <v>1.884402382722121E-2</v>
      </c>
      <c r="P6">
        <f t="shared" si="6"/>
        <v>0.16415238533934945</v>
      </c>
      <c r="Q6">
        <f t="shared" si="7"/>
        <v>0.10092021649689595</v>
      </c>
      <c r="R6" t="str">
        <f t="shared" si="8"/>
        <v>Redo</v>
      </c>
    </row>
    <row r="7" spans="1:18" x14ac:dyDescent="0.25">
      <c r="A7" t="s">
        <v>40</v>
      </c>
      <c r="B7">
        <v>9</v>
      </c>
      <c r="C7" t="s">
        <v>27</v>
      </c>
      <c r="D7" s="1" t="s">
        <v>32</v>
      </c>
      <c r="E7">
        <v>14</v>
      </c>
      <c r="F7" s="1" t="s">
        <v>33</v>
      </c>
      <c r="G7">
        <v>14</v>
      </c>
      <c r="H7" s="1">
        <v>482.13299999999998</v>
      </c>
      <c r="I7">
        <f t="shared" si="0"/>
        <v>455.46600000000001</v>
      </c>
      <c r="J7">
        <f t="shared" si="3"/>
        <v>4.7682289758273049</v>
      </c>
      <c r="K7">
        <f t="shared" si="4"/>
        <v>4.7682289758273049</v>
      </c>
      <c r="L7" s="1">
        <v>452.83300000000003</v>
      </c>
      <c r="M7">
        <f t="shared" si="1"/>
        <v>426.16600000000005</v>
      </c>
      <c r="N7">
        <f t="shared" si="2"/>
        <v>4.4614901435286489</v>
      </c>
      <c r="O7">
        <f t="shared" si="5"/>
        <v>4.4614901435286489</v>
      </c>
      <c r="P7">
        <f t="shared" si="6"/>
        <v>0.30673883229865595</v>
      </c>
      <c r="Q7">
        <f t="shared" si="7"/>
        <v>4.6148595596779769</v>
      </c>
      <c r="R7" t="str">
        <f t="shared" si="8"/>
        <v>Pass</v>
      </c>
    </row>
    <row r="8" spans="1:18" x14ac:dyDescent="0.25">
      <c r="A8" t="s">
        <v>40</v>
      </c>
      <c r="B8">
        <v>9</v>
      </c>
      <c r="C8" t="s">
        <v>28</v>
      </c>
      <c r="D8" s="1" t="s">
        <v>34</v>
      </c>
      <c r="E8">
        <v>14</v>
      </c>
      <c r="F8" s="1" t="s">
        <v>35</v>
      </c>
      <c r="G8">
        <v>14</v>
      </c>
      <c r="H8" s="1">
        <v>279.21199999999999</v>
      </c>
      <c r="I8">
        <f t="shared" si="0"/>
        <v>252.54499999999999</v>
      </c>
      <c r="J8">
        <f t="shared" si="3"/>
        <v>2.6438688874697709</v>
      </c>
      <c r="K8">
        <f t="shared" si="4"/>
        <v>2.6438688874697709</v>
      </c>
      <c r="L8" s="1">
        <v>272.72500000000002</v>
      </c>
      <c r="M8">
        <f t="shared" si="1"/>
        <v>246.05800000000002</v>
      </c>
      <c r="N8">
        <f t="shared" si="2"/>
        <v>2.5759571193768913</v>
      </c>
      <c r="O8">
        <f t="shared" si="5"/>
        <v>2.5759571193768913</v>
      </c>
      <c r="P8">
        <f t="shared" si="6"/>
        <v>6.7911768092879576E-2</v>
      </c>
      <c r="Q8">
        <f t="shared" si="7"/>
        <v>2.6099130034233311</v>
      </c>
      <c r="R8" t="str">
        <f t="shared" si="8"/>
        <v>Pass</v>
      </c>
    </row>
    <row r="9" spans="1:18" x14ac:dyDescent="0.25">
      <c r="A9" t="s">
        <v>40</v>
      </c>
      <c r="B9">
        <v>9</v>
      </c>
      <c r="C9" t="s">
        <v>29</v>
      </c>
      <c r="D9" s="1" t="s">
        <v>36</v>
      </c>
      <c r="E9">
        <v>14</v>
      </c>
      <c r="F9" s="1" t="s">
        <v>37</v>
      </c>
      <c r="G9">
        <v>14</v>
      </c>
      <c r="H9" s="1">
        <v>3842.7660000000001</v>
      </c>
      <c r="I9">
        <f t="shared" si="0"/>
        <v>3816.0990000000002</v>
      </c>
      <c r="J9">
        <f t="shared" si="3"/>
        <v>39.950366935019524</v>
      </c>
      <c r="K9">
        <f t="shared" si="4"/>
        <v>39.950366935019524</v>
      </c>
      <c r="L9" s="1">
        <v>3720.2559999999999</v>
      </c>
      <c r="M9">
        <f t="shared" si="1"/>
        <v>3693.5889999999999</v>
      </c>
      <c r="N9">
        <f t="shared" si="2"/>
        <v>38.667821735534595</v>
      </c>
      <c r="O9">
        <f t="shared" si="5"/>
        <v>38.667821735534595</v>
      </c>
      <c r="P9">
        <f t="shared" si="6"/>
        <v>1.2825451994849288</v>
      </c>
      <c r="Q9">
        <f t="shared" si="7"/>
        <v>39.309094335277059</v>
      </c>
      <c r="R9" t="str">
        <f t="shared" si="8"/>
        <v>Pass</v>
      </c>
    </row>
  </sheetData>
  <autoFilter ref="A1:R9" xr:uid="{00F0E803-D045-4E7B-99DB-CC021C26697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</vt:lpstr>
      <vt:lpstr>datacalcs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agenomics</dc:creator>
  <cp:lastModifiedBy>Labrador, Kevin</cp:lastModifiedBy>
  <dcterms:created xsi:type="dcterms:W3CDTF">2024-08-15T22:06:21Z</dcterms:created>
  <dcterms:modified xsi:type="dcterms:W3CDTF">2025-02-05T20:38:49Z</dcterms:modified>
</cp:coreProperties>
</file>