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anakashunsuke/Library/Mobile Documents/3L68KQB4HG~com~readdle~CommonDocuments/Documents/DS勉強/市場リスク/"/>
    </mc:Choice>
  </mc:AlternateContent>
  <xr:revisionPtr revIDLastSave="0" documentId="13_ncr:1_{61B37F31-EE3B-9B46-9C16-B97F56301353}" xr6:coauthVersionLast="36" xr6:coauthVersionMax="36" xr10:uidLastSave="{00000000-0000-0000-0000-000000000000}"/>
  <bookViews>
    <workbookView xWindow="0" yWindow="500" windowWidth="25600" windowHeight="15500" activeTab="2" xr2:uid="{15BCC845-0B33-EF40-A653-8A2C05FB771F}"/>
  </bookViews>
  <sheets>
    <sheet name="3.1" sheetId="1" r:id="rId1"/>
    <sheet name="3.2" sheetId="2" r:id="rId2"/>
    <sheet name="3.3" sheetId="3" r:id="rId3"/>
    <sheet name="3.4"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8" i="1" l="1" a="1"/>
  <c r="A28" i="1"/>
  <c r="AZ15" i="2"/>
  <c r="AY15" i="2"/>
  <c r="AX15" i="2"/>
  <c r="AW15" i="2"/>
  <c r="AV15" i="2"/>
  <c r="AU15" i="2"/>
  <c r="AT15" i="2"/>
  <c r="AS15" i="2"/>
  <c r="AR15" i="2"/>
  <c r="AQ15" i="2"/>
  <c r="AP15" i="2"/>
  <c r="AO15" i="2"/>
  <c r="AN15" i="2"/>
  <c r="AM15" i="2"/>
  <c r="AL15" i="2"/>
  <c r="AK15" i="2"/>
  <c r="AJ15" i="2"/>
  <c r="AI15" i="2"/>
  <c r="AH15" i="2"/>
  <c r="AG15" i="2"/>
  <c r="AF15" i="2"/>
  <c r="AE15" i="2"/>
  <c r="AD15" i="2"/>
  <c r="AC15" i="2"/>
  <c r="AB15" i="2"/>
  <c r="AA15" i="2"/>
  <c r="Z15" i="2"/>
  <c r="Y15" i="2"/>
  <c r="X15" i="2"/>
  <c r="W15" i="2"/>
  <c r="V15" i="2"/>
  <c r="U15" i="2"/>
  <c r="T15" i="2"/>
  <c r="S15" i="2"/>
  <c r="R15" i="2"/>
  <c r="Q15" i="2"/>
  <c r="P15" i="2"/>
  <c r="O15" i="2"/>
  <c r="N15" i="2"/>
  <c r="M15" i="2"/>
  <c r="AZ14" i="2"/>
  <c r="AY14" i="2"/>
  <c r="AX14" i="2"/>
  <c r="AW14" i="2"/>
  <c r="AV14" i="2"/>
  <c r="AU14" i="2"/>
  <c r="AT14" i="2"/>
  <c r="AS14" i="2"/>
  <c r="AR14" i="2"/>
  <c r="AQ14" i="2"/>
  <c r="AP14" i="2"/>
  <c r="AO14" i="2"/>
  <c r="AN14" i="2"/>
  <c r="AM14" i="2"/>
  <c r="AL14" i="2"/>
  <c r="AK14" i="2"/>
  <c r="AJ14" i="2"/>
  <c r="AI14" i="2"/>
  <c r="AH14" i="2"/>
  <c r="AG14" i="2"/>
  <c r="AF14" i="2"/>
  <c r="AE14" i="2"/>
  <c r="AD14" i="2"/>
  <c r="AC14" i="2"/>
  <c r="AB14" i="2"/>
  <c r="AA14" i="2"/>
  <c r="Z14" i="2"/>
  <c r="Y14" i="2"/>
  <c r="X14" i="2"/>
  <c r="W14" i="2"/>
  <c r="V14" i="2"/>
  <c r="U14" i="2"/>
  <c r="T14" i="2"/>
  <c r="S14" i="2"/>
  <c r="R14" i="2"/>
  <c r="Q14" i="2"/>
  <c r="P14" i="2"/>
  <c r="O14" i="2"/>
  <c r="N14" i="2"/>
  <c r="M14" i="2"/>
  <c r="AZ13" i="2"/>
  <c r="AY13" i="2"/>
  <c r="AX13" i="2"/>
  <c r="AW13" i="2"/>
  <c r="AV13" i="2"/>
  <c r="AU13" i="2"/>
  <c r="AT13" i="2"/>
  <c r="AS13" i="2"/>
  <c r="AR13" i="2"/>
  <c r="AQ13" i="2"/>
  <c r="AP13" i="2"/>
  <c r="AO13" i="2"/>
  <c r="AN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L15" i="2"/>
  <c r="K15" i="2"/>
  <c r="J15" i="2"/>
  <c r="I15" i="2"/>
  <c r="H15" i="2"/>
  <c r="G15" i="2"/>
  <c r="F15" i="2"/>
  <c r="E15" i="2"/>
  <c r="D15" i="2"/>
  <c r="C15" i="2"/>
  <c r="B15" i="2"/>
  <c r="A15" i="2"/>
  <c r="L14" i="2"/>
  <c r="K14" i="2"/>
  <c r="J14" i="2"/>
  <c r="I14" i="2"/>
  <c r="H14" i="2"/>
  <c r="G14" i="2"/>
  <c r="F14" i="2"/>
  <c r="E14" i="2"/>
  <c r="D14" i="2"/>
  <c r="C14" i="2"/>
  <c r="B14" i="2"/>
  <c r="A14" i="2"/>
  <c r="M13" i="2"/>
  <c r="L13" i="2"/>
  <c r="K13" i="2"/>
  <c r="J13" i="2"/>
  <c r="I13" i="2"/>
  <c r="H13" i="2"/>
  <c r="G13" i="2"/>
  <c r="F13" i="2"/>
  <c r="E13" i="2"/>
  <c r="D13" i="2"/>
  <c r="C13" i="2"/>
  <c r="B13" i="2"/>
  <c r="A13" i="2"/>
  <c r="B10" i="2"/>
  <c r="C10" i="2"/>
  <c r="B9" i="2"/>
  <c r="A30" i="1"/>
  <c r="A32" i="1" s="1"/>
  <c r="B20" i="2" l="1"/>
  <c r="A19" i="2"/>
  <c r="A20" i="2"/>
  <c r="C19" i="2"/>
  <c r="C18" i="2"/>
  <c r="B18" i="2"/>
  <c r="A23" i="2" a="1"/>
  <c r="W25" i="2" s="1"/>
  <c r="AQ25" i="2" l="1"/>
  <c r="AU25" i="2"/>
  <c r="AI24" i="2"/>
  <c r="AE24" i="2"/>
  <c r="C25" i="2"/>
  <c r="AU24" i="2"/>
  <c r="AY24" i="2"/>
  <c r="S25" i="2"/>
  <c r="AA23" i="2"/>
  <c r="AP25" i="2"/>
  <c r="J25" i="2"/>
  <c r="AT24" i="2"/>
  <c r="N24" i="2"/>
  <c r="AH23" i="2"/>
  <c r="R23" i="2"/>
  <c r="AK25" i="2"/>
  <c r="E25" i="2"/>
  <c r="AO24" i="2"/>
  <c r="I24" i="2"/>
  <c r="AS23" i="2"/>
  <c r="M23" i="2"/>
  <c r="G23" i="2"/>
  <c r="X25" i="2"/>
  <c r="H25" i="2"/>
  <c r="AR24" i="2"/>
  <c r="AB24" i="2"/>
  <c r="L24" i="2"/>
  <c r="AV23" i="2"/>
  <c r="AF23" i="2"/>
  <c r="P23" i="2"/>
  <c r="AQ24" i="2"/>
  <c r="AY23" i="2"/>
  <c r="K25" i="2"/>
  <c r="C24" i="2"/>
  <c r="O25" i="2"/>
  <c r="W24" i="2"/>
  <c r="AI25" i="2"/>
  <c r="W23" i="2"/>
  <c r="C23" i="2"/>
  <c r="AL25" i="2"/>
  <c r="V25" i="2"/>
  <c r="F25" i="2"/>
  <c r="AP24" i="2"/>
  <c r="Z24" i="2"/>
  <c r="J24" i="2"/>
  <c r="AT23" i="2"/>
  <c r="AD23" i="2"/>
  <c r="N23" i="2"/>
  <c r="AW25" i="2"/>
  <c r="AG25" i="2"/>
  <c r="Q25" i="2"/>
  <c r="A25" i="2"/>
  <c r="AK24" i="2"/>
  <c r="U24" i="2"/>
  <c r="E24" i="2"/>
  <c r="AO23" i="2"/>
  <c r="Y23" i="2"/>
  <c r="I23" i="2"/>
  <c r="AZ25" i="2"/>
  <c r="AJ25" i="2"/>
  <c r="T25" i="2"/>
  <c r="D25" i="2"/>
  <c r="AN24" i="2"/>
  <c r="X24" i="2"/>
  <c r="H24" i="2"/>
  <c r="AR23" i="2"/>
  <c r="AB23" i="2"/>
  <c r="L23" i="2"/>
  <c r="AU23" i="2"/>
  <c r="G25" i="2"/>
  <c r="AE23" i="2"/>
  <c r="O23" i="2"/>
  <c r="AT25" i="2"/>
  <c r="AD25" i="2"/>
  <c r="N25" i="2"/>
  <c r="AX24" i="2"/>
  <c r="AH24" i="2"/>
  <c r="R24" i="2"/>
  <c r="B24" i="2"/>
  <c r="AL23" i="2"/>
  <c r="V23" i="2"/>
  <c r="F23" i="2"/>
  <c r="AO25" i="2"/>
  <c r="Y25" i="2"/>
  <c r="I25" i="2"/>
  <c r="AS24" i="2"/>
  <c r="AC24" i="2"/>
  <c r="M24" i="2"/>
  <c r="AW23" i="2"/>
  <c r="AG23" i="2"/>
  <c r="Q23" i="2"/>
  <c r="A23" i="2"/>
  <c r="AR25" i="2"/>
  <c r="AB25" i="2"/>
  <c r="L25" i="2"/>
  <c r="AV24" i="2"/>
  <c r="AF24" i="2"/>
  <c r="P24" i="2"/>
  <c r="AZ23" i="2"/>
  <c r="AJ23" i="2"/>
  <c r="T23" i="2"/>
  <c r="D23" i="2"/>
  <c r="AA24" i="2"/>
  <c r="AI23" i="2"/>
  <c r="AM23" i="2"/>
  <c r="G24" i="2"/>
  <c r="K23" i="2"/>
  <c r="Z25" i="2"/>
  <c r="AD24" i="2"/>
  <c r="AX23" i="2"/>
  <c r="B23" i="2"/>
  <c r="U25" i="2"/>
  <c r="Y24" i="2"/>
  <c r="AC23" i="2"/>
  <c r="AN25" i="2"/>
  <c r="AQ23" i="2"/>
  <c r="O24" i="2"/>
  <c r="AA25" i="2"/>
  <c r="S24" i="2"/>
  <c r="AE25" i="2"/>
  <c r="AM24" i="2"/>
  <c r="AY25" i="2"/>
  <c r="S23" i="2"/>
  <c r="AX25" i="2"/>
  <c r="AH25" i="2"/>
  <c r="R25" i="2"/>
  <c r="B25" i="2"/>
  <c r="AL24" i="2"/>
  <c r="V24" i="2"/>
  <c r="F24" i="2"/>
  <c r="AP23" i="2"/>
  <c r="Z23" i="2"/>
  <c r="J23" i="2"/>
  <c r="AS25" i="2"/>
  <c r="AC25" i="2"/>
  <c r="M25" i="2"/>
  <c r="AW24" i="2"/>
  <c r="AG24" i="2"/>
  <c r="Q24" i="2"/>
  <c r="A24" i="2"/>
  <c r="AK23" i="2"/>
  <c r="U23" i="2"/>
  <c r="E23" i="2"/>
  <c r="AV25" i="2"/>
  <c r="AF25" i="2"/>
  <c r="P25" i="2"/>
  <c r="AZ24" i="2"/>
  <c r="AJ24" i="2"/>
  <c r="T24" i="2"/>
  <c r="D24" i="2"/>
  <c r="AN23" i="2"/>
  <c r="X23" i="2"/>
  <c r="H23" i="2"/>
  <c r="K24" i="2"/>
  <c r="AM25" i="2"/>
  <c r="B30" i="2" l="1"/>
  <c r="C29" i="2"/>
  <c r="A30" i="2"/>
  <c r="A29" i="2"/>
  <c r="C28" i="2"/>
  <c r="B28" i="2"/>
  <c r="G14" i="1" l="1"/>
  <c r="F14" i="1"/>
  <c r="E14" i="1"/>
  <c r="G13" i="1"/>
  <c r="J13" i="1" s="1"/>
  <c r="F13" i="1"/>
  <c r="E13" i="1"/>
  <c r="G12" i="1"/>
  <c r="F12" i="1"/>
  <c r="E12" i="1"/>
  <c r="G11" i="1"/>
  <c r="F11" i="1"/>
  <c r="E11" i="1"/>
  <c r="G10" i="1"/>
  <c r="F10" i="1"/>
  <c r="E10" i="1"/>
  <c r="G9" i="1"/>
  <c r="J9" i="1" s="1"/>
  <c r="F9" i="1"/>
  <c r="E9" i="1"/>
  <c r="G8" i="1"/>
  <c r="F8" i="1"/>
  <c r="E8" i="1"/>
  <c r="G7" i="1"/>
  <c r="F7" i="1"/>
  <c r="E7" i="1"/>
  <c r="T3" i="1" s="1"/>
  <c r="G6" i="1"/>
  <c r="F6" i="1"/>
  <c r="E6" i="1"/>
  <c r="G5" i="1"/>
  <c r="J5" i="1" s="1"/>
  <c r="F5" i="1"/>
  <c r="E5" i="1"/>
  <c r="G4" i="1"/>
  <c r="V3" i="1" s="1"/>
  <c r="F4" i="1"/>
  <c r="M3" i="1" s="1"/>
  <c r="E4" i="1"/>
  <c r="B24" i="1" a="1"/>
  <c r="A24" i="1" a="1"/>
  <c r="B23" i="1" a="1"/>
  <c r="A23" i="1" a="1"/>
  <c r="S3" i="1" a="1"/>
  <c r="R3" i="1" a="1"/>
  <c r="Q3" i="1" a="1"/>
  <c r="P3" i="1" a="1"/>
  <c r="O3" i="1" a="1"/>
  <c r="N3" i="1"/>
  <c r="H12" i="1" l="1"/>
  <c r="H8" i="1"/>
  <c r="J11" i="1"/>
  <c r="J7" i="1"/>
  <c r="J12" i="1"/>
  <c r="J10" i="1"/>
  <c r="J6" i="1"/>
  <c r="J14" i="1"/>
  <c r="B24" i="1" s="1"/>
  <c r="J8" i="1"/>
  <c r="J4" i="1"/>
  <c r="I11" i="1"/>
  <c r="P3" i="1"/>
  <c r="U3" i="1"/>
  <c r="Q3" i="1"/>
  <c r="H11" i="1"/>
  <c r="H4" i="1"/>
  <c r="H5" i="1"/>
  <c r="H9" i="1"/>
  <c r="H6" i="1"/>
  <c r="H14" i="1"/>
  <c r="R3" i="1"/>
  <c r="A19" i="1" s="1"/>
  <c r="O3" i="1"/>
  <c r="S3" i="1"/>
  <c r="L3" i="1"/>
  <c r="H10" i="1"/>
  <c r="H13" i="1"/>
  <c r="H7" i="1"/>
  <c r="I14" i="1" l="1"/>
  <c r="I12" i="1"/>
  <c r="I10" i="1"/>
  <c r="I8" i="1"/>
  <c r="I6" i="1"/>
  <c r="I4" i="1"/>
  <c r="I13" i="1"/>
  <c r="I9" i="1"/>
  <c r="I5" i="1"/>
  <c r="I7" i="1"/>
  <c r="B19" i="1"/>
  <c r="A24" i="1"/>
  <c r="A23" i="1" l="1"/>
  <c r="B23" i="1"/>
</calcChain>
</file>

<file path=xl/sharedStrings.xml><?xml version="1.0" encoding="utf-8"?>
<sst xmlns="http://schemas.openxmlformats.org/spreadsheetml/2006/main" count="78" uniqueCount="77">
  <si>
    <t>日付</t>
  </si>
  <si>
    <t>S&amp;P</t>
  </si>
  <si>
    <t>円/米ドルレート</t>
    <rPh sb="0" eb="1">
      <t>エン</t>
    </rPh>
    <phoneticPr fontId="2"/>
  </si>
  <si>
    <t>(1)</t>
    <phoneticPr fontId="2"/>
  </si>
  <si>
    <t>S&amp;Pに対する感応度</t>
    <phoneticPr fontId="2"/>
  </si>
  <si>
    <t>円/米ドルレートに対する感応度</t>
    <phoneticPr fontId="2"/>
  </si>
  <si>
    <t>S&amp;Pの収益率</t>
    <phoneticPr fontId="2"/>
  </si>
  <si>
    <t>円/米ドルレートの収益率</t>
    <rPh sb="0" eb="1">
      <t>エン</t>
    </rPh>
    <phoneticPr fontId="2"/>
  </si>
  <si>
    <t>米国株ポートフォーリオの価値</t>
    <rPh sb="0" eb="2">
      <t>カチ</t>
    </rPh>
    <phoneticPr fontId="2"/>
  </si>
  <si>
    <t>S&amp;Pの収益率の総和</t>
    <rPh sb="0" eb="2">
      <t>ソウワ</t>
    </rPh>
    <phoneticPr fontId="2"/>
  </si>
  <si>
    <t>円/米ドルレートの収益率の総和</t>
    <rPh sb="0" eb="1">
      <t>エン</t>
    </rPh>
    <phoneticPr fontId="2"/>
  </si>
  <si>
    <t>S&amp;Pの収益率の二乗和</t>
    <phoneticPr fontId="2"/>
  </si>
  <si>
    <t>円/米ドルレートの収益率の二乗和</t>
    <rPh sb="0" eb="1">
      <t>エン</t>
    </rPh>
    <phoneticPr fontId="2"/>
  </si>
  <si>
    <t>米国株ポートフォーリオの収益率</t>
    <rPh sb="0" eb="2">
      <t>カチ</t>
    </rPh>
    <phoneticPr fontId="2"/>
  </si>
  <si>
    <t>米国株ポートフォーリオの収益率の総和</t>
    <rPh sb="0" eb="2">
      <t>カチ</t>
    </rPh>
    <phoneticPr fontId="2"/>
  </si>
  <si>
    <t>米国株ポートフォーリオの収益率の二乗和</t>
    <rPh sb="0" eb="2">
      <t>カチ</t>
    </rPh>
    <phoneticPr fontId="2"/>
  </si>
  <si>
    <t>米国株ポートフォーリオの収益率とS&amp;Pの収益率の積和</t>
    <rPh sb="0" eb="2">
      <t>カチ</t>
    </rPh>
    <phoneticPr fontId="2"/>
  </si>
  <si>
    <t>米国株ポートフォーリオの収益率と円/ドルレートの収益率の積和</t>
    <rPh sb="0" eb="1">
      <t>エン</t>
    </rPh>
    <phoneticPr fontId="2"/>
  </si>
  <si>
    <t>(2)</t>
    <phoneticPr fontId="2"/>
  </si>
  <si>
    <t>総和</t>
    <rPh sb="0" eb="1">
      <t>ソウワ</t>
    </rPh>
    <phoneticPr fontId="2"/>
  </si>
  <si>
    <t>二乗和</t>
    <rPh sb="0" eb="2">
      <t>ニジョウ</t>
    </rPh>
    <phoneticPr fontId="2"/>
  </si>
  <si>
    <t>積和</t>
    <rPh sb="0" eb="2">
      <t>セキワ</t>
    </rPh>
    <phoneticPr fontId="2"/>
  </si>
  <si>
    <t>平均</t>
    <rPh sb="0" eb="2">
      <t>ヘイキン</t>
    </rPh>
    <phoneticPr fontId="2"/>
  </si>
  <si>
    <t>米国株ポートフォーリオの収益率の平均</t>
    <rPh sb="0" eb="2">
      <t>カチ</t>
    </rPh>
    <phoneticPr fontId="2"/>
  </si>
  <si>
    <t>S&amp;Pの収益率の平均</t>
    <rPh sb="0" eb="2">
      <t>ソウワ</t>
    </rPh>
    <phoneticPr fontId="2"/>
  </si>
  <si>
    <t>円/米ドルレートの収益率の平均</t>
    <rPh sb="0" eb="1">
      <t>エン</t>
    </rPh>
    <phoneticPr fontId="2"/>
  </si>
  <si>
    <t>米国株ポートフォーリオの偏差</t>
    <rPh sb="0" eb="2">
      <t>カチ</t>
    </rPh>
    <phoneticPr fontId="2"/>
  </si>
  <si>
    <t>S&amp;Pの偏差</t>
    <phoneticPr fontId="2"/>
  </si>
  <si>
    <t>円/米ドルレートの偏差</t>
    <rPh sb="0" eb="1">
      <t>エン</t>
    </rPh>
    <phoneticPr fontId="2"/>
  </si>
  <si>
    <t>S&amp;Pと円ドルレートの分散共分散行列</t>
    <rPh sb="0" eb="1">
      <t>エンドル</t>
    </rPh>
    <phoneticPr fontId="2"/>
  </si>
  <si>
    <t>(3)</t>
    <phoneticPr fontId="2"/>
  </si>
  <si>
    <t>概要</t>
  </si>
  <si>
    <t>回帰統計</t>
  </si>
  <si>
    <t>重相関 R</t>
  </si>
  <si>
    <t>重決定 R2</t>
  </si>
  <si>
    <t>補正 R2</t>
  </si>
  <si>
    <t>標準誤差</t>
  </si>
  <si>
    <t>観測数</t>
  </si>
  <si>
    <t>分散分析表</t>
  </si>
  <si>
    <t>回帰</t>
  </si>
  <si>
    <t>残差</t>
  </si>
  <si>
    <t>合計</t>
  </si>
  <si>
    <t>切片</t>
  </si>
  <si>
    <t>自由度</t>
  </si>
  <si>
    <t>変動</t>
  </si>
  <si>
    <t>分散</t>
  </si>
  <si>
    <t>観測された分散比</t>
  </si>
  <si>
    <t>有意 F</t>
  </si>
  <si>
    <t>係数</t>
  </si>
  <si>
    <t xml:space="preserve">t </t>
  </si>
  <si>
    <t>P-値</t>
  </si>
  <si>
    <t>下限 95%</t>
  </si>
  <si>
    <t>上限 95%</t>
  </si>
  <si>
    <t>下限 95.0%</t>
  </si>
  <si>
    <t>上限 95.0%</t>
  </si>
  <si>
    <t>X 値 1</t>
  </si>
  <si>
    <t>X 値 2</t>
  </si>
  <si>
    <t>米国株ポートフォリオの分散</t>
    <rPh sb="0" eb="2">
      <t>ノ</t>
    </rPh>
    <phoneticPr fontId="2"/>
  </si>
  <si>
    <t>価値</t>
    <rPh sb="0" eb="2">
      <t>カチ</t>
    </rPh>
    <phoneticPr fontId="2"/>
  </si>
  <si>
    <t>収益率</t>
    <phoneticPr fontId="2"/>
  </si>
  <si>
    <t>偏差</t>
    <rPh sb="0" eb="2">
      <t>ヘンサ</t>
    </rPh>
    <phoneticPr fontId="2"/>
  </si>
  <si>
    <t>米国株ポートフォリオの標準偏差</t>
    <rPh sb="0" eb="1">
      <t>ヒョウジュンヘン</t>
    </rPh>
    <rPh sb="0" eb="2">
      <t>ノ</t>
    </rPh>
    <phoneticPr fontId="2"/>
  </si>
  <si>
    <t>VaR99%</t>
    <phoneticPr fontId="2"/>
  </si>
  <si>
    <t>相関係数</t>
    <phoneticPr fontId="2"/>
  </si>
  <si>
    <t>変換行列</t>
    <phoneticPr fontId="2"/>
  </si>
  <si>
    <t>乱数</t>
    <rPh sb="0" eb="2">
      <t>ランスウ</t>
    </rPh>
    <phoneticPr fontId="2"/>
  </si>
  <si>
    <t>相関係数を考慮した乱数</t>
    <rPh sb="0" eb="2">
      <t>コウリョシタ</t>
    </rPh>
    <phoneticPr fontId="2"/>
  </si>
  <si>
    <t>乱数の相関係数</t>
    <phoneticPr fontId="2"/>
  </si>
  <si>
    <t>相関係数を考慮した乱数の相関係数</t>
    <rPh sb="0" eb="4">
      <t>ヲ</t>
    </rPh>
    <phoneticPr fontId="2"/>
  </si>
  <si>
    <t>ヒストリカル・ボラティリティ</t>
    <phoneticPr fontId="2"/>
  </si>
  <si>
    <t>インプライド・ボラティリティ</t>
    <phoneticPr fontId="2"/>
  </si>
  <si>
    <t>過去のデータより算出されたボラティリティ</t>
    <rPh sb="0" eb="2">
      <t>サンシュツ</t>
    </rPh>
    <phoneticPr fontId="2"/>
  </si>
  <si>
    <t>市場で取引されている実際のオプション価格から逆算して導き出されるボラティリティ</t>
    <phoneticPr fontId="2"/>
  </si>
  <si>
    <t>問題点</t>
    <phoneticPr fontId="2"/>
  </si>
  <si>
    <t>市場のオプション価格から逆算された値なため、定性的な判断で決められたものである点
その点、ヒストリカル・ボラティリティは過去データから算出されるため、定量的な値である。</t>
    <rPh sb="0" eb="2">
      <t>ソウバ</t>
    </rPh>
    <rPh sb="3553" eb="3555">
      <t>ハンダンデ</t>
    </rPh>
    <phoneticPr fontId="2"/>
  </si>
  <si>
    <t>デルタ法で必要となるリスクファクター間の相関係数を得ることができない。</t>
    <rPh sb="0" eb="2">
      <t>ヒツヨウトナル</t>
    </rPh>
    <phoneticPr fontId="2"/>
  </si>
  <si>
    <t>米国株ポートフォリオの</t>
    <rPh sb="0" eb="3">
      <t>カンオウド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</si>
</sst>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000_ "/>
  </numFmts>
  <fonts count="3">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79998168889431442"/>
        <bgColor indexed="65"/>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20">
    <xf numFmtId="0" fontId="0" fillId="0" borderId="0" xfId="0">
      <alignment vertical="center"/>
    </xf>
    <xf numFmtId="56" fontId="0" fillId="0" borderId="0" xfId="0" applyNumberFormat="1">
      <alignment vertical="center"/>
    </xf>
    <xf numFmtId="0" fontId="0" fillId="0" borderId="0" xfId="0" quotePrefix="1">
      <alignment vertical="center"/>
    </xf>
    <xf numFmtId="0" fontId="0" fillId="0" borderId="0" xfId="0" applyAlignment="1">
      <alignment vertical="center" wrapText="1"/>
    </xf>
    <xf numFmtId="0" fontId="0" fillId="0" borderId="0" xfId="0" applyFill="1" applyBorder="1" applyAlignment="1">
      <alignment vertical="center"/>
    </xf>
    <xf numFmtId="0" fontId="0" fillId="0" borderId="2" xfId="0" applyFill="1" applyBorder="1" applyAlignment="1">
      <alignment vertical="center"/>
    </xf>
    <xf numFmtId="0" fontId="0" fillId="0" borderId="3" xfId="0" applyFont="1" applyFill="1" applyBorder="1" applyAlignment="1">
      <alignment horizontal="center" vertical="center"/>
    </xf>
    <xf numFmtId="0" fontId="0" fillId="0" borderId="3" xfId="0" applyFont="1" applyFill="1" applyBorder="1" applyAlignment="1">
      <alignment horizontal="centerContinuous" vertical="center"/>
    </xf>
    <xf numFmtId="0" fontId="1" fillId="2" borderId="1" xfId="1" quotePrefix="1" applyBorder="1" applyAlignment="1">
      <alignment horizontal="center" vertical="center"/>
    </xf>
    <xf numFmtId="0" fontId="1" fillId="2" borderId="1" xfId="1" applyBorder="1" applyAlignment="1">
      <alignment horizontal="center" vertical="center"/>
    </xf>
    <xf numFmtId="0" fontId="1" fillId="2" borderId="0" xfId="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 fillId="2" borderId="0" xfId="1">
      <alignment vertical="center"/>
    </xf>
    <xf numFmtId="0" fontId="0" fillId="0" borderId="0" xfId="0" applyAlignment="1">
      <alignment horizontal="left" vertical="center"/>
    </xf>
    <xf numFmtId="0" fontId="0" fillId="0" borderId="0" xfId="0" applyAlignment="1">
      <alignment horizontal="left" vertical="center" wrapText="1"/>
    </xf>
    <xf numFmtId="180" fontId="0" fillId="0" borderId="0" xfId="0" applyNumberFormat="1">
      <alignment vertical="center"/>
    </xf>
  </cellXfs>
  <cellStyles count="2">
    <cellStyle name="20% - アクセント 1" xfId="1" builtinId="3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A505-22D9-9C42-93EF-CFA634A64361}">
  <dimension ref="A1:V32"/>
  <sheetViews>
    <sheetView topLeftCell="A10" workbookViewId="0">
      <selection activeCell="A28" sqref="A28"/>
    </sheetView>
  </sheetViews>
  <sheetFormatPr baseColWidth="10" defaultRowHeight="20"/>
  <cols>
    <col min="1" max="1" width="23.28515625" bestFit="1" customWidth="1"/>
    <col min="2" max="30" width="15.28515625" customWidth="1"/>
  </cols>
  <sheetData>
    <row r="1" spans="1:22">
      <c r="B1" s="10" t="s">
        <v>58</v>
      </c>
      <c r="C1" s="10"/>
      <c r="D1" s="10"/>
      <c r="E1" s="10" t="s">
        <v>59</v>
      </c>
      <c r="F1" s="10"/>
      <c r="G1" s="10"/>
      <c r="H1" s="10" t="s">
        <v>60</v>
      </c>
      <c r="I1" s="10"/>
      <c r="J1" s="10"/>
      <c r="L1" s="8" t="s">
        <v>19</v>
      </c>
      <c r="M1" s="8"/>
      <c r="N1" s="8"/>
      <c r="O1" s="9" t="s">
        <v>20</v>
      </c>
      <c r="P1" s="9"/>
      <c r="Q1" s="9"/>
      <c r="R1" s="9" t="s">
        <v>21</v>
      </c>
      <c r="S1" s="9"/>
      <c r="T1" s="11" t="s">
        <v>22</v>
      </c>
      <c r="U1" s="12"/>
      <c r="V1" s="13"/>
    </row>
    <row r="2" spans="1:22" ht="84">
      <c r="A2" t="s">
        <v>0</v>
      </c>
      <c r="B2" s="3" t="s">
        <v>8</v>
      </c>
      <c r="C2" s="3" t="s">
        <v>1</v>
      </c>
      <c r="D2" s="3" t="s">
        <v>2</v>
      </c>
      <c r="E2" s="3" t="s">
        <v>13</v>
      </c>
      <c r="F2" s="3" t="s">
        <v>6</v>
      </c>
      <c r="G2" s="3" t="s">
        <v>7</v>
      </c>
      <c r="H2" s="3" t="s">
        <v>26</v>
      </c>
      <c r="I2" s="3" t="s">
        <v>27</v>
      </c>
      <c r="J2" s="3" t="s">
        <v>28</v>
      </c>
      <c r="L2" s="3" t="s">
        <v>14</v>
      </c>
      <c r="M2" s="3" t="s">
        <v>9</v>
      </c>
      <c r="N2" s="3" t="s">
        <v>10</v>
      </c>
      <c r="O2" s="3" t="s">
        <v>15</v>
      </c>
      <c r="P2" s="3" t="s">
        <v>11</v>
      </c>
      <c r="Q2" s="3" t="s">
        <v>12</v>
      </c>
      <c r="R2" s="3" t="s">
        <v>16</v>
      </c>
      <c r="S2" s="3" t="s">
        <v>17</v>
      </c>
      <c r="T2" s="3" t="s">
        <v>23</v>
      </c>
      <c r="U2" s="3" t="s">
        <v>24</v>
      </c>
      <c r="V2" s="3" t="s">
        <v>25</v>
      </c>
    </row>
    <row r="3" spans="1:22">
      <c r="A3" s="1">
        <v>44417</v>
      </c>
      <c r="B3">
        <v>1000</v>
      </c>
      <c r="C3">
        <v>1298</v>
      </c>
      <c r="D3">
        <v>115</v>
      </c>
      <c r="L3">
        <f>SUM(E4:E14)</f>
        <v>5.2592450119170617E-2</v>
      </c>
      <c r="M3">
        <f t="shared" ref="M3:N3" si="0">SUM(F4:F14)</f>
        <v>4.6660081466062431E-2</v>
      </c>
      <c r="N3">
        <f t="shared" si="0"/>
        <v>-3.5401927050916084E-2</v>
      </c>
      <c r="O3">
        <f t="array" ref="O3">SUM(E4:E14^2)</f>
        <v>8.1069553235314108E-3</v>
      </c>
      <c r="P3">
        <f t="array" ref="P3">SUM(F4:F14^2)</f>
        <v>1.5611499272676637E-3</v>
      </c>
      <c r="Q3">
        <f t="array" ref="Q3">SUM(G4:G14^2)</f>
        <v>9.9312147624563496E-4</v>
      </c>
      <c r="R3">
        <f t="array" ref="R3">SUM($E$4:$E$14*F4:F14)</f>
        <v>2.511864472864847E-3</v>
      </c>
      <c r="S3">
        <f t="array" ref="S3">SUM($E$4:$E$14*G4:G14)</f>
        <v>1.6045914299521531E-3</v>
      </c>
      <c r="T3">
        <f>AVERAGE(E4:E14)</f>
        <v>4.7811318290155108E-3</v>
      </c>
      <c r="U3">
        <f t="shared" ref="U3:V3" si="1">AVERAGE(F4:F14)</f>
        <v>4.2418255878238576E-3</v>
      </c>
      <c r="V3">
        <f t="shared" si="1"/>
        <v>-3.2183570046287347E-3</v>
      </c>
    </row>
    <row r="4" spans="1:22">
      <c r="A4" s="1">
        <v>44418</v>
      </c>
      <c r="B4">
        <v>985</v>
      </c>
      <c r="C4">
        <v>1281</v>
      </c>
      <c r="D4">
        <v>114.4</v>
      </c>
      <c r="E4">
        <f>LN(B4/B3)</f>
        <v>-1.5113637810048184E-2</v>
      </c>
      <c r="F4">
        <f t="shared" ref="F4:F14" si="2">LN(C4/C3)</f>
        <v>-1.3183595367301034E-2</v>
      </c>
      <c r="G4">
        <f t="shared" ref="G4:G14" si="3">LN(D4/D3)</f>
        <v>-5.2310494175524438E-3</v>
      </c>
      <c r="H4">
        <f>E4-T$3</f>
        <v>-1.9894769639063694E-2</v>
      </c>
      <c r="I4">
        <f t="shared" ref="I4:I14" si="4">F4-U$3</f>
        <v>-1.7425420955124893E-2</v>
      </c>
      <c r="J4">
        <f t="shared" ref="J4:J14" si="5">G4-V$3</f>
        <v>-2.0126924129237091E-3</v>
      </c>
    </row>
    <row r="5" spans="1:22">
      <c r="A5" s="1">
        <v>44419</v>
      </c>
      <c r="B5">
        <v>1040</v>
      </c>
      <c r="C5">
        <v>1301</v>
      </c>
      <c r="D5">
        <v>115.8</v>
      </c>
      <c r="E5">
        <f t="shared" ref="E5:E14" si="6">LN(B5/B4)</f>
        <v>5.4334350963329517E-2</v>
      </c>
      <c r="F5">
        <f t="shared" si="2"/>
        <v>1.5492176615771047E-2</v>
      </c>
      <c r="G5">
        <f t="shared" si="3"/>
        <v>1.2163486193197182E-2</v>
      </c>
      <c r="H5">
        <f t="shared" ref="H5:H14" si="7">E5-T$3</f>
        <v>4.9553219134314007E-2</v>
      </c>
      <c r="I5">
        <f t="shared" si="4"/>
        <v>1.1250351027947188E-2</v>
      </c>
      <c r="J5">
        <f t="shared" si="5"/>
        <v>1.5381843197825916E-2</v>
      </c>
      <c r="L5" t="s">
        <v>31</v>
      </c>
    </row>
    <row r="6" spans="1:22" ht="21" thickBot="1">
      <c r="A6" s="1">
        <v>44420</v>
      </c>
      <c r="B6">
        <v>1027</v>
      </c>
      <c r="C6">
        <v>1298</v>
      </c>
      <c r="D6">
        <v>115.1</v>
      </c>
      <c r="E6">
        <f t="shared" si="6"/>
        <v>-1.2578782206860073E-2</v>
      </c>
      <c r="F6">
        <f t="shared" si="2"/>
        <v>-2.3085812484699621E-3</v>
      </c>
      <c r="G6">
        <f t="shared" si="3"/>
        <v>-6.0632494110579678E-3</v>
      </c>
      <c r="H6">
        <f t="shared" si="7"/>
        <v>-1.7359914035875584E-2</v>
      </c>
      <c r="I6">
        <f t="shared" si="4"/>
        <v>-6.5504068362938197E-3</v>
      </c>
      <c r="J6">
        <f t="shared" si="5"/>
        <v>-2.8448924064292331E-3</v>
      </c>
    </row>
    <row r="7" spans="1:22">
      <c r="A7" s="1">
        <v>44421</v>
      </c>
      <c r="B7">
        <v>1074</v>
      </c>
      <c r="C7">
        <v>1327</v>
      </c>
      <c r="D7">
        <v>115.1</v>
      </c>
      <c r="E7">
        <f t="shared" si="6"/>
        <v>4.4748065140251869E-2</v>
      </c>
      <c r="F7">
        <f t="shared" si="2"/>
        <v>2.2096137068172286E-2</v>
      </c>
      <c r="G7">
        <f t="shared" si="3"/>
        <v>0</v>
      </c>
      <c r="H7">
        <f t="shared" si="7"/>
        <v>3.9966933311236359E-2</v>
      </c>
      <c r="I7">
        <f t="shared" si="4"/>
        <v>1.7854311480348429E-2</v>
      </c>
      <c r="J7">
        <f t="shared" si="5"/>
        <v>3.2183570046287347E-3</v>
      </c>
      <c r="L7" s="7" t="s">
        <v>32</v>
      </c>
      <c r="M7" s="7"/>
    </row>
    <row r="8" spans="1:22">
      <c r="A8" s="1">
        <v>44424</v>
      </c>
      <c r="B8">
        <v>1052</v>
      </c>
      <c r="C8">
        <v>1330</v>
      </c>
      <c r="D8">
        <v>114.3</v>
      </c>
      <c r="E8">
        <f t="shared" si="6"/>
        <v>-2.0696881771154862E-2</v>
      </c>
      <c r="F8">
        <f t="shared" si="2"/>
        <v>2.2581868835918847E-3</v>
      </c>
      <c r="G8">
        <f t="shared" si="3"/>
        <v>-6.9747449270719745E-3</v>
      </c>
      <c r="H8">
        <f t="shared" si="7"/>
        <v>-2.5478013600170372E-2</v>
      </c>
      <c r="I8">
        <f t="shared" si="4"/>
        <v>-1.9836387042319729E-3</v>
      </c>
      <c r="J8">
        <f t="shared" si="5"/>
        <v>-3.7563879224432398E-3</v>
      </c>
      <c r="L8" s="4" t="s">
        <v>33</v>
      </c>
      <c r="M8" s="4">
        <v>0.9579066234241902</v>
      </c>
    </row>
    <row r="9" spans="1:22">
      <c r="A9" s="1">
        <v>44425</v>
      </c>
      <c r="B9">
        <v>1033</v>
      </c>
      <c r="C9">
        <v>1344</v>
      </c>
      <c r="D9">
        <v>111.8</v>
      </c>
      <c r="E9">
        <f t="shared" si="6"/>
        <v>-1.8225924178016641E-2</v>
      </c>
      <c r="F9">
        <f t="shared" si="2"/>
        <v>1.0471299867295437E-2</v>
      </c>
      <c r="G9">
        <f t="shared" si="3"/>
        <v>-2.2115010079766212E-2</v>
      </c>
      <c r="H9">
        <f t="shared" si="7"/>
        <v>-2.3007056007032151E-2</v>
      </c>
      <c r="I9">
        <f t="shared" si="4"/>
        <v>6.2294742794715792E-3</v>
      </c>
      <c r="J9">
        <f t="shared" si="5"/>
        <v>-1.8896653075137479E-2</v>
      </c>
      <c r="L9" s="4" t="s">
        <v>34</v>
      </c>
      <c r="M9" s="4">
        <v>0.91758509919993336</v>
      </c>
    </row>
    <row r="10" spans="1:22">
      <c r="A10" s="1">
        <v>44426</v>
      </c>
      <c r="B10">
        <v>1025</v>
      </c>
      <c r="C10">
        <v>1344</v>
      </c>
      <c r="D10">
        <v>111.6</v>
      </c>
      <c r="E10">
        <f t="shared" si="6"/>
        <v>-7.7745775471300396E-3</v>
      </c>
      <c r="F10">
        <f t="shared" si="2"/>
        <v>0</v>
      </c>
      <c r="G10">
        <f t="shared" si="3"/>
        <v>-1.7905107737882331E-3</v>
      </c>
      <c r="H10">
        <f t="shared" si="7"/>
        <v>-1.255570937614555E-2</v>
      </c>
      <c r="I10">
        <f t="shared" si="4"/>
        <v>-4.2418255878238576E-3</v>
      </c>
      <c r="J10">
        <f t="shared" si="5"/>
        <v>1.4278462308405016E-3</v>
      </c>
      <c r="L10" s="4" t="s">
        <v>35</v>
      </c>
      <c r="M10" s="4">
        <v>0.79731677688881475</v>
      </c>
    </row>
    <row r="11" spans="1:22">
      <c r="A11" s="1">
        <v>44427</v>
      </c>
      <c r="B11">
        <v>996</v>
      </c>
      <c r="C11">
        <v>1332</v>
      </c>
      <c r="D11">
        <v>110.8</v>
      </c>
      <c r="E11">
        <f t="shared" si="6"/>
        <v>-2.8700633987910344E-2</v>
      </c>
      <c r="F11">
        <f t="shared" si="2"/>
        <v>-8.9686699827603751E-3</v>
      </c>
      <c r="G11">
        <f t="shared" si="3"/>
        <v>-7.1942756340270851E-3</v>
      </c>
      <c r="H11">
        <f t="shared" si="7"/>
        <v>-3.3481765816925857E-2</v>
      </c>
      <c r="I11">
        <f t="shared" si="4"/>
        <v>-1.3210495570584232E-2</v>
      </c>
      <c r="J11">
        <f t="shared" si="5"/>
        <v>-3.9759186293983504E-3</v>
      </c>
      <c r="L11" s="4" t="s">
        <v>36</v>
      </c>
      <c r="M11" s="4">
        <v>8.616095524458944E-3</v>
      </c>
    </row>
    <row r="12" spans="1:22" ht="21" thickBot="1">
      <c r="A12" s="1">
        <v>44428</v>
      </c>
      <c r="B12">
        <v>1015</v>
      </c>
      <c r="C12">
        <v>1323</v>
      </c>
      <c r="D12">
        <v>112.1</v>
      </c>
      <c r="E12">
        <f t="shared" si="6"/>
        <v>1.889663389128949E-2</v>
      </c>
      <c r="F12">
        <f t="shared" si="2"/>
        <v>-6.7796869853788038E-3</v>
      </c>
      <c r="G12">
        <f t="shared" si="3"/>
        <v>1.1664555764930737E-2</v>
      </c>
      <c r="H12">
        <f t="shared" si="7"/>
        <v>1.411550206227398E-2</v>
      </c>
      <c r="I12">
        <f t="shared" si="4"/>
        <v>-1.1021512573202661E-2</v>
      </c>
      <c r="J12">
        <f t="shared" si="5"/>
        <v>1.4882912769559472E-2</v>
      </c>
      <c r="L12" s="5" t="s">
        <v>37</v>
      </c>
      <c r="M12" s="5">
        <v>11</v>
      </c>
    </row>
    <row r="13" spans="1:22">
      <c r="A13" s="1">
        <v>44429</v>
      </c>
      <c r="B13">
        <v>1029</v>
      </c>
      <c r="C13">
        <v>1336</v>
      </c>
      <c r="D13">
        <v>111.7</v>
      </c>
      <c r="E13">
        <f t="shared" si="6"/>
        <v>1.3698844358161927E-2</v>
      </c>
      <c r="F13">
        <f t="shared" si="2"/>
        <v>9.778189981635264E-3</v>
      </c>
      <c r="G13">
        <f t="shared" si="3"/>
        <v>-3.574624002959134E-3</v>
      </c>
      <c r="H13">
        <f t="shared" si="7"/>
        <v>8.9177125291464154E-3</v>
      </c>
      <c r="I13">
        <f t="shared" si="4"/>
        <v>5.5363643938114064E-3</v>
      </c>
      <c r="J13">
        <f t="shared" si="5"/>
        <v>-3.562669983303993E-4</v>
      </c>
    </row>
    <row r="14" spans="1:22" ht="21" thickBot="1">
      <c r="A14" s="1">
        <v>44432</v>
      </c>
      <c r="B14">
        <v>1054</v>
      </c>
      <c r="C14">
        <v>1360</v>
      </c>
      <c r="D14">
        <v>111</v>
      </c>
      <c r="E14">
        <f t="shared" si="6"/>
        <v>2.4004993267257961E-2</v>
      </c>
      <c r="F14">
        <f t="shared" si="2"/>
        <v>1.7804624633506686E-2</v>
      </c>
      <c r="G14">
        <f t="shared" si="3"/>
        <v>-6.2865047628209488E-3</v>
      </c>
      <c r="H14">
        <f t="shared" si="7"/>
        <v>1.9223861438242451E-2</v>
      </c>
      <c r="I14">
        <f t="shared" si="4"/>
        <v>1.3562799045682829E-2</v>
      </c>
      <c r="J14">
        <f t="shared" si="5"/>
        <v>-3.0681477581922141E-3</v>
      </c>
      <c r="L14" t="s">
        <v>38</v>
      </c>
    </row>
    <row r="15" spans="1:22">
      <c r="L15" s="6"/>
      <c r="M15" s="6" t="s">
        <v>43</v>
      </c>
      <c r="N15" s="6" t="s">
        <v>44</v>
      </c>
      <c r="O15" s="6" t="s">
        <v>45</v>
      </c>
      <c r="P15" s="6" t="s">
        <v>46</v>
      </c>
      <c r="Q15" s="6" t="s">
        <v>47</v>
      </c>
    </row>
    <row r="16" spans="1:22">
      <c r="A16" s="2" t="s">
        <v>3</v>
      </c>
      <c r="L16" s="4" t="s">
        <v>39</v>
      </c>
      <c r="M16" s="4">
        <v>2</v>
      </c>
      <c r="N16" s="4">
        <v>7.4388214047519975E-3</v>
      </c>
      <c r="O16" s="4">
        <v>3.7194107023759988E-3</v>
      </c>
      <c r="P16" s="4">
        <v>50.101776575776249</v>
      </c>
      <c r="Q16" s="4">
        <v>2.9880912727537507E-5</v>
      </c>
    </row>
    <row r="17" spans="1:20">
      <c r="A17" t="s">
        <v>76</v>
      </c>
      <c r="L17" s="4" t="s">
        <v>40</v>
      </c>
      <c r="M17" s="4">
        <v>9</v>
      </c>
      <c r="N17" s="4">
        <v>6.6813391877941302E-4</v>
      </c>
      <c r="O17" s="4">
        <v>7.4237102086601448E-5</v>
      </c>
      <c r="P17" s="4"/>
      <c r="Q17" s="4"/>
    </row>
    <row r="18" spans="1:20" ht="21" thickBot="1">
      <c r="A18" t="s">
        <v>4</v>
      </c>
      <c r="B18" t="s">
        <v>5</v>
      </c>
      <c r="L18" s="5" t="s">
        <v>41</v>
      </c>
      <c r="M18" s="5">
        <v>11</v>
      </c>
      <c r="N18" s="5">
        <v>8.1069553235314108E-3</v>
      </c>
      <c r="O18" s="5"/>
      <c r="P18" s="5"/>
      <c r="Q18" s="5"/>
    </row>
    <row r="19" spans="1:20" ht="21" thickBot="1">
      <c r="A19">
        <f>(ROWS($E$4:$E$14)*$R$3-$L$3*$M$3)/(ROWS($E$4:$E$14)*$P$3-$M$3^2)</f>
        <v>1.6789413293179591</v>
      </c>
      <c r="B19">
        <f>(ROWS($E$4:$E$14)*$S$3-$L$3*$N$3)/(ROWS($E$4:$E$14)*$Q$3-$N$3^2)</f>
        <v>2.0176092970332014</v>
      </c>
    </row>
    <row r="20" spans="1:20">
      <c r="L20" s="6"/>
      <c r="M20" s="6" t="s">
        <v>48</v>
      </c>
      <c r="N20" s="6" t="s">
        <v>36</v>
      </c>
      <c r="O20" s="6" t="s">
        <v>49</v>
      </c>
      <c r="P20" s="6" t="s">
        <v>50</v>
      </c>
      <c r="Q20" s="6" t="s">
        <v>51</v>
      </c>
      <c r="R20" s="6" t="s">
        <v>52</v>
      </c>
      <c r="S20" s="6" t="s">
        <v>53</v>
      </c>
      <c r="T20" s="6" t="s">
        <v>54</v>
      </c>
    </row>
    <row r="21" spans="1:20">
      <c r="A21" s="2" t="s">
        <v>18</v>
      </c>
      <c r="L21" s="4" t="s">
        <v>42</v>
      </c>
      <c r="M21" s="4">
        <v>0</v>
      </c>
      <c r="N21" s="4" t="e">
        <v>#N/A</v>
      </c>
      <c r="O21" s="4" t="e">
        <v>#N/A</v>
      </c>
      <c r="P21" s="4" t="e">
        <v>#N/A</v>
      </c>
      <c r="Q21" s="4" t="e">
        <v>#N/A</v>
      </c>
      <c r="R21" s="4" t="e">
        <v>#N/A</v>
      </c>
      <c r="S21" s="4" t="e">
        <v>#N/A</v>
      </c>
      <c r="T21" s="4" t="e">
        <v>#N/A</v>
      </c>
    </row>
    <row r="22" spans="1:20">
      <c r="A22" t="s">
        <v>29</v>
      </c>
      <c r="L22" s="4" t="s">
        <v>55</v>
      </c>
      <c r="M22" s="4">
        <v>1.7727220900554295</v>
      </c>
      <c r="N22" s="4">
        <v>0.21940531353901582</v>
      </c>
      <c r="O22" s="4">
        <v>8.079667996464428</v>
      </c>
      <c r="P22" s="4">
        <v>2.0448230570656871E-5</v>
      </c>
      <c r="Q22" s="4">
        <v>1.2763927884771586</v>
      </c>
      <c r="R22" s="4">
        <v>2.2690513916337003</v>
      </c>
      <c r="S22" s="4">
        <v>1.2763927884771586</v>
      </c>
      <c r="T22" s="4">
        <v>2.2690513916337003</v>
      </c>
    </row>
    <row r="23" spans="1:20" ht="21" thickBot="1">
      <c r="A23" s="19">
        <f t="array" ref="A23">SUM($I$4:$I$14*I4:I14)/(ROWS($I$4:$I$14)-1)</f>
        <v>1.3632259997749745E-4</v>
      </c>
      <c r="B23" s="19">
        <f t="array" ref="B23">SUM($I$4:$I$14*J4:J14)/(ROWS($I$4:$I$14)-1)</f>
        <v>1.2804876373928717E-6</v>
      </c>
      <c r="L23" s="5" t="s">
        <v>56</v>
      </c>
      <c r="M23" s="5">
        <v>1.8608997348116765</v>
      </c>
      <c r="N23" s="5">
        <v>0.27508585591244294</v>
      </c>
      <c r="O23" s="5">
        <v>6.7647961347892132</v>
      </c>
      <c r="P23" s="5">
        <v>8.2259499525171321E-5</v>
      </c>
      <c r="Q23" s="5">
        <v>1.2386122954748686</v>
      </c>
      <c r="R23" s="5">
        <v>2.4831871741484841</v>
      </c>
      <c r="S23" s="5">
        <v>1.2386122954748686</v>
      </c>
      <c r="T23" s="5">
        <v>2.4831871741484841</v>
      </c>
    </row>
    <row r="24" spans="1:20">
      <c r="A24" s="19">
        <f t="array" ref="A24">SUM($J$4:$J$14*I4:I14)/(ROWS($J$4:$J$14)-1)</f>
        <v>1.2804876373928717E-6</v>
      </c>
      <c r="B24" s="19">
        <f t="array" ref="B24">SUM($J$4:$J$14*J4:J14)/(ROWS($J$4:$J$14)-1)</f>
        <v>8.7918543634396377E-5</v>
      </c>
    </row>
    <row r="26" spans="1:20">
      <c r="A26" s="2" t="s">
        <v>30</v>
      </c>
    </row>
    <row r="27" spans="1:20">
      <c r="A27" s="2" t="s">
        <v>57</v>
      </c>
    </row>
    <row r="28" spans="1:20">
      <c r="A28">
        <f t="array" ref="A28">MMULT(MMULT(A19:B19,A23:B24),TRANSPOSE(A19:B19))</f>
        <v>7.5084148288039922E-4</v>
      </c>
    </row>
    <row r="29" spans="1:20">
      <c r="A29" s="2" t="s">
        <v>61</v>
      </c>
    </row>
    <row r="30" spans="1:20">
      <c r="A30">
        <f>SQRT(A28)</f>
        <v>2.740148687353296E-2</v>
      </c>
    </row>
    <row r="31" spans="1:20">
      <c r="A31" t="s">
        <v>62</v>
      </c>
    </row>
    <row r="32" spans="1:20">
      <c r="A32">
        <f>2.33*A30</f>
        <v>6.3845464415331801E-2</v>
      </c>
    </row>
  </sheetData>
  <mergeCells count="7">
    <mergeCell ref="L1:N1"/>
    <mergeCell ref="O1:Q1"/>
    <mergeCell ref="R1:S1"/>
    <mergeCell ref="T1:V1"/>
    <mergeCell ref="B1:D1"/>
    <mergeCell ref="E1:G1"/>
    <mergeCell ref="H1:J1"/>
  </mergeCells>
  <phoneticPr fontId="2"/>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C99B-B2DB-EA45-95E0-B1581EA869C0}">
  <dimension ref="A2:AZ30"/>
  <sheetViews>
    <sheetView topLeftCell="A2" workbookViewId="0">
      <selection activeCell="C10" sqref="C10"/>
    </sheetView>
  </sheetViews>
  <sheetFormatPr baseColWidth="10" defaultRowHeight="20"/>
  <sheetData>
    <row r="2" spans="1:52">
      <c r="A2" s="16" t="s">
        <v>63</v>
      </c>
    </row>
    <row r="3" spans="1:52">
      <c r="A3">
        <v>1</v>
      </c>
      <c r="B3">
        <v>0.5</v>
      </c>
      <c r="C3">
        <v>0.2</v>
      </c>
    </row>
    <row r="4" spans="1:52">
      <c r="A4">
        <v>0.5</v>
      </c>
      <c r="B4">
        <v>1</v>
      </c>
      <c r="C4">
        <v>0.4</v>
      </c>
    </row>
    <row r="5" spans="1:52">
      <c r="A5">
        <v>0.2</v>
      </c>
      <c r="B5">
        <v>0.4</v>
      </c>
      <c r="C5">
        <v>1</v>
      </c>
    </row>
    <row r="7" spans="1:52">
      <c r="A7" s="16" t="s">
        <v>64</v>
      </c>
    </row>
    <row r="8" spans="1:52">
      <c r="A8">
        <v>1</v>
      </c>
      <c r="B8">
        <v>0</v>
      </c>
      <c r="C8">
        <v>0</v>
      </c>
    </row>
    <row r="9" spans="1:52">
      <c r="A9">
        <v>0.5</v>
      </c>
      <c r="B9">
        <f>SQRT(B4-SUM(A9^2))</f>
        <v>0.8660254037844386</v>
      </c>
      <c r="C9">
        <v>0</v>
      </c>
    </row>
    <row r="10" spans="1:52">
      <c r="A10">
        <v>0.2</v>
      </c>
      <c r="B10">
        <f>(B5-(A10*A9))/B9</f>
        <v>0.34641016151377552</v>
      </c>
      <c r="C10">
        <f>SQRT(C5-A10^2-B10^2)</f>
        <v>0.91651513899116799</v>
      </c>
    </row>
    <row r="12" spans="1:52">
      <c r="A12" s="16" t="s">
        <v>65</v>
      </c>
    </row>
    <row r="13" spans="1:52">
      <c r="A13">
        <f ca="1">RAND()</f>
        <v>0.11745673919573896</v>
      </c>
      <c r="B13">
        <f t="shared" ref="B13:Q15" ca="1" si="0">RAND()</f>
        <v>0.37290025552515305</v>
      </c>
      <c r="C13">
        <f t="shared" ca="1" si="0"/>
        <v>0.9804190917735035</v>
      </c>
      <c r="D13">
        <f t="shared" ca="1" si="0"/>
        <v>0.59667318265893721</v>
      </c>
      <c r="E13">
        <f t="shared" ca="1" si="0"/>
        <v>2.0515092720184702E-3</v>
      </c>
      <c r="F13">
        <f t="shared" ca="1" si="0"/>
        <v>0.79764702836204004</v>
      </c>
      <c r="G13">
        <f t="shared" ca="1" si="0"/>
        <v>0.22399756537461846</v>
      </c>
      <c r="H13">
        <f t="shared" ca="1" si="0"/>
        <v>0.57620955085027714</v>
      </c>
      <c r="I13">
        <f t="shared" ca="1" si="0"/>
        <v>0.33244111274637045</v>
      </c>
      <c r="J13">
        <f t="shared" ca="1" si="0"/>
        <v>0.4290137039796964</v>
      </c>
      <c r="K13">
        <f t="shared" ca="1" si="0"/>
        <v>0.86421540606536573</v>
      </c>
      <c r="L13">
        <f t="shared" ca="1" si="0"/>
        <v>1.6389167647886671E-3</v>
      </c>
      <c r="M13">
        <f t="shared" ca="1" si="0"/>
        <v>0.35305158381959123</v>
      </c>
      <c r="N13">
        <f t="shared" ca="1" si="0"/>
        <v>0.57542995514313078</v>
      </c>
      <c r="O13">
        <f t="shared" ca="1" si="0"/>
        <v>0.65594967103918222</v>
      </c>
      <c r="P13">
        <f t="shared" ca="1" si="0"/>
        <v>0.2850567884186892</v>
      </c>
      <c r="Q13">
        <f t="shared" ca="1" si="0"/>
        <v>0.13250499799882298</v>
      </c>
      <c r="R13">
        <f t="shared" ref="R13:AZ15" ca="1" si="1">RAND()</f>
        <v>0.65777447235964526</v>
      </c>
      <c r="S13">
        <f t="shared" ca="1" si="1"/>
        <v>0.28473995107706196</v>
      </c>
      <c r="T13">
        <f t="shared" ca="1" si="1"/>
        <v>0.83513453451636299</v>
      </c>
      <c r="U13">
        <f t="shared" ca="1" si="1"/>
        <v>0.11436251624806015</v>
      </c>
      <c r="V13">
        <f t="shared" ca="1" si="1"/>
        <v>0.25104256388160751</v>
      </c>
      <c r="W13">
        <f t="shared" ca="1" si="1"/>
        <v>0.96206035107022703</v>
      </c>
      <c r="X13">
        <f t="shared" ca="1" si="1"/>
        <v>0.7482709648394017</v>
      </c>
      <c r="Y13">
        <f t="shared" ca="1" si="1"/>
        <v>0.19495651968865102</v>
      </c>
      <c r="Z13">
        <f t="shared" ca="1" si="1"/>
        <v>0.36989439733731133</v>
      </c>
      <c r="AA13">
        <f t="shared" ca="1" si="1"/>
        <v>0.47169205482497856</v>
      </c>
      <c r="AB13">
        <f t="shared" ca="1" si="1"/>
        <v>0.71090191905304068</v>
      </c>
      <c r="AC13">
        <f t="shared" ca="1" si="1"/>
        <v>0.1948708709709277</v>
      </c>
      <c r="AD13">
        <f t="shared" ca="1" si="1"/>
        <v>0.88687287582858487</v>
      </c>
      <c r="AE13">
        <f t="shared" ca="1" si="1"/>
        <v>0.71367468748813245</v>
      </c>
      <c r="AF13">
        <f t="shared" ca="1" si="1"/>
        <v>0.1425255857611637</v>
      </c>
      <c r="AG13">
        <f t="shared" ca="1" si="1"/>
        <v>0.82607742537486906</v>
      </c>
      <c r="AH13">
        <f t="shared" ca="1" si="1"/>
        <v>0.21629626630695953</v>
      </c>
      <c r="AI13">
        <f t="shared" ca="1" si="1"/>
        <v>0.59014509064661524</v>
      </c>
      <c r="AJ13">
        <f t="shared" ca="1" si="1"/>
        <v>0.88184848739254118</v>
      </c>
      <c r="AK13">
        <f t="shared" ca="1" si="1"/>
        <v>0.37922640677301434</v>
      </c>
      <c r="AL13">
        <f t="shared" ca="1" si="1"/>
        <v>0.80725430199294579</v>
      </c>
      <c r="AM13">
        <f t="shared" ca="1" si="1"/>
        <v>7.5519851438813457E-2</v>
      </c>
      <c r="AN13">
        <f t="shared" ca="1" si="1"/>
        <v>0.26193977222700482</v>
      </c>
      <c r="AO13">
        <f t="shared" ca="1" si="1"/>
        <v>0.2614802762167151</v>
      </c>
      <c r="AP13">
        <f t="shared" ca="1" si="1"/>
        <v>2.5319693823156464E-2</v>
      </c>
      <c r="AQ13">
        <f t="shared" ca="1" si="1"/>
        <v>0.66930042889746511</v>
      </c>
      <c r="AR13">
        <f t="shared" ca="1" si="1"/>
        <v>0.88532805289021288</v>
      </c>
      <c r="AS13">
        <f t="shared" ca="1" si="1"/>
        <v>0.19998086320607322</v>
      </c>
      <c r="AT13">
        <f t="shared" ca="1" si="1"/>
        <v>0.6688221871719352</v>
      </c>
      <c r="AU13">
        <f t="shared" ca="1" si="1"/>
        <v>0.3765892375153792</v>
      </c>
      <c r="AV13">
        <f t="shared" ca="1" si="1"/>
        <v>0.82372837248662711</v>
      </c>
      <c r="AW13">
        <f t="shared" ca="1" si="1"/>
        <v>0.30825918995955803</v>
      </c>
      <c r="AX13">
        <f t="shared" ca="1" si="1"/>
        <v>0.72890707467049265</v>
      </c>
      <c r="AY13">
        <f t="shared" ca="1" si="1"/>
        <v>0.41514150738103583</v>
      </c>
      <c r="AZ13">
        <f t="shared" ca="1" si="1"/>
        <v>0.89215119520114838</v>
      </c>
    </row>
    <row r="14" spans="1:52">
      <c r="A14">
        <f t="shared" ref="A14:A15" ca="1" si="2">RAND()</f>
        <v>0.2304438055405531</v>
      </c>
      <c r="B14">
        <f t="shared" ca="1" si="0"/>
        <v>3.8635293813913729E-2</v>
      </c>
      <c r="C14">
        <f t="shared" ca="1" si="0"/>
        <v>0.20166469679971999</v>
      </c>
      <c r="D14">
        <f t="shared" ca="1" si="0"/>
        <v>0.40207272642545044</v>
      </c>
      <c r="E14">
        <f t="shared" ca="1" si="0"/>
        <v>4.6479015856480399E-2</v>
      </c>
      <c r="F14">
        <f t="shared" ca="1" si="0"/>
        <v>0.25889733795373226</v>
      </c>
      <c r="G14">
        <f t="shared" ca="1" si="0"/>
        <v>0.99042641817037269</v>
      </c>
      <c r="H14">
        <f t="shared" ca="1" si="0"/>
        <v>0.6333729964854502</v>
      </c>
      <c r="I14">
        <f t="shared" ca="1" si="0"/>
        <v>0.81929177603577663</v>
      </c>
      <c r="J14">
        <f t="shared" ca="1" si="0"/>
        <v>0.47607495838658342</v>
      </c>
      <c r="K14">
        <f t="shared" ca="1" si="0"/>
        <v>0.89937730193580956</v>
      </c>
      <c r="L14">
        <f t="shared" ca="1" si="0"/>
        <v>0.71984229282234313</v>
      </c>
      <c r="M14">
        <f t="shared" ref="M14:AZ15" ca="1" si="3">RAND()</f>
        <v>0.79438795687607511</v>
      </c>
      <c r="N14">
        <f t="shared" ca="1" si="3"/>
        <v>0.73535674925382233</v>
      </c>
      <c r="O14">
        <f t="shared" ca="1" si="3"/>
        <v>0.8667490459909728</v>
      </c>
      <c r="P14">
        <f t="shared" ca="1" si="3"/>
        <v>1.3938025606238025E-2</v>
      </c>
      <c r="Q14">
        <f t="shared" ca="1" si="3"/>
        <v>0.60955083090930551</v>
      </c>
      <c r="R14">
        <f t="shared" ca="1" si="3"/>
        <v>0.38380232058579444</v>
      </c>
      <c r="S14">
        <f t="shared" ca="1" si="3"/>
        <v>0.16555555370493036</v>
      </c>
      <c r="T14">
        <f t="shared" ca="1" si="3"/>
        <v>0.97148669947128796</v>
      </c>
      <c r="U14">
        <f t="shared" ca="1" si="3"/>
        <v>0.57223854598157187</v>
      </c>
      <c r="V14">
        <f t="shared" ca="1" si="3"/>
        <v>0.34261674911723272</v>
      </c>
      <c r="W14">
        <f t="shared" ca="1" si="3"/>
        <v>0.69846236416585683</v>
      </c>
      <c r="X14">
        <f t="shared" ca="1" si="3"/>
        <v>0.5990376123793395</v>
      </c>
      <c r="Y14">
        <f t="shared" ca="1" si="3"/>
        <v>0.45731129408447568</v>
      </c>
      <c r="Z14">
        <f t="shared" ca="1" si="3"/>
        <v>0.34650360016149273</v>
      </c>
      <c r="AA14">
        <f t="shared" ca="1" si="3"/>
        <v>0.63914570352428934</v>
      </c>
      <c r="AB14">
        <f t="shared" ca="1" si="3"/>
        <v>0.50691032341269904</v>
      </c>
      <c r="AC14">
        <f t="shared" ca="1" si="3"/>
        <v>1.4538369158557218E-2</v>
      </c>
      <c r="AD14">
        <f t="shared" ca="1" si="3"/>
        <v>0.68205740349641841</v>
      </c>
      <c r="AE14">
        <f t="shared" ca="1" si="3"/>
        <v>0.27069142431443483</v>
      </c>
      <c r="AF14">
        <f t="shared" ca="1" si="3"/>
        <v>0.2427921295711345</v>
      </c>
      <c r="AG14">
        <f t="shared" ca="1" si="3"/>
        <v>0.33499386901086448</v>
      </c>
      <c r="AH14">
        <f t="shared" ca="1" si="3"/>
        <v>0.8951794355225704</v>
      </c>
      <c r="AI14">
        <f t="shared" ca="1" si="3"/>
        <v>0.91013214216564242</v>
      </c>
      <c r="AJ14">
        <f t="shared" ca="1" si="3"/>
        <v>0.58974132615439245</v>
      </c>
      <c r="AK14">
        <f t="shared" ca="1" si="3"/>
        <v>5.3090705300548824E-2</v>
      </c>
      <c r="AL14">
        <f t="shared" ca="1" si="3"/>
        <v>0.64271269855901125</v>
      </c>
      <c r="AM14">
        <f t="shared" ca="1" si="3"/>
        <v>1.3838672508088457E-2</v>
      </c>
      <c r="AN14">
        <f t="shared" ca="1" si="3"/>
        <v>0.29917210171989828</v>
      </c>
      <c r="AO14">
        <f t="shared" ca="1" si="3"/>
        <v>0.38523092889277177</v>
      </c>
      <c r="AP14">
        <f t="shared" ca="1" si="3"/>
        <v>0.41442332009191352</v>
      </c>
      <c r="AQ14">
        <f t="shared" ca="1" si="3"/>
        <v>0.78666193807139495</v>
      </c>
      <c r="AR14">
        <f t="shared" ca="1" si="3"/>
        <v>0.54211385796769762</v>
      </c>
      <c r="AS14">
        <f t="shared" ca="1" si="3"/>
        <v>0.31758800616214888</v>
      </c>
      <c r="AT14">
        <f t="shared" ca="1" si="3"/>
        <v>0.46053048431031207</v>
      </c>
      <c r="AU14">
        <f t="shared" ca="1" si="3"/>
        <v>0.68379140684776119</v>
      </c>
      <c r="AV14">
        <f t="shared" ca="1" si="3"/>
        <v>0.63928966810666032</v>
      </c>
      <c r="AW14">
        <f t="shared" ca="1" si="3"/>
        <v>0.77086381340914745</v>
      </c>
      <c r="AX14">
        <f t="shared" ca="1" si="3"/>
        <v>6.4715115796072697E-2</v>
      </c>
      <c r="AY14">
        <f t="shared" ca="1" si="3"/>
        <v>8.5248534163766099E-2</v>
      </c>
      <c r="AZ14">
        <f t="shared" ca="1" si="3"/>
        <v>0.44008928897781108</v>
      </c>
    </row>
    <row r="15" spans="1:52">
      <c r="A15">
        <f t="shared" ca="1" si="2"/>
        <v>0.36878343930452362</v>
      </c>
      <c r="B15">
        <f t="shared" ca="1" si="0"/>
        <v>0.56183840422187104</v>
      </c>
      <c r="C15">
        <f t="shared" ca="1" si="0"/>
        <v>0.28232858171934805</v>
      </c>
      <c r="D15">
        <f t="shared" ca="1" si="0"/>
        <v>0.67541507698911774</v>
      </c>
      <c r="E15">
        <f t="shared" ca="1" si="0"/>
        <v>0.77420868949156985</v>
      </c>
      <c r="F15">
        <f t="shared" ca="1" si="0"/>
        <v>0.70248667816220811</v>
      </c>
      <c r="G15">
        <f t="shared" ca="1" si="0"/>
        <v>0.16730376580574402</v>
      </c>
      <c r="H15">
        <f t="shared" ca="1" si="0"/>
        <v>0.73377045304743904</v>
      </c>
      <c r="I15">
        <f t="shared" ca="1" si="0"/>
        <v>0.51965495651879967</v>
      </c>
      <c r="J15">
        <f t="shared" ca="1" si="0"/>
        <v>0.36508903772756673</v>
      </c>
      <c r="K15">
        <f t="shared" ca="1" si="0"/>
        <v>0.85469822446139243</v>
      </c>
      <c r="L15">
        <f t="shared" ca="1" si="0"/>
        <v>0.42583033618620447</v>
      </c>
      <c r="M15">
        <f t="shared" ca="1" si="3"/>
        <v>0.60613881795273605</v>
      </c>
      <c r="N15">
        <f t="shared" ca="1" si="3"/>
        <v>0.12391203064072964</v>
      </c>
      <c r="O15">
        <f t="shared" ca="1" si="3"/>
        <v>0.80303337424055221</v>
      </c>
      <c r="P15">
        <f t="shared" ca="1" si="3"/>
        <v>0.83572561296453307</v>
      </c>
      <c r="Q15">
        <f t="shared" ca="1" si="3"/>
        <v>0.65575563059649966</v>
      </c>
      <c r="R15">
        <f t="shared" ca="1" si="3"/>
        <v>0.11863900254562842</v>
      </c>
      <c r="S15">
        <f t="shared" ca="1" si="3"/>
        <v>0.10398331342060796</v>
      </c>
      <c r="T15">
        <f t="shared" ca="1" si="3"/>
        <v>0.74431292492231749</v>
      </c>
      <c r="U15">
        <f t="shared" ca="1" si="3"/>
        <v>0.75457442958755061</v>
      </c>
      <c r="V15">
        <f t="shared" ca="1" si="3"/>
        <v>0.72902683411625491</v>
      </c>
      <c r="W15">
        <f t="shared" ca="1" si="3"/>
        <v>0.97644853421076339</v>
      </c>
      <c r="X15">
        <f t="shared" ca="1" si="3"/>
        <v>7.3668742786896835E-2</v>
      </c>
      <c r="Y15">
        <f t="shared" ca="1" si="3"/>
        <v>4.6517102732861582E-2</v>
      </c>
      <c r="Z15">
        <f t="shared" ca="1" si="3"/>
        <v>0.87045497753052825</v>
      </c>
      <c r="AA15">
        <f t="shared" ca="1" si="3"/>
        <v>0.77432297081080281</v>
      </c>
      <c r="AB15">
        <f t="shared" ca="1" si="3"/>
        <v>0.94402601864540558</v>
      </c>
      <c r="AC15">
        <f t="shared" ca="1" si="3"/>
        <v>0.22349253020254978</v>
      </c>
      <c r="AD15">
        <f t="shared" ca="1" si="3"/>
        <v>0.81872381269394034</v>
      </c>
      <c r="AE15">
        <f t="shared" ca="1" si="3"/>
        <v>0.4911167103116062</v>
      </c>
      <c r="AF15">
        <f t="shared" ca="1" si="3"/>
        <v>9.3643958321196874E-2</v>
      </c>
      <c r="AG15">
        <f t="shared" ca="1" si="3"/>
        <v>0.53810633956510423</v>
      </c>
      <c r="AH15">
        <f t="shared" ca="1" si="3"/>
        <v>0.75395108795841725</v>
      </c>
      <c r="AI15">
        <f t="shared" ca="1" si="3"/>
        <v>0.11875663605312825</v>
      </c>
      <c r="AJ15">
        <f t="shared" ca="1" si="3"/>
        <v>0.63480113259841009</v>
      </c>
      <c r="AK15">
        <f t="shared" ca="1" si="3"/>
        <v>0.34383576035039332</v>
      </c>
      <c r="AL15">
        <f t="shared" ca="1" si="3"/>
        <v>0.32382519621608774</v>
      </c>
      <c r="AM15">
        <f t="shared" ca="1" si="3"/>
        <v>0.95386365634470283</v>
      </c>
      <c r="AN15">
        <f t="shared" ca="1" si="3"/>
        <v>0.75183018012849112</v>
      </c>
      <c r="AO15">
        <f t="shared" ca="1" si="3"/>
        <v>0.64575858470319636</v>
      </c>
      <c r="AP15">
        <f t="shared" ca="1" si="3"/>
        <v>0.27561604637862824</v>
      </c>
      <c r="AQ15">
        <f t="shared" ca="1" si="3"/>
        <v>0.97072704458019399</v>
      </c>
      <c r="AR15">
        <f t="shared" ca="1" si="3"/>
        <v>0.63670721863987711</v>
      </c>
      <c r="AS15">
        <f t="shared" ca="1" si="3"/>
        <v>1.5937181729449135E-2</v>
      </c>
      <c r="AT15">
        <f t="shared" ca="1" si="3"/>
        <v>0.74339994687142541</v>
      </c>
      <c r="AU15">
        <f t="shared" ca="1" si="3"/>
        <v>0.19496908817055414</v>
      </c>
      <c r="AV15">
        <f t="shared" ca="1" si="3"/>
        <v>0.28521332799950438</v>
      </c>
      <c r="AW15">
        <f t="shared" ca="1" si="3"/>
        <v>0.81980093387231878</v>
      </c>
      <c r="AX15">
        <f t="shared" ca="1" si="3"/>
        <v>0.25604112595191475</v>
      </c>
      <c r="AY15">
        <f t="shared" ca="1" si="3"/>
        <v>0.75503377676399464</v>
      </c>
      <c r="AZ15">
        <f t="shared" ca="1" si="3"/>
        <v>0.36779678241452285</v>
      </c>
    </row>
    <row r="17" spans="1:52">
      <c r="A17" t="s">
        <v>67</v>
      </c>
    </row>
    <row r="18" spans="1:52">
      <c r="B18">
        <f ca="1">CORREL($A$13:$AZ$13,$A$14:$AZ$14)</f>
        <v>0.25080250432810508</v>
      </c>
      <c r="C18">
        <f ca="1">CORREL($A$13:$AZ$13,$A$15:$AZ$15)</f>
        <v>0.11465521193194095</v>
      </c>
    </row>
    <row r="19" spans="1:52">
      <c r="A19">
        <f ca="1">CORREL($A$13:$AZ$13,$A$14:$AZ$14)</f>
        <v>0.25080250432810508</v>
      </c>
      <c r="C19">
        <f ca="1">CORREL($A$14:$AZ$14,$A$15:$AZ$15)</f>
        <v>9.7967427898285248E-2</v>
      </c>
    </row>
    <row r="20" spans="1:52">
      <c r="A20">
        <f ca="1">CORREL($A$13:$AZ$13,$A$15:$AZ$15)</f>
        <v>0.11465521193194095</v>
      </c>
      <c r="B20">
        <f ca="1">CORREL($A$14:$AZ$14,$A$15:$AZ$15)</f>
        <v>9.7967427898285248E-2</v>
      </c>
    </row>
    <row r="22" spans="1:52">
      <c r="A22" s="16" t="s">
        <v>66</v>
      </c>
    </row>
    <row r="23" spans="1:52">
      <c r="A23">
        <f t="array" aca="1" ref="A23:AZ25" ca="1">MMULT($A$8:$C$10,$A$13:$AZ$15)</f>
        <v>0.11745673919573896</v>
      </c>
      <c r="B23">
        <f ca="1"/>
        <v>0.37290025552515305</v>
      </c>
      <c r="C23">
        <f ca="1"/>
        <v>0.9804190917735035</v>
      </c>
      <c r="D23">
        <f ca="1"/>
        <v>0.59667318265893721</v>
      </c>
      <c r="E23">
        <f ca="1"/>
        <v>2.0515092720184702E-3</v>
      </c>
      <c r="F23">
        <f ca="1"/>
        <v>0.79764702836204004</v>
      </c>
      <c r="G23">
        <f ca="1"/>
        <v>0.22399756537461846</v>
      </c>
      <c r="H23">
        <f ca="1"/>
        <v>0.57620955085027714</v>
      </c>
      <c r="I23">
        <f ca="1"/>
        <v>0.33244111274637045</v>
      </c>
      <c r="J23">
        <f ca="1"/>
        <v>0.4290137039796964</v>
      </c>
      <c r="K23">
        <f ca="1"/>
        <v>0.86421540606536573</v>
      </c>
      <c r="L23">
        <f ca="1"/>
        <v>1.6389167647886671E-3</v>
      </c>
      <c r="M23">
        <f ca="1"/>
        <v>0.35305158381959123</v>
      </c>
      <c r="N23">
        <f ca="1"/>
        <v>0.57542995514313078</v>
      </c>
      <c r="O23">
        <f ca="1"/>
        <v>0.65594967103918222</v>
      </c>
      <c r="P23">
        <f ca="1"/>
        <v>0.2850567884186892</v>
      </c>
      <c r="Q23">
        <f ca="1"/>
        <v>0.13250499799882298</v>
      </c>
      <c r="R23">
        <f ca="1"/>
        <v>0.65777447235964526</v>
      </c>
      <c r="S23">
        <f ca="1"/>
        <v>0.28473995107706196</v>
      </c>
      <c r="T23">
        <f ca="1"/>
        <v>0.83513453451636299</v>
      </c>
      <c r="U23">
        <f ca="1"/>
        <v>0.11436251624806015</v>
      </c>
      <c r="V23">
        <f ca="1"/>
        <v>0.25104256388160751</v>
      </c>
      <c r="W23">
        <f ca="1"/>
        <v>0.96206035107022703</v>
      </c>
      <c r="X23">
        <f ca="1"/>
        <v>0.7482709648394017</v>
      </c>
      <c r="Y23">
        <f ca="1"/>
        <v>0.19495651968865102</v>
      </c>
      <c r="Z23">
        <f ca="1"/>
        <v>0.36989439733731133</v>
      </c>
      <c r="AA23">
        <f ca="1"/>
        <v>0.47169205482497856</v>
      </c>
      <c r="AB23">
        <f ca="1"/>
        <v>0.71090191905304068</v>
      </c>
      <c r="AC23">
        <f ca="1"/>
        <v>0.1948708709709277</v>
      </c>
      <c r="AD23">
        <f ca="1"/>
        <v>0.88687287582858487</v>
      </c>
      <c r="AE23">
        <f ca="1"/>
        <v>0.71367468748813245</v>
      </c>
      <c r="AF23">
        <f ca="1"/>
        <v>0.1425255857611637</v>
      </c>
      <c r="AG23">
        <f ca="1"/>
        <v>0.82607742537486906</v>
      </c>
      <c r="AH23">
        <f ca="1"/>
        <v>0.21629626630695953</v>
      </c>
      <c r="AI23">
        <f ca="1"/>
        <v>0.59014509064661524</v>
      </c>
      <c r="AJ23">
        <f ca="1"/>
        <v>0.88184848739254118</v>
      </c>
      <c r="AK23">
        <f ca="1"/>
        <v>0.37922640677301434</v>
      </c>
      <c r="AL23">
        <f ca="1"/>
        <v>0.80725430199294579</v>
      </c>
      <c r="AM23">
        <f ca="1"/>
        <v>7.5519851438813457E-2</v>
      </c>
      <c r="AN23">
        <f ca="1"/>
        <v>0.26193977222700482</v>
      </c>
      <c r="AO23">
        <f ca="1"/>
        <v>0.2614802762167151</v>
      </c>
      <c r="AP23">
        <f ca="1"/>
        <v>2.5319693823156464E-2</v>
      </c>
      <c r="AQ23">
        <f ca="1"/>
        <v>0.66930042889746511</v>
      </c>
      <c r="AR23">
        <f ca="1"/>
        <v>0.88532805289021288</v>
      </c>
      <c r="AS23">
        <f ca="1"/>
        <v>0.19998086320607322</v>
      </c>
      <c r="AT23">
        <f ca="1"/>
        <v>0.6688221871719352</v>
      </c>
      <c r="AU23">
        <f ca="1"/>
        <v>0.3765892375153792</v>
      </c>
      <c r="AV23">
        <f ca="1"/>
        <v>0.82372837248662711</v>
      </c>
      <c r="AW23">
        <f ca="1"/>
        <v>0.30825918995955803</v>
      </c>
      <c r="AX23">
        <f ca="1"/>
        <v>0.72890707467049265</v>
      </c>
      <c r="AY23">
        <f ca="1"/>
        <v>0.41514150738103583</v>
      </c>
      <c r="AZ23">
        <f ca="1"/>
        <v>0.89215119520114838</v>
      </c>
    </row>
    <row r="24" spans="1:52">
      <c r="A24">
        <f ca="1"/>
        <v>0.25829855934074963</v>
      </c>
      <c r="B24">
        <f ca="1"/>
        <v>0.21990927368810159</v>
      </c>
      <c r="C24">
        <f ca="1"/>
        <v>0.66485629636179566</v>
      </c>
      <c r="D24">
        <f ca="1"/>
        <v>0.64654178658277939</v>
      </c>
      <c r="E24">
        <f ca="1"/>
        <v>4.1277763110620994E-2</v>
      </c>
      <c r="F24">
        <f ca="1"/>
        <v>0.62303518582111728</v>
      </c>
      <c r="G24">
        <f ca="1"/>
        <v>0.96973322140208151</v>
      </c>
      <c r="H24">
        <f ca="1"/>
        <v>0.83662188045261043</v>
      </c>
      <c r="I24">
        <f ca="1"/>
        <v>0.87574804753183855</v>
      </c>
      <c r="J24">
        <f ca="1"/>
        <v>0.62679986005824895</v>
      </c>
      <c r="K24">
        <f ca="1"/>
        <v>1.2109912940962013</v>
      </c>
      <c r="L24">
        <f ca="1"/>
        <v>0.62422117068498006</v>
      </c>
      <c r="M24">
        <f ca="1"/>
        <v>0.86448594302489368</v>
      </c>
      <c r="N24">
        <f ca="1"/>
        <v>0.924552603269719</v>
      </c>
      <c r="O24">
        <f ca="1"/>
        <v>1.0786015280537002</v>
      </c>
      <c r="P24">
        <f ca="1"/>
        <v>0.15459907846294474</v>
      </c>
      <c r="Q24">
        <f ca="1"/>
        <v>0.59413900346478288</v>
      </c>
      <c r="R24">
        <f ca="1"/>
        <v>0.66126979583853984</v>
      </c>
      <c r="S24">
        <f ca="1"/>
        <v>0.28574529078459959</v>
      </c>
      <c r="T24">
        <f ca="1"/>
        <v>1.2588994284390154</v>
      </c>
      <c r="U24">
        <f ca="1"/>
        <v>0.55275437596874089</v>
      </c>
      <c r="V24">
        <f ca="1"/>
        <v>0.42223609043836691</v>
      </c>
      <c r="W24">
        <f ca="1"/>
        <v>1.0859163264900833</v>
      </c>
      <c r="X24">
        <f ca="1"/>
        <v>0.89291727256258435</v>
      </c>
      <c r="Y24">
        <f ca="1"/>
        <v>0.4935214579590177</v>
      </c>
      <c r="Z24">
        <f ca="1"/>
        <v>0.48502811891127406</v>
      </c>
      <c r="AA24">
        <f ca="1"/>
        <v>0.78936244338420103</v>
      </c>
      <c r="AB24">
        <f ca="1"/>
        <v>0.79444817704250337</v>
      </c>
      <c r="AC24">
        <f ca="1"/>
        <v>0.11002603250637059</v>
      </c>
      <c r="AD24">
        <f ca="1"/>
        <v>1.0341154761814439</v>
      </c>
      <c r="AE24">
        <f ca="1"/>
        <v>0.59126299378695946</v>
      </c>
      <c r="AF24">
        <f ca="1"/>
        <v>0.28152694492810737</v>
      </c>
      <c r="AG24">
        <f ca="1"/>
        <v>0.70315191336287974</v>
      </c>
      <c r="AH24">
        <f ca="1"/>
        <v>0.88339626526143955</v>
      </c>
      <c r="AI24">
        <f ca="1"/>
        <v>1.0832701012395041</v>
      </c>
      <c r="AJ24">
        <f ca="1"/>
        <v>0.95165521380749862</v>
      </c>
      <c r="AK24">
        <f ca="1"/>
        <v>0.23559110288161561</v>
      </c>
      <c r="AL24">
        <f ca="1"/>
        <v>0.96023267528342671</v>
      </c>
      <c r="AM24">
        <f ca="1"/>
        <v>4.9744567666064644E-2</v>
      </c>
      <c r="AN24">
        <f ca="1"/>
        <v>0.39006052630651644</v>
      </c>
      <c r="AO24">
        <f ca="1"/>
        <v>0.46435990885297457</v>
      </c>
      <c r="AP24">
        <f ca="1"/>
        <v>0.37156097003186528</v>
      </c>
      <c r="AQ24">
        <f ca="1"/>
        <v>1.0159194370088613</v>
      </c>
      <c r="AR24">
        <f ca="1"/>
        <v>0.91214839918872159</v>
      </c>
      <c r="AS24">
        <f ca="1"/>
        <v>0.37502971287670639</v>
      </c>
      <c r="AT24">
        <f ca="1"/>
        <v>0.73324219221584874</v>
      </c>
      <c r="AU24">
        <f ca="1"/>
        <v>0.7804753479773513</v>
      </c>
      <c r="AV24">
        <f ca="1"/>
        <v>0.96550527920060381</v>
      </c>
      <c r="AW24">
        <f ca="1"/>
        <v>0.82171724025024817</v>
      </c>
      <c r="AX24">
        <f ca="1"/>
        <v>0.42049847162349691</v>
      </c>
      <c r="AY24">
        <f ca="1"/>
        <v>0.28139814991172496</v>
      </c>
      <c r="AZ24">
        <f ca="1"/>
        <v>0.82720410178878945</v>
      </c>
    </row>
    <row r="25" spans="1:52">
      <c r="A25">
        <f ca="1"/>
        <v>0.44131502886812629</v>
      </c>
      <c r="B25">
        <f ca="1"/>
        <v>0.60289711261122481</v>
      </c>
      <c r="C25">
        <f ca="1"/>
        <v>0.52470093786040595</v>
      </c>
      <c r="D25">
        <f ca="1"/>
        <v>0.87764485779652346</v>
      </c>
      <c r="E25">
        <f ca="1"/>
        <v>0.72608508990178455</v>
      </c>
      <c r="F25">
        <f ca="1"/>
        <v>0.89305374980372698</v>
      </c>
      <c r="G25">
        <f ca="1"/>
        <v>0.54122972273202996</v>
      </c>
      <c r="H25">
        <f ca="1"/>
        <v>1.00716048094343</v>
      </c>
      <c r="I25">
        <f ca="1"/>
        <v>0.82657085371401251</v>
      </c>
      <c r="J25">
        <f ca="1"/>
        <v>0.58532957418033216</v>
      </c>
      <c r="K25">
        <f ca="1"/>
        <v>1.2677403796262181</v>
      </c>
      <c r="L25">
        <f ca="1"/>
        <v>0.6399684180303471</v>
      </c>
      <c r="M25">
        <f ca="1"/>
        <v>0.90132978019385179</v>
      </c>
      <c r="N25">
        <f ca="1"/>
        <v>0.48338829329325389</v>
      </c>
      <c r="O25">
        <f ca="1"/>
        <v>1.1674328558281064</v>
      </c>
      <c r="P25">
        <f ca="1"/>
        <v>0.82779480770984604</v>
      </c>
      <c r="Q25">
        <f ca="1"/>
        <v>0.83866556430630501</v>
      </c>
      <c r="R25">
        <f ca="1"/>
        <v>0.37324236024329616</v>
      </c>
      <c r="S25">
        <f ca="1"/>
        <v>0.20960039726629054</v>
      </c>
      <c r="T25">
        <f ca="1"/>
        <v>1.1857338352137068</v>
      </c>
      <c r="U25">
        <f ca="1"/>
        <v>0.91268063860011162</v>
      </c>
      <c r="V25">
        <f ca="1"/>
        <v>0.83705856637369735</v>
      </c>
      <c r="W25">
        <f ca="1"/>
        <v>1.3292963946459335</v>
      </c>
      <c r="X25">
        <f ca="1"/>
        <v>0.42468542705967116</v>
      </c>
      <c r="Y25">
        <f ca="1"/>
        <v>0.2400422120602822</v>
      </c>
      <c r="Z25">
        <f ca="1"/>
        <v>0.99179641228145576</v>
      </c>
      <c r="AA25">
        <f ca="1"/>
        <v>1.0254237025703974</v>
      </c>
      <c r="AB25">
        <f ca="1"/>
        <v>1.1829934085070741</v>
      </c>
      <c r="AC25">
        <f ca="1"/>
        <v>0.24884470038462594</v>
      </c>
      <c r="AD25">
        <f ca="1"/>
        <v>1.1640189594591432</v>
      </c>
      <c r="AE25">
        <f ca="1"/>
        <v>0.6866210975269107</v>
      </c>
      <c r="AF25">
        <f ca="1"/>
        <v>0.19843688344767785</v>
      </c>
      <c r="AG25">
        <f ca="1"/>
        <v>0.77444337194369206</v>
      </c>
      <c r="AH25">
        <f ca="1"/>
        <v>1.044366092277327</v>
      </c>
      <c r="AI25">
        <f ca="1"/>
        <v>0.54215029529415815</v>
      </c>
      <c r="AJ25">
        <f ca="1"/>
        <v>0.96246693379818216</v>
      </c>
      <c r="AK25">
        <f ca="1"/>
        <v>0.4093671208403209</v>
      </c>
      <c r="AL25">
        <f ca="1"/>
        <v>0.6808837648322007</v>
      </c>
      <c r="AM25">
        <f ca="1"/>
        <v>0.89412830863981485</v>
      </c>
      <c r="AN25">
        <f ca="1"/>
        <v>0.84508795256082547</v>
      </c>
      <c r="AO25">
        <f ca="1"/>
        <v>0.77759148255517974</v>
      </c>
      <c r="AP25">
        <f ca="1"/>
        <v>0.40123066706765081</v>
      </c>
      <c r="AQ25">
        <f ca="1"/>
        <v>1.2960538069894469</v>
      </c>
      <c r="AR25">
        <f ca="1"/>
        <v>0.94841116466389563</v>
      </c>
      <c r="AS25">
        <f ca="1"/>
        <v>0.16461855347857618</v>
      </c>
      <c r="AT25">
        <f ca="1"/>
        <v>0.97463418251923095</v>
      </c>
      <c r="AU25">
        <f ca="1"/>
        <v>0.49088226013455738</v>
      </c>
      <c r="AV25">
        <f ca="1"/>
        <v>0.64760444463384093</v>
      </c>
      <c r="AW25">
        <f ca="1"/>
        <v>1.0800468629531768</v>
      </c>
      <c r="AX25">
        <f ca="1"/>
        <v>0.40286495678867307</v>
      </c>
      <c r="AY25">
        <f ca="1"/>
        <v>0.80455914681856899</v>
      </c>
      <c r="AZ25">
        <f ca="1"/>
        <v>0.66797295987066663</v>
      </c>
    </row>
    <row r="27" spans="1:52">
      <c r="A27" t="s">
        <v>68</v>
      </c>
    </row>
    <row r="28" spans="1:52">
      <c r="B28">
        <f ca="1">CORREL($A$23:$AZ$23,$A$24:$AZ$24)</f>
        <v>0.65825049080771969</v>
      </c>
      <c r="C28">
        <f ca="1">CORREL($A$23:$AZ$23,$A$25:$AZ$25)</f>
        <v>0.36812462752109876</v>
      </c>
    </row>
    <row r="29" spans="1:52">
      <c r="A29">
        <f ca="1">CORREL($A$23:$AZ$23,$A$24:$AZ$24)</f>
        <v>0.65825049080771969</v>
      </c>
      <c r="C29">
        <f ca="1">CORREL($A$24:$AZ$24,$A$25:$AZ$25)</f>
        <v>0.52059784023347133</v>
      </c>
    </row>
    <row r="30" spans="1:52">
      <c r="A30">
        <f ca="1">CORREL($A$23:$AZ$23,$A$25:$AZ$25)</f>
        <v>0.36812462752109876</v>
      </c>
      <c r="B30">
        <f ca="1">CORREL($A$24:$AZ$24,$A$25:$AZ$25)</f>
        <v>0.52059784023347133</v>
      </c>
    </row>
  </sheetData>
  <phoneticPr fontId="2"/>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B947-C2CC-E146-B180-97A4FB142927}">
  <dimension ref="A2:B12"/>
  <sheetViews>
    <sheetView tabSelected="1" workbookViewId="0">
      <selection activeCell="A7" sqref="A7:B7"/>
    </sheetView>
  </sheetViews>
  <sheetFormatPr baseColWidth="10" defaultRowHeight="20"/>
  <cols>
    <col min="1" max="1" width="27" bestFit="1" customWidth="1"/>
    <col min="2" max="2" width="74.140625" bestFit="1" customWidth="1"/>
  </cols>
  <sheetData>
    <row r="2" spans="1:2">
      <c r="A2" t="s">
        <v>69</v>
      </c>
      <c r="B2" t="s">
        <v>71</v>
      </c>
    </row>
    <row r="3" spans="1:2">
      <c r="A3" t="s">
        <v>70</v>
      </c>
      <c r="B3" t="s">
        <v>72</v>
      </c>
    </row>
    <row r="5" spans="1:2">
      <c r="A5" t="s">
        <v>73</v>
      </c>
    </row>
    <row r="6" spans="1:2" ht="39" customHeight="1">
      <c r="A6" s="18" t="s">
        <v>74</v>
      </c>
      <c r="B6" s="18"/>
    </row>
    <row r="7" spans="1:2">
      <c r="A7" s="17" t="s">
        <v>75</v>
      </c>
      <c r="B7" s="17"/>
    </row>
    <row r="8" spans="1:2">
      <c r="A8" s="15"/>
      <c r="B8" s="15"/>
    </row>
    <row r="9" spans="1:2">
      <c r="A9" s="15"/>
      <c r="B9" s="15"/>
    </row>
    <row r="10" spans="1:2">
      <c r="A10" s="14"/>
      <c r="B10" s="14"/>
    </row>
    <row r="11" spans="1:2">
      <c r="A11" s="14"/>
      <c r="B11" s="14"/>
    </row>
    <row r="12" spans="1:2">
      <c r="A12" s="14"/>
      <c r="B12" s="14"/>
    </row>
  </sheetData>
  <mergeCells count="4">
    <mergeCell ref="A9:B9"/>
    <mergeCell ref="A6:B6"/>
    <mergeCell ref="A7:B7"/>
    <mergeCell ref="A8:B8"/>
  </mergeCells>
  <phoneticPr fontId="2"/>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A8A4-FB4E-B842-BDB0-DEAE71AC6B2C}">
  <dimension ref="A1"/>
  <sheetViews>
    <sheetView workbookViewId="0">
      <selection activeCell="B2" sqref="B2"/>
    </sheetView>
  </sheetViews>
  <sheetFormatPr baseColWidth="10" defaultRowHeight="20"/>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3.1</vt:lpstr>
      <vt:lpstr>3.2</vt:lpstr>
      <vt:lpstr>3.3</vt:lpstr>
      <vt:lpstr>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t.shunsuke.1117@outlook.jp</dc:creator>
  <cp:lastModifiedBy>t.shunsuke.1117@outlook.jp</cp:lastModifiedBy>
  <dcterms:created xsi:type="dcterms:W3CDTF">2021-02-21T09:14:25Z</dcterms:created>
  <dcterms:modified xsi:type="dcterms:W3CDTF">2021-02-22T08:03:16Z</dcterms:modified>
</cp:coreProperties>
</file>