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ochaliaw/Documents/GitHub/Getlink-Timesheet/"/>
    </mc:Choice>
  </mc:AlternateContent>
  <xr:revisionPtr revIDLastSave="0" documentId="13_ncr:1_{9B6B0FC2-A5C0-064A-8010-FC8141EC8380}" xr6:coauthVersionLast="47" xr6:coauthVersionMax="47" xr10:uidLastSave="{00000000-0000-0000-0000-000000000000}"/>
  <bookViews>
    <workbookView xWindow="3020" yWindow="500" windowWidth="25360" windowHeight="17020" xr2:uid="{00000000-000D-0000-FFFF-FFFF00000000}"/>
  </bookViews>
  <sheets>
    <sheet name="MAY 2021" sheetId="1" r:id="rId1"/>
  </sheets>
  <definedNames>
    <definedName name="_xlnm.Print_Area" localSheetId="0">'MAY 2021'!$A$1:$L$55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<sst xmlns="http://schemas.openxmlformats.org/spreadsheetml/2006/main" count="33" uniqueCount="29">
  <si>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</si>
  <si>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</si>
  <si>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</si>
  <si>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</si>
  <si>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</si>
  <si>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</si>
  <si>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</si>
  <si>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</si>
  <si>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</si>
  <si>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</si>
  <si>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</si>
  <si>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</si>
  <si>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</si>
  <si>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</si>
  <si>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</si>
  <si>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</si>
  <si>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</si>
  <si>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</si>
  <si>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</si>
  <si>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</si>
  <si>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</si>
  <si>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</si>
  <si>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</si>
  <si>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</si>
  <si>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</si>
  <si>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</si>
  <si>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</si>
  <si>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นาย ธนกร ภูเฉลียว</t>
  </si>
  <si>
    <t>Queen Suthida's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</si>
</sst>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2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6" fillId="5" borderId="7" xfId="0" applyNumberFormat="1" applyFont="1" applyFill="1" applyBorder="1" applyAlignment="1">
      <alignment horizontal="right"/>
    </xf>
    <xf numFmtId="0" fontId="11" fillId="0" borderId="0" xfId="0" applyFont="1" applyAlignment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14" fontId="5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124238</xdr:colOff>
      <xdr:row>46</xdr:row>
      <xdr:rowOff>57898</xdr:rowOff>
    </xdr:from>
    <xdr:to>
      <xdr:col>7</xdr:col>
      <xdr:colOff>41413</xdr:colOff>
      <xdr:row>47</xdr:row>
      <xdr:rowOff>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AE866-5755-6F40-B372-DAD09D09C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3042" y="8547572"/>
          <a:ext cx="2112067" cy="98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zoomScale="92" workbookViewId="0">
      <selection activeCell="O36" sqref="O36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8.6640625" customWidth="1"/>
    <col min="13" max="13" width="10.5" customWidth="1"/>
    <col min="14" max="26" width="8.6640625" customWidth="1"/>
  </cols>
  <sheetData>
    <row r="1" spans="1:13" ht="33" customHeight="1" x14ac:dyDescent="0.35">
      <c r="A1" s="1"/>
      <c r="B1" s="51"/>
      <c r="C1" s="46" t="s">
        <v>0</v>
      </c>
      <c r="D1" s="47"/>
      <c r="E1" s="47"/>
      <c r="F1" s="47"/>
      <c r="G1" s="47"/>
      <c r="H1" s="47"/>
      <c r="I1" s="47"/>
      <c r="J1" s="48"/>
      <c r="K1" s="2"/>
      <c r="L1" s="2"/>
      <c r="M1" s="3"/>
    </row>
    <row r="2" spans="1:13" ht="14.25" customHeight="1" x14ac:dyDescent="0.2">
      <c r="A2" s="1"/>
      <c r="B2" s="52"/>
      <c r="C2" s="4" t="s">
        <v>1</v>
      </c>
      <c r="D2" s="5"/>
      <c r="E2" s="6"/>
      <c r="F2" s="4" t="s">
        <v>2</v>
      </c>
      <c r="G2" s="49" t="s">
        <v>27</v>
      </c>
      <c r="H2" s="43"/>
      <c r="I2" s="43"/>
      <c r="J2" s="50"/>
      <c r="K2" s="7"/>
      <c r="L2" s="7"/>
      <c r="M2" s="8"/>
    </row>
    <row r="3" spans="1:13" ht="14.25" customHeight="1" x14ac:dyDescent="0.2">
      <c r="A3" s="1"/>
      <c r="B3" s="52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2"/>
      <c r="C4" s="4" t="s">
        <v>3</v>
      </c>
      <c r="D4" s="5"/>
      <c r="E4" s="6"/>
      <c r="F4" s="4" t="s">
        <v>4</v>
      </c>
      <c r="G4" s="58"/>
      <c r="H4" s="59"/>
      <c r="I4" s="59"/>
      <c r="J4" s="59"/>
      <c r="K4" s="7"/>
      <c r="L4" s="7"/>
      <c r="M4" s="3"/>
    </row>
    <row r="5" spans="1:13" ht="14.25" customHeight="1" x14ac:dyDescent="0.2">
      <c r="A5" s="1"/>
      <c r="B5" s="52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2"/>
      <c r="C6" s="4" t="s">
        <v>5</v>
      </c>
      <c r="D6" s="28">
        <v>44348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2">
      <c r="A7" s="1"/>
      <c r="B7" s="53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54" t="s">
        <v>7</v>
      </c>
      <c r="C8" s="56" t="s">
        <v>8</v>
      </c>
      <c r="D8" s="57" t="s">
        <v>9</v>
      </c>
      <c r="E8" s="43"/>
      <c r="F8" s="43"/>
      <c r="G8" s="53"/>
      <c r="H8" s="60" t="s">
        <v>10</v>
      </c>
      <c r="I8" s="60"/>
      <c r="J8" s="60"/>
      <c r="K8" s="60"/>
      <c r="L8" s="60"/>
    </row>
    <row r="9" spans="1:13" ht="14.25" customHeight="1" x14ac:dyDescent="0.2">
      <c r="A9" s="14"/>
      <c r="B9" s="55"/>
      <c r="C9" s="50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2">
      <c r="A10" s="1"/>
      <c r="B10" s="34">
        <f>IF(D6&lt;&gt;"",D6,"")</f>
        <v>44348</v>
      </c>
      <c r="C10" s="35">
        <f t="shared" ref="C10:C40" si="0">B10</f>
        <v>44348</v>
      </c>
      <c r="D10" s="36">
        <v>0.375</v>
      </c>
      <c r="E10" s="36">
        <v>0.5</v>
      </c>
      <c r="F10" s="36">
        <v>0.54166666666666663</v>
      </c>
      <c r="G10" s="36">
        <v>0.75</v>
      </c>
      <c r="H10" s="37">
        <f t="shared" ref="H10:H40" si="1">IF((((E10-D10)+(G10-F10))*24)&gt;8,8,((E10-D10)+(G10-F10))*24)</f>
        <v>8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2">
      <c r="A11" s="1"/>
      <c r="B11" s="34">
        <f>IF(2&lt;=$J$6,B10+1,"")</f>
        <v>44349</v>
      </c>
      <c r="C11" s="35">
        <f t="shared" si="0"/>
        <v>44349</v>
      </c>
      <c r="D11" s="36">
        <v>0.375</v>
      </c>
      <c r="E11" s="36">
        <v>0.5</v>
      </c>
      <c r="F11" s="36">
        <v>0.54166666666666663</v>
      </c>
      <c r="G11" s="36">
        <v>0.75</v>
      </c>
      <c r="H11" s="37">
        <f t="shared" si="1"/>
        <v>8</v>
      </c>
      <c r="I11" s="37">
        <f t="shared" si="2"/>
        <v>0</v>
      </c>
      <c r="J11" s="37">
        <v>0</v>
      </c>
      <c r="K11" s="37">
        <v>0</v>
      </c>
      <c r="L11" s="37">
        <v>0</v>
      </c>
    </row>
    <row r="12" spans="1:13" ht="14.25" customHeight="1" x14ac:dyDescent="0.2">
      <c r="A12" s="1"/>
      <c r="B12" s="34">
        <f>IF(3&lt;=$J$10,B11+1,"")</f>
        <v>44350</v>
      </c>
      <c r="C12" s="35">
        <f t="shared" si="0"/>
        <v>44350</v>
      </c>
      <c r="D12" s="36"/>
      <c r="E12" s="36"/>
      <c r="F12" s="36"/>
      <c r="G12" s="36"/>
      <c r="H12" s="37">
        <f t="shared" si="1"/>
        <v>0</v>
      </c>
      <c r="I12" s="37">
        <f t="shared" si="2"/>
        <v>0</v>
      </c>
      <c r="J12" s="37">
        <v>0</v>
      </c>
      <c r="K12" s="37">
        <v>0</v>
      </c>
      <c r="L12" s="37">
        <v>0</v>
      </c>
      <c r="M12" s="39" t="s">
        <v>28</v>
      </c>
    </row>
    <row r="13" spans="1:13" ht="14.25" customHeight="1" x14ac:dyDescent="0.2">
      <c r="A13" s="1"/>
      <c r="B13" s="34">
        <f>IF(4&lt;=$J$10,B12+1,"")</f>
        <v>44351</v>
      </c>
      <c r="C13" s="35">
        <f t="shared" si="0"/>
        <v>44351</v>
      </c>
      <c r="D13" s="36">
        <v>0.375</v>
      </c>
      <c r="E13" s="36">
        <v>0.5</v>
      </c>
      <c r="F13" s="36">
        <v>0.54166666666666663</v>
      </c>
      <c r="G13" s="36">
        <v>0.75</v>
      </c>
      <c r="H13" s="37">
        <f t="shared" si="1"/>
        <v>8</v>
      </c>
      <c r="I13" s="37">
        <f t="shared" si="2"/>
        <v>0</v>
      </c>
      <c r="J13" s="37">
        <v>0</v>
      </c>
      <c r="K13" s="37">
        <v>0</v>
      </c>
      <c r="L13" s="37">
        <v>0</v>
      </c>
    </row>
    <row r="14" spans="1:13" ht="14.25" customHeight="1" x14ac:dyDescent="0.2">
      <c r="A14" s="1"/>
      <c r="B14" s="34">
        <f>IF(5&lt;=$J$10,B13+1,"")</f>
        <v>44352</v>
      </c>
      <c r="C14" s="35">
        <f t="shared" si="0"/>
        <v>44352</v>
      </c>
      <c r="D14" s="36"/>
      <c r="E14" s="36"/>
      <c r="F14" s="36"/>
      <c r="G14" s="36"/>
      <c r="H14" s="38">
        <f t="shared" si="1"/>
        <v>0</v>
      </c>
      <c r="I14" s="38">
        <f t="shared" si="2"/>
        <v>0</v>
      </c>
      <c r="J14" s="38">
        <v>0</v>
      </c>
      <c r="K14" s="38">
        <v>0</v>
      </c>
      <c r="L14" s="38">
        <v>0</v>
      </c>
    </row>
    <row r="15" spans="1:13" ht="14.25" customHeight="1" x14ac:dyDescent="0.2">
      <c r="A15" s="1"/>
      <c r="B15" s="34">
        <f>IF(6&lt;=$J$10,B14+1,"")</f>
        <v>44353</v>
      </c>
      <c r="C15" s="35">
        <f t="shared" si="0"/>
        <v>44353</v>
      </c>
      <c r="D15" s="36"/>
      <c r="E15" s="36"/>
      <c r="F15" s="36"/>
      <c r="G15" s="36"/>
      <c r="H15" s="38">
        <f t="shared" si="1"/>
        <v>0</v>
      </c>
      <c r="I15" s="38">
        <f t="shared" si="2"/>
        <v>0</v>
      </c>
      <c r="J15" s="38">
        <v>0</v>
      </c>
      <c r="K15" s="38">
        <v>0</v>
      </c>
      <c r="L15" s="38">
        <v>0</v>
      </c>
    </row>
    <row r="16" spans="1:13" ht="14.25" customHeight="1" x14ac:dyDescent="0.2">
      <c r="A16" s="1"/>
      <c r="B16" s="34">
        <f>IF(7&lt;=$J$10,B15+1,"")</f>
        <v>44354</v>
      </c>
      <c r="C16" s="35">
        <f t="shared" si="0"/>
        <v>44354</v>
      </c>
      <c r="D16" s="36">
        <v>0.375</v>
      </c>
      <c r="E16" s="36">
        <v>0.5</v>
      </c>
      <c r="F16" s="36">
        <v>0.54166666666666663</v>
      </c>
      <c r="G16" s="36">
        <v>0.75</v>
      </c>
      <c r="H16" s="37">
        <f t="shared" si="1"/>
        <v>8</v>
      </c>
      <c r="I16" s="37">
        <f t="shared" si="2"/>
        <v>0</v>
      </c>
      <c r="J16" s="37">
        <v>0</v>
      </c>
      <c r="K16" s="37">
        <v>0</v>
      </c>
      <c r="L16" s="37">
        <v>0</v>
      </c>
    </row>
    <row r="17" spans="1:12" ht="14.25" customHeight="1" x14ac:dyDescent="0.2">
      <c r="A17" s="1"/>
      <c r="B17" s="34">
        <f>IF(8&lt;=$J$10,B16+1,"")</f>
        <v>44355</v>
      </c>
      <c r="C17" s="35">
        <f t="shared" si="0"/>
        <v>44355</v>
      </c>
      <c r="D17" s="36">
        <v>0.375</v>
      </c>
      <c r="E17" s="36">
        <v>0.5</v>
      </c>
      <c r="F17" s="36">
        <v>0.54166666666666663</v>
      </c>
      <c r="G17" s="36">
        <v>0.75</v>
      </c>
      <c r="H17" s="37">
        <f t="shared" si="1"/>
        <v>8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2" ht="14.25" customHeight="1" x14ac:dyDescent="0.2">
      <c r="A18" s="1"/>
      <c r="B18" s="34">
        <f>IF(9&lt;=$J$10,B17+1,"")</f>
        <v>44356</v>
      </c>
      <c r="C18" s="35">
        <f t="shared" si="0"/>
        <v>44356</v>
      </c>
      <c r="D18" s="36"/>
      <c r="E18" s="36"/>
      <c r="F18" s="36"/>
      <c r="G18" s="36"/>
      <c r="H18" s="37">
        <f t="shared" si="1"/>
        <v>0</v>
      </c>
      <c r="I18" s="37">
        <f t="shared" si="2"/>
        <v>0</v>
      </c>
      <c r="J18" s="37">
        <v>0</v>
      </c>
      <c r="K18" s="37">
        <v>0</v>
      </c>
      <c r="L18" s="37">
        <v>8</v>
      </c>
    </row>
    <row r="19" spans="1:12" ht="14.25" customHeight="1" x14ac:dyDescent="0.2">
      <c r="A19" s="1"/>
      <c r="B19" s="34">
        <f>IF(10&lt;=$J$10,B18+1,"")</f>
        <v>44357</v>
      </c>
      <c r="C19" s="35">
        <f t="shared" si="0"/>
        <v>44357</v>
      </c>
      <c r="D19" s="36">
        <v>0.375</v>
      </c>
      <c r="E19" s="36">
        <v>0.5</v>
      </c>
      <c r="F19" s="36">
        <v>0.54166666666666663</v>
      </c>
      <c r="G19" s="36">
        <v>0.75</v>
      </c>
      <c r="H19" s="37">
        <f t="shared" si="1"/>
        <v>8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2" ht="14.25" customHeight="1" x14ac:dyDescent="0.2">
      <c r="A20" s="1"/>
      <c r="B20" s="34">
        <f>IF(11&lt;=$J$10,B19+1,"")</f>
        <v>44358</v>
      </c>
      <c r="C20" s="35">
        <f t="shared" si="0"/>
        <v>44358</v>
      </c>
      <c r="D20" s="36">
        <v>0.375</v>
      </c>
      <c r="E20" s="36">
        <v>0.5</v>
      </c>
      <c r="F20" s="36">
        <v>0.54166666666666663</v>
      </c>
      <c r="G20" s="36">
        <v>0.75</v>
      </c>
      <c r="H20" s="37">
        <f t="shared" si="1"/>
        <v>8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2" ht="14.25" customHeight="1" x14ac:dyDescent="0.2">
      <c r="A21" s="1"/>
      <c r="B21" s="34">
        <f>IF(12&lt;=$J$10,B20+1,"")</f>
        <v>44359</v>
      </c>
      <c r="C21" s="35">
        <f t="shared" si="0"/>
        <v>44359</v>
      </c>
      <c r="D21" s="36"/>
      <c r="E21" s="36"/>
      <c r="F21" s="36"/>
      <c r="G21" s="36"/>
      <c r="H21" s="38">
        <f t="shared" si="1"/>
        <v>0</v>
      </c>
      <c r="I21" s="38">
        <f t="shared" si="2"/>
        <v>0</v>
      </c>
      <c r="J21" s="38">
        <v>0</v>
      </c>
      <c r="K21" s="38">
        <v>0</v>
      </c>
      <c r="L21" s="38">
        <v>0</v>
      </c>
    </row>
    <row r="22" spans="1:12" ht="14.25" customHeight="1" x14ac:dyDescent="0.2">
      <c r="A22" s="1"/>
      <c r="B22" s="34">
        <f>IF(13&lt;=$J$10,B21+1,"")</f>
        <v>44360</v>
      </c>
      <c r="C22" s="35">
        <f t="shared" si="0"/>
        <v>44360</v>
      </c>
      <c r="D22" s="36"/>
      <c r="E22" s="36"/>
      <c r="F22" s="36"/>
      <c r="G22" s="36"/>
      <c r="H22" s="38">
        <f t="shared" si="1"/>
        <v>0</v>
      </c>
      <c r="I22" s="38">
        <f t="shared" si="2"/>
        <v>0</v>
      </c>
      <c r="J22" s="38">
        <v>0</v>
      </c>
      <c r="K22" s="38">
        <v>0</v>
      </c>
      <c r="L22" s="38">
        <v>0</v>
      </c>
    </row>
    <row r="23" spans="1:12" ht="14.25" customHeight="1" x14ac:dyDescent="0.2">
      <c r="A23" s="1"/>
      <c r="B23" s="34">
        <f>IF(14&lt;=$J$10,B22+1,"")</f>
        <v>44361</v>
      </c>
      <c r="C23" s="35">
        <f t="shared" si="0"/>
        <v>44361</v>
      </c>
      <c r="D23" s="36">
        <v>0.375</v>
      </c>
      <c r="E23" s="36">
        <v>0.5</v>
      </c>
      <c r="F23" s="36">
        <v>0.54166666666666663</v>
      </c>
      <c r="G23" s="36">
        <v>0.75</v>
      </c>
      <c r="H23" s="37">
        <f t="shared" si="1"/>
        <v>8</v>
      </c>
      <c r="I23" s="37">
        <f t="shared" si="2"/>
        <v>0</v>
      </c>
      <c r="J23" s="37">
        <v>0</v>
      </c>
      <c r="K23" s="37">
        <v>0</v>
      </c>
      <c r="L23" s="37">
        <v>0</v>
      </c>
    </row>
    <row r="24" spans="1:12" ht="14.25" customHeight="1" x14ac:dyDescent="0.2">
      <c r="A24" s="1"/>
      <c r="B24" s="34">
        <f>IF(15&lt;=$J$10,B23+1,"")</f>
        <v>44362</v>
      </c>
      <c r="C24" s="35">
        <f t="shared" si="0"/>
        <v>44362</v>
      </c>
      <c r="D24" s="36">
        <v>0.375</v>
      </c>
      <c r="E24" s="36">
        <v>0.5</v>
      </c>
      <c r="F24" s="36">
        <v>0.54166666666666663</v>
      </c>
      <c r="G24" s="36">
        <v>0.75</v>
      </c>
      <c r="H24" s="37">
        <f t="shared" si="1"/>
        <v>8</v>
      </c>
      <c r="I24" s="37">
        <f t="shared" si="2"/>
        <v>0</v>
      </c>
      <c r="J24" s="37">
        <v>0</v>
      </c>
      <c r="K24" s="37">
        <v>0</v>
      </c>
      <c r="L24" s="37">
        <v>0</v>
      </c>
    </row>
    <row r="25" spans="1:12" ht="14.25" customHeight="1" x14ac:dyDescent="0.2">
      <c r="A25" s="1"/>
      <c r="B25" s="34">
        <f>IF(16&lt;=$J$10,B24+1,"")</f>
        <v>44363</v>
      </c>
      <c r="C25" s="35">
        <f t="shared" si="0"/>
        <v>44363</v>
      </c>
      <c r="D25" s="36">
        <v>0.375</v>
      </c>
      <c r="E25" s="36">
        <v>0.5</v>
      </c>
      <c r="F25" s="36">
        <v>0.54166666666666663</v>
      </c>
      <c r="G25" s="36">
        <v>0.75</v>
      </c>
      <c r="H25" s="37">
        <f t="shared" si="1"/>
        <v>8</v>
      </c>
      <c r="I25" s="37">
        <f t="shared" si="2"/>
        <v>0</v>
      </c>
      <c r="J25" s="37">
        <v>0</v>
      </c>
      <c r="K25" s="37">
        <v>0</v>
      </c>
      <c r="L25" s="37">
        <v>0</v>
      </c>
    </row>
    <row r="26" spans="1:12" ht="14.25" customHeight="1" x14ac:dyDescent="0.2">
      <c r="A26" s="1"/>
      <c r="B26" s="34">
        <f>IF(17&lt;=$J$10,B25+1,"")</f>
        <v>44364</v>
      </c>
      <c r="C26" s="35">
        <f t="shared" si="0"/>
        <v>44364</v>
      </c>
      <c r="D26" s="36">
        <v>0.375</v>
      </c>
      <c r="E26" s="36">
        <v>0.5</v>
      </c>
      <c r="F26" s="36">
        <v>0.54166666666666663</v>
      </c>
      <c r="G26" s="36">
        <v>0.75</v>
      </c>
      <c r="H26" s="37">
        <f t="shared" si="1"/>
        <v>8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2" ht="14.25" customHeight="1" x14ac:dyDescent="0.2">
      <c r="A27" s="1"/>
      <c r="B27" s="34">
        <f>IF(18&lt;=$J$10,B26+1,"")</f>
        <v>44365</v>
      </c>
      <c r="C27" s="35">
        <f t="shared" si="0"/>
        <v>44365</v>
      </c>
      <c r="D27" s="36">
        <v>0.375</v>
      </c>
      <c r="E27" s="36">
        <v>0.5</v>
      </c>
      <c r="F27" s="36">
        <v>0.54166666666666663</v>
      </c>
      <c r="G27" s="36">
        <v>0.75</v>
      </c>
      <c r="H27" s="37">
        <f t="shared" si="1"/>
        <v>8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2" ht="14.25" customHeight="1" x14ac:dyDescent="0.2">
      <c r="A28" s="1"/>
      <c r="B28" s="34">
        <f>IF(19&lt;=$J$10,B27+1,"")</f>
        <v>44366</v>
      </c>
      <c r="C28" s="35">
        <f t="shared" si="0"/>
        <v>44366</v>
      </c>
      <c r="D28" s="36"/>
      <c r="E28" s="36"/>
      <c r="F28" s="36"/>
      <c r="G28" s="36"/>
      <c r="H28" s="38">
        <f t="shared" si="1"/>
        <v>0</v>
      </c>
      <c r="I28" s="38">
        <f t="shared" si="2"/>
        <v>0</v>
      </c>
      <c r="J28" s="38">
        <v>0</v>
      </c>
      <c r="K28" s="38">
        <v>0</v>
      </c>
      <c r="L28" s="38">
        <v>0</v>
      </c>
    </row>
    <row r="29" spans="1:12" ht="14.25" customHeight="1" x14ac:dyDescent="0.2">
      <c r="A29" s="1"/>
      <c r="B29" s="34">
        <f>IF(20&lt;=$J$10,B28+1,"")</f>
        <v>44367</v>
      </c>
      <c r="C29" s="35">
        <f t="shared" si="0"/>
        <v>44367</v>
      </c>
      <c r="D29" s="36"/>
      <c r="E29" s="36"/>
      <c r="F29" s="36"/>
      <c r="G29" s="36"/>
      <c r="H29" s="38">
        <f t="shared" si="1"/>
        <v>0</v>
      </c>
      <c r="I29" s="38">
        <f t="shared" si="2"/>
        <v>0</v>
      </c>
      <c r="J29" s="38">
        <v>0</v>
      </c>
      <c r="K29" s="38">
        <v>0</v>
      </c>
      <c r="L29" s="38">
        <v>0</v>
      </c>
    </row>
    <row r="30" spans="1:12" ht="14.25" customHeight="1" x14ac:dyDescent="0.2">
      <c r="A30" s="1"/>
      <c r="B30" s="34">
        <f>IF(21&lt;=$J$10,B29+1,"")</f>
        <v>44368</v>
      </c>
      <c r="C30" s="35">
        <f t="shared" si="0"/>
        <v>44368</v>
      </c>
      <c r="D30" s="36">
        <v>0.375</v>
      </c>
      <c r="E30" s="36">
        <v>0.5</v>
      </c>
      <c r="F30" s="36">
        <v>0.54166666666666663</v>
      </c>
      <c r="G30" s="36">
        <v>0.75</v>
      </c>
      <c r="H30" s="37">
        <f t="shared" si="1"/>
        <v>8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2" ht="14.25" customHeight="1" x14ac:dyDescent="0.2">
      <c r="A31" s="1"/>
      <c r="B31" s="34">
        <f>IF(22&lt;=$J$10,B30+1,"")</f>
        <v>44369</v>
      </c>
      <c r="C31" s="35">
        <f t="shared" si="0"/>
        <v>44369</v>
      </c>
      <c r="D31" s="36">
        <v>0.375</v>
      </c>
      <c r="E31" s="36">
        <v>0.5</v>
      </c>
      <c r="F31" s="36">
        <v>0.54166666666666663</v>
      </c>
      <c r="G31" s="36">
        <v>0.75</v>
      </c>
      <c r="H31" s="37">
        <f t="shared" si="1"/>
        <v>8</v>
      </c>
      <c r="I31" s="37">
        <f t="shared" si="2"/>
        <v>0</v>
      </c>
      <c r="J31" s="37">
        <v>0</v>
      </c>
      <c r="K31" s="37">
        <v>0</v>
      </c>
      <c r="L31" s="37">
        <v>0</v>
      </c>
    </row>
    <row r="32" spans="1:12" ht="14.25" customHeight="1" x14ac:dyDescent="0.2">
      <c r="A32" s="1"/>
      <c r="B32" s="34">
        <f>IF(23&lt;=$J$10,B31+1,"")</f>
        <v>44370</v>
      </c>
      <c r="C32" s="35">
        <f t="shared" si="0"/>
        <v>44370</v>
      </c>
      <c r="D32" s="36"/>
      <c r="E32" s="36"/>
      <c r="F32" s="36"/>
      <c r="G32" s="36"/>
      <c r="H32" s="37">
        <f t="shared" si="1"/>
        <v>0</v>
      </c>
      <c r="I32" s="37">
        <f t="shared" si="2"/>
        <v>0</v>
      </c>
      <c r="J32" s="37">
        <v>0</v>
      </c>
      <c r="K32" s="37">
        <v>0</v>
      </c>
      <c r="L32" s="37">
        <v>8</v>
      </c>
    </row>
    <row r="33" spans="1:12" ht="14.25" customHeight="1" x14ac:dyDescent="0.2">
      <c r="A33" s="1"/>
      <c r="B33" s="34">
        <f>IF(24&lt;=$J$10,B32+1,"")</f>
        <v>44371</v>
      </c>
      <c r="C33" s="35">
        <f t="shared" si="0"/>
        <v>44371</v>
      </c>
      <c r="D33" s="36">
        <v>0.375</v>
      </c>
      <c r="E33" s="36">
        <v>0.5</v>
      </c>
      <c r="F33" s="36">
        <v>0.54166666666666663</v>
      </c>
      <c r="G33" s="36">
        <v>0.75</v>
      </c>
      <c r="H33" s="37">
        <f t="shared" si="1"/>
        <v>8</v>
      </c>
      <c r="I33" s="37">
        <f t="shared" si="2"/>
        <v>0</v>
      </c>
      <c r="J33" s="37">
        <v>0</v>
      </c>
      <c r="K33" s="37">
        <v>0</v>
      </c>
      <c r="L33" s="37">
        <v>0</v>
      </c>
    </row>
    <row r="34" spans="1:12" ht="14.25" customHeight="1" x14ac:dyDescent="0.2">
      <c r="A34" s="1"/>
      <c r="B34" s="34">
        <f>IF(25&lt;=$J$10,B33+1,"")</f>
        <v>44372</v>
      </c>
      <c r="C34" s="35">
        <f t="shared" si="0"/>
        <v>44372</v>
      </c>
      <c r="D34" s="36">
        <v>0.375</v>
      </c>
      <c r="E34" s="36">
        <v>0.5</v>
      </c>
      <c r="F34" s="36">
        <v>0.54166666666666663</v>
      </c>
      <c r="G34" s="36">
        <v>0.75</v>
      </c>
      <c r="H34" s="37">
        <f t="shared" si="1"/>
        <v>8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2" ht="14.25" customHeight="1" x14ac:dyDescent="0.2">
      <c r="A35" s="1"/>
      <c r="B35" s="34">
        <f>IF(26&lt;=$J$10,B34+1,"")</f>
        <v>44373</v>
      </c>
      <c r="C35" s="35">
        <f t="shared" si="0"/>
        <v>44373</v>
      </c>
      <c r="D35" s="36"/>
      <c r="E35" s="36"/>
      <c r="F35" s="36"/>
      <c r="G35" s="36"/>
      <c r="H35" s="38">
        <f t="shared" si="1"/>
        <v>0</v>
      </c>
      <c r="I35" s="38">
        <f t="shared" si="2"/>
        <v>0</v>
      </c>
      <c r="J35" s="38">
        <v>0</v>
      </c>
      <c r="K35" s="38">
        <v>0</v>
      </c>
      <c r="L35" s="38">
        <v>0</v>
      </c>
    </row>
    <row r="36" spans="1:12" ht="14.25" customHeight="1" x14ac:dyDescent="0.2">
      <c r="A36" s="1"/>
      <c r="B36" s="34">
        <f>IF(27&lt;=$J$10,B35+1,"")</f>
        <v>44374</v>
      </c>
      <c r="C36" s="35">
        <f t="shared" si="0"/>
        <v>44374</v>
      </c>
      <c r="D36" s="36"/>
      <c r="E36" s="36"/>
      <c r="F36" s="36"/>
      <c r="G36" s="36"/>
      <c r="H36" s="38">
        <f t="shared" si="1"/>
        <v>0</v>
      </c>
      <c r="I36" s="38">
        <f t="shared" si="2"/>
        <v>0</v>
      </c>
      <c r="J36" s="38">
        <v>0</v>
      </c>
      <c r="K36" s="38">
        <v>0</v>
      </c>
      <c r="L36" s="38">
        <v>0</v>
      </c>
    </row>
    <row r="37" spans="1:12" ht="14.25" customHeight="1" x14ac:dyDescent="0.2">
      <c r="A37" s="1"/>
      <c r="B37" s="34">
        <f>IF(28&lt;=$J$10,B36+1,"")</f>
        <v>44375</v>
      </c>
      <c r="C37" s="35">
        <f t="shared" si="0"/>
        <v>44375</v>
      </c>
      <c r="D37" s="36">
        <v>0.375</v>
      </c>
      <c r="E37" s="36">
        <v>0.5</v>
      </c>
      <c r="F37" s="36">
        <v>0.54166666666666663</v>
      </c>
      <c r="G37" s="36">
        <v>0.75</v>
      </c>
      <c r="H37" s="37">
        <f t="shared" si="1"/>
        <v>8</v>
      </c>
      <c r="I37" s="37">
        <f t="shared" si="2"/>
        <v>0</v>
      </c>
      <c r="J37" s="37">
        <v>0</v>
      </c>
      <c r="K37" s="37">
        <v>0</v>
      </c>
      <c r="L37" s="37">
        <v>0</v>
      </c>
    </row>
    <row r="38" spans="1:12" ht="14.25" customHeight="1" x14ac:dyDescent="0.2">
      <c r="A38" s="1"/>
      <c r="B38" s="34">
        <f>IF(29&lt;=$J$10,B37+1,"")</f>
        <v>44376</v>
      </c>
      <c r="C38" s="35">
        <f t="shared" si="0"/>
        <v>44376</v>
      </c>
      <c r="D38" s="36">
        <v>0.375</v>
      </c>
      <c r="E38" s="36">
        <v>0.5</v>
      </c>
      <c r="F38" s="36">
        <v>0.54166666666666663</v>
      </c>
      <c r="G38" s="36">
        <v>0.75</v>
      </c>
      <c r="H38" s="37">
        <f t="shared" si="1"/>
        <v>8</v>
      </c>
      <c r="I38" s="37">
        <f t="shared" si="2"/>
        <v>0</v>
      </c>
      <c r="J38" s="37">
        <v>0</v>
      </c>
      <c r="K38" s="37">
        <v>0</v>
      </c>
      <c r="L38" s="37">
        <v>0</v>
      </c>
    </row>
    <row r="39" spans="1:12" ht="14.25" customHeight="1" x14ac:dyDescent="0.2">
      <c r="A39" s="1"/>
      <c r="B39" s="34">
        <f>IF(30&lt;=$J$10,B38+1,"")</f>
        <v>44377</v>
      </c>
      <c r="C39" s="35">
        <f t="shared" si="0"/>
        <v>44377</v>
      </c>
      <c r="D39" s="36"/>
      <c r="E39" s="36"/>
      <c r="F39" s="36"/>
      <c r="G39" s="36"/>
      <c r="H39" s="37">
        <f t="shared" si="1"/>
        <v>0</v>
      </c>
      <c r="I39" s="37">
        <f t="shared" si="2"/>
        <v>0</v>
      </c>
      <c r="J39" s="37">
        <v>0</v>
      </c>
      <c r="K39" s="37">
        <v>0</v>
      </c>
      <c r="L39" s="37">
        <v>8</v>
      </c>
    </row>
    <row r="40" spans="1:12" ht="14.25" customHeight="1" x14ac:dyDescent="0.2">
      <c r="A40" s="1"/>
      <c r="B40" s="34">
        <f>IF(31&lt;=$J$10,B39+1,"")</f>
        <v>44378</v>
      </c>
      <c r="C40" s="35">
        <f t="shared" si="0"/>
        <v>44378</v>
      </c>
      <c r="D40" s="36"/>
      <c r="E40" s="36"/>
      <c r="F40" s="36"/>
      <c r="G40" s="36"/>
      <c r="H40" s="37">
        <f t="shared" si="1"/>
        <v>0</v>
      </c>
      <c r="I40" s="37">
        <f t="shared" si="2"/>
        <v>0</v>
      </c>
      <c r="J40" s="37">
        <v>0</v>
      </c>
      <c r="K40" s="37">
        <v>0</v>
      </c>
      <c r="L40" s="37">
        <v>0</v>
      </c>
    </row>
    <row r="41" spans="1:12" ht="14.25" customHeight="1" x14ac:dyDescent="0.2">
      <c r="A41" s="14"/>
      <c r="B41" s="61" t="s">
        <v>17</v>
      </c>
      <c r="C41" s="62"/>
      <c r="D41" s="62"/>
      <c r="E41" s="62"/>
      <c r="F41" s="62"/>
      <c r="G41" s="63"/>
      <c r="H41" s="38">
        <f>SUM(H10:H40)</f>
        <v>144</v>
      </c>
      <c r="I41" s="38">
        <f>SUM(I10:I40)</f>
        <v>0</v>
      </c>
      <c r="J41" s="38">
        <f>SUM(J10:J40)</f>
        <v>0</v>
      </c>
      <c r="K41" s="38">
        <f>SUM(K10:K40)</f>
        <v>0</v>
      </c>
      <c r="L41" s="38">
        <f>SUM(L10:L40)</f>
        <v>24</v>
      </c>
    </row>
    <row r="42" spans="1:12" ht="14.25" customHeight="1" x14ac:dyDescent="0.2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2" ht="14.25" customHeight="1" x14ac:dyDescent="0.2">
      <c r="A43" s="1"/>
      <c r="B43" s="17" t="s">
        <v>18</v>
      </c>
      <c r="C43" s="64"/>
      <c r="D43" s="65"/>
      <c r="E43" s="65"/>
      <c r="F43" s="65"/>
      <c r="G43" s="65"/>
      <c r="H43" s="65"/>
      <c r="I43" s="65"/>
      <c r="J43" s="65"/>
      <c r="K43" s="66"/>
    </row>
    <row r="44" spans="1:12" ht="14.25" customHeight="1" x14ac:dyDescent="0.2">
      <c r="A44" s="1"/>
      <c r="B44" s="17"/>
      <c r="C44" s="67"/>
      <c r="D44" s="68"/>
      <c r="E44" s="68"/>
      <c r="F44" s="68"/>
      <c r="G44" s="68"/>
      <c r="H44" s="68"/>
      <c r="I44" s="68"/>
      <c r="J44" s="68"/>
      <c r="K44" s="69"/>
    </row>
    <row r="45" spans="1:12" ht="14.25" customHeight="1" x14ac:dyDescent="0.2">
      <c r="A45" s="1"/>
      <c r="B45" s="17"/>
      <c r="C45" s="70"/>
      <c r="D45" s="71"/>
      <c r="E45" s="71"/>
      <c r="F45" s="71"/>
      <c r="G45" s="71"/>
      <c r="H45" s="71"/>
      <c r="I45" s="71"/>
      <c r="J45" s="71"/>
      <c r="K45" s="72"/>
    </row>
    <row r="46" spans="1:12" ht="14.25" customHeight="1" x14ac:dyDescent="0.2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2" ht="82" customHeight="1" x14ac:dyDescent="0.2">
      <c r="A47" s="1"/>
      <c r="B47" s="20" t="s">
        <v>19</v>
      </c>
      <c r="C47" s="21"/>
      <c r="D47" s="21"/>
      <c r="E47" s="42" t="s">
        <v>20</v>
      </c>
      <c r="F47" s="43"/>
      <c r="G47" s="43"/>
      <c r="H47" s="43"/>
      <c r="I47" s="23" t="s">
        <v>21</v>
      </c>
      <c r="J47" s="73">
        <v>44378</v>
      </c>
      <c r="K47" s="45"/>
    </row>
    <row r="48" spans="1:12" ht="14.25" customHeight="1" x14ac:dyDescent="0.2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2">
      <c r="A49" s="1"/>
      <c r="B49" s="20" t="s">
        <v>22</v>
      </c>
      <c r="C49" s="21"/>
      <c r="D49" s="21"/>
      <c r="E49" s="42" t="s">
        <v>20</v>
      </c>
      <c r="F49" s="43"/>
      <c r="G49" s="43"/>
      <c r="H49" s="43"/>
      <c r="I49" s="23" t="s">
        <v>21</v>
      </c>
      <c r="J49" s="44"/>
      <c r="K49" s="45"/>
    </row>
    <row r="50" spans="1:12" ht="14.25" customHeight="1" x14ac:dyDescent="0.2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2">
      <c r="B51" s="40" t="s">
        <v>26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1:12" ht="15" customHeight="1" x14ac:dyDescent="0.2">
      <c r="B52" s="41" t="s">
        <v>25</v>
      </c>
      <c r="C52" s="41"/>
      <c r="D52" s="41"/>
      <c r="E52" s="41"/>
      <c r="F52" s="41"/>
      <c r="G52" s="41"/>
      <c r="H52" s="41"/>
      <c r="I52" s="41"/>
    </row>
    <row r="53" spans="1:12" ht="15" customHeight="1" x14ac:dyDescent="0.2">
      <c r="B53" s="41"/>
      <c r="C53" s="41"/>
      <c r="D53" s="41"/>
      <c r="E53" s="41"/>
      <c r="F53" s="41"/>
      <c r="G53" s="41"/>
      <c r="H53" s="41"/>
      <c r="I53" s="41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2021</vt:lpstr>
      <vt:lpstr>'MAY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Tanakorn Phoochaliaw</cp:lastModifiedBy>
  <cp:lastPrinted>2019-10-09T03:11:38Z</cp:lastPrinted>
  <dcterms:created xsi:type="dcterms:W3CDTF">2019-03-18T06:55:37Z</dcterms:created>
  <dcterms:modified xsi:type="dcterms:W3CDTF">2021-07-08T03:26:42Z</dcterms:modified>
</cp:coreProperties>
</file>