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BADS\7204-LM Forecasting\work\03\"/>
    </mc:Choice>
  </mc:AlternateContent>
  <xr:revisionPtr revIDLastSave="0" documentId="13_ncr:1_{7EA7105E-F52B-444D-98D9-622B0BC8F3EE}" xr6:coauthVersionLast="47" xr6:coauthVersionMax="47" xr10:uidLastSave="{00000000-0000-0000-0000-000000000000}"/>
  <bookViews>
    <workbookView xWindow="3960" yWindow="2715" windowWidth="22920" windowHeight="12855" activeTab="2" xr2:uid="{00000000-000D-0000-FFFF-FFFF00000000}"/>
  </bookViews>
  <sheets>
    <sheet name="Motivation" sheetId="2" r:id="rId1"/>
    <sheet name="SES" sheetId="7" r:id="rId2"/>
    <sheet name="Holt" sheetId="8" r:id="rId3"/>
  </sheets>
  <definedNames>
    <definedName name="solver_adj" localSheetId="1" hidden="1">SES!$C$1:$C$2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SES!$C$2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SES!$D$17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8" l="1"/>
  <c r="C4" i="8"/>
  <c r="C5" i="8" s="1"/>
  <c r="D5" i="8" l="1"/>
  <c r="C6" i="8" s="1"/>
  <c r="C4" i="7"/>
  <c r="D5" i="7" s="1"/>
  <c r="D6" i="8" l="1"/>
  <c r="C7" i="8" s="1"/>
  <c r="C5" i="7"/>
  <c r="C6" i="7" s="1"/>
  <c r="C7" i="7" s="1"/>
  <c r="C8" i="7" s="1"/>
  <c r="C9" i="7" s="1"/>
  <c r="C10" i="7" s="1"/>
  <c r="C11" i="7" s="1"/>
  <c r="C12" i="7" s="1"/>
  <c r="C13" i="7" s="1"/>
  <c r="C14" i="7" s="1"/>
  <c r="D7" i="8" l="1"/>
  <c r="C8" i="8"/>
  <c r="C9" i="8" s="1"/>
  <c r="D8" i="8"/>
  <c r="D14" i="7"/>
  <c r="D12" i="7"/>
  <c r="D10" i="7"/>
  <c r="D8" i="7"/>
  <c r="D7" i="7"/>
  <c r="D9" i="7"/>
  <c r="D6" i="7"/>
  <c r="D16" i="7" s="1" a="1"/>
  <c r="D11" i="7"/>
  <c r="D13" i="7"/>
  <c r="D9" i="8" l="1"/>
  <c r="C10" i="8" s="1"/>
  <c r="D16" i="7"/>
  <c r="D17" i="7" s="1"/>
  <c r="H3" i="7" s="1"/>
  <c r="K10" i="2"/>
  <c r="K9" i="2" s="1"/>
  <c r="K8" i="2" s="1"/>
  <c r="K7" i="2" s="1"/>
  <c r="K6" i="2" s="1"/>
  <c r="K5" i="2" s="1"/>
  <c r="J12" i="2"/>
  <c r="J13" i="2" s="1"/>
  <c r="J14" i="2" s="1"/>
  <c r="J15" i="2" s="1"/>
  <c r="H12" i="2"/>
  <c r="H13" i="2" s="1"/>
  <c r="H14" i="2" s="1"/>
  <c r="H15" i="2" s="1"/>
  <c r="I3" i="2"/>
  <c r="I4" i="2"/>
  <c r="I5" i="2"/>
  <c r="I6" i="2"/>
  <c r="I7" i="2"/>
  <c r="I8" i="2"/>
  <c r="I9" i="2"/>
  <c r="I10" i="2"/>
  <c r="I11" i="2"/>
  <c r="I2" i="2"/>
  <c r="D10" i="8" l="1"/>
  <c r="C11" i="8" s="1"/>
  <c r="K4" i="2"/>
  <c r="D11" i="8" l="1"/>
  <c r="C12" i="8"/>
  <c r="K3" i="2"/>
  <c r="D12" i="8" l="1"/>
  <c r="C13" i="8" s="1"/>
  <c r="K2" i="2"/>
  <c r="L12" i="2" s="1"/>
  <c r="L13" i="2" s="1"/>
  <c r="L14" i="2" s="1"/>
  <c r="L15" i="2" s="1"/>
  <c r="D13" i="8" l="1"/>
  <c r="C14" i="8" s="1"/>
  <c r="D14" i="8" l="1"/>
  <c r="E16" i="8"/>
  <c r="E17" i="8"/>
  <c r="E18" i="8"/>
  <c r="E15" i="8"/>
</calcChain>
</file>

<file path=xl/sharedStrings.xml><?xml version="1.0" encoding="utf-8"?>
<sst xmlns="http://schemas.openxmlformats.org/spreadsheetml/2006/main" count="57" uniqueCount="29">
  <si>
    <t>Year</t>
  </si>
  <si>
    <t>Quarter</t>
  </si>
  <si>
    <t>Q1</t>
  </si>
  <si>
    <t>Q2</t>
  </si>
  <si>
    <t>Q3</t>
  </si>
  <si>
    <t>Q4</t>
  </si>
  <si>
    <t>Train</t>
  </si>
  <si>
    <t>Set</t>
  </si>
  <si>
    <t>Test</t>
  </si>
  <si>
    <t>Demand</t>
  </si>
  <si>
    <t>Naïve</t>
  </si>
  <si>
    <t>t</t>
  </si>
  <si>
    <t>Initial Level</t>
  </si>
  <si>
    <t>Level</t>
  </si>
  <si>
    <t>SES</t>
  </si>
  <si>
    <t>RMSE</t>
  </si>
  <si>
    <t>Forecast</t>
  </si>
  <si>
    <t>Wgt.Naive</t>
  </si>
  <si>
    <t>Wgt.SES</t>
  </si>
  <si>
    <t>MSE</t>
  </si>
  <si>
    <t>Time period</t>
  </si>
  <si>
    <t>a</t>
  </si>
  <si>
    <t>Trend</t>
  </si>
  <si>
    <t>Initial</t>
  </si>
  <si>
    <t>Smoothing parameters</t>
  </si>
  <si>
    <t>Smoothing parameter</t>
  </si>
  <si>
    <t>Time</t>
  </si>
  <si>
    <t>Wgt.Avg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</si>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</sst>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0"/>
    <numFmt numFmtId="166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2" fontId="2" fillId="0" borderId="0" xfId="1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43" fontId="0" fillId="0" borderId="0" xfId="1" applyFont="1" applyAlignment="1">
      <alignment horizontal="right"/>
    </xf>
    <xf numFmtId="165" fontId="2" fillId="0" borderId="0" xfId="1" applyNumberFormat="1" applyFont="1" applyAlignment="1">
      <alignment vertical="center"/>
    </xf>
    <xf numFmtId="166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Motivation!$I$1</c:f>
              <c:strCache>
                <c:ptCount val="1"/>
                <c:pt idx="0">
                  <c:v>Wgt.Avg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Motivation!$I$2:$I$11</c:f>
              <c:numCache>
                <c:formatCode>General</c:formatCode>
                <c:ptCount val="1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7-4AA9-AEC1-F438512375A8}"/>
            </c:ext>
          </c:extLst>
        </c:ser>
        <c:ser>
          <c:idx val="2"/>
          <c:order val="1"/>
          <c:tx>
            <c:strRef>
              <c:f>Motivation!$K$1</c:f>
              <c:strCache>
                <c:ptCount val="1"/>
                <c:pt idx="0">
                  <c:v>Wgt.SES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Motivation!$K$2:$K$11</c:f>
              <c:numCache>
                <c:formatCode>0.0000</c:formatCode>
                <c:ptCount val="10"/>
                <c:pt idx="0">
                  <c:v>2.6843545600000015E-2</c:v>
                </c:pt>
                <c:pt idx="1">
                  <c:v>3.3554432000000016E-2</c:v>
                </c:pt>
                <c:pt idx="2">
                  <c:v>4.1943040000000022E-2</c:v>
                </c:pt>
                <c:pt idx="3">
                  <c:v>5.2428800000000025E-2</c:v>
                </c:pt>
                <c:pt idx="4">
                  <c:v>6.5536000000000025E-2</c:v>
                </c:pt>
                <c:pt idx="5">
                  <c:v>8.1920000000000034E-2</c:v>
                </c:pt>
                <c:pt idx="6">
                  <c:v>0.10240000000000003</c:v>
                </c:pt>
                <c:pt idx="7">
                  <c:v>0.12800000000000003</c:v>
                </c:pt>
                <c:pt idx="8">
                  <c:v>0.16000000000000003</c:v>
                </c:pt>
                <c:pt idx="9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7-4AA9-AEC1-F43851237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5954751"/>
        <c:axId val="845948095"/>
      </c:barChart>
      <c:catAx>
        <c:axId val="845954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948095"/>
        <c:crosses val="autoZero"/>
        <c:auto val="1"/>
        <c:lblAlgn val="ctr"/>
        <c:lblOffset val="100"/>
        <c:noMultiLvlLbl val="0"/>
      </c:catAx>
      <c:valAx>
        <c:axId val="84594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95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523875</xdr:colOff>
      <xdr:row>4</xdr:row>
      <xdr:rowOff>95250</xdr:rowOff>
    </xdr:from>
    <xdr:to>
      <xdr:col>22</xdr:col>
      <xdr:colOff>219075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14</xdr:col>
      <xdr:colOff>219701</xdr:colOff>
      <xdr:row>7</xdr:row>
      <xdr:rowOff>9686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5875" y="190500"/>
          <a:ext cx="4486901" cy="1152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K9" sqref="K9"/>
    </sheetView>
  </sheetViews>
  <sheetFormatPr defaultRowHeight="15" x14ac:dyDescent="0.25"/>
  <cols>
    <col min="1" max="1" width="11.7109375" bestFit="1" customWidth="1"/>
    <col min="5" max="5" width="5.42578125" bestFit="1" customWidth="1"/>
    <col min="7" max="7" width="10" bestFit="1" customWidth="1"/>
    <col min="9" max="9" width="9.85546875" bestFit="1" customWidth="1"/>
    <col min="11" max="11" width="9.5703125" bestFit="1" customWidth="1"/>
  </cols>
  <sheetData>
    <row r="1" spans="1:12" x14ac:dyDescent="0.25">
      <c r="A1" t="s">
        <v>20</v>
      </c>
      <c r="B1" t="s">
        <v>7</v>
      </c>
      <c r="C1" t="s">
        <v>0</v>
      </c>
      <c r="D1" t="s">
        <v>1</v>
      </c>
      <c r="E1" t="s">
        <v>26</v>
      </c>
      <c r="F1" t="s">
        <v>9</v>
      </c>
      <c r="G1" t="s">
        <v>17</v>
      </c>
      <c r="H1" t="s">
        <v>10</v>
      </c>
      <c r="I1" t="s">
        <v>27</v>
      </c>
      <c r="J1" t="s">
        <v>28</v>
      </c>
      <c r="K1" t="s">
        <v>18</v>
      </c>
      <c r="L1" t="s">
        <v>14</v>
      </c>
    </row>
    <row r="2" spans="1:12" x14ac:dyDescent="0.25">
      <c r="A2">
        <v>1</v>
      </c>
      <c r="B2" t="s">
        <v>6</v>
      </c>
      <c r="C2">
        <v>2010</v>
      </c>
      <c r="D2" t="s">
        <v>4</v>
      </c>
      <c r="E2">
        <v>1</v>
      </c>
      <c r="F2">
        <v>1212</v>
      </c>
      <c r="G2">
        <v>0</v>
      </c>
      <c r="I2">
        <f>1/10</f>
        <v>0.1</v>
      </c>
      <c r="K2" s="3">
        <f t="shared" ref="K2:K9" si="0">K3*(1-$K$11)</f>
        <v>2.6843545600000015E-2</v>
      </c>
    </row>
    <row r="3" spans="1:12" x14ac:dyDescent="0.25">
      <c r="A3">
        <v>2</v>
      </c>
      <c r="B3" t="s">
        <v>6</v>
      </c>
      <c r="C3">
        <v>2010</v>
      </c>
      <c r="D3" t="s">
        <v>5</v>
      </c>
      <c r="E3">
        <v>2</v>
      </c>
      <c r="F3">
        <v>1321</v>
      </c>
      <c r="G3">
        <v>0</v>
      </c>
      <c r="I3">
        <f t="shared" ref="I3:I11" si="1">1/10</f>
        <v>0.1</v>
      </c>
      <c r="K3" s="3">
        <f t="shared" si="0"/>
        <v>3.3554432000000016E-2</v>
      </c>
    </row>
    <row r="4" spans="1:12" x14ac:dyDescent="0.25">
      <c r="A4">
        <v>3</v>
      </c>
      <c r="B4" t="s">
        <v>6</v>
      </c>
      <c r="C4">
        <v>2011</v>
      </c>
      <c r="D4" t="s">
        <v>2</v>
      </c>
      <c r="E4">
        <v>3</v>
      </c>
      <c r="F4">
        <v>1278</v>
      </c>
      <c r="G4">
        <v>0</v>
      </c>
      <c r="I4">
        <f t="shared" si="1"/>
        <v>0.1</v>
      </c>
      <c r="K4" s="3">
        <f t="shared" si="0"/>
        <v>4.1943040000000022E-2</v>
      </c>
    </row>
    <row r="5" spans="1:12" x14ac:dyDescent="0.25">
      <c r="A5">
        <v>4</v>
      </c>
      <c r="B5" t="s">
        <v>6</v>
      </c>
      <c r="C5">
        <v>2011</v>
      </c>
      <c r="D5" t="s">
        <v>3</v>
      </c>
      <c r="E5">
        <v>4</v>
      </c>
      <c r="F5">
        <v>1341</v>
      </c>
      <c r="G5">
        <v>0</v>
      </c>
      <c r="I5">
        <f t="shared" si="1"/>
        <v>0.1</v>
      </c>
      <c r="K5" s="3">
        <f t="shared" si="0"/>
        <v>5.2428800000000025E-2</v>
      </c>
    </row>
    <row r="6" spans="1:12" x14ac:dyDescent="0.25">
      <c r="A6">
        <v>5</v>
      </c>
      <c r="B6" t="s">
        <v>6</v>
      </c>
      <c r="C6">
        <v>2011</v>
      </c>
      <c r="D6" t="s">
        <v>4</v>
      </c>
      <c r="E6">
        <v>5</v>
      </c>
      <c r="F6">
        <v>1257</v>
      </c>
      <c r="G6">
        <v>0</v>
      </c>
      <c r="I6">
        <f t="shared" si="1"/>
        <v>0.1</v>
      </c>
      <c r="K6" s="3">
        <f t="shared" si="0"/>
        <v>6.5536000000000025E-2</v>
      </c>
    </row>
    <row r="7" spans="1:12" x14ac:dyDescent="0.25">
      <c r="A7">
        <v>6</v>
      </c>
      <c r="B7" t="s">
        <v>6</v>
      </c>
      <c r="C7">
        <v>2011</v>
      </c>
      <c r="D7" t="s">
        <v>5</v>
      </c>
      <c r="E7">
        <v>6</v>
      </c>
      <c r="F7">
        <v>1341</v>
      </c>
      <c r="G7">
        <v>0</v>
      </c>
      <c r="I7">
        <f t="shared" si="1"/>
        <v>0.1</v>
      </c>
      <c r="K7" s="3">
        <f t="shared" si="0"/>
        <v>8.1920000000000034E-2</v>
      </c>
    </row>
    <row r="8" spans="1:12" x14ac:dyDescent="0.25">
      <c r="A8">
        <v>7</v>
      </c>
      <c r="B8" t="s">
        <v>6</v>
      </c>
      <c r="C8">
        <v>2012</v>
      </c>
      <c r="D8" t="s">
        <v>2</v>
      </c>
      <c r="E8">
        <v>7</v>
      </c>
      <c r="F8">
        <v>1257</v>
      </c>
      <c r="G8">
        <v>0</v>
      </c>
      <c r="I8">
        <f t="shared" si="1"/>
        <v>0.1</v>
      </c>
      <c r="K8" s="3">
        <f t="shared" si="0"/>
        <v>0.10240000000000003</v>
      </c>
    </row>
    <row r="9" spans="1:12" x14ac:dyDescent="0.25">
      <c r="A9">
        <v>8</v>
      </c>
      <c r="B9" t="s">
        <v>6</v>
      </c>
      <c r="C9">
        <v>2012</v>
      </c>
      <c r="D9" t="s">
        <v>3</v>
      </c>
      <c r="E9">
        <v>8</v>
      </c>
      <c r="F9">
        <v>1287</v>
      </c>
      <c r="G9">
        <v>0</v>
      </c>
      <c r="I9">
        <f t="shared" si="1"/>
        <v>0.1</v>
      </c>
      <c r="K9" s="3">
        <f t="shared" si="0"/>
        <v>0.12800000000000003</v>
      </c>
    </row>
    <row r="10" spans="1:12" x14ac:dyDescent="0.25">
      <c r="A10">
        <v>9</v>
      </c>
      <c r="B10" t="s">
        <v>6</v>
      </c>
      <c r="C10">
        <v>2012</v>
      </c>
      <c r="D10" t="s">
        <v>4</v>
      </c>
      <c r="E10">
        <v>9</v>
      </c>
      <c r="F10">
        <v>1189</v>
      </c>
      <c r="G10">
        <v>0</v>
      </c>
      <c r="I10">
        <f t="shared" si="1"/>
        <v>0.1</v>
      </c>
      <c r="K10" s="3">
        <f>K11*(1-$K$11)</f>
        <v>0.16000000000000003</v>
      </c>
    </row>
    <row r="11" spans="1:12" x14ac:dyDescent="0.25">
      <c r="A11">
        <v>10</v>
      </c>
      <c r="B11" t="s">
        <v>6</v>
      </c>
      <c r="C11">
        <v>2012</v>
      </c>
      <c r="D11" t="s">
        <v>5</v>
      </c>
      <c r="E11">
        <v>10</v>
      </c>
      <c r="F11">
        <v>1111</v>
      </c>
      <c r="G11">
        <v>1</v>
      </c>
      <c r="I11">
        <f t="shared" si="1"/>
        <v>0.1</v>
      </c>
      <c r="K11" s="3">
        <v>0.2</v>
      </c>
    </row>
    <row r="12" spans="1:12" x14ac:dyDescent="0.25">
      <c r="A12">
        <v>11</v>
      </c>
      <c r="B12" t="s">
        <v>8</v>
      </c>
      <c r="C12">
        <v>2013</v>
      </c>
      <c r="D12" t="s">
        <v>2</v>
      </c>
      <c r="E12">
        <v>11</v>
      </c>
      <c r="F12">
        <v>1145</v>
      </c>
      <c r="H12">
        <f>SUMPRODUCT($F$2:$F$11,G2:G11)</f>
        <v>1111</v>
      </c>
      <c r="J12">
        <f>SUMPRODUCT($F$2:$F$11,I2:I11)</f>
        <v>1259.4000000000001</v>
      </c>
      <c r="L12" s="2">
        <f>SUMPRODUCT($F$2:$F$11,K2:K11)</f>
        <v>1098.8962798592004</v>
      </c>
    </row>
    <row r="13" spans="1:12" x14ac:dyDescent="0.25">
      <c r="A13">
        <v>12</v>
      </c>
      <c r="B13" t="s">
        <v>8</v>
      </c>
      <c r="C13">
        <v>2013</v>
      </c>
      <c r="D13" t="s">
        <v>3</v>
      </c>
      <c r="E13">
        <v>12</v>
      </c>
      <c r="F13">
        <v>1150</v>
      </c>
      <c r="H13">
        <f t="shared" ref="H13:L15" si="2">H12</f>
        <v>1111</v>
      </c>
      <c r="J13">
        <f t="shared" si="2"/>
        <v>1259.4000000000001</v>
      </c>
      <c r="L13" s="2">
        <f t="shared" si="2"/>
        <v>1098.8962798592004</v>
      </c>
    </row>
    <row r="14" spans="1:12" x14ac:dyDescent="0.25">
      <c r="A14">
        <v>13</v>
      </c>
      <c r="B14" t="s">
        <v>8</v>
      </c>
      <c r="C14">
        <v>2013</v>
      </c>
      <c r="D14" t="s">
        <v>4</v>
      </c>
      <c r="E14">
        <v>13</v>
      </c>
      <c r="F14">
        <v>1298</v>
      </c>
      <c r="H14">
        <f t="shared" si="2"/>
        <v>1111</v>
      </c>
      <c r="J14">
        <f t="shared" si="2"/>
        <v>1259.4000000000001</v>
      </c>
      <c r="L14" s="2">
        <f t="shared" si="2"/>
        <v>1098.8962798592004</v>
      </c>
    </row>
    <row r="15" spans="1:12" x14ac:dyDescent="0.25">
      <c r="A15">
        <v>14</v>
      </c>
      <c r="B15" t="s">
        <v>8</v>
      </c>
      <c r="C15">
        <v>2013</v>
      </c>
      <c r="D15" t="s">
        <v>5</v>
      </c>
      <c r="E15">
        <v>14</v>
      </c>
      <c r="F15">
        <v>1331</v>
      </c>
      <c r="H15">
        <f t="shared" si="2"/>
        <v>1111</v>
      </c>
      <c r="J15">
        <f t="shared" si="2"/>
        <v>1259.4000000000001</v>
      </c>
      <c r="L15" s="2">
        <f t="shared" si="2"/>
        <v>1098.8962798592004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D17" sqref="D17"/>
    </sheetView>
  </sheetViews>
  <sheetFormatPr defaultRowHeight="15" x14ac:dyDescent="0.25"/>
  <cols>
    <col min="3" max="3" width="13.28515625" bestFit="1" customWidth="1"/>
    <col min="7" max="8" width="9.140625" style="7"/>
  </cols>
  <sheetData>
    <row r="1" spans="1:8" x14ac:dyDescent="0.25">
      <c r="A1" s="12" t="s">
        <v>12</v>
      </c>
      <c r="B1" s="12"/>
      <c r="C1" s="5">
        <v>1249.3183973285199</v>
      </c>
    </row>
    <row r="2" spans="1:8" x14ac:dyDescent="0.25">
      <c r="A2" s="13" t="s">
        <v>25</v>
      </c>
      <c r="B2" s="13"/>
      <c r="C2" s="10">
        <v>0.61990879064141258</v>
      </c>
      <c r="G2" s="8" t="s">
        <v>21</v>
      </c>
      <c r="H2" s="7" t="s">
        <v>15</v>
      </c>
    </row>
    <row r="3" spans="1:8" x14ac:dyDescent="0.25">
      <c r="A3" s="4" t="s">
        <v>11</v>
      </c>
      <c r="B3" t="s">
        <v>9</v>
      </c>
      <c r="C3" t="s">
        <v>13</v>
      </c>
      <c r="D3" t="s">
        <v>16</v>
      </c>
      <c r="G3" s="9"/>
      <c r="H3" s="9">
        <f>D17</f>
        <v>68.853355886860115</v>
      </c>
    </row>
    <row r="4" spans="1:8" x14ac:dyDescent="0.25">
      <c r="A4">
        <v>0</v>
      </c>
      <c r="C4" s="1">
        <f>C1</f>
        <v>1249.3183973285199</v>
      </c>
      <c r="G4" s="9">
        <v>0.1</v>
      </c>
      <c r="H4" s="9">
        <f t="dataTable" ref="H4:H12" dt2D="0" dtr="0" r1="C2"/>
        <v>71.790973602861683</v>
      </c>
    </row>
    <row r="5" spans="1:8" x14ac:dyDescent="0.25">
      <c r="A5">
        <v>1</v>
      </c>
      <c r="B5">
        <v>1212</v>
      </c>
      <c r="C5" s="1">
        <f>$C$2*B5+(1-$C$2)*C4</f>
        <v>1226.1843947719215</v>
      </c>
      <c r="D5" s="1">
        <f>C4</f>
        <v>1249.3183973285199</v>
      </c>
      <c r="G5" s="9">
        <v>0.2</v>
      </c>
      <c r="H5" s="9">
        <v>72.266848866809227</v>
      </c>
    </row>
    <row r="6" spans="1:8" x14ac:dyDescent="0.25">
      <c r="A6">
        <v>2</v>
      </c>
      <c r="B6">
        <v>1321</v>
      </c>
      <c r="C6" s="1">
        <f t="shared" ref="C6:C14" si="0">$C$2*B6+(1-$C$2)*C5</f>
        <v>1284.9614219427933</v>
      </c>
      <c r="D6" s="1">
        <f t="shared" ref="D6:D14" si="1">C5</f>
        <v>1226.1843947719215</v>
      </c>
      <c r="G6" s="9">
        <v>0.3</v>
      </c>
      <c r="H6" s="9">
        <v>71.520598492424782</v>
      </c>
    </row>
    <row r="7" spans="1:8" x14ac:dyDescent="0.25">
      <c r="A7">
        <v>3</v>
      </c>
      <c r="B7">
        <v>1278</v>
      </c>
      <c r="C7" s="1">
        <f t="shared" si="0"/>
        <v>1280.6459752850917</v>
      </c>
      <c r="D7" s="1">
        <f t="shared" si="1"/>
        <v>1284.9614219427933</v>
      </c>
      <c r="G7" s="9">
        <v>0.4</v>
      </c>
      <c r="H7" s="9">
        <v>70.350319490671211</v>
      </c>
    </row>
    <row r="8" spans="1:8" x14ac:dyDescent="0.25">
      <c r="A8">
        <v>4</v>
      </c>
      <c r="B8">
        <v>1341</v>
      </c>
      <c r="C8" s="1">
        <f t="shared" si="0"/>
        <v>1318.0599657564524</v>
      </c>
      <c r="D8" s="1">
        <f t="shared" si="1"/>
        <v>1280.6459752850917</v>
      </c>
      <c r="G8" s="9">
        <v>0.5</v>
      </c>
      <c r="H8" s="9">
        <v>69.348573231514649</v>
      </c>
    </row>
    <row r="9" spans="1:8" x14ac:dyDescent="0.25">
      <c r="A9">
        <v>5</v>
      </c>
      <c r="B9">
        <v>1257</v>
      </c>
      <c r="C9" s="1">
        <f t="shared" si="0"/>
        <v>1280.2083562277639</v>
      </c>
      <c r="D9" s="1">
        <f t="shared" si="1"/>
        <v>1318.0599657564524</v>
      </c>
      <c r="G9" s="9">
        <v>0.6</v>
      </c>
      <c r="H9" s="9">
        <v>68.868021186770974</v>
      </c>
    </row>
    <row r="10" spans="1:8" x14ac:dyDescent="0.25">
      <c r="A10">
        <v>6</v>
      </c>
      <c r="B10">
        <v>1341</v>
      </c>
      <c r="C10" s="1">
        <f t="shared" si="0"/>
        <v>1317.8936305997142</v>
      </c>
      <c r="D10" s="1">
        <f t="shared" si="1"/>
        <v>1280.2083562277639</v>
      </c>
      <c r="G10" s="9">
        <v>0.7</v>
      </c>
      <c r="H10" s="9">
        <v>69.104062710127906</v>
      </c>
    </row>
    <row r="11" spans="1:8" x14ac:dyDescent="0.25">
      <c r="A11">
        <v>7</v>
      </c>
      <c r="B11">
        <v>1257</v>
      </c>
      <c r="C11" s="1">
        <f t="shared" si="0"/>
        <v>1280.1451336968805</v>
      </c>
      <c r="D11" s="1">
        <f t="shared" si="1"/>
        <v>1317.8936305997142</v>
      </c>
      <c r="G11" s="9">
        <v>0.8</v>
      </c>
      <c r="H11" s="9">
        <v>70.182944538541904</v>
      </c>
    </row>
    <row r="12" spans="1:8" x14ac:dyDescent="0.25">
      <c r="A12">
        <v>8</v>
      </c>
      <c r="B12">
        <v>1287</v>
      </c>
      <c r="C12" s="1">
        <f t="shared" si="0"/>
        <v>1284.3945255768558</v>
      </c>
      <c r="D12" s="1">
        <f t="shared" si="1"/>
        <v>1280.1451336968805</v>
      </c>
      <c r="G12" s="9">
        <v>0.9</v>
      </c>
      <c r="H12" s="9">
        <v>72.226857340239377</v>
      </c>
    </row>
    <row r="13" spans="1:8" x14ac:dyDescent="0.25">
      <c r="A13">
        <v>9</v>
      </c>
      <c r="B13">
        <v>1189</v>
      </c>
      <c r="C13" s="1">
        <f t="shared" si="0"/>
        <v>1225.2586205926957</v>
      </c>
      <c r="D13" s="1">
        <f t="shared" si="1"/>
        <v>1284.3945255768558</v>
      </c>
    </row>
    <row r="14" spans="1:8" x14ac:dyDescent="0.25">
      <c r="A14">
        <v>10</v>
      </c>
      <c r="B14">
        <v>1111</v>
      </c>
      <c r="C14" s="1">
        <f t="shared" si="0"/>
        <v>1154.4286972807217</v>
      </c>
      <c r="D14" s="1">
        <f t="shared" si="1"/>
        <v>1225.2586205926957</v>
      </c>
    </row>
    <row r="16" spans="1:8" x14ac:dyDescent="0.25">
      <c r="C16" t="s">
        <v>19</v>
      </c>
      <c r="D16">
        <f t="array" ref="D16">AVERAGE((B5:B14-D5:D14)^2)</f>
        <v>4740.7846168826145</v>
      </c>
    </row>
    <row r="17" spans="3:4" x14ac:dyDescent="0.25">
      <c r="C17" t="s">
        <v>15</v>
      </c>
      <c r="D17">
        <f>SQRT(D16)</f>
        <v>68.853355886860115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tabSelected="1" workbookViewId="0">
      <selection activeCell="H26" sqref="H26"/>
    </sheetView>
  </sheetViews>
  <sheetFormatPr defaultRowHeight="15" x14ac:dyDescent="0.25"/>
  <cols>
    <col min="1" max="1" width="21.5703125" bestFit="1" customWidth="1"/>
    <col min="5" max="5" width="10.5703125" bestFit="1" customWidth="1"/>
  </cols>
  <sheetData>
    <row r="1" spans="1:5" x14ac:dyDescent="0.25">
      <c r="A1" t="s">
        <v>23</v>
      </c>
      <c r="C1">
        <v>1324.7713000000001</v>
      </c>
      <c r="D1">
        <v>-11.7524</v>
      </c>
    </row>
    <row r="2" spans="1:5" x14ac:dyDescent="0.25">
      <c r="A2" t="s">
        <v>24</v>
      </c>
      <c r="C2">
        <v>1E-4</v>
      </c>
      <c r="D2">
        <v>1E-4</v>
      </c>
    </row>
    <row r="3" spans="1:5" x14ac:dyDescent="0.25">
      <c r="A3" s="6" t="s">
        <v>11</v>
      </c>
      <c r="B3" t="s">
        <v>9</v>
      </c>
      <c r="C3" t="s">
        <v>13</v>
      </c>
      <c r="D3" t="s">
        <v>22</v>
      </c>
      <c r="E3" t="s">
        <v>16</v>
      </c>
    </row>
    <row r="4" spans="1:5" x14ac:dyDescent="0.25">
      <c r="A4">
        <v>0</v>
      </c>
      <c r="C4">
        <f>C1</f>
        <v>1324.7713000000001</v>
      </c>
      <c r="D4">
        <f>D1</f>
        <v>-11.7524</v>
      </c>
    </row>
    <row r="5" spans="1:5" x14ac:dyDescent="0.25">
      <c r="A5">
        <v>1</v>
      </c>
      <c r="B5">
        <v>1212</v>
      </c>
      <c r="C5">
        <f>$C$2*B5+(1-$C$2)*(C4+D4)</f>
        <v>1313.00879811</v>
      </c>
      <c r="D5">
        <f>$D$2*(C5-C4)+(1-$D$2)*D4</f>
        <v>-11.752401010188999</v>
      </c>
    </row>
    <row r="6" spans="1:5" x14ac:dyDescent="0.25">
      <c r="A6">
        <v>2</v>
      </c>
      <c r="B6">
        <v>1321</v>
      </c>
      <c r="C6">
        <f t="shared" ref="C6:C14" si="0">$C$2*B6+(1-$C$2)*(C5+D5)</f>
        <v>1301.258371460101</v>
      </c>
      <c r="D6">
        <f t="shared" ref="D6:D14" si="1">$D$2*(C6-C5)+(1-$D$2)*D5</f>
        <v>-11.75240081275297</v>
      </c>
    </row>
    <row r="7" spans="1:5" x14ac:dyDescent="0.25">
      <c r="A7">
        <v>3</v>
      </c>
      <c r="B7">
        <v>1278</v>
      </c>
      <c r="C7">
        <f t="shared" si="0"/>
        <v>1289.5048200502833</v>
      </c>
      <c r="D7">
        <f t="shared" si="1"/>
        <v>-11.752400927812676</v>
      </c>
    </row>
    <row r="8" spans="1:5" x14ac:dyDescent="0.25">
      <c r="A8">
        <v>4</v>
      </c>
      <c r="B8">
        <v>1341</v>
      </c>
      <c r="C8">
        <f t="shared" si="0"/>
        <v>1277.7587438805583</v>
      </c>
      <c r="D8">
        <f t="shared" si="1"/>
        <v>-11.752400295336868</v>
      </c>
    </row>
    <row r="9" spans="1:5" x14ac:dyDescent="0.25">
      <c r="A9">
        <v>5</v>
      </c>
      <c r="B9">
        <v>1257</v>
      </c>
      <c r="C9">
        <f t="shared" si="0"/>
        <v>1266.005442950863</v>
      </c>
      <c r="D9">
        <f t="shared" si="1"/>
        <v>-11.752400385400303</v>
      </c>
    </row>
    <row r="10" spans="1:5" x14ac:dyDescent="0.25">
      <c r="A10">
        <v>6</v>
      </c>
      <c r="B10">
        <v>1341</v>
      </c>
      <c r="C10">
        <f t="shared" si="0"/>
        <v>1254.2617172612061</v>
      </c>
      <c r="D10">
        <f t="shared" si="1"/>
        <v>-11.75239951793073</v>
      </c>
    </row>
    <row r="11" spans="1:5" x14ac:dyDescent="0.25">
      <c r="A11">
        <v>7</v>
      </c>
      <c r="B11">
        <v>1257</v>
      </c>
      <c r="C11">
        <f t="shared" si="0"/>
        <v>1242.5107668115011</v>
      </c>
      <c r="D11">
        <f t="shared" si="1"/>
        <v>-11.752399373023907</v>
      </c>
    </row>
    <row r="12" spans="1:5" x14ac:dyDescent="0.25">
      <c r="A12">
        <v>8</v>
      </c>
      <c r="B12">
        <v>1287</v>
      </c>
      <c r="C12">
        <f t="shared" si="0"/>
        <v>1230.7639916017333</v>
      </c>
      <c r="D12">
        <f t="shared" si="1"/>
        <v>-11.752398810607582</v>
      </c>
    </row>
    <row r="13" spans="1:5" x14ac:dyDescent="0.25">
      <c r="A13">
        <v>9</v>
      </c>
      <c r="B13">
        <v>1189</v>
      </c>
      <c r="C13">
        <f t="shared" si="0"/>
        <v>1219.0085916318467</v>
      </c>
      <c r="D13">
        <f t="shared" si="1"/>
        <v>-11.752399110723511</v>
      </c>
    </row>
    <row r="14" spans="1:5" x14ac:dyDescent="0.25">
      <c r="A14">
        <v>10</v>
      </c>
      <c r="B14">
        <v>1111</v>
      </c>
      <c r="C14">
        <f t="shared" si="0"/>
        <v>1207.2465669018711</v>
      </c>
      <c r="D14">
        <f t="shared" si="1"/>
        <v>-11.752400073285436</v>
      </c>
    </row>
    <row r="15" spans="1:5" x14ac:dyDescent="0.25">
      <c r="A15">
        <v>11</v>
      </c>
      <c r="E15" s="11">
        <f>$C$14+(A15-$A$14)*$D$14</f>
        <v>1195.4941668285858</v>
      </c>
    </row>
    <row r="16" spans="1:5" x14ac:dyDescent="0.25">
      <c r="A16">
        <v>12</v>
      </c>
      <c r="E16" s="11">
        <f t="shared" ref="E16:E18" si="2">$C$14+(A16-$A$14)*$D$14</f>
        <v>1183.7417667553002</v>
      </c>
    </row>
    <row r="17" spans="1:5" x14ac:dyDescent="0.25">
      <c r="A17">
        <v>13</v>
      </c>
      <c r="E17" s="11">
        <f t="shared" si="2"/>
        <v>1171.9893666820149</v>
      </c>
    </row>
    <row r="18" spans="1:5" x14ac:dyDescent="0.25">
      <c r="A18">
        <v>14</v>
      </c>
      <c r="E18" s="11">
        <f t="shared" si="2"/>
        <v>1160.2369666087293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87CBDD-14A0-4705-A53E-2BCAC9FBC3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0E1F51-119B-449B-95A5-A6F8248FE2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A198D1-B72F-4D52-8AE8-ECC9BB9871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f257c-f9b4-4a78-89eb-782bf7388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Motivation</vt:lpstr>
      <vt:lpstr>SES</vt:lpstr>
      <vt:lpstr>Holt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Kannapha</dc:creator>
  <cp:lastModifiedBy>Tanat Iempreedee</cp:lastModifiedBy>
  <dcterms:created xsi:type="dcterms:W3CDTF">2020-06-07T01:48:28Z</dcterms:created>
  <dcterms:modified xsi:type="dcterms:W3CDTF">2021-06-12T05:54:27Z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