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style8.xml" ContentType="application/vnd.ms-office.chartstyle+xml"/>
  <Override PartName="/xl/charts/colors8.xml" ContentType="application/vnd.ms-office.chartcolorstyl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olors7.xml" ContentType="application/vnd.ms-office.chartcolorstyle+xml"/>
  <Override PartName="/xl/worksheets/sheet1.xml" ContentType="application/vnd.openxmlformats-officedocument.spreadsheetml.worksheet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5.xml" ContentType="application/vnd.ms-office.chartcolorsty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olors2.xml" ContentType="application/vnd.ms-office.chartcolor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i\Teaching\Courses\LM7204-BizForecasting\Excel-R\"/>
    </mc:Choice>
  </mc:AlternateContent>
  <bookViews>
    <workbookView xWindow="-105" yWindow="-105" windowWidth="23250" windowHeight="12570" activeTab="7"/>
  </bookViews>
  <sheets>
    <sheet name="LovelyPharmacyStores" sheetId="5" r:id="rId1"/>
    <sheet name="Advert" sheetId="10" r:id="rId2"/>
    <sheet name="PCSales" sheetId="2" r:id="rId3"/>
    <sheet name="piecwiseLinear" sheetId="11" r:id="rId4"/>
    <sheet name="Sheet1" sheetId="9" r:id="rId5"/>
    <sheet name="GDP" sheetId="4" r:id="rId6"/>
    <sheet name="LearningCurve" sheetId="12" r:id="rId7"/>
    <sheet name="Gompertz" sheetId="13" r:id="rId8"/>
  </sheets>
  <externalReferences>
    <externalReference r:id="rId9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3" l="1"/>
  <c r="C17" i="13"/>
  <c r="C16" i="13"/>
  <c r="C15" i="13"/>
  <c r="B4" i="13" s="1" a="1"/>
  <c r="B4" i="13" s="1"/>
  <c r="C14" i="13"/>
  <c r="C13" i="13"/>
  <c r="C12" i="13"/>
  <c r="C11" i="13"/>
  <c r="C10" i="13"/>
  <c r="C9" i="13"/>
  <c r="C8" i="13"/>
  <c r="C7" i="13"/>
  <c r="C6" i="13"/>
  <c r="E39" i="12" l="1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24" i="12"/>
  <c r="R10" i="12"/>
  <c r="Q10" i="12"/>
  <c r="P10" i="12"/>
  <c r="Q4" i="12"/>
  <c r="C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Y9" i="11" l="1"/>
  <c r="Y10" i="11"/>
  <c r="Y11" i="11"/>
  <c r="Y12" i="11"/>
  <c r="Y13" i="11"/>
  <c r="Y14" i="11"/>
  <c r="Y15" i="11"/>
  <c r="Y16" i="11"/>
  <c r="Y17" i="11"/>
  <c r="Y18" i="11"/>
  <c r="Y19" i="11"/>
  <c r="Y20" i="11"/>
  <c r="Y21" i="11"/>
  <c r="Y8" i="11"/>
  <c r="M8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9" i="11"/>
  <c r="B3" i="11"/>
  <c r="B4" i="11"/>
  <c r="B5" i="11"/>
  <c r="B6" i="11"/>
  <c r="B7" i="11"/>
  <c r="B8" i="11"/>
  <c r="B9" i="11"/>
  <c r="B10" i="11"/>
  <c r="B11" i="11"/>
  <c r="B12" i="11"/>
  <c r="B2" i="11"/>
  <c r="D70" i="2" l="1"/>
</calcChain>
</file>

<file path=xl/comments1.xml><?xml version="1.0" encoding="utf-8"?>
<comments xmlns="http://schemas.openxmlformats.org/spreadsheetml/2006/main">
  <authors>
    <author>albright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In millions of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<sst xmlns="http://schemas.openxmlformats.org/spreadsheetml/2006/main" count="299" uniqueCount="269">
  <si>
    <t>Quarter</t>
  </si>
  <si>
    <t>Sales</t>
  </si>
  <si>
    <t>Q1-95</t>
  </si>
  <si>
    <t>Q2-95</t>
  </si>
  <si>
    <t>Q3-95</t>
  </si>
  <si>
    <t>Q4-95</t>
  </si>
  <si>
    <t>Q1-96</t>
  </si>
  <si>
    <t>Q2-96</t>
  </si>
  <si>
    <t>Q3-96</t>
  </si>
  <si>
    <t>Q4-96</t>
  </si>
  <si>
    <t>Q1-97</t>
  </si>
  <si>
    <t>Q2-97</t>
  </si>
  <si>
    <t>Q3-97</t>
  </si>
  <si>
    <t>Q4-97</t>
  </si>
  <si>
    <t>Q1-98</t>
  </si>
  <si>
    <t>Q2-98</t>
  </si>
  <si>
    <t>Q3-98</t>
  </si>
  <si>
    <t>Q4-98</t>
  </si>
  <si>
    <t>Q1-99</t>
  </si>
  <si>
    <t>Q2-99</t>
  </si>
  <si>
    <t>Q3-99</t>
  </si>
  <si>
    <t>Q4-99</t>
  </si>
  <si>
    <t>Q1-00</t>
  </si>
  <si>
    <t>Q2-00</t>
  </si>
  <si>
    <t>Q3-00</t>
  </si>
  <si>
    <t>Q4-00</t>
  </si>
  <si>
    <t>Q1-01</t>
  </si>
  <si>
    <t>Q2-01</t>
  </si>
  <si>
    <t>Q3-01</t>
  </si>
  <si>
    <t>Q4-01</t>
  </si>
  <si>
    <t>Q1-02</t>
  </si>
  <si>
    <t>Q2-02</t>
  </si>
  <si>
    <t>Q3-02</t>
  </si>
  <si>
    <t>Q4-02</t>
  </si>
  <si>
    <t>Q1-03</t>
  </si>
  <si>
    <t>Q2-03</t>
  </si>
  <si>
    <t>Q3-03</t>
  </si>
  <si>
    <t>Q4-03</t>
  </si>
  <si>
    <t>Q1-04</t>
  </si>
  <si>
    <t>Q2-04</t>
  </si>
  <si>
    <t>Q3-04</t>
  </si>
  <si>
    <t>Q4-04</t>
  </si>
  <si>
    <t>Q1-05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</si>
  <si>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</si>
  <si>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</si>
  <si>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</si>
  <si>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</si>
  <si>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</si>
  <si>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</si>
  <si>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</si>
  <si>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</si>
  <si>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</si>
  <si>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</si>
  <si>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</si>
  <si>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</si>
  <si>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</si>
  <si>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</si>
  <si>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</si>
  <si>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</si>
  <si>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</si>
  <si>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</si>
  <si>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</si>
  <si>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GDP</t>
  </si>
  <si>
    <t>Q1-1966</t>
  </si>
  <si>
    <t>Q2-1966</t>
  </si>
  <si>
    <t>Q3-1966</t>
  </si>
  <si>
    <t>Q4-1966</t>
  </si>
  <si>
    <t>Q1-1967</t>
  </si>
  <si>
    <t>Q2-1967</t>
  </si>
  <si>
    <t>Q3-1967</t>
  </si>
  <si>
    <t>Q4-1967</t>
  </si>
  <si>
    <t>Q1-1968</t>
  </si>
  <si>
    <t>Q2-1968</t>
  </si>
  <si>
    <t>Q3-1968</t>
  </si>
  <si>
    <t>Q4-1968</t>
  </si>
  <si>
    <t>Q1-1969</t>
  </si>
  <si>
    <t>Q2-1969</t>
  </si>
  <si>
    <t>Q3-1969</t>
  </si>
  <si>
    <t>Q4-1969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</si>
  <si>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</si>
  <si>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</si>
  <si>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</si>
  <si>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</si>
  <si>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</si>
  <si>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</si>
  <si>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</si>
  <si>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</si>
  <si>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</si>
  <si>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</si>
  <si>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</si>
  <si>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</si>
  <si>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</si>
  <si>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</si>
  <si>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</si>
  <si>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</si>
  <si>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</si>
  <si>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</si>
  <si>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</si>
  <si>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</si>
  <si>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</si>
  <si>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</si>
  <si>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</si>
  <si>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</si>
  <si>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</si>
  <si>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</si>
  <si>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</si>
  <si>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</si>
  <si>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</si>
  <si>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</si>
  <si>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</si>
  <si>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</si>
  <si>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</si>
  <si>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</si>
  <si>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</si>
  <si>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</si>
  <si>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</si>
  <si>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</si>
  <si>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</si>
  <si>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</si>
  <si>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</si>
  <si>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</si>
  <si>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</si>
  <si>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</si>
  <si>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</si>
  <si>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</si>
  <si>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</si>
  <si>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</si>
  <si>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</si>
  <si>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</si>
  <si>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</si>
  <si>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</si>
  <si>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</si>
  <si>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</si>
  <si>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</si>
  <si>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</si>
  <si>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</si>
  <si>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</si>
  <si>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</si>
  <si>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</si>
  <si>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</si>
  <si>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</si>
  <si>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</si>
  <si>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</si>
  <si>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</si>
  <si>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</si>
  <si>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</si>
  <si>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</si>
  <si>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</si>
  <si>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</si>
  <si>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</si>
  <si>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</si>
  <si>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</si>
  <si>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</si>
  <si>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</si>
  <si>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</si>
  <si>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</si>
  <si>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</si>
  <si>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</si>
  <si>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</si>
  <si>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</si>
  <si>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</si>
  <si>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</si>
  <si>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</si>
  <si>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</si>
  <si>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</si>
  <si>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</si>
  <si>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</si>
  <si>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</si>
  <si>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</si>
  <si>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</si>
  <si>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</si>
  <si>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</si>
  <si>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</si>
  <si>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</si>
  <si>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</si>
  <si>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</si>
  <si>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</si>
  <si>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</si>
  <si>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</si>
  <si>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</si>
  <si>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</si>
  <si>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</si>
  <si>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</si>
  <si>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</si>
  <si>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</si>
  <si>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</si>
  <si>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</si>
  <si>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</si>
  <si>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</si>
  <si>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</si>
  <si>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</si>
  <si>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</si>
  <si>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</si>
  <si>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</si>
  <si>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</si>
  <si>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</si>
  <si>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</si>
  <si>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</si>
  <si>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</si>
  <si>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</si>
  <si>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</si>
  <si>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</si>
  <si>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</si>
  <si>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</si>
  <si>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</si>
  <si>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</si>
  <si>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</si>
  <si>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</si>
  <si>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</si>
  <si>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</si>
  <si>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</si>
  <si>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</si>
  <si>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</si>
  <si>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</si>
  <si>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</si>
  <si>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</si>
  <si>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</si>
  <si>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</si>
  <si>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</si>
  <si>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</si>
  <si>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</si>
  <si>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</si>
  <si>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</si>
  <si>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</si>
  <si>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</si>
  <si>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</si>
  <si>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</si>
  <si>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</si>
  <si>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</si>
  <si>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</si>
  <si>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</si>
  <si>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</si>
  <si>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</si>
  <si>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</si>
  <si>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</si>
  <si>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</si>
  <si>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</si>
  <si>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</si>
  <si>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</si>
  <si>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Year</t>
  </si>
  <si>
    <t>Qtr</t>
  </si>
  <si>
    <t>PCE</t>
  </si>
  <si>
    <t>Time</t>
  </si>
  <si>
    <t>advert</t>
  </si>
  <si>
    <t>type</t>
  </si>
  <si>
    <t>sales</t>
  </si>
  <si>
    <t>Special</t>
  </si>
  <si>
    <t>Highpro</t>
  </si>
  <si>
    <t>Lowpro</t>
  </si>
  <si>
    <t>x</t>
  </si>
  <si>
    <r>
      <t>(x-3)</t>
    </r>
    <r>
      <rPr>
        <vertAlign val="superscript"/>
        <sz val="11"/>
        <color theme="1"/>
        <rFont val="Calibri"/>
        <family val="2"/>
        <scheme val="minor"/>
      </rPr>
      <t>+</t>
    </r>
  </si>
  <si>
    <t>t</t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</si>
  <si>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</si>
  <si>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</si>
  <si>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</si>
  <si>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</si>
  <si>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</si>
  <si>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</si>
  <si>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</si>
  <si>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LN(Batch)</t>
  </si>
  <si>
    <t>LN(Time)</t>
  </si>
  <si>
    <t>Batch 
(Cumulative)</t>
  </si>
  <si>
    <t>Predicted time for next 15 batches</t>
  </si>
  <si>
    <t>M</t>
  </si>
  <si>
    <t>a</t>
  </si>
  <si>
    <t>b</t>
  </si>
  <si>
    <t>SSE</t>
  </si>
  <si>
    <t>Cumulative Adoption</t>
  </si>
  <si>
    <t>Forecast. Gompertz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</si>
</sst>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_(* #,##0.0000_);_(* \(#,##0.00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18">
    <xf numFmtId="0" fontId="0" fillId="0" borderId="0" xfId="0"/>
    <xf numFmtId="2" fontId="4" fillId="0" borderId="0" xfId="1" applyNumberFormat="1" applyFont="1" applyAlignment="1">
      <alignment horizontal="right"/>
    </xf>
    <xf numFmtId="0" fontId="4" fillId="0" borderId="0" xfId="1" applyFont="1"/>
    <xf numFmtId="2" fontId="4" fillId="0" borderId="0" xfId="1" applyNumberFormat="1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64" fontId="5" fillId="0" borderId="0" xfId="1" applyNumberFormat="1" applyFont="1" applyAlignment="1">
      <alignment horizontal="right"/>
    </xf>
    <xf numFmtId="0" fontId="5" fillId="0" borderId="0" xfId="1" applyFont="1"/>
    <xf numFmtId="164" fontId="0" fillId="0" borderId="0" xfId="0" applyNumberFormat="1"/>
    <xf numFmtId="164" fontId="5" fillId="0" borderId="0" xfId="1" applyNumberFormat="1" applyFont="1"/>
    <xf numFmtId="0" fontId="0" fillId="0" borderId="0" xfId="0" applyAlignment="1">
      <alignment horizontal="right"/>
    </xf>
    <xf numFmtId="0" fontId="0" fillId="0" borderId="0" xfId="0"/>
    <xf numFmtId="0" fontId="8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4" fillId="0" borderId="0" xfId="1" applyFont="1" applyFill="1" applyAlignment="1">
      <alignment horizontal="center"/>
    </xf>
    <xf numFmtId="165" fontId="10" fillId="2" borderId="1" xfId="2" applyNumberFormat="1" applyFont="1" applyFill="1" applyBorder="1"/>
    <xf numFmtId="43" fontId="0" fillId="0" borderId="0" xfId="2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PCSales!$C$1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strRef>
              <c:f>PCSales!$A$2:$A$61</c:f>
              <c:strCache>
                <c:ptCount val="60"/>
                <c:pt idx="0">
                  <c:v>Q1-95</c:v>
                </c:pt>
                <c:pt idx="1">
                  <c:v>Q2-95</c:v>
                </c:pt>
                <c:pt idx="2">
                  <c:v>Q3-95</c:v>
                </c:pt>
                <c:pt idx="3">
                  <c:v>Q4-95</c:v>
                </c:pt>
                <c:pt idx="4">
                  <c:v>Q1-96</c:v>
                </c:pt>
                <c:pt idx="5">
                  <c:v>Q2-96</c:v>
                </c:pt>
                <c:pt idx="6">
                  <c:v>Q3-96</c:v>
                </c:pt>
                <c:pt idx="7">
                  <c:v>Q4-96</c:v>
                </c:pt>
                <c:pt idx="8">
                  <c:v>Q1-97</c:v>
                </c:pt>
                <c:pt idx="9">
                  <c:v>Q2-97</c:v>
                </c:pt>
                <c:pt idx="10">
                  <c:v>Q3-97</c:v>
                </c:pt>
                <c:pt idx="11">
                  <c:v>Q4-97</c:v>
                </c:pt>
                <c:pt idx="12">
                  <c:v>Q1-98</c:v>
                </c:pt>
                <c:pt idx="13">
                  <c:v>Q2-98</c:v>
                </c:pt>
                <c:pt idx="14">
                  <c:v>Q3-98</c:v>
                </c:pt>
                <c:pt idx="15">
                  <c:v>Q4-98</c:v>
                </c:pt>
                <c:pt idx="16">
                  <c:v>Q1-99</c:v>
                </c:pt>
                <c:pt idx="17">
                  <c:v>Q2-99</c:v>
                </c:pt>
                <c:pt idx="18">
                  <c:v>Q3-99</c:v>
                </c:pt>
                <c:pt idx="19">
                  <c:v>Q4-99</c:v>
                </c:pt>
                <c:pt idx="20">
                  <c:v>Q1-00</c:v>
                </c:pt>
                <c:pt idx="21">
                  <c:v>Q2-00</c:v>
                </c:pt>
                <c:pt idx="22">
                  <c:v>Q3-00</c:v>
                </c:pt>
                <c:pt idx="23">
                  <c:v>Q4-00</c:v>
                </c:pt>
                <c:pt idx="24">
                  <c:v>Q1-01</c:v>
                </c:pt>
                <c:pt idx="25">
                  <c:v>Q2-01</c:v>
                </c:pt>
                <c:pt idx="26">
                  <c:v>Q3-01</c:v>
                </c:pt>
                <c:pt idx="27">
                  <c:v>Q4-01</c:v>
                </c:pt>
                <c:pt idx="28">
                  <c:v>Q1-02</c:v>
                </c:pt>
                <c:pt idx="29">
                  <c:v>Q2-02</c:v>
                </c:pt>
                <c:pt idx="30">
                  <c:v>Q3-02</c:v>
                </c:pt>
                <c:pt idx="31">
                  <c:v>Q4-02</c:v>
                </c:pt>
                <c:pt idx="32">
                  <c:v>Q1-03</c:v>
                </c:pt>
                <c:pt idx="33">
                  <c:v>Q2-03</c:v>
                </c:pt>
                <c:pt idx="34">
                  <c:v>Q3-03</c:v>
                </c:pt>
                <c:pt idx="35">
                  <c:v>Q4-03</c:v>
                </c:pt>
                <c:pt idx="36">
                  <c:v>Q1-04</c:v>
                </c:pt>
                <c:pt idx="37">
                  <c:v>Q2-04</c:v>
                </c:pt>
                <c:pt idx="38">
                  <c:v>Q3-04</c:v>
                </c:pt>
                <c:pt idx="39">
                  <c:v>Q4-04</c:v>
                </c:pt>
                <c:pt idx="40">
                  <c:v>Q1-05</c:v>
                </c:pt>
                <c:pt idx="41">
                  <c:v>Q2-05</c:v>
                </c:pt>
                <c:pt idx="42">
                  <c:v>Q3-05</c:v>
                </c:pt>
                <c:pt idx="43">
                  <c:v>Q4-05</c:v>
                </c:pt>
                <c:pt idx="44">
                  <c:v>Q1-06</c:v>
                </c:pt>
                <c:pt idx="45">
                  <c:v>Q2-06</c:v>
                </c:pt>
                <c:pt idx="46">
                  <c:v>Q3-06</c:v>
                </c:pt>
                <c:pt idx="47">
                  <c:v>Q4-06</c:v>
                </c:pt>
                <c:pt idx="48">
                  <c:v>Q1-07</c:v>
                </c:pt>
                <c:pt idx="49">
                  <c:v>Q2-07</c:v>
                </c:pt>
                <c:pt idx="50">
                  <c:v>Q3-07</c:v>
                </c:pt>
                <c:pt idx="51">
                  <c:v>Q4-07</c:v>
                </c:pt>
                <c:pt idx="52">
                  <c:v>Q1-08</c:v>
                </c:pt>
                <c:pt idx="53">
                  <c:v>Q2-08</c:v>
                </c:pt>
                <c:pt idx="54">
                  <c:v>Q3-08</c:v>
                </c:pt>
                <c:pt idx="55">
                  <c:v>Q4-08</c:v>
                </c:pt>
                <c:pt idx="56">
                  <c:v>Q1-09</c:v>
                </c:pt>
                <c:pt idx="57">
                  <c:v>Q2-09</c:v>
                </c:pt>
                <c:pt idx="58">
                  <c:v>Q3-09</c:v>
                </c:pt>
                <c:pt idx="59">
                  <c:v>Q4-09</c:v>
                </c:pt>
              </c:strCache>
            </c:strRef>
          </c:xVal>
          <c:yVal>
            <c:numRef>
              <c:f>PCSales!$C$2:$C$61</c:f>
              <c:numCache>
                <c:formatCode>0.00</c:formatCode>
                <c:ptCount val="60"/>
                <c:pt idx="0">
                  <c:v>61.14</c:v>
                </c:pt>
                <c:pt idx="1">
                  <c:v>64.069999999999993</c:v>
                </c:pt>
                <c:pt idx="2">
                  <c:v>66.180000000000007</c:v>
                </c:pt>
                <c:pt idx="3">
                  <c:v>72.760000000000005</c:v>
                </c:pt>
                <c:pt idx="4">
                  <c:v>84.7</c:v>
                </c:pt>
                <c:pt idx="5">
                  <c:v>90.05</c:v>
                </c:pt>
                <c:pt idx="6">
                  <c:v>106.06</c:v>
                </c:pt>
                <c:pt idx="7">
                  <c:v>118.21</c:v>
                </c:pt>
                <c:pt idx="8">
                  <c:v>134.38</c:v>
                </c:pt>
                <c:pt idx="9">
                  <c:v>154.66999999999999</c:v>
                </c:pt>
                <c:pt idx="10">
                  <c:v>157.41</c:v>
                </c:pt>
                <c:pt idx="11">
                  <c:v>147.16</c:v>
                </c:pt>
                <c:pt idx="12">
                  <c:v>156.43</c:v>
                </c:pt>
                <c:pt idx="13">
                  <c:v>154.32</c:v>
                </c:pt>
                <c:pt idx="14">
                  <c:v>169.04</c:v>
                </c:pt>
                <c:pt idx="15">
                  <c:v>192.86</c:v>
                </c:pt>
                <c:pt idx="16">
                  <c:v>185.08</c:v>
                </c:pt>
                <c:pt idx="17">
                  <c:v>201.42</c:v>
                </c:pt>
                <c:pt idx="18">
                  <c:v>221.54</c:v>
                </c:pt>
                <c:pt idx="19">
                  <c:v>216.38</c:v>
                </c:pt>
                <c:pt idx="20">
                  <c:v>243.48</c:v>
                </c:pt>
                <c:pt idx="21">
                  <c:v>252.39</c:v>
                </c:pt>
                <c:pt idx="22">
                  <c:v>239.93</c:v>
                </c:pt>
                <c:pt idx="23">
                  <c:v>256.16000000000003</c:v>
                </c:pt>
                <c:pt idx="24">
                  <c:v>249.74</c:v>
                </c:pt>
                <c:pt idx="25">
                  <c:v>278.02</c:v>
                </c:pt>
                <c:pt idx="26">
                  <c:v>300.32</c:v>
                </c:pt>
                <c:pt idx="27">
                  <c:v>403.81</c:v>
                </c:pt>
                <c:pt idx="28">
                  <c:v>430.9</c:v>
                </c:pt>
                <c:pt idx="29">
                  <c:v>428.63</c:v>
                </c:pt>
                <c:pt idx="30">
                  <c:v>485.29</c:v>
                </c:pt>
                <c:pt idx="31">
                  <c:v>513.91999999999996</c:v>
                </c:pt>
                <c:pt idx="32">
                  <c:v>544.99</c:v>
                </c:pt>
                <c:pt idx="33">
                  <c:v>570.80999999999995</c:v>
                </c:pt>
                <c:pt idx="34">
                  <c:v>584.30999999999995</c:v>
                </c:pt>
                <c:pt idx="35">
                  <c:v>700.19</c:v>
                </c:pt>
                <c:pt idx="36">
                  <c:v>723.98</c:v>
                </c:pt>
                <c:pt idx="37">
                  <c:v>821.9</c:v>
                </c:pt>
                <c:pt idx="38">
                  <c:v>889.26</c:v>
                </c:pt>
                <c:pt idx="39">
                  <c:v>935.33</c:v>
                </c:pt>
                <c:pt idx="40">
                  <c:v>983.21</c:v>
                </c:pt>
                <c:pt idx="41">
                  <c:v>987.81</c:v>
                </c:pt>
                <c:pt idx="42">
                  <c:v>1074.58</c:v>
                </c:pt>
                <c:pt idx="43">
                  <c:v>1324.97</c:v>
                </c:pt>
                <c:pt idx="44">
                  <c:v>1382.97</c:v>
                </c:pt>
                <c:pt idx="45">
                  <c:v>1233.7</c:v>
                </c:pt>
                <c:pt idx="46">
                  <c:v>1232.27</c:v>
                </c:pt>
                <c:pt idx="47">
                  <c:v>1429.06</c:v>
                </c:pt>
                <c:pt idx="48">
                  <c:v>1279.48</c:v>
                </c:pt>
                <c:pt idx="49">
                  <c:v>1270.27</c:v>
                </c:pt>
                <c:pt idx="50">
                  <c:v>1440.57</c:v>
                </c:pt>
                <c:pt idx="51">
                  <c:v>1544.5</c:v>
                </c:pt>
                <c:pt idx="52">
                  <c:v>1466.92</c:v>
                </c:pt>
                <c:pt idx="53">
                  <c:v>1465.41</c:v>
                </c:pt>
                <c:pt idx="54">
                  <c:v>1592.03</c:v>
                </c:pt>
                <c:pt idx="55">
                  <c:v>1700.33</c:v>
                </c:pt>
                <c:pt idx="56">
                  <c:v>1689.69</c:v>
                </c:pt>
                <c:pt idx="57">
                  <c:v>1796.5</c:v>
                </c:pt>
                <c:pt idx="58">
                  <c:v>1822.91</c:v>
                </c:pt>
                <c:pt idx="59">
                  <c:v>1898.27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B-4E4B-9A84-0E6B017A9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35248"/>
        <c:axId val="841935576"/>
      </c:scatterChart>
      <c:valAx>
        <c:axId val="84193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Qtr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35576"/>
        <c:crosses val="autoZero"/>
        <c:crossBetween val="midCat"/>
      </c:valAx>
      <c:valAx>
        <c:axId val="841935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PCSales!$C$1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3.4695642167902288E-2"/>
                  <c:y val="-0.179170807532553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PCSales!$B$2:$B$61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PCSales!$C$2:$C$61</c:f>
              <c:numCache>
                <c:formatCode>0.00</c:formatCode>
                <c:ptCount val="60"/>
                <c:pt idx="0">
                  <c:v>61.14</c:v>
                </c:pt>
                <c:pt idx="1">
                  <c:v>64.069999999999993</c:v>
                </c:pt>
                <c:pt idx="2">
                  <c:v>66.180000000000007</c:v>
                </c:pt>
                <c:pt idx="3">
                  <c:v>72.760000000000005</c:v>
                </c:pt>
                <c:pt idx="4">
                  <c:v>84.7</c:v>
                </c:pt>
                <c:pt idx="5">
                  <c:v>90.05</c:v>
                </c:pt>
                <c:pt idx="6">
                  <c:v>106.06</c:v>
                </c:pt>
                <c:pt idx="7">
                  <c:v>118.21</c:v>
                </c:pt>
                <c:pt idx="8">
                  <c:v>134.38</c:v>
                </c:pt>
                <c:pt idx="9">
                  <c:v>154.66999999999999</c:v>
                </c:pt>
                <c:pt idx="10">
                  <c:v>157.41</c:v>
                </c:pt>
                <c:pt idx="11">
                  <c:v>147.16</c:v>
                </c:pt>
                <c:pt idx="12">
                  <c:v>156.43</c:v>
                </c:pt>
                <c:pt idx="13">
                  <c:v>154.32</c:v>
                </c:pt>
                <c:pt idx="14">
                  <c:v>169.04</c:v>
                </c:pt>
                <c:pt idx="15">
                  <c:v>192.86</c:v>
                </c:pt>
                <c:pt idx="16">
                  <c:v>185.08</c:v>
                </c:pt>
                <c:pt idx="17">
                  <c:v>201.42</c:v>
                </c:pt>
                <c:pt idx="18">
                  <c:v>221.54</c:v>
                </c:pt>
                <c:pt idx="19">
                  <c:v>216.38</c:v>
                </c:pt>
                <c:pt idx="20">
                  <c:v>243.48</c:v>
                </c:pt>
                <c:pt idx="21">
                  <c:v>252.39</c:v>
                </c:pt>
                <c:pt idx="22">
                  <c:v>239.93</c:v>
                </c:pt>
                <c:pt idx="23">
                  <c:v>256.16000000000003</c:v>
                </c:pt>
                <c:pt idx="24">
                  <c:v>249.74</c:v>
                </c:pt>
                <c:pt idx="25">
                  <c:v>278.02</c:v>
                </c:pt>
                <c:pt idx="26">
                  <c:v>300.32</c:v>
                </c:pt>
                <c:pt idx="27">
                  <c:v>403.81</c:v>
                </c:pt>
                <c:pt idx="28">
                  <c:v>430.9</c:v>
                </c:pt>
                <c:pt idx="29">
                  <c:v>428.63</c:v>
                </c:pt>
                <c:pt idx="30">
                  <c:v>485.29</c:v>
                </c:pt>
                <c:pt idx="31">
                  <c:v>513.91999999999996</c:v>
                </c:pt>
                <c:pt idx="32">
                  <c:v>544.99</c:v>
                </c:pt>
                <c:pt idx="33">
                  <c:v>570.80999999999995</c:v>
                </c:pt>
                <c:pt idx="34">
                  <c:v>584.30999999999995</c:v>
                </c:pt>
                <c:pt idx="35">
                  <c:v>700.19</c:v>
                </c:pt>
                <c:pt idx="36">
                  <c:v>723.98</c:v>
                </c:pt>
                <c:pt idx="37">
                  <c:v>821.9</c:v>
                </c:pt>
                <c:pt idx="38">
                  <c:v>889.26</c:v>
                </c:pt>
                <c:pt idx="39">
                  <c:v>935.33</c:v>
                </c:pt>
                <c:pt idx="40">
                  <c:v>983.21</c:v>
                </c:pt>
                <c:pt idx="41">
                  <c:v>987.81</c:v>
                </c:pt>
                <c:pt idx="42">
                  <c:v>1074.58</c:v>
                </c:pt>
                <c:pt idx="43">
                  <c:v>1324.97</c:v>
                </c:pt>
                <c:pt idx="44">
                  <c:v>1382.97</c:v>
                </c:pt>
                <c:pt idx="45">
                  <c:v>1233.7</c:v>
                </c:pt>
                <c:pt idx="46">
                  <c:v>1232.27</c:v>
                </c:pt>
                <c:pt idx="47">
                  <c:v>1429.06</c:v>
                </c:pt>
                <c:pt idx="48">
                  <c:v>1279.48</c:v>
                </c:pt>
                <c:pt idx="49">
                  <c:v>1270.27</c:v>
                </c:pt>
                <c:pt idx="50">
                  <c:v>1440.57</c:v>
                </c:pt>
                <c:pt idx="51">
                  <c:v>1544.5</c:v>
                </c:pt>
                <c:pt idx="52">
                  <c:v>1466.92</c:v>
                </c:pt>
                <c:pt idx="53">
                  <c:v>1465.41</c:v>
                </c:pt>
                <c:pt idx="54">
                  <c:v>1592.03</c:v>
                </c:pt>
                <c:pt idx="55">
                  <c:v>1700.33</c:v>
                </c:pt>
                <c:pt idx="56">
                  <c:v>1689.69</c:v>
                </c:pt>
                <c:pt idx="57">
                  <c:v>1796.5</c:v>
                </c:pt>
                <c:pt idx="58">
                  <c:v>1822.91</c:v>
                </c:pt>
                <c:pt idx="59">
                  <c:v>1898.27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F-4072-A3FF-89944D4A9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083080"/>
        <c:axId val="574083408"/>
      </c:scatterChart>
      <c:valAx>
        <c:axId val="57408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83408"/>
        <c:crosses val="autoZero"/>
        <c:crossBetween val="midCat"/>
      </c:valAx>
      <c:valAx>
        <c:axId val="5740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8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piecwiseLinear!$B$1</c:f>
              <c:strCache>
                <c:ptCount val="1"/>
                <c:pt idx="0">
                  <c:v>(x-3)+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piecwiseLinear!$A$2:$A$12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piecwiseLinear!$B$2:$B$12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DB-4F17-9F60-25BEE48F0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914495"/>
        <c:axId val="991905759"/>
      </c:scatterChart>
      <c:valAx>
        <c:axId val="99191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905759"/>
        <c:crosses val="autoZero"/>
        <c:crossBetween val="midCat"/>
      </c:valAx>
      <c:valAx>
        <c:axId val="991905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91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piecwiseLinear!$M$7</c:f>
              <c:strCache>
                <c:ptCount val="1"/>
                <c:pt idx="0">
                  <c:v>yt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piecwiseLinear!$L$8:$L$21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piecwiseLinear!$M$8:$M$21</c:f>
              <c:numCache>
                <c:formatCode>General</c:formatCode>
                <c:ptCount val="1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26</c:v>
                </c:pt>
                <c:pt idx="11">
                  <c:v>30</c:v>
                </c:pt>
                <c:pt idx="12">
                  <c:v>34</c:v>
                </c:pt>
                <c:pt idx="13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2-4143-9BE2-6FF1085CD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605087"/>
        <c:axId val="1142609247"/>
      </c:scatterChart>
      <c:valAx>
        <c:axId val="114260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609247"/>
        <c:crosses val="autoZero"/>
        <c:crossBetween val="midCat"/>
      </c:valAx>
      <c:valAx>
        <c:axId val="11426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60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piecwiseLinear!$Y$7</c:f>
              <c:strCache>
                <c:ptCount val="1"/>
                <c:pt idx="0">
                  <c:v>yt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piecwiseLinear!$X$8:$X$21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piecwiseLinear!$Y$8:$Y$21</c:f>
              <c:numCache>
                <c:formatCode>General</c:formatCode>
                <c:ptCount val="1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28</c:v>
                </c:pt>
                <c:pt idx="10">
                  <c:v>25</c:v>
                </c:pt>
                <c:pt idx="11">
                  <c:v>22</c:v>
                </c:pt>
                <c:pt idx="12">
                  <c:v>19</c:v>
                </c:pt>
                <c:pt idx="13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0D-4639-8C99-FF170E898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73119"/>
        <c:axId val="1139074783"/>
      </c:scatterChart>
      <c:valAx>
        <c:axId val="113907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74783"/>
        <c:crosses val="autoZero"/>
        <c:crossBetween val="midCat"/>
      </c:valAx>
      <c:valAx>
        <c:axId val="113907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73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LearningCurve!$B$1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1.2047681539807524E-2"/>
                  <c:y val="-0.627797661655929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LearningCurve!$A$2:$A$23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LearningCurve!$B$2:$B$23</c:f>
              <c:numCache>
                <c:formatCode>0.00</c:formatCode>
                <c:ptCount val="22"/>
                <c:pt idx="0">
                  <c:v>125</c:v>
                </c:pt>
                <c:pt idx="1">
                  <c:v>110.87</c:v>
                </c:pt>
                <c:pt idx="2">
                  <c:v>105.35</c:v>
                </c:pt>
                <c:pt idx="3">
                  <c:v>103.34</c:v>
                </c:pt>
                <c:pt idx="4">
                  <c:v>98.98</c:v>
                </c:pt>
                <c:pt idx="5">
                  <c:v>99.9</c:v>
                </c:pt>
                <c:pt idx="6">
                  <c:v>91.49</c:v>
                </c:pt>
                <c:pt idx="7">
                  <c:v>93.1</c:v>
                </c:pt>
                <c:pt idx="8">
                  <c:v>92.23</c:v>
                </c:pt>
                <c:pt idx="9">
                  <c:v>86.19</c:v>
                </c:pt>
                <c:pt idx="10">
                  <c:v>82.09</c:v>
                </c:pt>
                <c:pt idx="11">
                  <c:v>82.32</c:v>
                </c:pt>
                <c:pt idx="12">
                  <c:v>87.67</c:v>
                </c:pt>
                <c:pt idx="13">
                  <c:v>81.72</c:v>
                </c:pt>
                <c:pt idx="14">
                  <c:v>83.72</c:v>
                </c:pt>
                <c:pt idx="15">
                  <c:v>81.53</c:v>
                </c:pt>
                <c:pt idx="16">
                  <c:v>80.459999999999994</c:v>
                </c:pt>
                <c:pt idx="17">
                  <c:v>76.53</c:v>
                </c:pt>
                <c:pt idx="18">
                  <c:v>82.06</c:v>
                </c:pt>
                <c:pt idx="19">
                  <c:v>82.81</c:v>
                </c:pt>
                <c:pt idx="20">
                  <c:v>76.52</c:v>
                </c:pt>
                <c:pt idx="21">
                  <c:v>78.45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63-467B-B84F-6CA9C7E38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599567"/>
        <c:axId val="1750594575"/>
      </c:scatterChart>
      <c:valAx>
        <c:axId val="175059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94575"/>
        <c:crosses val="autoZero"/>
        <c:crossBetween val="midCat"/>
      </c:valAx>
      <c:valAx>
        <c:axId val="1750594575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9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LearningCurve!$D$1</c:f>
              <c:strCache>
                <c:ptCount val="1"/>
                <c:pt idx="0">
                  <c:v>LN(Time)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6090332458442691E-2"/>
                  <c:y val="-0.70630395158938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LearningCurve!$C$2:$C$23</c:f>
              <c:numCache>
                <c:formatCode>General</c:formatCode>
                <c:ptCount val="22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  <c:pt idx="7">
                  <c:v>2.0794415416798357</c:v>
                </c:pt>
                <c:pt idx="8">
                  <c:v>2.1972245773362196</c:v>
                </c:pt>
                <c:pt idx="9">
                  <c:v>2.3025850929940459</c:v>
                </c:pt>
                <c:pt idx="10">
                  <c:v>2.3978952727983707</c:v>
                </c:pt>
                <c:pt idx="11">
                  <c:v>2.4849066497880004</c:v>
                </c:pt>
                <c:pt idx="12">
                  <c:v>2.5649493574615367</c:v>
                </c:pt>
                <c:pt idx="13">
                  <c:v>2.6390573296152584</c:v>
                </c:pt>
                <c:pt idx="14">
                  <c:v>2.7080502011022101</c:v>
                </c:pt>
                <c:pt idx="15">
                  <c:v>2.7725887222397811</c:v>
                </c:pt>
                <c:pt idx="16">
                  <c:v>2.8332133440562162</c:v>
                </c:pt>
                <c:pt idx="17">
                  <c:v>2.8903717578961645</c:v>
                </c:pt>
                <c:pt idx="18">
                  <c:v>2.9444389791664403</c:v>
                </c:pt>
                <c:pt idx="19">
                  <c:v>2.9957322735539909</c:v>
                </c:pt>
                <c:pt idx="20">
                  <c:v>3.044522437723423</c:v>
                </c:pt>
                <c:pt idx="21">
                  <c:v>3.0910424533583161</c:v>
                </c:pt>
              </c:numCache>
            </c:numRef>
          </c:xVal>
          <c:yVal>
            <c:numRef>
              <c:f>LearningCurve!$D$2:$D$23</c:f>
              <c:numCache>
                <c:formatCode>General</c:formatCode>
                <c:ptCount val="22"/>
                <c:pt idx="0">
                  <c:v>4.8283137373023015</c:v>
                </c:pt>
                <c:pt idx="1">
                  <c:v>4.7083583437842602</c:v>
                </c:pt>
                <c:pt idx="2">
                  <c:v>4.6572881402501976</c:v>
                </c:pt>
                <c:pt idx="3">
                  <c:v>4.6380245228590384</c:v>
                </c:pt>
                <c:pt idx="4">
                  <c:v>4.5949178095237402</c:v>
                </c:pt>
                <c:pt idx="5">
                  <c:v>4.604169685654508</c:v>
                </c:pt>
                <c:pt idx="6">
                  <c:v>4.5162296766914443</c:v>
                </c:pt>
                <c:pt idx="7">
                  <c:v>4.5336741842830213</c:v>
                </c:pt>
                <c:pt idx="8">
                  <c:v>4.5242854572476272</c:v>
                </c:pt>
                <c:pt idx="9">
                  <c:v>4.4565541616593078</c:v>
                </c:pt>
                <c:pt idx="10">
                  <c:v>4.4078162063601747</c:v>
                </c:pt>
                <c:pt idx="11">
                  <c:v>4.4106140915257939</c:v>
                </c:pt>
                <c:pt idx="12">
                  <c:v>4.4735797656004941</c:v>
                </c:pt>
                <c:pt idx="13">
                  <c:v>4.403298769949421</c:v>
                </c:pt>
                <c:pt idx="14">
                  <c:v>4.4274778975777993</c:v>
                </c:pt>
                <c:pt idx="15">
                  <c:v>4.4009710506748192</c:v>
                </c:pt>
                <c:pt idx="16">
                  <c:v>4.3877601665216419</c:v>
                </c:pt>
                <c:pt idx="17">
                  <c:v>4.3376828208218301</c:v>
                </c:pt>
                <c:pt idx="18">
                  <c:v>4.4074506870140402</c:v>
                </c:pt>
                <c:pt idx="19">
                  <c:v>4.4165488270456086</c:v>
                </c:pt>
                <c:pt idx="20">
                  <c:v>4.3375521445720517</c:v>
                </c:pt>
                <c:pt idx="21">
                  <c:v>4.3624614791790419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35-49C1-91F5-04C16F550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595471"/>
        <c:axId val="1310592559"/>
      </c:scatterChart>
      <c:valAx>
        <c:axId val="131059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ln(Batch)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92559"/>
        <c:crosses val="autoZero"/>
        <c:crossBetween val="midCat"/>
      </c:valAx>
      <c:valAx>
        <c:axId val="131059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ln(Time)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Gompertz!$B$5</c:f>
              <c:strCache>
                <c:ptCount val="1"/>
                <c:pt idx="0">
                  <c:v>Cumulative Adoption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Gompertz!$A$6:$A$18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Gompertz!$B$6:$B$18</c:f>
              <c:numCache>
                <c:formatCode>General</c:formatCode>
                <c:ptCount val="13"/>
                <c:pt idx="0">
                  <c:v>15</c:v>
                </c:pt>
                <c:pt idx="1">
                  <c:v>23</c:v>
                </c:pt>
                <c:pt idx="2">
                  <c:v>31</c:v>
                </c:pt>
                <c:pt idx="3">
                  <c:v>38</c:v>
                </c:pt>
                <c:pt idx="4">
                  <c:v>44</c:v>
                </c:pt>
                <c:pt idx="5">
                  <c:v>48</c:v>
                </c:pt>
                <c:pt idx="6">
                  <c:v>52</c:v>
                </c:pt>
                <c:pt idx="7">
                  <c:v>54</c:v>
                </c:pt>
                <c:pt idx="8">
                  <c:v>56</c:v>
                </c:pt>
                <c:pt idx="9">
                  <c:v>57</c:v>
                </c:pt>
                <c:pt idx="10">
                  <c:v>58</c:v>
                </c:pt>
                <c:pt idx="11">
                  <c:v>59</c:v>
                </c:pt>
                <c:pt idx="12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7E-4418-88AE-79E193ADA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597487"/>
        <c:axId val="1750593327"/>
      </c:scatterChart>
      <c:valAx>
        <c:axId val="175059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93327"/>
        <c:crosses val="autoZero"/>
        <c:crossBetween val="midCat"/>
      </c:valAx>
      <c:valAx>
        <c:axId val="175059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9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570230</xdr:colOff>
      <xdr:row>1</xdr:row>
      <xdr:rowOff>47625</xdr:rowOff>
    </xdr:from>
    <xdr:to>
      <xdr:col>22</xdr:col>
      <xdr:colOff>35560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0A0932-B333-4D06-9259-4AAC04CB7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2</xdr:row>
      <xdr:rowOff>21907</xdr:rowOff>
    </xdr:from>
    <xdr:to>
      <xdr:col>14</xdr:col>
      <xdr:colOff>291465</xdr:colOff>
      <xdr:row>17</xdr:row>
      <xdr:rowOff>48577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141397-73D8-4A5A-B429-C39577EE3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57150</xdr:rowOff>
    </xdr:from>
    <xdr:to>
      <xdr:col>8</xdr:col>
      <xdr:colOff>400050</xdr:colOff>
      <xdr:row>12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352425</xdr:colOff>
      <xdr:row>6</xdr:row>
      <xdr:rowOff>95250</xdr:rowOff>
    </xdr:from>
    <xdr:to>
      <xdr:col>21</xdr:col>
      <xdr:colOff>47625</xdr:colOff>
      <xdr:row>20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219075</xdr:colOff>
      <xdr:row>6</xdr:row>
      <xdr:rowOff>9525</xdr:rowOff>
    </xdr:from>
    <xdr:to>
      <xdr:col>32</xdr:col>
      <xdr:colOff>438150</xdr:colOff>
      <xdr:row>20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104776</xdr:rowOff>
    </xdr:from>
    <xdr:to>
      <xdr:col>10</xdr:col>
      <xdr:colOff>361950</xdr:colOff>
      <xdr:row>12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109538</xdr:colOff>
      <xdr:row>12</xdr:row>
      <xdr:rowOff>95251</xdr:rowOff>
    </xdr:from>
    <xdr:to>
      <xdr:col>10</xdr:col>
      <xdr:colOff>523876</xdr:colOff>
      <xdr:row>22</xdr:row>
      <xdr:rowOff>171451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5</xdr:row>
      <xdr:rowOff>114300</xdr:rowOff>
    </xdr:from>
    <xdr:to>
      <xdr:col>11</xdr:col>
      <xdr:colOff>504825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4-new%20products%20nonlinear%20trend%20cur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optimize"/>
    </sheetNames>
    <sheetDataSet>
      <sheetData sheetId="0"/>
      <sheetData sheetId="1">
        <row r="5">
          <cell r="B5" t="str">
            <v>Cumulative Adoption</v>
          </cell>
        </row>
        <row r="6">
          <cell r="A6">
            <v>0</v>
          </cell>
          <cell r="B6">
            <v>15</v>
          </cell>
        </row>
        <row r="7">
          <cell r="A7">
            <v>5</v>
          </cell>
          <cell r="B7">
            <v>23</v>
          </cell>
        </row>
        <row r="8">
          <cell r="A8">
            <v>10</v>
          </cell>
          <cell r="B8">
            <v>31</v>
          </cell>
        </row>
        <row r="9">
          <cell r="A9">
            <v>15</v>
          </cell>
          <cell r="B9">
            <v>38</v>
          </cell>
        </row>
        <row r="10">
          <cell r="A10">
            <v>20</v>
          </cell>
          <cell r="B10">
            <v>44</v>
          </cell>
        </row>
        <row r="11">
          <cell r="A11">
            <v>25</v>
          </cell>
          <cell r="B11">
            <v>48</v>
          </cell>
        </row>
        <row r="12">
          <cell r="A12">
            <v>30</v>
          </cell>
          <cell r="B12">
            <v>52</v>
          </cell>
        </row>
        <row r="13">
          <cell r="A13">
            <v>35</v>
          </cell>
          <cell r="B13">
            <v>54</v>
          </cell>
        </row>
        <row r="14">
          <cell r="A14">
            <v>40</v>
          </cell>
          <cell r="B14">
            <v>56</v>
          </cell>
        </row>
        <row r="15">
          <cell r="A15">
            <v>45</v>
          </cell>
          <cell r="B15">
            <v>57</v>
          </cell>
        </row>
        <row r="16">
          <cell r="A16">
            <v>50</v>
          </cell>
          <cell r="B16">
            <v>58</v>
          </cell>
        </row>
        <row r="17">
          <cell r="A17">
            <v>55</v>
          </cell>
          <cell r="B17">
            <v>59</v>
          </cell>
        </row>
        <row r="18">
          <cell r="A18">
            <v>60</v>
          </cell>
          <cell r="B18">
            <v>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W8" sqref="W8"/>
    </sheetView>
  </sheetViews>
  <sheetFormatPr defaultRowHeight="15" x14ac:dyDescent="0.25"/>
  <sheetData>
    <row r="1" spans="1:5" x14ac:dyDescent="0.25">
      <c r="A1" s="10" t="s">
        <v>239</v>
      </c>
      <c r="B1" s="10" t="s">
        <v>240</v>
      </c>
      <c r="C1" s="10" t="s">
        <v>1</v>
      </c>
      <c r="D1" s="10" t="s">
        <v>62</v>
      </c>
      <c r="E1" s="10" t="s">
        <v>241</v>
      </c>
    </row>
    <row r="2" spans="1:5" x14ac:dyDescent="0.25">
      <c r="A2">
        <v>1</v>
      </c>
      <c r="B2">
        <v>1</v>
      </c>
      <c r="C2">
        <v>2693</v>
      </c>
      <c r="D2">
        <v>7630</v>
      </c>
      <c r="E2">
        <v>5131</v>
      </c>
    </row>
    <row r="3" spans="1:5" x14ac:dyDescent="0.25">
      <c r="A3">
        <v>1</v>
      </c>
      <c r="B3">
        <v>2</v>
      </c>
      <c r="C3">
        <v>3179</v>
      </c>
      <c r="D3">
        <v>7783</v>
      </c>
      <c r="E3">
        <v>5218</v>
      </c>
    </row>
    <row r="4" spans="1:5" x14ac:dyDescent="0.25">
      <c r="A4">
        <v>1</v>
      </c>
      <c r="B4">
        <v>3</v>
      </c>
      <c r="C4">
        <v>2989</v>
      </c>
      <c r="D4">
        <v>7859</v>
      </c>
      <c r="E4">
        <v>5264</v>
      </c>
    </row>
    <row r="5" spans="1:5" x14ac:dyDescent="0.25">
      <c r="A5">
        <v>1</v>
      </c>
      <c r="B5">
        <v>4</v>
      </c>
      <c r="C5">
        <v>2917</v>
      </c>
      <c r="D5">
        <v>7981</v>
      </c>
      <c r="E5">
        <v>5338</v>
      </c>
    </row>
    <row r="6" spans="1:5" x14ac:dyDescent="0.25">
      <c r="A6">
        <v>2</v>
      </c>
      <c r="B6">
        <v>1</v>
      </c>
      <c r="C6">
        <v>3054</v>
      </c>
      <c r="D6">
        <v>8124</v>
      </c>
      <c r="E6">
        <v>5430</v>
      </c>
    </row>
    <row r="7" spans="1:5" x14ac:dyDescent="0.25">
      <c r="A7">
        <v>2</v>
      </c>
      <c r="B7">
        <v>2</v>
      </c>
      <c r="C7">
        <v>3603</v>
      </c>
      <c r="D7">
        <v>8280</v>
      </c>
      <c r="E7">
        <v>5471</v>
      </c>
    </row>
    <row r="8" spans="1:5" x14ac:dyDescent="0.25">
      <c r="A8">
        <v>2</v>
      </c>
      <c r="B8">
        <v>3</v>
      </c>
      <c r="C8">
        <v>3403</v>
      </c>
      <c r="D8">
        <v>8391</v>
      </c>
      <c r="E8">
        <v>5576</v>
      </c>
    </row>
    <row r="9" spans="1:5" x14ac:dyDescent="0.25">
      <c r="A9">
        <v>2</v>
      </c>
      <c r="B9">
        <v>4</v>
      </c>
      <c r="C9">
        <v>3303</v>
      </c>
      <c r="D9">
        <v>8479</v>
      </c>
      <c r="E9">
        <v>5641</v>
      </c>
    </row>
    <row r="10" spans="1:5" x14ac:dyDescent="0.25">
      <c r="A10">
        <v>3</v>
      </c>
      <c r="B10">
        <v>1</v>
      </c>
      <c r="C10">
        <v>3485</v>
      </c>
      <c r="D10">
        <v>8635</v>
      </c>
      <c r="E10">
        <v>5713</v>
      </c>
    </row>
    <row r="11" spans="1:5" x14ac:dyDescent="0.25">
      <c r="A11">
        <v>3</v>
      </c>
      <c r="B11">
        <v>2</v>
      </c>
      <c r="C11">
        <v>4093</v>
      </c>
      <c r="D11">
        <v>8722</v>
      </c>
      <c r="E11">
        <v>5811</v>
      </c>
    </row>
    <row r="12" spans="1:5" x14ac:dyDescent="0.25">
      <c r="A12">
        <v>3</v>
      </c>
      <c r="B12">
        <v>3</v>
      </c>
      <c r="C12">
        <v>3887</v>
      </c>
      <c r="D12">
        <v>8829</v>
      </c>
      <c r="E12">
        <v>5893</v>
      </c>
    </row>
    <row r="13" spans="1:5" x14ac:dyDescent="0.25">
      <c r="A13">
        <v>3</v>
      </c>
      <c r="B13">
        <v>4</v>
      </c>
      <c r="C13">
        <v>3840</v>
      </c>
      <c r="D13">
        <v>8972</v>
      </c>
      <c r="E13">
        <v>5986</v>
      </c>
    </row>
    <row r="14" spans="1:5" x14ac:dyDescent="0.25">
      <c r="A14">
        <v>4</v>
      </c>
      <c r="B14">
        <v>1</v>
      </c>
      <c r="C14">
        <v>4016</v>
      </c>
      <c r="D14">
        <v>9104</v>
      </c>
      <c r="E14">
        <v>6095</v>
      </c>
    </row>
    <row r="15" spans="1:5" x14ac:dyDescent="0.25">
      <c r="A15">
        <v>4</v>
      </c>
      <c r="B15">
        <v>2</v>
      </c>
      <c r="C15">
        <v>4691</v>
      </c>
      <c r="D15">
        <v>9191</v>
      </c>
      <c r="E15">
        <v>6213</v>
      </c>
    </row>
    <row r="16" spans="1:5" x14ac:dyDescent="0.25">
      <c r="A16">
        <v>4</v>
      </c>
      <c r="B16">
        <v>3</v>
      </c>
      <c r="C16">
        <v>4571</v>
      </c>
      <c r="D16">
        <v>9341</v>
      </c>
      <c r="E16">
        <v>6320</v>
      </c>
    </row>
    <row r="17" spans="1:5" x14ac:dyDescent="0.25">
      <c r="A17">
        <v>4</v>
      </c>
      <c r="B17">
        <v>4</v>
      </c>
      <c r="C17">
        <v>4560</v>
      </c>
      <c r="D17">
        <v>9560</v>
      </c>
      <c r="E17">
        <v>6446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30" sqref="F30"/>
    </sheetView>
  </sheetViews>
  <sheetFormatPr defaultRowHeight="15" x14ac:dyDescent="0.25"/>
  <sheetData>
    <row r="1" spans="1:3" x14ac:dyDescent="0.25">
      <c r="A1" t="s">
        <v>243</v>
      </c>
      <c r="B1" t="s">
        <v>244</v>
      </c>
      <c r="C1" t="s">
        <v>245</v>
      </c>
    </row>
    <row r="2" spans="1:3" x14ac:dyDescent="0.25">
      <c r="A2">
        <v>100.57</v>
      </c>
      <c r="B2" t="s">
        <v>246</v>
      </c>
      <c r="C2">
        <v>874.53</v>
      </c>
    </row>
    <row r="3" spans="1:3" x14ac:dyDescent="0.25">
      <c r="A3">
        <v>106.8</v>
      </c>
      <c r="B3" t="s">
        <v>247</v>
      </c>
      <c r="C3">
        <v>928.1</v>
      </c>
    </row>
    <row r="4" spans="1:3" x14ac:dyDescent="0.25">
      <c r="A4">
        <v>109.26</v>
      </c>
      <c r="B4" t="s">
        <v>247</v>
      </c>
      <c r="C4">
        <v>937</v>
      </c>
    </row>
    <row r="5" spans="1:3" x14ac:dyDescent="0.25">
      <c r="A5">
        <v>121.78</v>
      </c>
      <c r="B5" t="s">
        <v>246</v>
      </c>
      <c r="C5">
        <v>928.9</v>
      </c>
    </row>
    <row r="6" spans="1:3" x14ac:dyDescent="0.25">
      <c r="A6">
        <v>124.46</v>
      </c>
      <c r="B6" t="s">
        <v>248</v>
      </c>
      <c r="C6">
        <v>942.93</v>
      </c>
    </row>
    <row r="7" spans="1:3" x14ac:dyDescent="0.25">
      <c r="A7">
        <v>126.34</v>
      </c>
      <c r="B7" t="s">
        <v>248</v>
      </c>
      <c r="C7">
        <v>953.43</v>
      </c>
    </row>
    <row r="8" spans="1:3" x14ac:dyDescent="0.25">
      <c r="A8">
        <v>134.4</v>
      </c>
      <c r="B8" t="s">
        <v>247</v>
      </c>
      <c r="C8">
        <v>976.74</v>
      </c>
    </row>
    <row r="9" spans="1:3" x14ac:dyDescent="0.25">
      <c r="A9">
        <v>149.1</v>
      </c>
      <c r="B9" t="s">
        <v>247</v>
      </c>
      <c r="C9">
        <v>989.96</v>
      </c>
    </row>
    <row r="10" spans="1:3" x14ac:dyDescent="0.25">
      <c r="A10">
        <v>168.05</v>
      </c>
      <c r="B10" t="s">
        <v>247</v>
      </c>
      <c r="C10">
        <v>1005.03</v>
      </c>
    </row>
    <row r="11" spans="1:3" x14ac:dyDescent="0.25">
      <c r="A11">
        <v>169.07</v>
      </c>
      <c r="B11" t="s">
        <v>248</v>
      </c>
      <c r="C11">
        <v>977.67</v>
      </c>
    </row>
    <row r="12" spans="1:3" x14ac:dyDescent="0.25">
      <c r="A12">
        <v>187.07</v>
      </c>
      <c r="B12" t="s">
        <v>247</v>
      </c>
      <c r="C12">
        <v>1001.51</v>
      </c>
    </row>
    <row r="13" spans="1:3" x14ac:dyDescent="0.25">
      <c r="A13">
        <v>193.83</v>
      </c>
      <c r="B13" t="s">
        <v>248</v>
      </c>
      <c r="C13">
        <v>984.76</v>
      </c>
    </row>
    <row r="14" spans="1:3" x14ac:dyDescent="0.25">
      <c r="A14">
        <v>200.32</v>
      </c>
      <c r="B14" t="s">
        <v>248</v>
      </c>
      <c r="C14">
        <v>989.74</v>
      </c>
    </row>
    <row r="15" spans="1:3" x14ac:dyDescent="0.25">
      <c r="A15">
        <v>211.23</v>
      </c>
      <c r="B15" t="s">
        <v>247</v>
      </c>
      <c r="C15">
        <v>1012.13</v>
      </c>
    </row>
    <row r="16" spans="1:3" x14ac:dyDescent="0.25">
      <c r="A16">
        <v>228.06</v>
      </c>
      <c r="B16" t="s">
        <v>248</v>
      </c>
      <c r="C16">
        <v>992.36</v>
      </c>
    </row>
    <row r="17" spans="1:3" x14ac:dyDescent="0.25">
      <c r="A17">
        <v>233.41</v>
      </c>
      <c r="B17" t="s">
        <v>247</v>
      </c>
      <c r="C17">
        <v>1020.61</v>
      </c>
    </row>
    <row r="18" spans="1:3" x14ac:dyDescent="0.25">
      <c r="A18">
        <v>248.35</v>
      </c>
      <c r="B18" t="s">
        <v>247</v>
      </c>
      <c r="C18">
        <v>1015.54</v>
      </c>
    </row>
    <row r="19" spans="1:3" x14ac:dyDescent="0.25">
      <c r="A19">
        <v>248.79</v>
      </c>
      <c r="B19" t="s">
        <v>247</v>
      </c>
      <c r="C19">
        <v>1018.03</v>
      </c>
    </row>
    <row r="20" spans="1:3" x14ac:dyDescent="0.25">
      <c r="A20">
        <v>254.75</v>
      </c>
      <c r="B20" t="s">
        <v>248</v>
      </c>
      <c r="C20">
        <v>994.38</v>
      </c>
    </row>
    <row r="21" spans="1:3" x14ac:dyDescent="0.25">
      <c r="A21">
        <v>272.89999999999998</v>
      </c>
      <c r="B21" t="s">
        <v>246</v>
      </c>
      <c r="C21">
        <v>995.45</v>
      </c>
    </row>
    <row r="22" spans="1:3" x14ac:dyDescent="0.25">
      <c r="A22">
        <v>289.95</v>
      </c>
      <c r="B22" t="s">
        <v>247</v>
      </c>
      <c r="C22">
        <v>1024.9100000000001</v>
      </c>
    </row>
    <row r="23" spans="1:3" x14ac:dyDescent="0.25">
      <c r="A23">
        <v>303.95</v>
      </c>
      <c r="B23" t="s">
        <v>246</v>
      </c>
      <c r="C23">
        <v>995.76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0"/>
  <sheetViews>
    <sheetView workbookViewId="0">
      <selection activeCell="O66" sqref="O66"/>
    </sheetView>
  </sheetViews>
  <sheetFormatPr defaultColWidth="9.28515625" defaultRowHeight="15" x14ac:dyDescent="0.25"/>
  <cols>
    <col min="1" max="2" width="9.28515625" style="4"/>
    <col min="3" max="16384" width="9.28515625" style="2"/>
  </cols>
  <sheetData>
    <row r="1" spans="1:3" x14ac:dyDescent="0.25">
      <c r="A1" s="4" t="s">
        <v>0</v>
      </c>
      <c r="B1" s="4" t="s">
        <v>242</v>
      </c>
      <c r="C1" s="1" t="s">
        <v>1</v>
      </c>
    </row>
    <row r="2" spans="1:3" x14ac:dyDescent="0.25">
      <c r="A2" s="4" t="s">
        <v>2</v>
      </c>
      <c r="B2" s="4">
        <v>1</v>
      </c>
      <c r="C2" s="3">
        <v>61.14</v>
      </c>
    </row>
    <row r="3" spans="1:3" x14ac:dyDescent="0.25">
      <c r="A3" s="4" t="s">
        <v>3</v>
      </c>
      <c r="B3" s="4">
        <v>2</v>
      </c>
      <c r="C3" s="3">
        <v>64.069999999999993</v>
      </c>
    </row>
    <row r="4" spans="1:3" x14ac:dyDescent="0.25">
      <c r="A4" s="4" t="s">
        <v>4</v>
      </c>
      <c r="B4" s="4">
        <v>3</v>
      </c>
      <c r="C4" s="3">
        <v>66.180000000000007</v>
      </c>
    </row>
    <row r="5" spans="1:3" x14ac:dyDescent="0.25">
      <c r="A5" s="4" t="s">
        <v>5</v>
      </c>
      <c r="B5" s="4">
        <v>4</v>
      </c>
      <c r="C5" s="3">
        <v>72.760000000000005</v>
      </c>
    </row>
    <row r="6" spans="1:3" x14ac:dyDescent="0.25">
      <c r="A6" s="4" t="s">
        <v>6</v>
      </c>
      <c r="B6" s="4">
        <v>5</v>
      </c>
      <c r="C6" s="3">
        <v>84.7</v>
      </c>
    </row>
    <row r="7" spans="1:3" x14ac:dyDescent="0.25">
      <c r="A7" s="4" t="s">
        <v>7</v>
      </c>
      <c r="B7" s="4">
        <v>6</v>
      </c>
      <c r="C7" s="3">
        <v>90.05</v>
      </c>
    </row>
    <row r="8" spans="1:3" x14ac:dyDescent="0.25">
      <c r="A8" s="4" t="s">
        <v>8</v>
      </c>
      <c r="B8" s="4">
        <v>7</v>
      </c>
      <c r="C8" s="3">
        <v>106.06</v>
      </c>
    </row>
    <row r="9" spans="1:3" x14ac:dyDescent="0.25">
      <c r="A9" s="4" t="s">
        <v>9</v>
      </c>
      <c r="B9" s="4">
        <v>8</v>
      </c>
      <c r="C9" s="3">
        <v>118.21</v>
      </c>
    </row>
    <row r="10" spans="1:3" x14ac:dyDescent="0.25">
      <c r="A10" s="4" t="s">
        <v>10</v>
      </c>
      <c r="B10" s="4">
        <v>9</v>
      </c>
      <c r="C10" s="3">
        <v>134.38</v>
      </c>
    </row>
    <row r="11" spans="1:3" x14ac:dyDescent="0.25">
      <c r="A11" s="4" t="s">
        <v>11</v>
      </c>
      <c r="B11" s="4">
        <v>10</v>
      </c>
      <c r="C11" s="3">
        <v>154.66999999999999</v>
      </c>
    </row>
    <row r="12" spans="1:3" x14ac:dyDescent="0.25">
      <c r="A12" s="4" t="s">
        <v>12</v>
      </c>
      <c r="B12" s="4">
        <v>11</v>
      </c>
      <c r="C12" s="3">
        <v>157.41</v>
      </c>
    </row>
    <row r="13" spans="1:3" x14ac:dyDescent="0.25">
      <c r="A13" s="4" t="s">
        <v>13</v>
      </c>
      <c r="B13" s="4">
        <v>12</v>
      </c>
      <c r="C13" s="3">
        <v>147.16</v>
      </c>
    </row>
    <row r="14" spans="1:3" x14ac:dyDescent="0.25">
      <c r="A14" s="4" t="s">
        <v>14</v>
      </c>
      <c r="B14" s="4">
        <v>13</v>
      </c>
      <c r="C14" s="3">
        <v>156.43</v>
      </c>
    </row>
    <row r="15" spans="1:3" x14ac:dyDescent="0.25">
      <c r="A15" s="4" t="s">
        <v>15</v>
      </c>
      <c r="B15" s="4">
        <v>14</v>
      </c>
      <c r="C15" s="3">
        <v>154.32</v>
      </c>
    </row>
    <row r="16" spans="1:3" x14ac:dyDescent="0.25">
      <c r="A16" s="4" t="s">
        <v>16</v>
      </c>
      <c r="B16" s="4">
        <v>15</v>
      </c>
      <c r="C16" s="3">
        <v>169.04</v>
      </c>
    </row>
    <row r="17" spans="1:3" x14ac:dyDescent="0.25">
      <c r="A17" s="4" t="s">
        <v>17</v>
      </c>
      <c r="B17" s="4">
        <v>16</v>
      </c>
      <c r="C17" s="3">
        <v>192.86</v>
      </c>
    </row>
    <row r="18" spans="1:3" x14ac:dyDescent="0.25">
      <c r="A18" s="4" t="s">
        <v>18</v>
      </c>
      <c r="B18" s="4">
        <v>17</v>
      </c>
      <c r="C18" s="3">
        <v>185.08</v>
      </c>
    </row>
    <row r="19" spans="1:3" x14ac:dyDescent="0.25">
      <c r="A19" s="4" t="s">
        <v>19</v>
      </c>
      <c r="B19" s="4">
        <v>18</v>
      </c>
      <c r="C19" s="3">
        <v>201.42</v>
      </c>
    </row>
    <row r="20" spans="1:3" x14ac:dyDescent="0.25">
      <c r="A20" s="4" t="s">
        <v>20</v>
      </c>
      <c r="B20" s="4">
        <v>19</v>
      </c>
      <c r="C20" s="3">
        <v>221.54</v>
      </c>
    </row>
    <row r="21" spans="1:3" x14ac:dyDescent="0.25">
      <c r="A21" s="4" t="s">
        <v>21</v>
      </c>
      <c r="B21" s="4">
        <v>20</v>
      </c>
      <c r="C21" s="3">
        <v>216.38</v>
      </c>
    </row>
    <row r="22" spans="1:3" x14ac:dyDescent="0.25">
      <c r="A22" s="4" t="s">
        <v>22</v>
      </c>
      <c r="B22" s="4">
        <v>21</v>
      </c>
      <c r="C22" s="3">
        <v>243.48</v>
      </c>
    </row>
    <row r="23" spans="1:3" x14ac:dyDescent="0.25">
      <c r="A23" s="4" t="s">
        <v>23</v>
      </c>
      <c r="B23" s="4">
        <v>22</v>
      </c>
      <c r="C23" s="3">
        <v>252.39</v>
      </c>
    </row>
    <row r="24" spans="1:3" x14ac:dyDescent="0.25">
      <c r="A24" s="4" t="s">
        <v>24</v>
      </c>
      <c r="B24" s="4">
        <v>23</v>
      </c>
      <c r="C24" s="3">
        <v>239.93</v>
      </c>
    </row>
    <row r="25" spans="1:3" x14ac:dyDescent="0.25">
      <c r="A25" s="4" t="s">
        <v>25</v>
      </c>
      <c r="B25" s="4">
        <v>24</v>
      </c>
      <c r="C25" s="3">
        <v>256.16000000000003</v>
      </c>
    </row>
    <row r="26" spans="1:3" x14ac:dyDescent="0.25">
      <c r="A26" s="4" t="s">
        <v>26</v>
      </c>
      <c r="B26" s="4">
        <v>25</v>
      </c>
      <c r="C26" s="3">
        <v>249.74</v>
      </c>
    </row>
    <row r="27" spans="1:3" x14ac:dyDescent="0.25">
      <c r="A27" s="4" t="s">
        <v>27</v>
      </c>
      <c r="B27" s="4">
        <v>26</v>
      </c>
      <c r="C27" s="3">
        <v>278.02</v>
      </c>
    </row>
    <row r="28" spans="1:3" x14ac:dyDescent="0.25">
      <c r="A28" s="4" t="s">
        <v>28</v>
      </c>
      <c r="B28" s="4">
        <v>27</v>
      </c>
      <c r="C28" s="3">
        <v>300.32</v>
      </c>
    </row>
    <row r="29" spans="1:3" x14ac:dyDescent="0.25">
      <c r="A29" s="4" t="s">
        <v>29</v>
      </c>
      <c r="B29" s="4">
        <v>28</v>
      </c>
      <c r="C29" s="3">
        <v>403.81</v>
      </c>
    </row>
    <row r="30" spans="1:3" x14ac:dyDescent="0.25">
      <c r="A30" s="4" t="s">
        <v>30</v>
      </c>
      <c r="B30" s="4">
        <v>29</v>
      </c>
      <c r="C30" s="3">
        <v>430.9</v>
      </c>
    </row>
    <row r="31" spans="1:3" x14ac:dyDescent="0.25">
      <c r="A31" s="4" t="s">
        <v>31</v>
      </c>
      <c r="B31" s="4">
        <v>30</v>
      </c>
      <c r="C31" s="3">
        <v>428.63</v>
      </c>
    </row>
    <row r="32" spans="1:3" x14ac:dyDescent="0.25">
      <c r="A32" s="4" t="s">
        <v>32</v>
      </c>
      <c r="B32" s="4">
        <v>31</v>
      </c>
      <c r="C32" s="3">
        <v>485.29</v>
      </c>
    </row>
    <row r="33" spans="1:3" x14ac:dyDescent="0.25">
      <c r="A33" s="4" t="s">
        <v>33</v>
      </c>
      <c r="B33" s="4">
        <v>32</v>
      </c>
      <c r="C33" s="3">
        <v>513.91999999999996</v>
      </c>
    </row>
    <row r="34" spans="1:3" x14ac:dyDescent="0.25">
      <c r="A34" s="4" t="s">
        <v>34</v>
      </c>
      <c r="B34" s="4">
        <v>33</v>
      </c>
      <c r="C34" s="3">
        <v>544.99</v>
      </c>
    </row>
    <row r="35" spans="1:3" x14ac:dyDescent="0.25">
      <c r="A35" s="4" t="s">
        <v>35</v>
      </c>
      <c r="B35" s="4">
        <v>34</v>
      </c>
      <c r="C35" s="3">
        <v>570.80999999999995</v>
      </c>
    </row>
    <row r="36" spans="1:3" x14ac:dyDescent="0.25">
      <c r="A36" s="4" t="s">
        <v>36</v>
      </c>
      <c r="B36" s="4">
        <v>35</v>
      </c>
      <c r="C36" s="3">
        <v>584.30999999999995</v>
      </c>
    </row>
    <row r="37" spans="1:3" x14ac:dyDescent="0.25">
      <c r="A37" s="4" t="s">
        <v>37</v>
      </c>
      <c r="B37" s="4">
        <v>36</v>
      </c>
      <c r="C37" s="3">
        <v>700.19</v>
      </c>
    </row>
    <row r="38" spans="1:3" x14ac:dyDescent="0.25">
      <c r="A38" s="4" t="s">
        <v>38</v>
      </c>
      <c r="B38" s="4">
        <v>37</v>
      </c>
      <c r="C38" s="3">
        <v>723.98</v>
      </c>
    </row>
    <row r="39" spans="1:3" x14ac:dyDescent="0.25">
      <c r="A39" s="4" t="s">
        <v>39</v>
      </c>
      <c r="B39" s="4">
        <v>38</v>
      </c>
      <c r="C39" s="3">
        <v>821.9</v>
      </c>
    </row>
    <row r="40" spans="1:3" x14ac:dyDescent="0.25">
      <c r="A40" s="4" t="s">
        <v>40</v>
      </c>
      <c r="B40" s="4">
        <v>39</v>
      </c>
      <c r="C40" s="3">
        <v>889.26</v>
      </c>
    </row>
    <row r="41" spans="1:3" x14ac:dyDescent="0.25">
      <c r="A41" s="4" t="s">
        <v>41</v>
      </c>
      <c r="B41" s="4">
        <v>40</v>
      </c>
      <c r="C41" s="3">
        <v>935.33</v>
      </c>
    </row>
    <row r="42" spans="1:3" x14ac:dyDescent="0.25">
      <c r="A42" s="4" t="s">
        <v>42</v>
      </c>
      <c r="B42" s="4">
        <v>41</v>
      </c>
      <c r="C42" s="3">
        <v>983.21</v>
      </c>
    </row>
    <row r="43" spans="1:3" x14ac:dyDescent="0.25">
      <c r="A43" s="4" t="s">
        <v>43</v>
      </c>
      <c r="B43" s="4">
        <v>42</v>
      </c>
      <c r="C43" s="3">
        <v>987.81</v>
      </c>
    </row>
    <row r="44" spans="1:3" x14ac:dyDescent="0.25">
      <c r="A44" s="4" t="s">
        <v>44</v>
      </c>
      <c r="B44" s="4">
        <v>43</v>
      </c>
      <c r="C44" s="3">
        <v>1074.58</v>
      </c>
    </row>
    <row r="45" spans="1:3" x14ac:dyDescent="0.25">
      <c r="A45" s="4" t="s">
        <v>45</v>
      </c>
      <c r="B45" s="4">
        <v>44</v>
      </c>
      <c r="C45" s="3">
        <v>1324.97</v>
      </c>
    </row>
    <row r="46" spans="1:3" x14ac:dyDescent="0.25">
      <c r="A46" s="4" t="s">
        <v>46</v>
      </c>
      <c r="B46" s="4">
        <v>45</v>
      </c>
      <c r="C46" s="3">
        <v>1382.97</v>
      </c>
    </row>
    <row r="47" spans="1:3" x14ac:dyDescent="0.25">
      <c r="A47" s="4" t="s">
        <v>47</v>
      </c>
      <c r="B47" s="4">
        <v>46</v>
      </c>
      <c r="C47" s="3">
        <v>1233.7</v>
      </c>
    </row>
    <row r="48" spans="1:3" x14ac:dyDescent="0.25">
      <c r="A48" s="4" t="s">
        <v>48</v>
      </c>
      <c r="B48" s="4">
        <v>47</v>
      </c>
      <c r="C48" s="3">
        <v>1232.27</v>
      </c>
    </row>
    <row r="49" spans="1:3" x14ac:dyDescent="0.25">
      <c r="A49" s="4" t="s">
        <v>49</v>
      </c>
      <c r="B49" s="4">
        <v>48</v>
      </c>
      <c r="C49" s="3">
        <v>1429.06</v>
      </c>
    </row>
    <row r="50" spans="1:3" x14ac:dyDescent="0.25">
      <c r="A50" s="4" t="s">
        <v>50</v>
      </c>
      <c r="B50" s="4">
        <v>49</v>
      </c>
      <c r="C50" s="3">
        <v>1279.48</v>
      </c>
    </row>
    <row r="51" spans="1:3" x14ac:dyDescent="0.25">
      <c r="A51" s="4" t="s">
        <v>51</v>
      </c>
      <c r="B51" s="4">
        <v>50</v>
      </c>
      <c r="C51" s="3">
        <v>1270.27</v>
      </c>
    </row>
    <row r="52" spans="1:3" x14ac:dyDescent="0.25">
      <c r="A52" s="4" t="s">
        <v>52</v>
      </c>
      <c r="B52" s="4">
        <v>51</v>
      </c>
      <c r="C52" s="3">
        <v>1440.57</v>
      </c>
    </row>
    <row r="53" spans="1:3" x14ac:dyDescent="0.25">
      <c r="A53" s="4" t="s">
        <v>53</v>
      </c>
      <c r="B53" s="4">
        <v>52</v>
      </c>
      <c r="C53" s="3">
        <v>1544.5</v>
      </c>
    </row>
    <row r="54" spans="1:3" x14ac:dyDescent="0.25">
      <c r="A54" s="4" t="s">
        <v>54</v>
      </c>
      <c r="B54" s="4">
        <v>53</v>
      </c>
      <c r="C54" s="3">
        <v>1466.92</v>
      </c>
    </row>
    <row r="55" spans="1:3" x14ac:dyDescent="0.25">
      <c r="A55" s="4" t="s">
        <v>55</v>
      </c>
      <c r="B55" s="4">
        <v>54</v>
      </c>
      <c r="C55" s="3">
        <v>1465.41</v>
      </c>
    </row>
    <row r="56" spans="1:3" x14ac:dyDescent="0.25">
      <c r="A56" s="4" t="s">
        <v>56</v>
      </c>
      <c r="B56" s="4">
        <v>55</v>
      </c>
      <c r="C56" s="3">
        <v>1592.03</v>
      </c>
    </row>
    <row r="57" spans="1:3" x14ac:dyDescent="0.25">
      <c r="A57" s="4" t="s">
        <v>57</v>
      </c>
      <c r="B57" s="4">
        <v>56</v>
      </c>
      <c r="C57" s="3">
        <v>1700.33</v>
      </c>
    </row>
    <row r="58" spans="1:3" x14ac:dyDescent="0.25">
      <c r="A58" s="4" t="s">
        <v>58</v>
      </c>
      <c r="B58" s="4">
        <v>57</v>
      </c>
      <c r="C58" s="3">
        <v>1689.69</v>
      </c>
    </row>
    <row r="59" spans="1:3" x14ac:dyDescent="0.25">
      <c r="A59" s="4" t="s">
        <v>59</v>
      </c>
      <c r="B59" s="4">
        <v>58</v>
      </c>
      <c r="C59" s="3">
        <v>1796.5</v>
      </c>
    </row>
    <row r="60" spans="1:3" x14ac:dyDescent="0.25">
      <c r="A60" s="4" t="s">
        <v>60</v>
      </c>
      <c r="B60" s="4">
        <v>59</v>
      </c>
      <c r="C60" s="3">
        <v>1822.91</v>
      </c>
    </row>
    <row r="61" spans="1:3" x14ac:dyDescent="0.25">
      <c r="A61" s="4" t="s">
        <v>61</v>
      </c>
      <c r="B61" s="4">
        <v>60</v>
      </c>
      <c r="C61" s="3">
        <v>1898.27</v>
      </c>
    </row>
    <row r="70" spans="4:4" x14ac:dyDescent="0.25">
      <c r="D70" s="2">
        <f>8.648*(150+800)^(0.4629)</f>
        <v>206.68261029947448</v>
      </c>
    </row>
  </sheetData>
  <pageMargins left="0.75" right="0.75" top="1" bottom="1" header="0.5" footer="0.5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opLeftCell="G1" workbookViewId="0">
      <selection activeCell="AI3" sqref="AI3"/>
    </sheetView>
  </sheetViews>
  <sheetFormatPr defaultRowHeight="15" x14ac:dyDescent="0.25"/>
  <sheetData>
    <row r="1" spans="1:27" ht="17.25" x14ac:dyDescent="0.25">
      <c r="A1" s="10" t="s">
        <v>249</v>
      </c>
      <c r="B1" s="10" t="s">
        <v>250</v>
      </c>
    </row>
    <row r="2" spans="1:27" ht="18" x14ac:dyDescent="0.35">
      <c r="A2" s="10">
        <v>0</v>
      </c>
      <c r="B2" s="10">
        <f>MAX(A2-3,0)</f>
        <v>0</v>
      </c>
      <c r="L2" s="12" t="s">
        <v>251</v>
      </c>
      <c r="M2">
        <v>6</v>
      </c>
      <c r="X2" s="10" t="s">
        <v>257</v>
      </c>
      <c r="Y2" s="10" t="s">
        <v>258</v>
      </c>
      <c r="Z2" s="11"/>
    </row>
    <row r="3" spans="1:27" x14ac:dyDescent="0.25">
      <c r="A3" s="10">
        <v>1</v>
      </c>
      <c r="B3" s="10">
        <f t="shared" ref="B3:B12" si="0">MAX(A3-3,0)</f>
        <v>0</v>
      </c>
      <c r="X3" s="11">
        <v>4</v>
      </c>
      <c r="Y3" s="11">
        <v>9</v>
      </c>
      <c r="Z3" s="11"/>
    </row>
    <row r="4" spans="1:27" ht="18" x14ac:dyDescent="0.35">
      <c r="A4" s="10">
        <v>2</v>
      </c>
      <c r="B4" s="10">
        <f t="shared" si="0"/>
        <v>0</v>
      </c>
      <c r="L4" s="10" t="s">
        <v>253</v>
      </c>
      <c r="M4" s="10" t="s">
        <v>254</v>
      </c>
      <c r="N4" s="10" t="s">
        <v>255</v>
      </c>
      <c r="X4" s="10" t="s">
        <v>253</v>
      </c>
      <c r="Y4" s="10" t="s">
        <v>254</v>
      </c>
      <c r="Z4" s="10" t="s">
        <v>255</v>
      </c>
      <c r="AA4" s="10" t="s">
        <v>256</v>
      </c>
    </row>
    <row r="5" spans="1:27" x14ac:dyDescent="0.25">
      <c r="A5" s="10">
        <v>3</v>
      </c>
      <c r="B5" s="10">
        <f t="shared" si="0"/>
        <v>0</v>
      </c>
      <c r="L5">
        <v>4</v>
      </c>
      <c r="M5">
        <v>1</v>
      </c>
      <c r="N5">
        <v>3</v>
      </c>
      <c r="X5" s="11">
        <v>4</v>
      </c>
      <c r="Y5" s="11">
        <v>1</v>
      </c>
      <c r="Z5" s="11">
        <v>3</v>
      </c>
      <c r="AA5">
        <v>-7</v>
      </c>
    </row>
    <row r="6" spans="1:27" x14ac:dyDescent="0.25">
      <c r="A6" s="10">
        <v>4</v>
      </c>
      <c r="B6" s="10">
        <f t="shared" si="0"/>
        <v>1</v>
      </c>
      <c r="X6" s="11"/>
      <c r="Y6" s="11"/>
      <c r="Z6" s="11"/>
    </row>
    <row r="7" spans="1:27" ht="18" x14ac:dyDescent="0.35">
      <c r="A7" s="10">
        <v>5</v>
      </c>
      <c r="B7" s="10">
        <f t="shared" si="0"/>
        <v>2</v>
      </c>
      <c r="L7" s="10" t="s">
        <v>251</v>
      </c>
      <c r="M7" s="10" t="s">
        <v>252</v>
      </c>
      <c r="X7" s="10" t="s">
        <v>251</v>
      </c>
      <c r="Y7" s="10" t="s">
        <v>252</v>
      </c>
      <c r="Z7" s="11"/>
    </row>
    <row r="8" spans="1:27" x14ac:dyDescent="0.25">
      <c r="A8" s="10">
        <v>6</v>
      </c>
      <c r="B8" s="10">
        <f t="shared" si="0"/>
        <v>3</v>
      </c>
      <c r="L8">
        <v>0</v>
      </c>
      <c r="M8" s="11">
        <f t="shared" ref="M8:M21" si="1">$L$5+$M$5*L8+$N$5*MAX(L8-$M$2,0)</f>
        <v>4</v>
      </c>
      <c r="X8" s="11">
        <v>0</v>
      </c>
      <c r="Y8" s="11">
        <f>$X$5+$Y$5*X8+$Z$5*MAX(X8-$X$3,0)+$AA$5*MAX(X8-$Y$3,0)</f>
        <v>4</v>
      </c>
      <c r="Z8" s="11"/>
    </row>
    <row r="9" spans="1:27" x14ac:dyDescent="0.25">
      <c r="A9" s="10">
        <v>7</v>
      </c>
      <c r="B9" s="10">
        <f t="shared" si="0"/>
        <v>4</v>
      </c>
      <c r="L9">
        <v>1</v>
      </c>
      <c r="M9">
        <f t="shared" si="1"/>
        <v>5</v>
      </c>
      <c r="X9" s="11">
        <v>1</v>
      </c>
      <c r="Y9" s="11">
        <f t="shared" ref="Y9:Y21" si="2">$X$5+$Y$5*X9+$Z$5*MAX(X9-$X$3,0)+$AA$5*MAX(X9-$Y$3,0)</f>
        <v>5</v>
      </c>
      <c r="Z9" s="11"/>
    </row>
    <row r="10" spans="1:27" x14ac:dyDescent="0.25">
      <c r="A10" s="10">
        <v>8</v>
      </c>
      <c r="B10" s="10">
        <f t="shared" si="0"/>
        <v>5</v>
      </c>
      <c r="L10">
        <v>2</v>
      </c>
      <c r="M10" s="11">
        <f t="shared" si="1"/>
        <v>6</v>
      </c>
      <c r="X10" s="11">
        <v>2</v>
      </c>
      <c r="Y10" s="11">
        <f t="shared" si="2"/>
        <v>6</v>
      </c>
      <c r="Z10" s="11"/>
    </row>
    <row r="11" spans="1:27" x14ac:dyDescent="0.25">
      <c r="A11" s="10">
        <v>9</v>
      </c>
      <c r="B11" s="10">
        <f t="shared" si="0"/>
        <v>6</v>
      </c>
      <c r="L11" s="11">
        <v>3</v>
      </c>
      <c r="M11" s="11">
        <f t="shared" si="1"/>
        <v>7</v>
      </c>
      <c r="X11" s="11">
        <v>3</v>
      </c>
      <c r="Y11" s="11">
        <f t="shared" si="2"/>
        <v>7</v>
      </c>
      <c r="Z11" s="11"/>
    </row>
    <row r="12" spans="1:27" x14ac:dyDescent="0.25">
      <c r="A12" s="10">
        <v>10</v>
      </c>
      <c r="B12" s="10">
        <f t="shared" si="0"/>
        <v>7</v>
      </c>
      <c r="L12" s="11">
        <v>4</v>
      </c>
      <c r="M12" s="11">
        <f t="shared" si="1"/>
        <v>8</v>
      </c>
      <c r="X12" s="11">
        <v>4</v>
      </c>
      <c r="Y12" s="11">
        <f t="shared" si="2"/>
        <v>8</v>
      </c>
      <c r="Z12" s="11"/>
    </row>
    <row r="13" spans="1:27" x14ac:dyDescent="0.25">
      <c r="L13" s="11">
        <v>5</v>
      </c>
      <c r="M13" s="11">
        <f t="shared" si="1"/>
        <v>9</v>
      </c>
      <c r="X13" s="11">
        <v>5</v>
      </c>
      <c r="Y13" s="11">
        <f t="shared" si="2"/>
        <v>12</v>
      </c>
      <c r="Z13" s="11"/>
    </row>
    <row r="14" spans="1:27" x14ac:dyDescent="0.25">
      <c r="L14" s="11">
        <v>6</v>
      </c>
      <c r="M14" s="11">
        <f t="shared" si="1"/>
        <v>10</v>
      </c>
      <c r="X14" s="11">
        <v>6</v>
      </c>
      <c r="Y14" s="11">
        <f t="shared" si="2"/>
        <v>16</v>
      </c>
      <c r="Z14" s="11"/>
    </row>
    <row r="15" spans="1:27" x14ac:dyDescent="0.25">
      <c r="L15" s="11">
        <v>7</v>
      </c>
      <c r="M15" s="11">
        <f t="shared" si="1"/>
        <v>14</v>
      </c>
      <c r="X15" s="11">
        <v>7</v>
      </c>
      <c r="Y15" s="11">
        <f t="shared" si="2"/>
        <v>20</v>
      </c>
      <c r="Z15" s="11"/>
    </row>
    <row r="16" spans="1:27" x14ac:dyDescent="0.25">
      <c r="L16" s="11">
        <v>8</v>
      </c>
      <c r="M16" s="11">
        <f t="shared" si="1"/>
        <v>18</v>
      </c>
      <c r="X16" s="11">
        <v>8</v>
      </c>
      <c r="Y16" s="11">
        <f t="shared" si="2"/>
        <v>24</v>
      </c>
      <c r="Z16" s="11"/>
    </row>
    <row r="17" spans="12:26" x14ac:dyDescent="0.25">
      <c r="L17" s="11">
        <v>9</v>
      </c>
      <c r="M17" s="11">
        <f t="shared" si="1"/>
        <v>22</v>
      </c>
      <c r="X17" s="11">
        <v>9</v>
      </c>
      <c r="Y17" s="11">
        <f t="shared" si="2"/>
        <v>28</v>
      </c>
      <c r="Z17" s="11"/>
    </row>
    <row r="18" spans="12:26" x14ac:dyDescent="0.25">
      <c r="L18" s="11">
        <v>10</v>
      </c>
      <c r="M18" s="11">
        <f t="shared" si="1"/>
        <v>26</v>
      </c>
      <c r="X18" s="11">
        <v>10</v>
      </c>
      <c r="Y18" s="11">
        <f t="shared" si="2"/>
        <v>25</v>
      </c>
      <c r="Z18" s="11"/>
    </row>
    <row r="19" spans="12:26" x14ac:dyDescent="0.25">
      <c r="L19" s="11">
        <v>11</v>
      </c>
      <c r="M19" s="11">
        <f t="shared" si="1"/>
        <v>30</v>
      </c>
      <c r="X19" s="11">
        <v>11</v>
      </c>
      <c r="Y19" s="11">
        <f t="shared" si="2"/>
        <v>22</v>
      </c>
      <c r="Z19" s="11"/>
    </row>
    <row r="20" spans="12:26" x14ac:dyDescent="0.25">
      <c r="L20" s="11">
        <v>12</v>
      </c>
      <c r="M20" s="11">
        <f t="shared" si="1"/>
        <v>34</v>
      </c>
      <c r="X20" s="11">
        <v>12</v>
      </c>
      <c r="Y20" s="11">
        <f t="shared" si="2"/>
        <v>19</v>
      </c>
      <c r="Z20" s="11"/>
    </row>
    <row r="21" spans="12:26" x14ac:dyDescent="0.25">
      <c r="L21" s="11">
        <v>13</v>
      </c>
      <c r="M21" s="11">
        <f t="shared" si="1"/>
        <v>38</v>
      </c>
      <c r="X21" s="11">
        <v>13</v>
      </c>
      <c r="Y21" s="11">
        <f t="shared" si="2"/>
        <v>16</v>
      </c>
      <c r="Z21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activeCell="B1" sqref="B1"/>
    </sheetView>
  </sheetViews>
  <sheetFormatPr defaultRowHeight="15" x14ac:dyDescent="0.25"/>
  <cols>
    <col min="1" max="1" width="8.7109375" style="5"/>
    <col min="2" max="2" width="8.7109375" style="9" customWidth="1"/>
    <col min="3" max="257" width="8.7109375" style="7"/>
    <col min="258" max="258" width="8.7109375" style="7" customWidth="1"/>
    <col min="259" max="513" width="8.7109375" style="7"/>
    <col min="514" max="514" width="8.7109375" style="7" customWidth="1"/>
    <col min="515" max="769" width="8.7109375" style="7"/>
    <col min="770" max="770" width="8.7109375" style="7" customWidth="1"/>
    <col min="771" max="1025" width="8.7109375" style="7"/>
    <col min="1026" max="1026" width="8.7109375" style="7" customWidth="1"/>
    <col min="1027" max="1281" width="8.7109375" style="7"/>
    <col min="1282" max="1282" width="8.7109375" style="7" customWidth="1"/>
    <col min="1283" max="1537" width="8.7109375" style="7"/>
    <col min="1538" max="1538" width="8.7109375" style="7" customWidth="1"/>
    <col min="1539" max="1793" width="8.7109375" style="7"/>
    <col min="1794" max="1794" width="8.7109375" style="7" customWidth="1"/>
    <col min="1795" max="2049" width="8.7109375" style="7"/>
    <col min="2050" max="2050" width="8.7109375" style="7" customWidth="1"/>
    <col min="2051" max="2305" width="8.7109375" style="7"/>
    <col min="2306" max="2306" width="8.7109375" style="7" customWidth="1"/>
    <col min="2307" max="2561" width="8.7109375" style="7"/>
    <col min="2562" max="2562" width="8.7109375" style="7" customWidth="1"/>
    <col min="2563" max="2817" width="8.7109375" style="7"/>
    <col min="2818" max="2818" width="8.7109375" style="7" customWidth="1"/>
    <col min="2819" max="3073" width="8.7109375" style="7"/>
    <col min="3074" max="3074" width="8.7109375" style="7" customWidth="1"/>
    <col min="3075" max="3329" width="8.7109375" style="7"/>
    <col min="3330" max="3330" width="8.7109375" style="7" customWidth="1"/>
    <col min="3331" max="3585" width="8.7109375" style="7"/>
    <col min="3586" max="3586" width="8.7109375" style="7" customWidth="1"/>
    <col min="3587" max="3841" width="8.7109375" style="7"/>
    <col min="3842" max="3842" width="8.7109375" style="7" customWidth="1"/>
    <col min="3843" max="4097" width="8.7109375" style="7"/>
    <col min="4098" max="4098" width="8.7109375" style="7" customWidth="1"/>
    <col min="4099" max="4353" width="8.7109375" style="7"/>
    <col min="4354" max="4354" width="8.7109375" style="7" customWidth="1"/>
    <col min="4355" max="4609" width="8.7109375" style="7"/>
    <col min="4610" max="4610" width="8.7109375" style="7" customWidth="1"/>
    <col min="4611" max="4865" width="8.7109375" style="7"/>
    <col min="4866" max="4866" width="8.7109375" style="7" customWidth="1"/>
    <col min="4867" max="5121" width="8.7109375" style="7"/>
    <col min="5122" max="5122" width="8.7109375" style="7" customWidth="1"/>
    <col min="5123" max="5377" width="8.7109375" style="7"/>
    <col min="5378" max="5378" width="8.7109375" style="7" customWidth="1"/>
    <col min="5379" max="5633" width="8.7109375" style="7"/>
    <col min="5634" max="5634" width="8.7109375" style="7" customWidth="1"/>
    <col min="5635" max="5889" width="8.7109375" style="7"/>
    <col min="5890" max="5890" width="8.7109375" style="7" customWidth="1"/>
    <col min="5891" max="6145" width="8.7109375" style="7"/>
    <col min="6146" max="6146" width="8.7109375" style="7" customWidth="1"/>
    <col min="6147" max="6401" width="8.7109375" style="7"/>
    <col min="6402" max="6402" width="8.7109375" style="7" customWidth="1"/>
    <col min="6403" max="6657" width="8.7109375" style="7"/>
    <col min="6658" max="6658" width="8.7109375" style="7" customWidth="1"/>
    <col min="6659" max="6913" width="8.7109375" style="7"/>
    <col min="6914" max="6914" width="8.7109375" style="7" customWidth="1"/>
    <col min="6915" max="7169" width="8.7109375" style="7"/>
    <col min="7170" max="7170" width="8.7109375" style="7" customWidth="1"/>
    <col min="7171" max="7425" width="8.7109375" style="7"/>
    <col min="7426" max="7426" width="8.7109375" style="7" customWidth="1"/>
    <col min="7427" max="7681" width="8.7109375" style="7"/>
    <col min="7682" max="7682" width="8.7109375" style="7" customWidth="1"/>
    <col min="7683" max="7937" width="8.7109375" style="7"/>
    <col min="7938" max="7938" width="8.7109375" style="7" customWidth="1"/>
    <col min="7939" max="8193" width="8.7109375" style="7"/>
    <col min="8194" max="8194" width="8.7109375" style="7" customWidth="1"/>
    <col min="8195" max="8449" width="8.7109375" style="7"/>
    <col min="8450" max="8450" width="8.7109375" style="7" customWidth="1"/>
    <col min="8451" max="8705" width="8.7109375" style="7"/>
    <col min="8706" max="8706" width="8.7109375" style="7" customWidth="1"/>
    <col min="8707" max="8961" width="8.7109375" style="7"/>
    <col min="8962" max="8962" width="8.7109375" style="7" customWidth="1"/>
    <col min="8963" max="9217" width="8.7109375" style="7"/>
    <col min="9218" max="9218" width="8.7109375" style="7" customWidth="1"/>
    <col min="9219" max="9473" width="8.7109375" style="7"/>
    <col min="9474" max="9474" width="8.7109375" style="7" customWidth="1"/>
    <col min="9475" max="9729" width="8.7109375" style="7"/>
    <col min="9730" max="9730" width="8.7109375" style="7" customWidth="1"/>
    <col min="9731" max="9985" width="8.7109375" style="7"/>
    <col min="9986" max="9986" width="8.7109375" style="7" customWidth="1"/>
    <col min="9987" max="10241" width="8.7109375" style="7"/>
    <col min="10242" max="10242" width="8.7109375" style="7" customWidth="1"/>
    <col min="10243" max="10497" width="8.7109375" style="7"/>
    <col min="10498" max="10498" width="8.7109375" style="7" customWidth="1"/>
    <col min="10499" max="10753" width="8.7109375" style="7"/>
    <col min="10754" max="10754" width="8.7109375" style="7" customWidth="1"/>
    <col min="10755" max="11009" width="8.7109375" style="7"/>
    <col min="11010" max="11010" width="8.7109375" style="7" customWidth="1"/>
    <col min="11011" max="11265" width="8.7109375" style="7"/>
    <col min="11266" max="11266" width="8.7109375" style="7" customWidth="1"/>
    <col min="11267" max="11521" width="8.7109375" style="7"/>
    <col min="11522" max="11522" width="8.7109375" style="7" customWidth="1"/>
    <col min="11523" max="11777" width="8.7109375" style="7"/>
    <col min="11778" max="11778" width="8.7109375" style="7" customWidth="1"/>
    <col min="11779" max="12033" width="8.7109375" style="7"/>
    <col min="12034" max="12034" width="8.7109375" style="7" customWidth="1"/>
    <col min="12035" max="12289" width="8.7109375" style="7"/>
    <col min="12290" max="12290" width="8.7109375" style="7" customWidth="1"/>
    <col min="12291" max="12545" width="8.7109375" style="7"/>
    <col min="12546" max="12546" width="8.7109375" style="7" customWidth="1"/>
    <col min="12547" max="12801" width="8.7109375" style="7"/>
    <col min="12802" max="12802" width="8.7109375" style="7" customWidth="1"/>
    <col min="12803" max="13057" width="8.7109375" style="7"/>
    <col min="13058" max="13058" width="8.7109375" style="7" customWidth="1"/>
    <col min="13059" max="13313" width="8.7109375" style="7"/>
    <col min="13314" max="13314" width="8.7109375" style="7" customWidth="1"/>
    <col min="13315" max="13569" width="8.7109375" style="7"/>
    <col min="13570" max="13570" width="8.7109375" style="7" customWidth="1"/>
    <col min="13571" max="13825" width="8.7109375" style="7"/>
    <col min="13826" max="13826" width="8.7109375" style="7" customWidth="1"/>
    <col min="13827" max="14081" width="8.7109375" style="7"/>
    <col min="14082" max="14082" width="8.7109375" style="7" customWidth="1"/>
    <col min="14083" max="14337" width="8.7109375" style="7"/>
    <col min="14338" max="14338" width="8.7109375" style="7" customWidth="1"/>
    <col min="14339" max="14593" width="8.7109375" style="7"/>
    <col min="14594" max="14594" width="8.7109375" style="7" customWidth="1"/>
    <col min="14595" max="14849" width="8.7109375" style="7"/>
    <col min="14850" max="14850" width="8.7109375" style="7" customWidth="1"/>
    <col min="14851" max="15105" width="8.7109375" style="7"/>
    <col min="15106" max="15106" width="8.7109375" style="7" customWidth="1"/>
    <col min="15107" max="15361" width="8.7109375" style="7"/>
    <col min="15362" max="15362" width="8.7109375" style="7" customWidth="1"/>
    <col min="15363" max="15617" width="8.7109375" style="7"/>
    <col min="15618" max="15618" width="8.7109375" style="7" customWidth="1"/>
    <col min="15619" max="15873" width="8.7109375" style="7"/>
    <col min="15874" max="15874" width="8.7109375" style="7" customWidth="1"/>
    <col min="15875" max="16129" width="8.7109375" style="7"/>
    <col min="16130" max="16130" width="8.7109375" style="7" customWidth="1"/>
    <col min="16131" max="16384" width="8.7109375" style="7"/>
  </cols>
  <sheetData>
    <row r="1" spans="1:2" x14ac:dyDescent="0.25">
      <c r="A1" s="5" t="s">
        <v>0</v>
      </c>
      <c r="B1" s="6" t="s">
        <v>62</v>
      </c>
    </row>
    <row r="2" spans="1:2" x14ac:dyDescent="0.25">
      <c r="A2" s="5" t="s">
        <v>63</v>
      </c>
      <c r="B2" s="8">
        <v>20.209</v>
      </c>
    </row>
    <row r="3" spans="1:2" x14ac:dyDescent="0.25">
      <c r="A3" s="5" t="s">
        <v>64</v>
      </c>
      <c r="B3" s="8">
        <v>20.401</v>
      </c>
    </row>
    <row r="4" spans="1:2" x14ac:dyDescent="0.25">
      <c r="A4" s="5" t="s">
        <v>65</v>
      </c>
      <c r="B4" s="8">
        <v>20.591000000000001</v>
      </c>
    </row>
    <row r="5" spans="1:2" x14ac:dyDescent="0.25">
      <c r="A5" s="5" t="s">
        <v>66</v>
      </c>
      <c r="B5" s="8">
        <v>20.771999999999998</v>
      </c>
    </row>
    <row r="6" spans="1:2" x14ac:dyDescent="0.25">
      <c r="A6" s="5" t="s">
        <v>67</v>
      </c>
      <c r="B6" s="8">
        <v>20.873999999999999</v>
      </c>
    </row>
    <row r="7" spans="1:2" x14ac:dyDescent="0.25">
      <c r="A7" s="5" t="s">
        <v>68</v>
      </c>
      <c r="B7" s="8">
        <v>21.001999999999999</v>
      </c>
    </row>
    <row r="8" spans="1:2" x14ac:dyDescent="0.25">
      <c r="A8" s="5" t="s">
        <v>69</v>
      </c>
      <c r="B8" s="8">
        <v>21.193999999999999</v>
      </c>
    </row>
    <row r="9" spans="1:2" x14ac:dyDescent="0.25">
      <c r="A9" s="5" t="s">
        <v>70</v>
      </c>
      <c r="B9" s="8">
        <v>21.425999999999998</v>
      </c>
    </row>
    <row r="10" spans="1:2" x14ac:dyDescent="0.25">
      <c r="A10" s="5" t="s">
        <v>71</v>
      </c>
      <c r="B10" s="8">
        <v>21.658000000000001</v>
      </c>
    </row>
    <row r="11" spans="1:2" x14ac:dyDescent="0.25">
      <c r="A11" s="5" t="s">
        <v>72</v>
      </c>
      <c r="B11" s="8">
        <v>21.9</v>
      </c>
    </row>
    <row r="12" spans="1:2" x14ac:dyDescent="0.25">
      <c r="A12" s="5" t="s">
        <v>73</v>
      </c>
      <c r="B12" s="8">
        <v>22.111000000000001</v>
      </c>
    </row>
    <row r="13" spans="1:2" x14ac:dyDescent="0.25">
      <c r="A13" s="5" t="s">
        <v>74</v>
      </c>
      <c r="B13" s="8">
        <v>22.417999999999999</v>
      </c>
    </row>
    <row r="14" spans="1:2" x14ac:dyDescent="0.25">
      <c r="A14" s="5" t="s">
        <v>75</v>
      </c>
      <c r="B14" s="8">
        <v>22.643999999999998</v>
      </c>
    </row>
    <row r="15" spans="1:2" x14ac:dyDescent="0.25">
      <c r="A15" s="5" t="s">
        <v>76</v>
      </c>
      <c r="B15" s="8">
        <v>22.946000000000002</v>
      </c>
    </row>
    <row r="16" spans="1:2" x14ac:dyDescent="0.25">
      <c r="A16" s="5" t="s">
        <v>77</v>
      </c>
      <c r="B16" s="8">
        <v>23.279</v>
      </c>
    </row>
    <row r="17" spans="1:2" x14ac:dyDescent="0.25">
      <c r="A17" s="5" t="s">
        <v>78</v>
      </c>
      <c r="B17" s="8">
        <v>23.571000000000002</v>
      </c>
    </row>
    <row r="18" spans="1:2" x14ac:dyDescent="0.25">
      <c r="A18" s="5" t="s">
        <v>79</v>
      </c>
      <c r="B18" s="8">
        <v>23.898</v>
      </c>
    </row>
    <row r="19" spans="1:2" x14ac:dyDescent="0.25">
      <c r="A19" s="5" t="s">
        <v>80</v>
      </c>
      <c r="B19" s="8">
        <v>24.241</v>
      </c>
    </row>
    <row r="20" spans="1:2" x14ac:dyDescent="0.25">
      <c r="A20" s="5" t="s">
        <v>81</v>
      </c>
      <c r="B20" s="8">
        <v>24.431999999999999</v>
      </c>
    </row>
    <row r="21" spans="1:2" x14ac:dyDescent="0.25">
      <c r="A21" s="5" t="s">
        <v>82</v>
      </c>
      <c r="B21" s="8">
        <v>24.742000000000001</v>
      </c>
    </row>
    <row r="22" spans="1:2" x14ac:dyDescent="0.25">
      <c r="A22" s="5" t="s">
        <v>83</v>
      </c>
      <c r="B22" s="8">
        <v>25.114999999999998</v>
      </c>
    </row>
    <row r="23" spans="1:2" x14ac:dyDescent="0.25">
      <c r="A23" s="5" t="s">
        <v>84</v>
      </c>
      <c r="B23" s="8">
        <v>25.451000000000001</v>
      </c>
    </row>
    <row r="24" spans="1:2" x14ac:dyDescent="0.25">
      <c r="A24" s="5" t="s">
        <v>85</v>
      </c>
      <c r="B24" s="8">
        <v>25.704999999999998</v>
      </c>
    </row>
    <row r="25" spans="1:2" x14ac:dyDescent="0.25">
      <c r="A25" s="5" t="s">
        <v>86</v>
      </c>
      <c r="B25" s="8">
        <v>25.908999999999999</v>
      </c>
    </row>
    <row r="26" spans="1:2" x14ac:dyDescent="0.25">
      <c r="A26" s="5" t="s">
        <v>87</v>
      </c>
      <c r="B26" s="8">
        <v>26.332999999999998</v>
      </c>
    </row>
    <row r="27" spans="1:2" x14ac:dyDescent="0.25">
      <c r="A27" s="5" t="s">
        <v>88</v>
      </c>
      <c r="B27" s="8">
        <v>26.486000000000001</v>
      </c>
    </row>
    <row r="28" spans="1:2" x14ac:dyDescent="0.25">
      <c r="A28" s="5" t="s">
        <v>89</v>
      </c>
      <c r="B28" s="8">
        <v>26.728000000000002</v>
      </c>
    </row>
    <row r="29" spans="1:2" x14ac:dyDescent="0.25">
      <c r="A29" s="5" t="s">
        <v>90</v>
      </c>
      <c r="B29" s="8">
        <v>27.041</v>
      </c>
    </row>
    <row r="30" spans="1:2" x14ac:dyDescent="0.25">
      <c r="A30" s="5" t="s">
        <v>91</v>
      </c>
      <c r="B30" s="8">
        <v>27.393999999999998</v>
      </c>
    </row>
    <row r="31" spans="1:2" x14ac:dyDescent="0.25">
      <c r="A31" s="5" t="s">
        <v>92</v>
      </c>
      <c r="B31" s="8">
        <v>27.850999999999999</v>
      </c>
    </row>
    <row r="32" spans="1:2" x14ac:dyDescent="0.25">
      <c r="A32" s="5" t="s">
        <v>93</v>
      </c>
      <c r="B32" s="8">
        <v>28.382999999999999</v>
      </c>
    </row>
    <row r="33" spans="1:2" x14ac:dyDescent="0.25">
      <c r="A33" s="5" t="s">
        <v>94</v>
      </c>
      <c r="B33" s="8">
        <v>28.869</v>
      </c>
    </row>
    <row r="34" spans="1:2" x14ac:dyDescent="0.25">
      <c r="A34" s="5" t="s">
        <v>95</v>
      </c>
      <c r="B34" s="8">
        <v>29.465</v>
      </c>
    </row>
    <row r="35" spans="1:2" x14ac:dyDescent="0.25">
      <c r="A35" s="5" t="s">
        <v>96</v>
      </c>
      <c r="B35" s="8">
        <v>30.125</v>
      </c>
    </row>
    <row r="36" spans="1:2" x14ac:dyDescent="0.25">
      <c r="A36" s="5" t="s">
        <v>97</v>
      </c>
      <c r="B36" s="8">
        <v>31.062999999999999</v>
      </c>
    </row>
    <row r="37" spans="1:2" x14ac:dyDescent="0.25">
      <c r="A37" s="5" t="s">
        <v>98</v>
      </c>
      <c r="B37" s="8">
        <v>32.021999999999998</v>
      </c>
    </row>
    <row r="38" spans="1:2" x14ac:dyDescent="0.25">
      <c r="A38" s="5" t="s">
        <v>99</v>
      </c>
      <c r="B38" s="8">
        <v>32.76</v>
      </c>
    </row>
    <row r="39" spans="1:2" x14ac:dyDescent="0.25">
      <c r="A39" s="5" t="s">
        <v>100</v>
      </c>
      <c r="B39" s="8">
        <v>33.237000000000002</v>
      </c>
    </row>
    <row r="40" spans="1:2" x14ac:dyDescent="0.25">
      <c r="A40" s="5" t="s">
        <v>101</v>
      </c>
      <c r="B40" s="8">
        <v>33.856999999999999</v>
      </c>
    </row>
    <row r="41" spans="1:2" x14ac:dyDescent="0.25">
      <c r="A41" s="5" t="s">
        <v>102</v>
      </c>
      <c r="B41" s="8">
        <v>34.454000000000001</v>
      </c>
    </row>
    <row r="42" spans="1:2" x14ac:dyDescent="0.25">
      <c r="A42" s="5" t="s">
        <v>103</v>
      </c>
      <c r="B42" s="8">
        <v>34.841000000000001</v>
      </c>
    </row>
    <row r="43" spans="1:2" x14ac:dyDescent="0.25">
      <c r="A43" s="5" t="s">
        <v>104</v>
      </c>
      <c r="B43" s="8">
        <v>35.207999999999998</v>
      </c>
    </row>
    <row r="44" spans="1:2" x14ac:dyDescent="0.25">
      <c r="A44" s="5" t="s">
        <v>105</v>
      </c>
      <c r="B44" s="8">
        <v>35.68</v>
      </c>
    </row>
    <row r="45" spans="1:2" x14ac:dyDescent="0.25">
      <c r="A45" s="5" t="s">
        <v>106</v>
      </c>
      <c r="B45" s="8">
        <v>36.290999999999997</v>
      </c>
    </row>
    <row r="46" spans="1:2" x14ac:dyDescent="0.25">
      <c r="A46" s="5" t="s">
        <v>107</v>
      </c>
      <c r="B46" s="8">
        <v>36.901000000000003</v>
      </c>
    </row>
    <row r="47" spans="1:2" x14ac:dyDescent="0.25">
      <c r="A47" s="5" t="s">
        <v>108</v>
      </c>
      <c r="B47" s="8">
        <v>37.491</v>
      </c>
    </row>
    <row r="48" spans="1:2" x14ac:dyDescent="0.25">
      <c r="A48" s="5" t="s">
        <v>109</v>
      </c>
      <c r="B48" s="8">
        <v>38.009</v>
      </c>
    </row>
    <row r="49" spans="1:2" x14ac:dyDescent="0.25">
      <c r="A49" s="5" t="s">
        <v>110</v>
      </c>
      <c r="B49" s="8">
        <v>38.652000000000001</v>
      </c>
    </row>
    <row r="50" spans="1:2" x14ac:dyDescent="0.25">
      <c r="A50" s="5" t="s">
        <v>111</v>
      </c>
      <c r="B50" s="8">
        <v>39.29</v>
      </c>
    </row>
    <row r="51" spans="1:2" x14ac:dyDescent="0.25">
      <c r="A51" s="5" t="s">
        <v>112</v>
      </c>
      <c r="B51" s="8">
        <v>40.048000000000002</v>
      </c>
    </row>
    <row r="52" spans="1:2" x14ac:dyDescent="0.25">
      <c r="A52" s="5" t="s">
        <v>113</v>
      </c>
      <c r="B52" s="8">
        <v>40.741</v>
      </c>
    </row>
    <row r="53" spans="1:2" x14ac:dyDescent="0.25">
      <c r="A53" s="5" t="s">
        <v>114</v>
      </c>
      <c r="B53" s="8">
        <v>41.570999999999998</v>
      </c>
    </row>
    <row r="54" spans="1:2" x14ac:dyDescent="0.25">
      <c r="A54" s="5" t="s">
        <v>115</v>
      </c>
      <c r="B54" s="8">
        <v>42.334000000000003</v>
      </c>
    </row>
    <row r="55" spans="1:2" x14ac:dyDescent="0.25">
      <c r="A55" s="5" t="s">
        <v>116</v>
      </c>
      <c r="B55" s="8">
        <v>43.363999999999997</v>
      </c>
    </row>
    <row r="56" spans="1:2" x14ac:dyDescent="0.25">
      <c r="A56" s="5" t="s">
        <v>117</v>
      </c>
      <c r="B56" s="8">
        <v>44.26</v>
      </c>
    </row>
    <row r="57" spans="1:2" x14ac:dyDescent="0.25">
      <c r="A57" s="5" t="s">
        <v>118</v>
      </c>
      <c r="B57" s="8">
        <v>45.136000000000003</v>
      </c>
    </row>
    <row r="58" spans="1:2" x14ac:dyDescent="0.25">
      <c r="A58" s="5" t="s">
        <v>119</v>
      </c>
      <c r="B58" s="8">
        <v>46.125999999999998</v>
      </c>
    </row>
    <row r="59" spans="1:2" x14ac:dyDescent="0.25">
      <c r="A59" s="5" t="s">
        <v>120</v>
      </c>
      <c r="B59" s="8">
        <v>47.155999999999999</v>
      </c>
    </row>
    <row r="60" spans="1:2" x14ac:dyDescent="0.25">
      <c r="A60" s="5" t="s">
        <v>121</v>
      </c>
      <c r="B60" s="8">
        <v>48.231999999999999</v>
      </c>
    </row>
    <row r="61" spans="1:2" x14ac:dyDescent="0.25">
      <c r="A61" s="5" t="s">
        <v>122</v>
      </c>
      <c r="B61" s="8">
        <v>49.591000000000001</v>
      </c>
    </row>
    <row r="62" spans="1:2" x14ac:dyDescent="0.25">
      <c r="A62" s="5" t="s">
        <v>123</v>
      </c>
      <c r="B62" s="8">
        <v>50.893999999999998</v>
      </c>
    </row>
    <row r="63" spans="1:2" x14ac:dyDescent="0.25">
      <c r="A63" s="5" t="s">
        <v>124</v>
      </c>
      <c r="B63" s="8">
        <v>51.802</v>
      </c>
    </row>
    <row r="64" spans="1:2" x14ac:dyDescent="0.25">
      <c r="A64" s="5" t="s">
        <v>125</v>
      </c>
      <c r="B64" s="8">
        <v>52.753999999999998</v>
      </c>
    </row>
    <row r="65" spans="1:2" x14ac:dyDescent="0.25">
      <c r="A65" s="5" t="s">
        <v>126</v>
      </c>
      <c r="B65" s="8">
        <v>53.673999999999999</v>
      </c>
    </row>
    <row r="66" spans="1:2" x14ac:dyDescent="0.25">
      <c r="A66" s="5" t="s">
        <v>127</v>
      </c>
      <c r="B66" s="8">
        <v>54.43</v>
      </c>
    </row>
    <row r="67" spans="1:2" x14ac:dyDescent="0.25">
      <c r="A67" s="5" t="s">
        <v>128</v>
      </c>
      <c r="B67" s="8">
        <v>55.104999999999997</v>
      </c>
    </row>
    <row r="68" spans="1:2" x14ac:dyDescent="0.25">
      <c r="A68" s="5" t="s">
        <v>129</v>
      </c>
      <c r="B68" s="8">
        <v>55.87</v>
      </c>
    </row>
    <row r="69" spans="1:2" x14ac:dyDescent="0.25">
      <c r="A69" s="5" t="s">
        <v>130</v>
      </c>
      <c r="B69" s="8">
        <v>56.463000000000001</v>
      </c>
    </row>
    <row r="70" spans="1:2" x14ac:dyDescent="0.25">
      <c r="A70" s="5" t="s">
        <v>131</v>
      </c>
      <c r="B70" s="8">
        <v>56.945999999999998</v>
      </c>
    </row>
    <row r="71" spans="1:2" x14ac:dyDescent="0.25">
      <c r="A71" s="5" t="s">
        <v>132</v>
      </c>
      <c r="B71" s="8">
        <v>57.362000000000002</v>
      </c>
    </row>
    <row r="72" spans="1:2" x14ac:dyDescent="0.25">
      <c r="A72" s="5" t="s">
        <v>133</v>
      </c>
      <c r="B72" s="8">
        <v>57.947000000000003</v>
      </c>
    </row>
    <row r="73" spans="1:2" x14ac:dyDescent="0.25">
      <c r="A73" s="5" t="s">
        <v>134</v>
      </c>
      <c r="B73" s="8">
        <v>58.366</v>
      </c>
    </row>
    <row r="74" spans="1:2" x14ac:dyDescent="0.25">
      <c r="A74" s="5" t="s">
        <v>135</v>
      </c>
      <c r="B74" s="8">
        <v>59.091000000000001</v>
      </c>
    </row>
    <row r="75" spans="1:2" x14ac:dyDescent="0.25">
      <c r="A75" s="5" t="s">
        <v>136</v>
      </c>
      <c r="B75" s="8">
        <v>59.624000000000002</v>
      </c>
    </row>
    <row r="76" spans="1:2" x14ac:dyDescent="0.25">
      <c r="A76" s="5" t="s">
        <v>137</v>
      </c>
      <c r="B76" s="8">
        <v>60.110999999999997</v>
      </c>
    </row>
    <row r="77" spans="1:2" x14ac:dyDescent="0.25">
      <c r="A77" s="5" t="s">
        <v>138</v>
      </c>
      <c r="B77" s="8">
        <v>60.466000000000001</v>
      </c>
    </row>
    <row r="78" spans="1:2" x14ac:dyDescent="0.25">
      <c r="A78" s="5" t="s">
        <v>139</v>
      </c>
      <c r="B78" s="8">
        <v>61.156999999999996</v>
      </c>
    </row>
    <row r="79" spans="1:2" x14ac:dyDescent="0.25">
      <c r="A79" s="5" t="s">
        <v>140</v>
      </c>
      <c r="B79" s="8">
        <v>61.470999999999997</v>
      </c>
    </row>
    <row r="80" spans="1:2" x14ac:dyDescent="0.25">
      <c r="A80" s="5" t="s">
        <v>141</v>
      </c>
      <c r="B80" s="8">
        <v>61.762999999999998</v>
      </c>
    </row>
    <row r="81" spans="1:2" x14ac:dyDescent="0.25">
      <c r="A81" s="5" t="s">
        <v>142</v>
      </c>
      <c r="B81" s="8">
        <v>62.142000000000003</v>
      </c>
    </row>
    <row r="82" spans="1:2" x14ac:dyDescent="0.25">
      <c r="A82" s="5" t="s">
        <v>143</v>
      </c>
      <c r="B82" s="8">
        <v>62.457000000000001</v>
      </c>
    </row>
    <row r="83" spans="1:2" x14ac:dyDescent="0.25">
      <c r="A83" s="5" t="s">
        <v>144</v>
      </c>
      <c r="B83" s="8">
        <v>62.768999999999998</v>
      </c>
    </row>
    <row r="84" spans="1:2" x14ac:dyDescent="0.25">
      <c r="A84" s="5" t="s">
        <v>145</v>
      </c>
      <c r="B84" s="8">
        <v>63.164999999999999</v>
      </c>
    </row>
    <row r="85" spans="1:2" x14ac:dyDescent="0.25">
      <c r="A85" s="5" t="s">
        <v>146</v>
      </c>
      <c r="B85" s="8">
        <v>63.622</v>
      </c>
    </row>
    <row r="86" spans="1:2" x14ac:dyDescent="0.25">
      <c r="A86" s="5" t="s">
        <v>147</v>
      </c>
      <c r="B86" s="8">
        <v>64.122</v>
      </c>
    </row>
    <row r="87" spans="1:2" x14ac:dyDescent="0.25">
      <c r="A87" s="5" t="s">
        <v>148</v>
      </c>
      <c r="B87" s="8">
        <v>64.481999999999999</v>
      </c>
    </row>
    <row r="88" spans="1:2" x14ac:dyDescent="0.25">
      <c r="A88" s="5" t="s">
        <v>149</v>
      </c>
      <c r="B88" s="8">
        <v>64.989999999999995</v>
      </c>
    </row>
    <row r="89" spans="1:2" x14ac:dyDescent="0.25">
      <c r="A89" s="5" t="s">
        <v>150</v>
      </c>
      <c r="B89" s="8">
        <v>65.456000000000003</v>
      </c>
    </row>
    <row r="90" spans="1:2" x14ac:dyDescent="0.25">
      <c r="A90" s="5" t="s">
        <v>151</v>
      </c>
      <c r="B90" s="8">
        <v>65.981999999999999</v>
      </c>
    </row>
    <row r="91" spans="1:2" x14ac:dyDescent="0.25">
      <c r="A91" s="5" t="s">
        <v>152</v>
      </c>
      <c r="B91" s="8">
        <v>66.617999999999995</v>
      </c>
    </row>
    <row r="92" spans="1:2" x14ac:dyDescent="0.25">
      <c r="A92" s="5" t="s">
        <v>153</v>
      </c>
      <c r="B92" s="8">
        <v>67.408000000000001</v>
      </c>
    </row>
    <row r="93" spans="1:2" x14ac:dyDescent="0.25">
      <c r="A93" s="5" t="s">
        <v>154</v>
      </c>
      <c r="B93" s="8">
        <v>67.951999999999998</v>
      </c>
    </row>
    <row r="94" spans="1:2" x14ac:dyDescent="0.25">
      <c r="A94" s="5" t="s">
        <v>155</v>
      </c>
      <c r="B94" s="8">
        <v>68.662000000000006</v>
      </c>
    </row>
    <row r="95" spans="1:2" x14ac:dyDescent="0.25">
      <c r="A95" s="5" t="s">
        <v>156</v>
      </c>
      <c r="B95" s="8">
        <v>69.346000000000004</v>
      </c>
    </row>
    <row r="96" spans="1:2" x14ac:dyDescent="0.25">
      <c r="A96" s="5" t="s">
        <v>157</v>
      </c>
      <c r="B96" s="8">
        <v>69.816000000000003</v>
      </c>
    </row>
    <row r="97" spans="1:2" x14ac:dyDescent="0.25">
      <c r="A97" s="5" t="s">
        <v>158</v>
      </c>
      <c r="B97" s="8">
        <v>70.256</v>
      </c>
    </row>
    <row r="98" spans="1:2" x14ac:dyDescent="0.25">
      <c r="A98" s="5" t="s">
        <v>159</v>
      </c>
      <c r="B98" s="8">
        <v>71.108999999999995</v>
      </c>
    </row>
    <row r="99" spans="1:2" x14ac:dyDescent="0.25">
      <c r="A99" s="5" t="s">
        <v>160</v>
      </c>
      <c r="B99" s="8">
        <v>71.936000000000007</v>
      </c>
    </row>
    <row r="100" spans="1:2" x14ac:dyDescent="0.25">
      <c r="A100" s="5" t="s">
        <v>161</v>
      </c>
      <c r="B100" s="8">
        <v>72.603999999999999</v>
      </c>
    </row>
    <row r="101" spans="1:2" x14ac:dyDescent="0.25">
      <c r="A101" s="5" t="s">
        <v>162</v>
      </c>
      <c r="B101" s="8">
        <v>73.201999999999998</v>
      </c>
    </row>
    <row r="102" spans="1:2" x14ac:dyDescent="0.25">
      <c r="A102" s="5" t="s">
        <v>163</v>
      </c>
      <c r="B102" s="8">
        <v>73.984999999999999</v>
      </c>
    </row>
    <row r="103" spans="1:2" x14ac:dyDescent="0.25">
      <c r="A103" s="5" t="s">
        <v>164</v>
      </c>
      <c r="B103" s="8">
        <v>74.503</v>
      </c>
    </row>
    <row r="104" spans="1:2" x14ac:dyDescent="0.25">
      <c r="A104" s="5" t="s">
        <v>165</v>
      </c>
      <c r="B104" s="8">
        <v>75.066999999999993</v>
      </c>
    </row>
    <row r="105" spans="1:2" x14ac:dyDescent="0.25">
      <c r="A105" s="5" t="s">
        <v>166</v>
      </c>
      <c r="B105" s="8">
        <v>75.492000000000004</v>
      </c>
    </row>
    <row r="106" spans="1:2" x14ac:dyDescent="0.25">
      <c r="A106" s="5" t="s">
        <v>167</v>
      </c>
      <c r="B106" s="8">
        <v>75.918999999999997</v>
      </c>
    </row>
    <row r="107" spans="1:2" x14ac:dyDescent="0.25">
      <c r="A107" s="5" t="s">
        <v>168</v>
      </c>
      <c r="B107" s="8">
        <v>76.370999999999995</v>
      </c>
    </row>
    <row r="108" spans="1:2" x14ac:dyDescent="0.25">
      <c r="A108" s="5" t="s">
        <v>169</v>
      </c>
      <c r="B108" s="8">
        <v>76.709999999999994</v>
      </c>
    </row>
    <row r="109" spans="1:2" x14ac:dyDescent="0.25">
      <c r="A109" s="5" t="s">
        <v>170</v>
      </c>
      <c r="B109" s="8">
        <v>77.146000000000001</v>
      </c>
    </row>
    <row r="110" spans="1:2" x14ac:dyDescent="0.25">
      <c r="A110" s="5" t="s">
        <v>171</v>
      </c>
      <c r="B110" s="8">
        <v>77.62</v>
      </c>
    </row>
    <row r="111" spans="1:2" x14ac:dyDescent="0.25">
      <c r="A111" s="5" t="s">
        <v>172</v>
      </c>
      <c r="B111" s="8">
        <v>78.042000000000002</v>
      </c>
    </row>
    <row r="112" spans="1:2" x14ac:dyDescent="0.25">
      <c r="A112" s="5" t="s">
        <v>173</v>
      </c>
      <c r="B112" s="8">
        <v>78.409000000000006</v>
      </c>
    </row>
    <row r="113" spans="1:2" x14ac:dyDescent="0.25">
      <c r="A113" s="5" t="s">
        <v>174</v>
      </c>
      <c r="B113" s="8">
        <v>78.816000000000003</v>
      </c>
    </row>
    <row r="114" spans="1:2" x14ac:dyDescent="0.25">
      <c r="A114" s="5" t="s">
        <v>175</v>
      </c>
      <c r="B114" s="8">
        <v>79.25</v>
      </c>
    </row>
    <row r="115" spans="1:2" x14ac:dyDescent="0.25">
      <c r="A115" s="5" t="s">
        <v>176</v>
      </c>
      <c r="B115" s="8">
        <v>79.632999999999996</v>
      </c>
    </row>
    <row r="116" spans="1:2" x14ac:dyDescent="0.25">
      <c r="A116" s="5" t="s">
        <v>177</v>
      </c>
      <c r="B116" s="8">
        <v>80.08</v>
      </c>
    </row>
    <row r="117" spans="1:2" x14ac:dyDescent="0.25">
      <c r="A117" s="5" t="s">
        <v>178</v>
      </c>
      <c r="B117" s="8">
        <v>80.503</v>
      </c>
    </row>
    <row r="118" spans="1:2" x14ac:dyDescent="0.25">
      <c r="A118" s="5" t="s">
        <v>179</v>
      </c>
      <c r="B118" s="8">
        <v>80.984999999999999</v>
      </c>
    </row>
    <row r="119" spans="1:2" x14ac:dyDescent="0.25">
      <c r="A119" s="5" t="s">
        <v>180</v>
      </c>
      <c r="B119" s="8">
        <v>81.346000000000004</v>
      </c>
    </row>
    <row r="120" spans="1:2" x14ac:dyDescent="0.25">
      <c r="A120" s="5" t="s">
        <v>181</v>
      </c>
      <c r="B120" s="8">
        <v>81.691000000000003</v>
      </c>
    </row>
    <row r="121" spans="1:2" x14ac:dyDescent="0.25">
      <c r="A121" s="5" t="s">
        <v>182</v>
      </c>
      <c r="B121" s="8">
        <v>82.11</v>
      </c>
    </row>
    <row r="122" spans="1:2" x14ac:dyDescent="0.25">
      <c r="A122" s="5" t="s">
        <v>183</v>
      </c>
      <c r="B122" s="8">
        <v>82.554000000000002</v>
      </c>
    </row>
    <row r="123" spans="1:2" x14ac:dyDescent="0.25">
      <c r="A123" s="5" t="s">
        <v>184</v>
      </c>
      <c r="B123" s="8">
        <v>82.858999999999995</v>
      </c>
    </row>
    <row r="124" spans="1:2" x14ac:dyDescent="0.25">
      <c r="A124" s="5" t="s">
        <v>185</v>
      </c>
      <c r="B124" s="8">
        <v>83.269000000000005</v>
      </c>
    </row>
    <row r="125" spans="1:2" x14ac:dyDescent="0.25">
      <c r="A125" s="5" t="s">
        <v>186</v>
      </c>
      <c r="B125" s="8">
        <v>83.65</v>
      </c>
    </row>
    <row r="126" spans="1:2" x14ac:dyDescent="0.25">
      <c r="A126" s="5" t="s">
        <v>187</v>
      </c>
      <c r="B126" s="8">
        <v>84.075000000000003</v>
      </c>
    </row>
    <row r="127" spans="1:2" x14ac:dyDescent="0.25">
      <c r="A127" s="5" t="s">
        <v>188</v>
      </c>
      <c r="B127" s="8">
        <v>84.45</v>
      </c>
    </row>
    <row r="128" spans="1:2" x14ac:dyDescent="0.25">
      <c r="A128" s="5" t="s">
        <v>189</v>
      </c>
      <c r="B128" s="8">
        <v>84.686000000000007</v>
      </c>
    </row>
    <row r="129" spans="1:2" x14ac:dyDescent="0.25">
      <c r="A129" s="5" t="s">
        <v>190</v>
      </c>
      <c r="B129" s="8">
        <v>85.007000000000005</v>
      </c>
    </row>
    <row r="130" spans="1:2" x14ac:dyDescent="0.25">
      <c r="A130" s="5" t="s">
        <v>191</v>
      </c>
      <c r="B130" s="8">
        <v>85.134</v>
      </c>
    </row>
    <row r="131" spans="1:2" x14ac:dyDescent="0.25">
      <c r="A131" s="5" t="s">
        <v>192</v>
      </c>
      <c r="B131" s="8">
        <v>85.343999999999994</v>
      </c>
    </row>
    <row r="132" spans="1:2" x14ac:dyDescent="0.25">
      <c r="A132" s="5" t="s">
        <v>193</v>
      </c>
      <c r="B132" s="8">
        <v>85.662999999999997</v>
      </c>
    </row>
    <row r="133" spans="1:2" x14ac:dyDescent="0.25">
      <c r="A133" s="5" t="s">
        <v>194</v>
      </c>
      <c r="B133" s="8">
        <v>85.888000000000005</v>
      </c>
    </row>
    <row r="134" spans="1:2" x14ac:dyDescent="0.25">
      <c r="A134" s="5" t="s">
        <v>195</v>
      </c>
      <c r="B134" s="8">
        <v>86.251999999999995</v>
      </c>
    </row>
    <row r="135" spans="1:2" x14ac:dyDescent="0.25">
      <c r="A135" s="5" t="s">
        <v>196</v>
      </c>
      <c r="B135" s="8">
        <v>86.614999999999995</v>
      </c>
    </row>
    <row r="136" spans="1:2" x14ac:dyDescent="0.25">
      <c r="A136" s="5" t="s">
        <v>197</v>
      </c>
      <c r="B136" s="8">
        <v>86.918999999999997</v>
      </c>
    </row>
    <row r="137" spans="1:2" x14ac:dyDescent="0.25">
      <c r="A137" s="5" t="s">
        <v>198</v>
      </c>
      <c r="B137" s="8">
        <v>87.275000000000006</v>
      </c>
    </row>
    <row r="138" spans="1:2" x14ac:dyDescent="0.25">
      <c r="A138" s="5" t="s">
        <v>199</v>
      </c>
      <c r="B138" s="8">
        <v>87.938999999999993</v>
      </c>
    </row>
    <row r="139" spans="1:2" x14ac:dyDescent="0.25">
      <c r="A139" s="5" t="s">
        <v>200</v>
      </c>
      <c r="B139" s="8">
        <v>88.385999999999996</v>
      </c>
    </row>
    <row r="140" spans="1:2" x14ac:dyDescent="0.25">
      <c r="A140" s="5" t="s">
        <v>201</v>
      </c>
      <c r="B140" s="8">
        <v>88.908000000000001</v>
      </c>
    </row>
    <row r="141" spans="1:2" x14ac:dyDescent="0.25">
      <c r="A141" s="5" t="s">
        <v>202</v>
      </c>
      <c r="B141" s="8">
        <v>89.358999999999995</v>
      </c>
    </row>
    <row r="142" spans="1:2" x14ac:dyDescent="0.25">
      <c r="A142" s="5" t="s">
        <v>203</v>
      </c>
      <c r="B142" s="8">
        <v>89.977000000000004</v>
      </c>
    </row>
    <row r="143" spans="1:2" x14ac:dyDescent="0.25">
      <c r="A143" s="5" t="s">
        <v>204</v>
      </c>
      <c r="B143" s="8">
        <v>90.602999999999994</v>
      </c>
    </row>
    <row r="144" spans="1:2" x14ac:dyDescent="0.25">
      <c r="A144" s="5" t="s">
        <v>205</v>
      </c>
      <c r="B144" s="8">
        <v>90.891000000000005</v>
      </c>
    </row>
    <row r="145" spans="1:2" x14ac:dyDescent="0.25">
      <c r="A145" s="5" t="s">
        <v>206</v>
      </c>
      <c r="B145" s="8">
        <v>91.144000000000005</v>
      </c>
    </row>
    <row r="146" spans="1:2" x14ac:dyDescent="0.25">
      <c r="A146" s="5" t="s">
        <v>207</v>
      </c>
      <c r="B146" s="8">
        <v>91.468999999999994</v>
      </c>
    </row>
    <row r="147" spans="1:2" x14ac:dyDescent="0.25">
      <c r="A147" s="5" t="s">
        <v>208</v>
      </c>
      <c r="B147" s="8">
        <v>91.873000000000005</v>
      </c>
    </row>
    <row r="148" spans="1:2" x14ac:dyDescent="0.25">
      <c r="A148" s="5" t="s">
        <v>209</v>
      </c>
      <c r="B148" s="8">
        <v>92.281999999999996</v>
      </c>
    </row>
    <row r="149" spans="1:2" x14ac:dyDescent="0.25">
      <c r="A149" s="5" t="s">
        <v>210</v>
      </c>
      <c r="B149" s="8">
        <v>92.828000000000003</v>
      </c>
    </row>
    <row r="150" spans="1:2" x14ac:dyDescent="0.25">
      <c r="A150" s="5" t="s">
        <v>211</v>
      </c>
      <c r="B150" s="8">
        <v>93.501000000000005</v>
      </c>
    </row>
    <row r="151" spans="1:2" x14ac:dyDescent="0.25">
      <c r="A151" s="5" t="s">
        <v>212</v>
      </c>
      <c r="B151" s="8">
        <v>93.78</v>
      </c>
    </row>
    <row r="152" spans="1:2" x14ac:dyDescent="0.25">
      <c r="A152" s="5" t="s">
        <v>213</v>
      </c>
      <c r="B152" s="8">
        <v>94.304000000000002</v>
      </c>
    </row>
    <row r="153" spans="1:2" x14ac:dyDescent="0.25">
      <c r="A153" s="5" t="s">
        <v>214</v>
      </c>
      <c r="B153" s="8">
        <v>94.813000000000002</v>
      </c>
    </row>
    <row r="154" spans="1:2" x14ac:dyDescent="0.25">
      <c r="A154" s="5" t="s">
        <v>215</v>
      </c>
      <c r="B154" s="8">
        <v>95.623999999999995</v>
      </c>
    </row>
    <row r="155" spans="1:2" x14ac:dyDescent="0.25">
      <c r="A155" s="5" t="s">
        <v>216</v>
      </c>
      <c r="B155" s="8">
        <v>96.441000000000003</v>
      </c>
    </row>
    <row r="156" spans="1:2" x14ac:dyDescent="0.25">
      <c r="A156" s="5" t="s">
        <v>217</v>
      </c>
      <c r="B156" s="8">
        <v>97.146000000000001</v>
      </c>
    </row>
    <row r="157" spans="1:2" x14ac:dyDescent="0.25">
      <c r="A157" s="5" t="s">
        <v>218</v>
      </c>
      <c r="B157" s="8">
        <v>97.864000000000004</v>
      </c>
    </row>
    <row r="158" spans="1:2" x14ac:dyDescent="0.25">
      <c r="A158" s="5" t="s">
        <v>219</v>
      </c>
      <c r="B158" s="8">
        <v>98.774000000000001</v>
      </c>
    </row>
    <row r="159" spans="1:2" x14ac:dyDescent="0.25">
      <c r="A159" s="5" t="s">
        <v>220</v>
      </c>
      <c r="B159" s="8">
        <v>99.444999999999993</v>
      </c>
    </row>
    <row r="160" spans="1:2" x14ac:dyDescent="0.25">
      <c r="A160" s="5" t="s">
        <v>221</v>
      </c>
      <c r="B160" s="8">
        <v>100.47</v>
      </c>
    </row>
    <row r="161" spans="1:2" x14ac:dyDescent="0.25">
      <c r="A161" s="5" t="s">
        <v>222</v>
      </c>
      <c r="B161" s="8">
        <v>101.312</v>
      </c>
    </row>
    <row r="162" spans="1:2" x14ac:dyDescent="0.25">
      <c r="A162" s="5" t="s">
        <v>223</v>
      </c>
      <c r="B162" s="8">
        <v>102.071</v>
      </c>
    </row>
    <row r="163" spans="1:2" x14ac:dyDescent="0.25">
      <c r="A163" s="5" t="s">
        <v>224</v>
      </c>
      <c r="B163" s="8">
        <v>102.98</v>
      </c>
    </row>
    <row r="164" spans="1:2" x14ac:dyDescent="0.25">
      <c r="A164" s="5" t="s">
        <v>225</v>
      </c>
      <c r="B164" s="8">
        <v>103.76300000000001</v>
      </c>
    </row>
    <row r="165" spans="1:2" x14ac:dyDescent="0.25">
      <c r="A165" s="5" t="s">
        <v>226</v>
      </c>
      <c r="B165" s="8">
        <v>104.23699999999999</v>
      </c>
    </row>
    <row r="166" spans="1:2" x14ac:dyDescent="0.25">
      <c r="A166" s="5" t="s">
        <v>227</v>
      </c>
      <c r="B166" s="8">
        <v>105.327</v>
      </c>
    </row>
    <row r="167" spans="1:2" x14ac:dyDescent="0.25">
      <c r="A167" s="5" t="s">
        <v>228</v>
      </c>
      <c r="B167" s="8">
        <v>106.026</v>
      </c>
    </row>
    <row r="168" spans="1:2" x14ac:dyDescent="0.25">
      <c r="A168" s="5" t="s">
        <v>229</v>
      </c>
      <c r="B168" s="8">
        <v>106.46</v>
      </c>
    </row>
    <row r="169" spans="1:2" x14ac:dyDescent="0.25">
      <c r="A169" s="5" t="s">
        <v>230</v>
      </c>
      <c r="B169" s="8">
        <v>107.072</v>
      </c>
    </row>
    <row r="170" spans="1:2" x14ac:dyDescent="0.25">
      <c r="A170" s="5" t="s">
        <v>231</v>
      </c>
      <c r="B170" s="8">
        <v>107.577</v>
      </c>
    </row>
    <row r="171" spans="1:2" x14ac:dyDescent="0.25">
      <c r="A171" s="5" t="s">
        <v>232</v>
      </c>
      <c r="B171" s="8">
        <v>108.06100000000001</v>
      </c>
    </row>
    <row r="172" spans="1:2" x14ac:dyDescent="0.25">
      <c r="A172" s="5" t="s">
        <v>233</v>
      </c>
      <c r="B172" s="8">
        <v>109.13</v>
      </c>
    </row>
    <row r="173" spans="1:2" x14ac:dyDescent="0.25">
      <c r="A173" s="5" t="s">
        <v>234</v>
      </c>
      <c r="B173" s="8">
        <v>109.155</v>
      </c>
    </row>
    <row r="174" spans="1:2" x14ac:dyDescent="0.25">
      <c r="A174" s="5" t="s">
        <v>235</v>
      </c>
      <c r="B174" s="8">
        <v>109.661</v>
      </c>
    </row>
    <row r="175" spans="1:2" x14ac:dyDescent="0.25">
      <c r="A175" s="5" t="s">
        <v>236</v>
      </c>
      <c r="B175" s="8">
        <v>109.65600000000001</v>
      </c>
    </row>
    <row r="176" spans="1:2" x14ac:dyDescent="0.25">
      <c r="A176" s="5" t="s">
        <v>237</v>
      </c>
      <c r="B176" s="8">
        <v>109.76300000000001</v>
      </c>
    </row>
    <row r="177" spans="1:2" x14ac:dyDescent="0.25">
      <c r="A177" s="5" t="s">
        <v>238</v>
      </c>
      <c r="B177" s="8">
        <v>109.902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4" workbookViewId="0">
      <selection activeCell="A40" sqref="A40"/>
    </sheetView>
  </sheetViews>
  <sheetFormatPr defaultRowHeight="15" x14ac:dyDescent="0.25"/>
  <cols>
    <col min="1" max="1" width="12.5703125" bestFit="1" customWidth="1"/>
  </cols>
  <sheetData>
    <row r="1" spans="1:18" ht="30" x14ac:dyDescent="0.25">
      <c r="A1" s="14" t="s">
        <v>261</v>
      </c>
      <c r="B1" s="13" t="s">
        <v>242</v>
      </c>
      <c r="C1" t="s">
        <v>259</v>
      </c>
      <c r="D1" t="s">
        <v>260</v>
      </c>
    </row>
    <row r="2" spans="1:18" x14ac:dyDescent="0.25">
      <c r="A2" s="4">
        <v>1</v>
      </c>
      <c r="B2" s="3">
        <v>125</v>
      </c>
      <c r="C2" s="11">
        <f t="shared" ref="C2:C24" si="0">LN(A2)</f>
        <v>0</v>
      </c>
      <c r="D2">
        <f>LN(B2)</f>
        <v>4.8283137373023015</v>
      </c>
    </row>
    <row r="3" spans="1:18" x14ac:dyDescent="0.25">
      <c r="A3" s="4">
        <v>2</v>
      </c>
      <c r="B3" s="3">
        <v>110.87</v>
      </c>
      <c r="C3" s="11">
        <f t="shared" si="0"/>
        <v>0.69314718055994529</v>
      </c>
      <c r="D3" s="11">
        <f t="shared" ref="D3:D23" si="1">LN(B3)</f>
        <v>4.7083583437842602</v>
      </c>
    </row>
    <row r="4" spans="1:18" x14ac:dyDescent="0.25">
      <c r="A4" s="4">
        <v>3</v>
      </c>
      <c r="B4" s="3">
        <v>105.35</v>
      </c>
      <c r="C4" s="11">
        <f t="shared" si="0"/>
        <v>1.0986122886681098</v>
      </c>
      <c r="D4" s="11">
        <f t="shared" si="1"/>
        <v>4.6572881402501976</v>
      </c>
      <c r="Q4">
        <f>EXP(4.834)</f>
        <v>125.71280752198969</v>
      </c>
    </row>
    <row r="5" spans="1:18" x14ac:dyDescent="0.25">
      <c r="A5" s="4">
        <v>4</v>
      </c>
      <c r="B5" s="3">
        <v>103.34</v>
      </c>
      <c r="C5" s="11">
        <f t="shared" si="0"/>
        <v>1.3862943611198906</v>
      </c>
      <c r="D5" s="11">
        <f t="shared" si="1"/>
        <v>4.6380245228590384</v>
      </c>
    </row>
    <row r="6" spans="1:18" x14ac:dyDescent="0.25">
      <c r="A6" s="4">
        <v>5</v>
      </c>
      <c r="B6" s="3">
        <v>98.98</v>
      </c>
      <c r="C6" s="11">
        <f t="shared" si="0"/>
        <v>1.6094379124341003</v>
      </c>
      <c r="D6" s="11">
        <f t="shared" si="1"/>
        <v>4.5949178095237402</v>
      </c>
    </row>
    <row r="7" spans="1:18" x14ac:dyDescent="0.25">
      <c r="A7" s="4">
        <v>6</v>
      </c>
      <c r="B7" s="3">
        <v>99.9</v>
      </c>
      <c r="C7" s="11">
        <f t="shared" si="0"/>
        <v>1.791759469228055</v>
      </c>
      <c r="D7" s="11">
        <f t="shared" si="1"/>
        <v>4.604169685654508</v>
      </c>
    </row>
    <row r="8" spans="1:18" x14ac:dyDescent="0.25">
      <c r="A8" s="4">
        <v>7</v>
      </c>
      <c r="B8" s="3">
        <v>91.49</v>
      </c>
      <c r="C8" s="11">
        <f t="shared" si="0"/>
        <v>1.9459101490553132</v>
      </c>
      <c r="D8" s="11">
        <f t="shared" si="1"/>
        <v>4.5162296766914443</v>
      </c>
    </row>
    <row r="9" spans="1:18" x14ac:dyDescent="0.25">
      <c r="A9" s="4">
        <v>8</v>
      </c>
      <c r="B9" s="3">
        <v>93.1</v>
      </c>
      <c r="C9" s="11">
        <f t="shared" si="0"/>
        <v>2.0794415416798357</v>
      </c>
      <c r="D9" s="11">
        <f t="shared" si="1"/>
        <v>4.5336741842830213</v>
      </c>
    </row>
    <row r="10" spans="1:18" x14ac:dyDescent="0.25">
      <c r="A10" s="4">
        <v>9</v>
      </c>
      <c r="B10" s="3">
        <v>92.23</v>
      </c>
      <c r="C10" s="11">
        <f t="shared" si="0"/>
        <v>2.1972245773362196</v>
      </c>
      <c r="D10" s="11">
        <f t="shared" si="1"/>
        <v>4.5242854572476272</v>
      </c>
      <c r="P10">
        <f>2^(-0.155)</f>
        <v>0.89813237288393433</v>
      </c>
      <c r="Q10">
        <f>1-P10</f>
        <v>0.10186762711606567</v>
      </c>
      <c r="R10">
        <f>Q10*100</f>
        <v>10.186762711606567</v>
      </c>
    </row>
    <row r="11" spans="1:18" x14ac:dyDescent="0.25">
      <c r="A11" s="4">
        <v>10</v>
      </c>
      <c r="B11" s="3">
        <v>86.19</v>
      </c>
      <c r="C11" s="11">
        <f t="shared" si="0"/>
        <v>2.3025850929940459</v>
      </c>
      <c r="D11" s="11">
        <f t="shared" si="1"/>
        <v>4.4565541616593078</v>
      </c>
    </row>
    <row r="12" spans="1:18" x14ac:dyDescent="0.25">
      <c r="A12" s="4">
        <v>11</v>
      </c>
      <c r="B12" s="3">
        <v>82.09</v>
      </c>
      <c r="C12" s="11">
        <f t="shared" si="0"/>
        <v>2.3978952727983707</v>
      </c>
      <c r="D12" s="11">
        <f t="shared" si="1"/>
        <v>4.4078162063601747</v>
      </c>
    </row>
    <row r="13" spans="1:18" x14ac:dyDescent="0.25">
      <c r="A13" s="4">
        <v>12</v>
      </c>
      <c r="B13" s="3">
        <v>82.32</v>
      </c>
      <c r="C13" s="11">
        <f t="shared" si="0"/>
        <v>2.4849066497880004</v>
      </c>
      <c r="D13" s="11">
        <f t="shared" si="1"/>
        <v>4.4106140915257939</v>
      </c>
    </row>
    <row r="14" spans="1:18" x14ac:dyDescent="0.25">
      <c r="A14" s="4">
        <v>13</v>
      </c>
      <c r="B14" s="3">
        <v>87.67</v>
      </c>
      <c r="C14" s="11">
        <f t="shared" si="0"/>
        <v>2.5649493574615367</v>
      </c>
      <c r="D14" s="11">
        <f t="shared" si="1"/>
        <v>4.4735797656004941</v>
      </c>
    </row>
    <row r="15" spans="1:18" x14ac:dyDescent="0.25">
      <c r="A15" s="4">
        <v>14</v>
      </c>
      <c r="B15" s="3">
        <v>81.72</v>
      </c>
      <c r="C15" s="11">
        <f t="shared" si="0"/>
        <v>2.6390573296152584</v>
      </c>
      <c r="D15" s="11">
        <f t="shared" si="1"/>
        <v>4.403298769949421</v>
      </c>
    </row>
    <row r="16" spans="1:18" x14ac:dyDescent="0.25">
      <c r="A16" s="4">
        <v>15</v>
      </c>
      <c r="B16" s="3">
        <v>83.72</v>
      </c>
      <c r="C16" s="11">
        <f t="shared" si="0"/>
        <v>2.7080502011022101</v>
      </c>
      <c r="D16" s="11">
        <f t="shared" si="1"/>
        <v>4.4274778975777993</v>
      </c>
    </row>
    <row r="17" spans="1:5" x14ac:dyDescent="0.25">
      <c r="A17" s="4">
        <v>16</v>
      </c>
      <c r="B17" s="3">
        <v>81.53</v>
      </c>
      <c r="C17" s="11">
        <f t="shared" si="0"/>
        <v>2.7725887222397811</v>
      </c>
      <c r="D17" s="11">
        <f t="shared" si="1"/>
        <v>4.4009710506748192</v>
      </c>
    </row>
    <row r="18" spans="1:5" x14ac:dyDescent="0.25">
      <c r="A18" s="4">
        <v>17</v>
      </c>
      <c r="B18" s="3">
        <v>80.459999999999994</v>
      </c>
      <c r="C18" s="11">
        <f t="shared" si="0"/>
        <v>2.8332133440562162</v>
      </c>
      <c r="D18" s="11">
        <f t="shared" si="1"/>
        <v>4.3877601665216419</v>
      </c>
    </row>
    <row r="19" spans="1:5" x14ac:dyDescent="0.25">
      <c r="A19" s="4">
        <v>18</v>
      </c>
      <c r="B19" s="3">
        <v>76.53</v>
      </c>
      <c r="C19" s="11">
        <f t="shared" si="0"/>
        <v>2.8903717578961645</v>
      </c>
      <c r="D19" s="11">
        <f t="shared" si="1"/>
        <v>4.3376828208218301</v>
      </c>
    </row>
    <row r="20" spans="1:5" x14ac:dyDescent="0.25">
      <c r="A20" s="4">
        <v>19</v>
      </c>
      <c r="B20" s="3">
        <v>82.06</v>
      </c>
      <c r="C20" s="11">
        <f t="shared" si="0"/>
        <v>2.9444389791664403</v>
      </c>
      <c r="D20" s="11">
        <f t="shared" si="1"/>
        <v>4.4074506870140402</v>
      </c>
    </row>
    <row r="21" spans="1:5" x14ac:dyDescent="0.25">
      <c r="A21" s="4">
        <v>20</v>
      </c>
      <c r="B21" s="3">
        <v>82.81</v>
      </c>
      <c r="C21" s="11">
        <f t="shared" si="0"/>
        <v>2.9957322735539909</v>
      </c>
      <c r="D21" s="11">
        <f t="shared" si="1"/>
        <v>4.4165488270456086</v>
      </c>
    </row>
    <row r="22" spans="1:5" x14ac:dyDescent="0.25">
      <c r="A22" s="4">
        <v>21</v>
      </c>
      <c r="B22" s="3">
        <v>76.52</v>
      </c>
      <c r="C22" s="11">
        <f t="shared" si="0"/>
        <v>3.044522437723423</v>
      </c>
      <c r="D22" s="11">
        <f t="shared" si="1"/>
        <v>4.3375521445720517</v>
      </c>
    </row>
    <row r="23" spans="1:5" x14ac:dyDescent="0.25">
      <c r="A23" s="4">
        <v>22</v>
      </c>
      <c r="B23" s="3">
        <v>78.45</v>
      </c>
      <c r="C23" s="11">
        <f t="shared" si="0"/>
        <v>3.0910424533583161</v>
      </c>
      <c r="D23" s="11">
        <f t="shared" si="1"/>
        <v>4.3624614791790419</v>
      </c>
    </row>
    <row r="24" spans="1:5" x14ac:dyDescent="0.25">
      <c r="A24" s="15">
        <v>23</v>
      </c>
      <c r="E24">
        <f>125.71*A24^(-0.155)</f>
        <v>77.321810014157506</v>
      </c>
    </row>
    <row r="25" spans="1:5" x14ac:dyDescent="0.25">
      <c r="A25" s="4">
        <v>24</v>
      </c>
      <c r="E25" s="11">
        <f t="shared" ref="E25:E38" si="2">125.71*A25^(-0.155)</f>
        <v>76.813416831525686</v>
      </c>
    </row>
    <row r="26" spans="1:5" x14ac:dyDescent="0.25">
      <c r="A26" s="15">
        <v>25</v>
      </c>
      <c r="E26" s="11">
        <f t="shared" si="2"/>
        <v>76.328921332044146</v>
      </c>
    </row>
    <row r="27" spans="1:5" x14ac:dyDescent="0.25">
      <c r="A27" s="4">
        <v>26</v>
      </c>
      <c r="E27" s="11">
        <f t="shared" si="2"/>
        <v>75.866309331665079</v>
      </c>
    </row>
    <row r="28" spans="1:5" x14ac:dyDescent="0.25">
      <c r="A28" s="15">
        <v>27</v>
      </c>
      <c r="E28" s="11">
        <f t="shared" si="2"/>
        <v>75.42380585452554</v>
      </c>
    </row>
    <row r="29" spans="1:5" x14ac:dyDescent="0.25">
      <c r="A29" s="4">
        <v>28</v>
      </c>
      <c r="E29" s="11">
        <f t="shared" si="2"/>
        <v>74.999839073668099</v>
      </c>
    </row>
    <row r="30" spans="1:5" x14ac:dyDescent="0.25">
      <c r="A30" s="15">
        <v>29</v>
      </c>
      <c r="E30" s="11">
        <f t="shared" si="2"/>
        <v>74.593010760186218</v>
      </c>
    </row>
    <row r="31" spans="1:5" x14ac:dyDescent="0.25">
      <c r="A31" s="4">
        <v>30</v>
      </c>
      <c r="E31" s="11">
        <f t="shared" si="2"/>
        <v>74.202071885532263</v>
      </c>
    </row>
    <row r="32" spans="1:5" x14ac:dyDescent="0.25">
      <c r="A32" s="15">
        <v>31</v>
      </c>
      <c r="E32" s="11">
        <f t="shared" si="2"/>
        <v>73.825902339074304</v>
      </c>
    </row>
    <row r="33" spans="1:5" x14ac:dyDescent="0.25">
      <c r="A33" s="4">
        <v>32</v>
      </c>
      <c r="E33" s="11">
        <f t="shared" si="2"/>
        <v>73.463493958317088</v>
      </c>
    </row>
    <row r="34" spans="1:5" x14ac:dyDescent="0.25">
      <c r="A34" s="15">
        <v>33</v>
      </c>
      <c r="E34" s="11">
        <f t="shared" si="2"/>
        <v>73.11393624558275</v>
      </c>
    </row>
    <row r="35" spans="1:5" x14ac:dyDescent="0.25">
      <c r="A35" s="4">
        <v>34</v>
      </c>
      <c r="E35" s="11">
        <f t="shared" si="2"/>
        <v>72.776404278460006</v>
      </c>
    </row>
    <row r="36" spans="1:5" x14ac:dyDescent="0.25">
      <c r="A36" s="15">
        <v>35</v>
      </c>
      <c r="E36" s="11">
        <f t="shared" si="2"/>
        <v>72.450148423336785</v>
      </c>
    </row>
    <row r="37" spans="1:5" x14ac:dyDescent="0.25">
      <c r="A37" s="4">
        <v>36</v>
      </c>
      <c r="E37" s="11">
        <f t="shared" si="2"/>
        <v>72.134485539941878</v>
      </c>
    </row>
    <row r="38" spans="1:5" x14ac:dyDescent="0.25">
      <c r="A38" s="4">
        <v>37</v>
      </c>
      <c r="E38" s="11">
        <f t="shared" si="2"/>
        <v>71.828791425895474</v>
      </c>
    </row>
    <row r="39" spans="1:5" x14ac:dyDescent="0.25">
      <c r="A39" t="s">
        <v>262</v>
      </c>
      <c r="E39">
        <f>SUM(E24:E38)</f>
        <v>1115.1423472939132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R24" sqref="R24"/>
    </sheetView>
  </sheetViews>
  <sheetFormatPr defaultRowHeight="15" x14ac:dyDescent="0.25"/>
  <sheetData>
    <row r="1" spans="1:14" x14ac:dyDescent="0.25">
      <c r="A1" s="11" t="s">
        <v>263</v>
      </c>
      <c r="B1" s="11">
        <v>60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1" t="s">
        <v>264</v>
      </c>
      <c r="B2" s="16">
        <v>1.3896945375640344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265</v>
      </c>
      <c r="B3" s="16">
        <v>7.4425343070948516E-2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266</v>
      </c>
      <c r="B4" s="17">
        <f t="array" ref="B4">SUMSQ(B6:B18-C6:C18)</f>
        <v>0.43123946115434436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 t="s">
        <v>242</v>
      </c>
      <c r="B5" s="11" t="s">
        <v>267</v>
      </c>
      <c r="C5" s="11" t="s">
        <v>268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>
        <v>0</v>
      </c>
      <c r="B6" s="11">
        <v>15</v>
      </c>
      <c r="C6" s="17">
        <f>B$1*EXP(-$B$2*EXP(-$B$3*A6))</f>
        <v>14.949083964144911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>
        <v>5</v>
      </c>
      <c r="B7" s="11">
        <v>23</v>
      </c>
      <c r="C7" s="17">
        <f t="shared" ref="C7:C18" si="0">B$1*EXP(-$B$2*EXP(-$B$3*A7))</f>
        <v>23.022548874733186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>
        <v>10</v>
      </c>
      <c r="B8" s="11">
        <v>31</v>
      </c>
      <c r="C8" s="17">
        <f t="shared" si="0"/>
        <v>31.003998390678728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1">
        <v>15</v>
      </c>
      <c r="B9" s="11">
        <v>38</v>
      </c>
      <c r="C9" s="17">
        <f t="shared" si="0"/>
        <v>38.064077589741665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>
        <v>20</v>
      </c>
      <c r="B10" s="11">
        <v>44</v>
      </c>
      <c r="C10" s="17">
        <f t="shared" si="0"/>
        <v>43.845733429188236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>
        <v>25</v>
      </c>
      <c r="B11" s="11">
        <v>48</v>
      </c>
      <c r="C11" s="17">
        <f t="shared" si="0"/>
        <v>48.334431833995986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>
        <v>30</v>
      </c>
      <c r="B12" s="11">
        <v>52</v>
      </c>
      <c r="C12" s="17">
        <f t="shared" si="0"/>
        <v>51.693125134224047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>
        <v>35</v>
      </c>
      <c r="B13" s="11">
        <v>54</v>
      </c>
      <c r="C13" s="17">
        <f t="shared" si="0"/>
        <v>54.143079931468847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>
        <v>40</v>
      </c>
      <c r="B14" s="11">
        <v>56</v>
      </c>
      <c r="C14" s="17">
        <f t="shared" si="0"/>
        <v>55.899024682868017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1">
        <v>45</v>
      </c>
      <c r="B15" s="11">
        <v>57</v>
      </c>
      <c r="C15" s="17">
        <f t="shared" si="0"/>
        <v>57.142382953339478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1">
        <v>50</v>
      </c>
      <c r="B16" s="11">
        <v>58</v>
      </c>
      <c r="C16" s="17">
        <f t="shared" si="0"/>
        <v>58.015452496566212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>
        <v>55</v>
      </c>
      <c r="B17" s="11">
        <v>59</v>
      </c>
      <c r="C17" s="17">
        <f t="shared" si="0"/>
        <v>58.624984159768879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>
        <v>60</v>
      </c>
      <c r="B18" s="11">
        <v>59</v>
      </c>
      <c r="C18" s="17">
        <f t="shared" si="0"/>
        <v>59.048838360130702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F6DFEE-5DF0-4CDE-A6EB-B62A26B1937A}"/>
</file>

<file path=customXml/itemProps2.xml><?xml version="1.0" encoding="utf-8"?>
<ds:datastoreItem xmlns:ds="http://schemas.openxmlformats.org/officeDocument/2006/customXml" ds:itemID="{254036C9-649E-4BC0-9251-F82456F77F5C}"/>
</file>

<file path=customXml/itemProps3.xml><?xml version="1.0" encoding="utf-8"?>
<ds:datastoreItem xmlns:ds="http://schemas.openxmlformats.org/officeDocument/2006/customXml" ds:itemID="{97803660-F9B1-49D9-B330-19E3EC06D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LovelyPharmacyStores</vt:lpstr>
      <vt:lpstr>Advert</vt:lpstr>
      <vt:lpstr>PCSales</vt:lpstr>
      <vt:lpstr>piecwiseLinear</vt:lpstr>
      <vt:lpstr>Sheet1</vt:lpstr>
      <vt:lpstr>GDP</vt:lpstr>
      <vt:lpstr>LearningCurve</vt:lpstr>
      <vt:lpstr>Gompertz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Admin</cp:lastModifiedBy>
  <dcterms:created xsi:type="dcterms:W3CDTF">2007-05-15T17:21:22Z</dcterms:created>
  <dcterms:modified xsi:type="dcterms:W3CDTF">2021-07-07T01:25:00Z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