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usiness-forecasting\14 - Predictive Analytics\"/>
    </mc:Choice>
  </mc:AlternateContent>
  <xr:revisionPtr revIDLastSave="0" documentId="13_ncr:1_{6F9AF5EA-A058-40E0-9577-FCBE0954D8B4}" xr6:coauthVersionLast="47" xr6:coauthVersionMax="47" xr10:uidLastSave="{00000000-0000-0000-0000-000000000000}"/>
  <bookViews>
    <workbookView xWindow="3555" yWindow="3045" windowWidth="20445" windowHeight="13080" activeTab="1" xr2:uid="{00000000-000D-0000-FFFF-FFFF00000000}"/>
  </bookViews>
  <sheets>
    <sheet name="c4p10" sheetId="10" r:id="rId1"/>
    <sheet name="3FoldCV" sheetId="8" r:id="rId2"/>
    <sheet name="kMeansFinal" sheetId="7" r:id="rId3"/>
    <sheet name="kNN" sheetId="11" r:id="rId4"/>
    <sheet name="kMeansInitial" sheetId="6" r:id="rId5"/>
    <sheet name="kMeans" sheetId="1" r:id="rId6"/>
    <sheet name="kMeansOpt" sheetId="2" r:id="rId7"/>
    <sheet name="revenueClustering" sheetId="5" r:id="rId8"/>
  </sheets>
  <definedNames>
    <definedName name="solver_adj" localSheetId="5" hidden="1">kMeans!$J$2:$K$3</definedName>
    <definedName name="solver_adj" localSheetId="2" hidden="1">kMeansFinal!$J$2:$K$3</definedName>
    <definedName name="solver_adj" localSheetId="4" hidden="1">kMeansInitial!$J$2:$K$3</definedName>
    <definedName name="solver_adj" localSheetId="6" hidden="1">kMeansOpt!$J$2:$K$3</definedName>
    <definedName name="solver_cvg" localSheetId="5" hidden="1">0.0001</definedName>
    <definedName name="solver_cvg" localSheetId="2" hidden="1">0.0001</definedName>
    <definedName name="solver_cvg" localSheetId="4" hidden="1">0.0001</definedName>
    <definedName name="solver_cvg" localSheetId="6" hidden="1">0.0001</definedName>
    <definedName name="solver_drv" localSheetId="5" hidden="1">2</definedName>
    <definedName name="solver_drv" localSheetId="2" hidden="1">2</definedName>
    <definedName name="solver_drv" localSheetId="4" hidden="1">2</definedName>
    <definedName name="solver_drv" localSheetId="6" hidden="1">1</definedName>
    <definedName name="solver_eng" localSheetId="5" hidden="1">3</definedName>
    <definedName name="solver_eng" localSheetId="2" hidden="1">3</definedName>
    <definedName name="solver_eng" localSheetId="4" hidden="1">3</definedName>
    <definedName name="solver_eng" localSheetId="6" hidden="1">3</definedName>
    <definedName name="solver_est" localSheetId="5" hidden="1">1</definedName>
    <definedName name="solver_est" localSheetId="2" hidden="1">1</definedName>
    <definedName name="solver_est" localSheetId="4" hidden="1">1</definedName>
    <definedName name="solver_est" localSheetId="6" hidden="1">1</definedName>
    <definedName name="solver_itr" localSheetId="5" hidden="1">2147483647</definedName>
    <definedName name="solver_itr" localSheetId="2" hidden="1">2147483647</definedName>
    <definedName name="solver_itr" localSheetId="4" hidden="1">2147483647</definedName>
    <definedName name="solver_itr" localSheetId="6" hidden="1">2147483647</definedName>
    <definedName name="solver_lhs1" localSheetId="5" hidden="1">kMeans!$J$2:$J$3</definedName>
    <definedName name="solver_lhs1" localSheetId="2" hidden="1">kMeansFinal!$J$2:$J$3</definedName>
    <definedName name="solver_lhs1" localSheetId="4" hidden="1">kMeansInitial!$J$2:$J$3</definedName>
    <definedName name="solver_lhs1" localSheetId="6" hidden="1">kMeansOpt!$J$2:$J$3</definedName>
    <definedName name="solver_lhs2" localSheetId="5" hidden="1">kMeans!$J$2:$J$3</definedName>
    <definedName name="solver_lhs2" localSheetId="2" hidden="1">kMeansFinal!$J$2:$J$3</definedName>
    <definedName name="solver_lhs2" localSheetId="4" hidden="1">kMeansInitial!$J$2:$J$3</definedName>
    <definedName name="solver_lhs2" localSheetId="6" hidden="1">kMeansOpt!$J$2:$J$3</definedName>
    <definedName name="solver_lhs3" localSheetId="5" hidden="1">kMeans!$K$2:$K$3</definedName>
    <definedName name="solver_lhs3" localSheetId="2" hidden="1">kMeansFinal!$K$2:$K$3</definedName>
    <definedName name="solver_lhs3" localSheetId="4" hidden="1">kMeansInitial!$K$2:$K$3</definedName>
    <definedName name="solver_lhs3" localSheetId="6" hidden="1">kMeansOpt!$K$2:$K$3</definedName>
    <definedName name="solver_lhs4" localSheetId="5" hidden="1">kMeans!$K$2:$K$3</definedName>
    <definedName name="solver_lhs4" localSheetId="2" hidden="1">kMeansFinal!$K$2:$K$3</definedName>
    <definedName name="solver_lhs4" localSheetId="4" hidden="1">kMeansInitial!$K$2:$K$3</definedName>
    <definedName name="solver_lhs4" localSheetId="6" hidden="1">kMeansOpt!$K$2:$K$3</definedName>
    <definedName name="solver_mip" localSheetId="5" hidden="1">2147483647</definedName>
    <definedName name="solver_mip" localSheetId="2" hidden="1">2147483647</definedName>
    <definedName name="solver_mip" localSheetId="4" hidden="1">2147483647</definedName>
    <definedName name="solver_mip" localSheetId="6" hidden="1">2147483647</definedName>
    <definedName name="solver_mni" localSheetId="5" hidden="1">30</definedName>
    <definedName name="solver_mni" localSheetId="2" hidden="1">30</definedName>
    <definedName name="solver_mni" localSheetId="4" hidden="1">30</definedName>
    <definedName name="solver_mni" localSheetId="6" hidden="1">30</definedName>
    <definedName name="solver_mrt" localSheetId="5" hidden="1">0.075</definedName>
    <definedName name="solver_mrt" localSheetId="2" hidden="1">0.075</definedName>
    <definedName name="solver_mrt" localSheetId="4" hidden="1">0.075</definedName>
    <definedName name="solver_mrt" localSheetId="6" hidden="1">0.075</definedName>
    <definedName name="solver_msl" localSheetId="5" hidden="1">2</definedName>
    <definedName name="solver_msl" localSheetId="2" hidden="1">2</definedName>
    <definedName name="solver_msl" localSheetId="4" hidden="1">2</definedName>
    <definedName name="solver_msl" localSheetId="6" hidden="1">2</definedName>
    <definedName name="solver_neg" localSheetId="5" hidden="1">1</definedName>
    <definedName name="solver_neg" localSheetId="2" hidden="1">1</definedName>
    <definedName name="solver_neg" localSheetId="4" hidden="1">1</definedName>
    <definedName name="solver_neg" localSheetId="6" hidden="1">1</definedName>
    <definedName name="solver_nod" localSheetId="5" hidden="1">2147483647</definedName>
    <definedName name="solver_nod" localSheetId="2" hidden="1">2147483647</definedName>
    <definedName name="solver_nod" localSheetId="4" hidden="1">2147483647</definedName>
    <definedName name="solver_nod" localSheetId="6" hidden="1">2147483647</definedName>
    <definedName name="solver_num" localSheetId="5" hidden="1">4</definedName>
    <definedName name="solver_num" localSheetId="2" hidden="1">4</definedName>
    <definedName name="solver_num" localSheetId="4" hidden="1">4</definedName>
    <definedName name="solver_num" localSheetId="6" hidden="1">4</definedName>
    <definedName name="solver_nwt" localSheetId="5" hidden="1">1</definedName>
    <definedName name="solver_nwt" localSheetId="2" hidden="1">1</definedName>
    <definedName name="solver_nwt" localSheetId="4" hidden="1">1</definedName>
    <definedName name="solver_nwt" localSheetId="6" hidden="1">1</definedName>
    <definedName name="solver_opt" localSheetId="5" hidden="1">kMeans!$F$9</definedName>
    <definedName name="solver_opt" localSheetId="2" hidden="1">kMeansFinal!$F$9</definedName>
    <definedName name="solver_opt" localSheetId="4" hidden="1">kMeansInitial!$F$9</definedName>
    <definedName name="solver_opt" localSheetId="6" hidden="1">kMeansOpt!$F$9</definedName>
    <definedName name="solver_pre" localSheetId="5" hidden="1">0.000001</definedName>
    <definedName name="solver_pre" localSheetId="2" hidden="1">0.000001</definedName>
    <definedName name="solver_pre" localSheetId="4" hidden="1">0.000001</definedName>
    <definedName name="solver_pre" localSheetId="6" hidden="1">0.000001</definedName>
    <definedName name="solver_rbv" localSheetId="5" hidden="1">2</definedName>
    <definedName name="solver_rbv" localSheetId="2" hidden="1">2</definedName>
    <definedName name="solver_rbv" localSheetId="4" hidden="1">2</definedName>
    <definedName name="solver_rbv" localSheetId="6" hidden="1">1</definedName>
    <definedName name="solver_rel1" localSheetId="5" hidden="1">1</definedName>
    <definedName name="solver_rel1" localSheetId="2" hidden="1">1</definedName>
    <definedName name="solver_rel1" localSheetId="4" hidden="1">1</definedName>
    <definedName name="solver_rel1" localSheetId="6" hidden="1">1</definedName>
    <definedName name="solver_rel2" localSheetId="5" hidden="1">3</definedName>
    <definedName name="solver_rel2" localSheetId="2" hidden="1">3</definedName>
    <definedName name="solver_rel2" localSheetId="4" hidden="1">3</definedName>
    <definedName name="solver_rel2" localSheetId="6" hidden="1">3</definedName>
    <definedName name="solver_rel3" localSheetId="5" hidden="1">1</definedName>
    <definedName name="solver_rel3" localSheetId="2" hidden="1">1</definedName>
    <definedName name="solver_rel3" localSheetId="4" hidden="1">1</definedName>
    <definedName name="solver_rel3" localSheetId="6" hidden="1">1</definedName>
    <definedName name="solver_rel4" localSheetId="5" hidden="1">3</definedName>
    <definedName name="solver_rel4" localSheetId="2" hidden="1">3</definedName>
    <definedName name="solver_rel4" localSheetId="4" hidden="1">3</definedName>
    <definedName name="solver_rel4" localSheetId="6" hidden="1">3</definedName>
    <definedName name="solver_rhs1" localSheetId="5" hidden="1">40</definedName>
    <definedName name="solver_rhs1" localSheetId="2" hidden="1">40</definedName>
    <definedName name="solver_rhs1" localSheetId="4" hidden="1">40</definedName>
    <definedName name="solver_rhs1" localSheetId="6" hidden="1">30</definedName>
    <definedName name="solver_rhs2" localSheetId="5" hidden="1">13</definedName>
    <definedName name="solver_rhs2" localSheetId="2" hidden="1">13</definedName>
    <definedName name="solver_rhs2" localSheetId="4" hidden="1">13</definedName>
    <definedName name="solver_rhs2" localSheetId="6" hidden="1">20</definedName>
    <definedName name="solver_rhs3" localSheetId="5" hidden="1">25</definedName>
    <definedName name="solver_rhs3" localSheetId="2" hidden="1">25</definedName>
    <definedName name="solver_rhs3" localSheetId="4" hidden="1">25</definedName>
    <definedName name="solver_rhs3" localSheetId="6" hidden="1">25</definedName>
    <definedName name="solver_rhs4" localSheetId="5" hidden="1">10</definedName>
    <definedName name="solver_rhs4" localSheetId="2" hidden="1">10</definedName>
    <definedName name="solver_rhs4" localSheetId="4" hidden="1">10</definedName>
    <definedName name="solver_rhs4" localSheetId="6" hidden="1">10</definedName>
    <definedName name="solver_rlx" localSheetId="5" hidden="1">2</definedName>
    <definedName name="solver_rlx" localSheetId="2" hidden="1">2</definedName>
    <definedName name="solver_rlx" localSheetId="4" hidden="1">2</definedName>
    <definedName name="solver_rlx" localSheetId="6" hidden="1">2</definedName>
    <definedName name="solver_rsd" localSheetId="5" hidden="1">0</definedName>
    <definedName name="solver_rsd" localSheetId="2" hidden="1">0</definedName>
    <definedName name="solver_rsd" localSheetId="4" hidden="1">0</definedName>
    <definedName name="solver_rsd" localSheetId="6" hidden="1">0</definedName>
    <definedName name="solver_scl" localSheetId="5" hidden="1">2</definedName>
    <definedName name="solver_scl" localSheetId="2" hidden="1">2</definedName>
    <definedName name="solver_scl" localSheetId="4" hidden="1">2</definedName>
    <definedName name="solver_scl" localSheetId="6" hidden="1">1</definedName>
    <definedName name="solver_sho" localSheetId="5" hidden="1">2</definedName>
    <definedName name="solver_sho" localSheetId="2" hidden="1">2</definedName>
    <definedName name="solver_sho" localSheetId="4" hidden="1">2</definedName>
    <definedName name="solver_sho" localSheetId="6" hidden="1">2</definedName>
    <definedName name="solver_ssz" localSheetId="5" hidden="1">100</definedName>
    <definedName name="solver_ssz" localSheetId="2" hidden="1">100</definedName>
    <definedName name="solver_ssz" localSheetId="4" hidden="1">100</definedName>
    <definedName name="solver_ssz" localSheetId="6" hidden="1">100</definedName>
    <definedName name="solver_tim" localSheetId="5" hidden="1">2147483647</definedName>
    <definedName name="solver_tim" localSheetId="2" hidden="1">2147483647</definedName>
    <definedName name="solver_tim" localSheetId="4" hidden="1">2147483647</definedName>
    <definedName name="solver_tim" localSheetId="6" hidden="1">2147483647</definedName>
    <definedName name="solver_tol" localSheetId="5" hidden="1">0.01</definedName>
    <definedName name="solver_tol" localSheetId="2" hidden="1">0.01</definedName>
    <definedName name="solver_tol" localSheetId="4" hidden="1">0.01</definedName>
    <definedName name="solver_tol" localSheetId="6" hidden="1">0.01</definedName>
    <definedName name="solver_typ" localSheetId="5" hidden="1">2</definedName>
    <definedName name="solver_typ" localSheetId="2" hidden="1">2</definedName>
    <definedName name="solver_typ" localSheetId="4" hidden="1">2</definedName>
    <definedName name="solver_typ" localSheetId="6" hidden="1">2</definedName>
    <definedName name="solver_val" localSheetId="5" hidden="1">0</definedName>
    <definedName name="solver_val" localSheetId="2" hidden="1">0</definedName>
    <definedName name="solver_val" localSheetId="4" hidden="1">0</definedName>
    <definedName name="solver_val" localSheetId="6" hidden="1">0</definedName>
    <definedName name="solver_ver" localSheetId="5" hidden="1">3</definedName>
    <definedName name="solver_ver" localSheetId="2" hidden="1">3</definedName>
    <definedName name="solver_ver" localSheetId="4" hidden="1">3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8" l="1"/>
  <c r="J18" i="8"/>
  <c r="K17" i="8"/>
  <c r="J17" i="8"/>
  <c r="K16" i="8"/>
  <c r="J16" i="8"/>
  <c r="K15" i="8"/>
  <c r="J15" i="8"/>
  <c r="K14" i="8"/>
  <c r="J14" i="8"/>
  <c r="K13" i="8"/>
  <c r="J13" i="8"/>
  <c r="E3" i="11" a="1"/>
  <c r="E3" i="11" s="1"/>
  <c r="E4" i="11" a="1"/>
  <c r="E4" i="11" s="1"/>
  <c r="E5" i="11" a="1"/>
  <c r="E5" i="11" s="1"/>
  <c r="E6" i="11" a="1"/>
  <c r="E6" i="11" s="1"/>
  <c r="E7" i="11" a="1"/>
  <c r="E7" i="11" s="1"/>
  <c r="E8" i="11" a="1"/>
  <c r="E8" i="11" s="1"/>
  <c r="E9" i="11" a="1"/>
  <c r="E9" i="11" s="1"/>
  <c r="E10" i="11" a="1"/>
  <c r="E10" i="11" s="1"/>
  <c r="E11" i="11" a="1"/>
  <c r="E11" i="11" s="1"/>
  <c r="E2" i="11" a="1"/>
  <c r="E2" i="11" s="1"/>
  <c r="D18" i="8" l="1"/>
  <c r="E18" i="8" s="1"/>
  <c r="C18" i="8"/>
  <c r="D17" i="8"/>
  <c r="E17" i="8" s="1"/>
  <c r="C17" i="8"/>
  <c r="D16" i="8"/>
  <c r="E16" i="8" s="1"/>
  <c r="C16" i="8"/>
  <c r="D15" i="8"/>
  <c r="E15" i="8" s="1"/>
  <c r="C15" i="8"/>
  <c r="D14" i="8"/>
  <c r="E14" i="8" s="1"/>
  <c r="C14" i="8"/>
  <c r="D13" i="8"/>
  <c r="E13" i="8" s="1"/>
  <c r="C10" i="8" s="1" a="1"/>
  <c r="C13" i="8"/>
  <c r="E10" i="8" l="1"/>
  <c r="D10" i="8"/>
  <c r="C10" i="8"/>
  <c r="E8" i="7"/>
  <c r="D8" i="7"/>
  <c r="E7" i="7"/>
  <c r="D7" i="7"/>
  <c r="E6" i="7"/>
  <c r="D6" i="7"/>
  <c r="E5" i="7"/>
  <c r="D5" i="7"/>
  <c r="E4" i="7"/>
  <c r="D4" i="7"/>
  <c r="E3" i="7"/>
  <c r="D3" i="7"/>
  <c r="E8" i="6"/>
  <c r="D8" i="6"/>
  <c r="E7" i="6"/>
  <c r="D7" i="6"/>
  <c r="E6" i="6"/>
  <c r="D6" i="6"/>
  <c r="E5" i="6"/>
  <c r="D5" i="6"/>
  <c r="E4" i="6"/>
  <c r="D4" i="6"/>
  <c r="E3" i="6"/>
  <c r="D3" i="6"/>
  <c r="F16" i="8" l="1"/>
  <c r="F13" i="8"/>
  <c r="F14" i="8"/>
  <c r="F18" i="8"/>
  <c r="F15" i="8"/>
  <c r="F17" i="8"/>
  <c r="F10" i="8" s="1" a="1"/>
  <c r="F10" i="8" s="1"/>
  <c r="F5" i="7"/>
  <c r="G5" i="7" s="1"/>
  <c r="F7" i="7"/>
  <c r="G7" i="7" s="1"/>
  <c r="F4" i="7"/>
  <c r="G4" i="7" s="1"/>
  <c r="F6" i="7"/>
  <c r="G6" i="7" s="1"/>
  <c r="F8" i="7"/>
  <c r="G8" i="7" s="1"/>
  <c r="F3" i="7"/>
  <c r="G3" i="7" s="1"/>
  <c r="F3" i="6"/>
  <c r="G3" i="6" s="1"/>
  <c r="F5" i="6"/>
  <c r="G5" i="6" s="1"/>
  <c r="F4" i="6"/>
  <c r="G4" i="6" s="1"/>
  <c r="F6" i="6"/>
  <c r="G6" i="6" s="1"/>
  <c r="F8" i="6"/>
  <c r="G8" i="6" s="1"/>
  <c r="F7" i="6"/>
  <c r="G7" i="6" s="1"/>
  <c r="F9" i="7" l="1"/>
  <c r="F9" i="6"/>
  <c r="E3" i="1"/>
  <c r="E8" i="2" l="1"/>
  <c r="D8" i="2"/>
  <c r="E7" i="2"/>
  <c r="D7" i="2"/>
  <c r="E6" i="2"/>
  <c r="D6" i="2"/>
  <c r="E5" i="2"/>
  <c r="D5" i="2"/>
  <c r="E4" i="2"/>
  <c r="D4" i="2"/>
  <c r="E3" i="2"/>
  <c r="D3" i="2"/>
  <c r="D4" i="1"/>
  <c r="E4" i="1"/>
  <c r="D5" i="1"/>
  <c r="E5" i="1"/>
  <c r="D6" i="1"/>
  <c r="E6" i="1"/>
  <c r="D7" i="1"/>
  <c r="E7" i="1"/>
  <c r="D8" i="1"/>
  <c r="E8" i="1"/>
  <c r="D3" i="1"/>
  <c r="F4" i="2" l="1"/>
  <c r="G4" i="2" s="1"/>
  <c r="F3" i="2"/>
  <c r="G3" i="2" s="1"/>
  <c r="F5" i="2"/>
  <c r="G5" i="2" s="1"/>
  <c r="F7" i="2"/>
  <c r="G7" i="2" s="1"/>
  <c r="F6" i="2"/>
  <c r="G6" i="2" s="1"/>
  <c r="F8" i="2"/>
  <c r="G8" i="2" s="1"/>
  <c r="F8" i="1"/>
  <c r="G8" i="1" s="1"/>
  <c r="F6" i="1"/>
  <c r="G6" i="1" s="1"/>
  <c r="F4" i="1"/>
  <c r="G4" i="1" s="1"/>
  <c r="F3" i="1"/>
  <c r="F7" i="1"/>
  <c r="G7" i="1" s="1"/>
  <c r="F5" i="1"/>
  <c r="G5" i="1" s="1"/>
  <c r="F9" i="2" l="1"/>
  <c r="G3" i="1"/>
  <c r="F9" i="1"/>
</calcChain>
</file>

<file path=xl/sharedStrings.xml><?xml version="1.0" encoding="utf-8"?>
<sst xmlns="http://schemas.openxmlformats.org/spreadsheetml/2006/main" count="100" uniqueCount="36">
  <si>
    <t>ID</t>
  </si>
  <si>
    <t>Income</t>
  </si>
  <si>
    <t>Education</t>
  </si>
  <si>
    <t>C1</t>
  </si>
  <si>
    <t>C2</t>
  </si>
  <si>
    <t>Centroid</t>
  </si>
  <si>
    <t>Distance to centroid</t>
  </si>
  <si>
    <t>Min Dist</t>
  </si>
  <si>
    <t>Cluster</t>
  </si>
  <si>
    <t>SUM</t>
  </si>
  <si>
    <t>CustomerCount</t>
  </si>
  <si>
    <t>Revenue</t>
  </si>
  <si>
    <t>ProductID</t>
  </si>
  <si>
    <t>x2</t>
  </si>
  <si>
    <t>x1</t>
  </si>
  <si>
    <t>Location</t>
  </si>
  <si>
    <t>Bookings</t>
  </si>
  <si>
    <t>b2</t>
  </si>
  <si>
    <t>b1</t>
  </si>
  <si>
    <t>b0</t>
  </si>
  <si>
    <t>MAE</t>
  </si>
  <si>
    <t>Round 1</t>
  </si>
  <si>
    <t>Record</t>
  </si>
  <si>
    <r>
      <t>Income</t>
    </r>
    <r>
      <rPr>
        <vertAlign val="superscript"/>
        <sz val="11"/>
        <color theme="1"/>
        <rFont val="Calibri"/>
        <family val="2"/>
        <scheme val="minor"/>
      </rPr>
      <t>2</t>
    </r>
  </si>
  <si>
    <t>Bookings.FC</t>
  </si>
  <si>
    <t>Train</t>
  </si>
  <si>
    <t>Test</t>
  </si>
  <si>
    <t>Insect ID</t>
  </si>
  <si>
    <t>Unknown</t>
  </si>
  <si>
    <t>Insect Class</t>
  </si>
  <si>
    <t>Grasshopper</t>
  </si>
  <si>
    <t>Katydid</t>
  </si>
  <si>
    <t>Distance from unknown to each insectID</t>
  </si>
  <si>
    <t xml:space="preserve">Abdomen Length </t>
  </si>
  <si>
    <t>Attenna Length</t>
  </si>
  <si>
    <t>Degree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</si>
</sst>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22222"/>
      <name val="Consolas"/>
      <family val="3"/>
    </font>
    <font>
      <vertAlign val="superscript"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1" applyFont="1"/>
    <xf numFmtId="43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Fill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43" fontId="0" fillId="0" borderId="3" xfId="1" applyFont="1" applyBorder="1"/>
    <xf numFmtId="0" fontId="0" fillId="0" borderId="4" xfId="0" applyBorder="1"/>
    <xf numFmtId="0" fontId="0" fillId="0" borderId="0" xfId="0" applyBorder="1"/>
    <xf numFmtId="43" fontId="0" fillId="0" borderId="5" xfId="1" applyFont="1" applyBorder="1"/>
    <xf numFmtId="0" fontId="0" fillId="0" borderId="6" xfId="0" applyBorder="1"/>
    <xf numFmtId="0" fontId="0" fillId="0" borderId="7" xfId="0" applyBorder="1"/>
    <xf numFmtId="43" fontId="0" fillId="0" borderId="8" xfId="1" applyFont="1" applyBorder="1"/>
    <xf numFmtId="0" fontId="4" fillId="4" borderId="9" xfId="0" applyFont="1" applyFill="1" applyBorder="1" applyAlignment="1">
      <alignment horizontal="center"/>
    </xf>
    <xf numFmtId="3" fontId="4" fillId="4" borderId="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'c4p10'!$C$1</c:f>
              <c:strCache>
                <c:ptCount val="1"/>
                <c:pt idx="0">
                  <c:v>Bookings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'c4p10'!$B$2:$B$13</c:f>
              <c:numCache>
                <c:formatCode>#,##0</c:formatCode>
                <c:ptCount val="12"/>
                <c:pt idx="0">
                  <c:v>43299</c:v>
                </c:pt>
                <c:pt idx="1">
                  <c:v>45021</c:v>
                </c:pt>
                <c:pt idx="2">
                  <c:v>40290</c:v>
                </c:pt>
                <c:pt idx="3">
                  <c:v>41893</c:v>
                </c:pt>
                <c:pt idx="4">
                  <c:v>30620</c:v>
                </c:pt>
                <c:pt idx="5">
                  <c:v>48105</c:v>
                </c:pt>
                <c:pt idx="6">
                  <c:v>27482</c:v>
                </c:pt>
                <c:pt idx="7">
                  <c:v>33025</c:v>
                </c:pt>
                <c:pt idx="8">
                  <c:v>34687</c:v>
                </c:pt>
                <c:pt idx="9">
                  <c:v>28725</c:v>
                </c:pt>
                <c:pt idx="10">
                  <c:v>37892</c:v>
                </c:pt>
                <c:pt idx="11">
                  <c:v>46198</c:v>
                </c:pt>
              </c:numCache>
            </c:numRef>
          </c:xVal>
          <c:yVal>
            <c:numRef>
              <c:f>'c4p10'!$C$2:$C$13</c:f>
              <c:numCache>
                <c:formatCode>#,##0</c:formatCode>
                <c:ptCount val="12"/>
                <c:pt idx="0">
                  <c:v>1098</c:v>
                </c:pt>
                <c:pt idx="1">
                  <c:v>1131</c:v>
                </c:pt>
                <c:pt idx="2">
                  <c:v>1120</c:v>
                </c:pt>
                <c:pt idx="3">
                  <c:v>1142</c:v>
                </c:pt>
                <c:pt idx="4">
                  <c:v>971</c:v>
                </c:pt>
                <c:pt idx="5">
                  <c:v>1403</c:v>
                </c:pt>
                <c:pt idx="6">
                  <c:v>855</c:v>
                </c:pt>
                <c:pt idx="7">
                  <c:v>1054</c:v>
                </c:pt>
                <c:pt idx="8">
                  <c:v>1081</c:v>
                </c:pt>
                <c:pt idx="9">
                  <c:v>982</c:v>
                </c:pt>
                <c:pt idx="10">
                  <c:v>1098</c:v>
                </c:pt>
                <c:pt idx="11">
                  <c:v>1387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78-4D85-8352-256C35FC3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9778111"/>
        <c:axId val="1939778943"/>
      </c:scatterChart>
      <c:valAx>
        <c:axId val="193977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778943"/>
        <c:crosses val="autoZero"/>
        <c:crossBetween val="midCat"/>
      </c:valAx>
      <c:valAx>
        <c:axId val="193977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77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kMeansFinal!$C$2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kMeansFinal!$B$3:$B$8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30</c:v>
                </c:pt>
                <c:pt idx="3">
                  <c:v>25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kMeansFinal!$C$3:$C$8</c:f>
              <c:numCache>
                <c:formatCode>General</c:formatCode>
                <c:ptCount val="6"/>
                <c:pt idx="0">
                  <c:v>18</c:v>
                </c:pt>
                <c:pt idx="1">
                  <c:v>16</c:v>
                </c:pt>
                <c:pt idx="2">
                  <c:v>20</c:v>
                </c:pt>
                <c:pt idx="3">
                  <c:v>15</c:v>
                </c:pt>
                <c:pt idx="4">
                  <c:v>12</c:v>
                </c:pt>
                <c:pt idx="5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E9-4CA0-9860-4775BAA44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713408"/>
        <c:axId val="377715048"/>
      </c:scatterChart>
      <c:valAx>
        <c:axId val="37771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15048"/>
        <c:crosses val="autoZero"/>
        <c:crossBetween val="midCat"/>
      </c:valAx>
      <c:valAx>
        <c:axId val="37771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1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kMeansInitial!$C$2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kMeansInitial!$B$3:$B$8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30</c:v>
                </c:pt>
                <c:pt idx="3">
                  <c:v>25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kMeansInitial!$C$3:$C$8</c:f>
              <c:numCache>
                <c:formatCode>General</c:formatCode>
                <c:ptCount val="6"/>
                <c:pt idx="0">
                  <c:v>18</c:v>
                </c:pt>
                <c:pt idx="1">
                  <c:v>16</c:v>
                </c:pt>
                <c:pt idx="2">
                  <c:v>20</c:v>
                </c:pt>
                <c:pt idx="3">
                  <c:v>15</c:v>
                </c:pt>
                <c:pt idx="4">
                  <c:v>12</c:v>
                </c:pt>
                <c:pt idx="5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15-48F5-ACE9-708FA35AB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713408"/>
        <c:axId val="377715048"/>
      </c:scatterChart>
      <c:valAx>
        <c:axId val="37771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15048"/>
        <c:crosses val="autoZero"/>
        <c:crossBetween val="midCat"/>
      </c:valAx>
      <c:valAx>
        <c:axId val="37771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1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kMeans!$C$2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kMeans!$B$3:$B$8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30</c:v>
                </c:pt>
                <c:pt idx="3">
                  <c:v>25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kMeans!$C$3:$C$8</c:f>
              <c:numCache>
                <c:formatCode>General</c:formatCode>
                <c:ptCount val="6"/>
                <c:pt idx="0">
                  <c:v>18</c:v>
                </c:pt>
                <c:pt idx="1">
                  <c:v>16</c:v>
                </c:pt>
                <c:pt idx="2">
                  <c:v>20</c:v>
                </c:pt>
                <c:pt idx="3">
                  <c:v>15</c:v>
                </c:pt>
                <c:pt idx="4">
                  <c:v>12</c:v>
                </c:pt>
                <c:pt idx="5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97-4930-9367-B67817AA5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713408"/>
        <c:axId val="377715048"/>
      </c:scatterChart>
      <c:valAx>
        <c:axId val="37771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15048"/>
        <c:crosses val="autoZero"/>
        <c:crossBetween val="midCat"/>
      </c:valAx>
      <c:valAx>
        <c:axId val="37771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1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kMeansOpt!$C$2</c:f>
              <c:strCache>
                <c:ptCount val="1"/>
                <c:pt idx="0">
                  <c:v>Education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kMeansOpt!$B$3:$B$8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30</c:v>
                </c:pt>
                <c:pt idx="3">
                  <c:v>25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kMeansOpt!$C$3:$C$8</c:f>
              <c:numCache>
                <c:formatCode>General</c:formatCode>
                <c:ptCount val="6"/>
                <c:pt idx="0">
                  <c:v>18</c:v>
                </c:pt>
                <c:pt idx="1">
                  <c:v>16</c:v>
                </c:pt>
                <c:pt idx="2">
                  <c:v>20</c:v>
                </c:pt>
                <c:pt idx="3">
                  <c:v>15</c:v>
                </c:pt>
                <c:pt idx="4">
                  <c:v>12</c:v>
                </c:pt>
                <c:pt idx="5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BA-4B07-850A-DFB51BF74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713408"/>
        <c:axId val="377715048"/>
      </c:scatterChart>
      <c:valAx>
        <c:axId val="37771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15048"/>
        <c:crosses val="autoZero"/>
        <c:crossBetween val="midCat"/>
      </c:valAx>
      <c:valAx>
        <c:axId val="37771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1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161925</xdr:rowOff>
    </xdr:from>
    <xdr:to>
      <xdr:col>11</xdr:col>
      <xdr:colOff>114300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47310</xdr:colOff>
      <xdr:row>3</xdr:row>
      <xdr:rowOff>45296</xdr:rowOff>
    </xdr:from>
    <xdr:to>
      <xdr:col>15</xdr:col>
      <xdr:colOff>275908</xdr:colOff>
      <xdr:row>20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F2F52A-D91A-499D-90F5-D0B959688D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460375</xdr:colOff>
      <xdr:row>4</xdr:row>
      <xdr:rowOff>119063</xdr:rowOff>
    </xdr:from>
    <xdr:to>
      <xdr:col>14</xdr:col>
      <xdr:colOff>289239</xdr:colOff>
      <xdr:row>8</xdr:row>
      <xdr:rowOff>173991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A0F14CF-63A9-41FC-924E-204AF63EA7C9}"/>
            </a:ext>
          </a:extLst>
        </xdr:cNvPr>
        <xdr:cNvSpPr/>
      </xdr:nvSpPr>
      <xdr:spPr>
        <a:xfrm>
          <a:off x="5356225" y="844868"/>
          <a:ext cx="1653854" cy="773113"/>
        </a:xfrm>
        <a:prstGeom prst="ellipse">
          <a:avLst/>
        </a:prstGeom>
        <a:solidFill>
          <a:schemeClr val="accent2">
            <a:lumMod val="20000"/>
            <a:lumOff val="80000"/>
            <a:alpha val="5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460375</xdr:colOff>
      <xdr:row>8</xdr:row>
      <xdr:rowOff>174625</xdr:rowOff>
    </xdr:from>
    <xdr:to>
      <xdr:col>13</xdr:col>
      <xdr:colOff>361315</xdr:colOff>
      <xdr:row>12</xdr:row>
      <xdr:rowOff>119063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B134704-12E7-4178-BF05-C0A58CC60230}"/>
            </a:ext>
          </a:extLst>
        </xdr:cNvPr>
        <xdr:cNvSpPr/>
      </xdr:nvSpPr>
      <xdr:spPr>
        <a:xfrm>
          <a:off x="5356225" y="1618615"/>
          <a:ext cx="1123950" cy="674053"/>
        </a:xfrm>
        <a:prstGeom prst="ellipse">
          <a:avLst/>
        </a:prstGeom>
        <a:solidFill>
          <a:schemeClr val="accent6">
            <a:lumMod val="40000"/>
            <a:lumOff val="60000"/>
            <a:alpha val="5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47310</xdr:colOff>
      <xdr:row>3</xdr:row>
      <xdr:rowOff>45296</xdr:rowOff>
    </xdr:from>
    <xdr:to>
      <xdr:col>15</xdr:col>
      <xdr:colOff>275908</xdr:colOff>
      <xdr:row>20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31313-F556-4E96-AED6-07841285D3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460375</xdr:colOff>
      <xdr:row>4</xdr:row>
      <xdr:rowOff>119063</xdr:rowOff>
    </xdr:from>
    <xdr:to>
      <xdr:col>14</xdr:col>
      <xdr:colOff>289239</xdr:colOff>
      <xdr:row>8</xdr:row>
      <xdr:rowOff>173991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FB8C0DFE-7538-4C5B-AE6D-AB6B80F07EC4}"/>
            </a:ext>
          </a:extLst>
        </xdr:cNvPr>
        <xdr:cNvSpPr/>
      </xdr:nvSpPr>
      <xdr:spPr>
        <a:xfrm>
          <a:off x="6286500" y="849313"/>
          <a:ext cx="1662427" cy="785178"/>
        </a:xfrm>
        <a:prstGeom prst="ellipse">
          <a:avLst/>
        </a:prstGeom>
        <a:solidFill>
          <a:schemeClr val="accent2">
            <a:lumMod val="20000"/>
            <a:lumOff val="80000"/>
            <a:alpha val="5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460375</xdr:colOff>
      <xdr:row>8</xdr:row>
      <xdr:rowOff>174625</xdr:rowOff>
    </xdr:from>
    <xdr:to>
      <xdr:col>13</xdr:col>
      <xdr:colOff>361315</xdr:colOff>
      <xdr:row>12</xdr:row>
      <xdr:rowOff>119063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C8D0516-DC90-429A-AC13-A6F775177414}"/>
            </a:ext>
          </a:extLst>
        </xdr:cNvPr>
        <xdr:cNvSpPr/>
      </xdr:nvSpPr>
      <xdr:spPr>
        <a:xfrm>
          <a:off x="6286500" y="1635125"/>
          <a:ext cx="1123315" cy="674688"/>
        </a:xfrm>
        <a:prstGeom prst="ellipse">
          <a:avLst/>
        </a:prstGeom>
        <a:solidFill>
          <a:schemeClr val="accent6">
            <a:lumMod val="40000"/>
            <a:lumOff val="60000"/>
            <a:alpha val="5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45405</xdr:colOff>
      <xdr:row>3</xdr:row>
      <xdr:rowOff>43391</xdr:rowOff>
    </xdr:from>
    <xdr:to>
      <xdr:col>15</xdr:col>
      <xdr:colOff>274003</xdr:colOff>
      <xdr:row>20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F8361A-D9DE-4784-8969-81E5E7325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365125</xdr:colOff>
      <xdr:row>5</xdr:row>
      <xdr:rowOff>46037</xdr:rowOff>
    </xdr:from>
    <xdr:to>
      <xdr:col>15</xdr:col>
      <xdr:colOff>60325</xdr:colOff>
      <xdr:row>20</xdr:row>
      <xdr:rowOff>84137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A257B4-3C0C-4829-A0FC-D039060A32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N10" sqref="N10"/>
    </sheetView>
  </sheetViews>
  <sheetFormatPr defaultRowHeight="15" x14ac:dyDescent="0.25"/>
  <sheetData>
    <row r="1" spans="1:3" ht="15.75" x14ac:dyDescent="0.25">
      <c r="A1" s="18" t="s">
        <v>15</v>
      </c>
      <c r="B1" s="19" t="s">
        <v>1</v>
      </c>
      <c r="C1" s="19" t="s">
        <v>16</v>
      </c>
    </row>
    <row r="2" spans="1:3" ht="15.75" x14ac:dyDescent="0.25">
      <c r="A2" s="20">
        <v>1</v>
      </c>
      <c r="B2" s="21">
        <v>43299</v>
      </c>
      <c r="C2" s="21">
        <v>1098</v>
      </c>
    </row>
    <row r="3" spans="1:3" ht="15.75" x14ac:dyDescent="0.25">
      <c r="A3" s="20">
        <v>2</v>
      </c>
      <c r="B3" s="21">
        <v>45021</v>
      </c>
      <c r="C3" s="21">
        <v>1131</v>
      </c>
    </row>
    <row r="4" spans="1:3" ht="15.75" x14ac:dyDescent="0.25">
      <c r="A4" s="20">
        <v>3</v>
      </c>
      <c r="B4" s="21">
        <v>40290</v>
      </c>
      <c r="C4" s="21">
        <v>1120</v>
      </c>
    </row>
    <row r="5" spans="1:3" ht="15.75" x14ac:dyDescent="0.25">
      <c r="A5" s="20">
        <v>4</v>
      </c>
      <c r="B5" s="21">
        <v>41893</v>
      </c>
      <c r="C5" s="21">
        <v>1142</v>
      </c>
    </row>
    <row r="6" spans="1:3" ht="15.75" x14ac:dyDescent="0.25">
      <c r="A6" s="20">
        <v>5</v>
      </c>
      <c r="B6" s="21">
        <v>30620</v>
      </c>
      <c r="C6" s="21">
        <v>971</v>
      </c>
    </row>
    <row r="7" spans="1:3" ht="15.75" x14ac:dyDescent="0.25">
      <c r="A7" s="20">
        <v>6</v>
      </c>
      <c r="B7" s="21">
        <v>48105</v>
      </c>
      <c r="C7" s="21">
        <v>1403</v>
      </c>
    </row>
    <row r="8" spans="1:3" ht="15.75" x14ac:dyDescent="0.25">
      <c r="A8" s="20">
        <v>7</v>
      </c>
      <c r="B8" s="21">
        <v>27482</v>
      </c>
      <c r="C8" s="21">
        <v>855</v>
      </c>
    </row>
    <row r="9" spans="1:3" ht="15.75" x14ac:dyDescent="0.25">
      <c r="A9" s="20">
        <v>8</v>
      </c>
      <c r="B9" s="21">
        <v>33025</v>
      </c>
      <c r="C9" s="21">
        <v>1054</v>
      </c>
    </row>
    <row r="10" spans="1:3" ht="15.75" x14ac:dyDescent="0.25">
      <c r="A10" s="20">
        <v>9</v>
      </c>
      <c r="B10" s="21">
        <v>34687</v>
      </c>
      <c r="C10" s="21">
        <v>1081</v>
      </c>
    </row>
    <row r="11" spans="1:3" ht="15.75" x14ac:dyDescent="0.25">
      <c r="A11" s="20">
        <v>10</v>
      </c>
      <c r="B11" s="21">
        <v>28725</v>
      </c>
      <c r="C11" s="21">
        <v>982</v>
      </c>
    </row>
    <row r="12" spans="1:3" ht="15.75" x14ac:dyDescent="0.25">
      <c r="A12" s="20">
        <v>11</v>
      </c>
      <c r="B12" s="21">
        <v>37892</v>
      </c>
      <c r="C12" s="21">
        <v>1098</v>
      </c>
    </row>
    <row r="13" spans="1:3" ht="15.75" x14ac:dyDescent="0.25">
      <c r="A13" s="20">
        <v>12</v>
      </c>
      <c r="B13" s="21">
        <v>46198</v>
      </c>
      <c r="C13" s="21">
        <v>1387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abSelected="1" workbookViewId="0">
      <selection activeCell="H25" sqref="H25"/>
    </sheetView>
  </sheetViews>
  <sheetFormatPr defaultRowHeight="15" x14ac:dyDescent="0.25"/>
  <cols>
    <col min="4" max="4" width="12" bestFit="1" customWidth="1"/>
    <col min="5" max="5" width="12.7109375" bestFit="1" customWidth="1"/>
    <col min="6" max="6" width="11.7109375" bestFit="1" customWidth="1"/>
  </cols>
  <sheetData>
    <row r="1" spans="1:11" x14ac:dyDescent="0.25">
      <c r="A1" t="s">
        <v>15</v>
      </c>
      <c r="B1" t="s">
        <v>16</v>
      </c>
      <c r="C1" t="s">
        <v>1</v>
      </c>
    </row>
    <row r="2" spans="1:11" x14ac:dyDescent="0.25">
      <c r="A2">
        <v>1</v>
      </c>
      <c r="B2">
        <v>1098</v>
      </c>
      <c r="C2">
        <v>43299</v>
      </c>
    </row>
    <row r="3" spans="1:11" x14ac:dyDescent="0.25">
      <c r="A3">
        <v>2</v>
      </c>
      <c r="B3">
        <v>1131</v>
      </c>
      <c r="C3">
        <v>45021</v>
      </c>
    </row>
    <row r="4" spans="1:11" x14ac:dyDescent="0.25">
      <c r="A4">
        <v>3</v>
      </c>
      <c r="B4">
        <v>1120</v>
      </c>
      <c r="C4">
        <v>40290</v>
      </c>
    </row>
    <row r="5" spans="1:11" x14ac:dyDescent="0.25">
      <c r="A5">
        <v>4</v>
      </c>
      <c r="B5">
        <v>1142</v>
      </c>
      <c r="C5">
        <v>41893</v>
      </c>
    </row>
    <row r="6" spans="1:11" x14ac:dyDescent="0.25">
      <c r="A6">
        <v>5</v>
      </c>
      <c r="B6">
        <v>971</v>
      </c>
      <c r="C6">
        <v>30620</v>
      </c>
    </row>
    <row r="7" spans="1:11" x14ac:dyDescent="0.25">
      <c r="A7">
        <v>6</v>
      </c>
      <c r="B7">
        <v>1403</v>
      </c>
      <c r="C7">
        <v>48105</v>
      </c>
    </row>
    <row r="8" spans="1:11" x14ac:dyDescent="0.25">
      <c r="H8" t="s">
        <v>35</v>
      </c>
    </row>
    <row r="9" spans="1:11" x14ac:dyDescent="0.25">
      <c r="C9" s="5" t="s">
        <v>17</v>
      </c>
      <c r="D9" s="5" t="s">
        <v>18</v>
      </c>
      <c r="E9" s="5" t="s">
        <v>19</v>
      </c>
      <c r="F9" s="5" t="s">
        <v>20</v>
      </c>
    </row>
    <row r="10" spans="1:11" x14ac:dyDescent="0.25">
      <c r="C10">
        <f t="array" ref="C10:E10">LINEST(C13:C16,D13:E16)</f>
        <v>-8.5432391692968945E-7</v>
      </c>
      <c r="D10">
        <v>7.4826310817559361E-2</v>
      </c>
      <c r="E10">
        <v>-518.36797451505731</v>
      </c>
      <c r="F10" s="1">
        <f t="array" ref="F10">AVERAGE(ABS(C17:C18-F17:F18))</f>
        <v>161.92972196718983</v>
      </c>
    </row>
    <row r="11" spans="1:11" x14ac:dyDescent="0.25">
      <c r="A11" t="s">
        <v>21</v>
      </c>
      <c r="C11">
        <v>2</v>
      </c>
      <c r="D11">
        <v>3</v>
      </c>
      <c r="H11" t="s">
        <v>21</v>
      </c>
      <c r="J11">
        <v>2</v>
      </c>
      <c r="K11">
        <v>3</v>
      </c>
    </row>
    <row r="12" spans="1:11" ht="17.25" x14ac:dyDescent="0.25">
      <c r="A12" s="8"/>
      <c r="B12" s="9" t="s">
        <v>22</v>
      </c>
      <c r="C12" s="9" t="s">
        <v>16</v>
      </c>
      <c r="D12" s="9" t="s">
        <v>1</v>
      </c>
      <c r="E12" s="9" t="s">
        <v>23</v>
      </c>
      <c r="F12" s="10" t="s">
        <v>24</v>
      </c>
      <c r="H12" s="8"/>
      <c r="I12" s="9" t="s">
        <v>22</v>
      </c>
      <c r="J12" s="9" t="s">
        <v>16</v>
      </c>
      <c r="K12" s="9" t="s">
        <v>1</v>
      </c>
    </row>
    <row r="13" spans="1:11" x14ac:dyDescent="0.25">
      <c r="A13" s="8" t="s">
        <v>25</v>
      </c>
      <c r="B13" s="9">
        <v>5</v>
      </c>
      <c r="C13" s="9">
        <f t="shared" ref="C13:D18" si="0">VLOOKUP($B13,$A$2:$C$7,C$11,FALSE)</f>
        <v>971</v>
      </c>
      <c r="D13" s="9">
        <f t="shared" si="0"/>
        <v>30620</v>
      </c>
      <c r="E13" s="9">
        <f>D13^2</f>
        <v>937584400</v>
      </c>
      <c r="F13" s="11">
        <f t="shared" ref="F13:F18" si="1">$E$10+$D$10*D13+$C$10*E13</f>
        <v>971.81288565843749</v>
      </c>
      <c r="H13" s="8" t="s">
        <v>25</v>
      </c>
      <c r="I13" s="9">
        <v>5</v>
      </c>
      <c r="J13" s="9">
        <f t="shared" ref="J13:K18" si="2">VLOOKUP($B13,$A$2:$C$7,J$11,FALSE)</f>
        <v>971</v>
      </c>
      <c r="K13" s="9">
        <f t="shared" si="2"/>
        <v>30620</v>
      </c>
    </row>
    <row r="14" spans="1:11" x14ac:dyDescent="0.25">
      <c r="A14" s="12" t="s">
        <v>25</v>
      </c>
      <c r="B14" s="13">
        <v>2</v>
      </c>
      <c r="C14" s="13">
        <f t="shared" si="0"/>
        <v>1131</v>
      </c>
      <c r="D14" s="13">
        <f t="shared" si="0"/>
        <v>45021</v>
      </c>
      <c r="E14" s="13">
        <f t="shared" ref="E14:E18" si="3">D14^2</f>
        <v>2026890441</v>
      </c>
      <c r="F14" s="14">
        <f t="shared" si="1"/>
        <v>1118.766384059817</v>
      </c>
      <c r="H14" s="12" t="s">
        <v>25</v>
      </c>
      <c r="I14" s="13">
        <v>2</v>
      </c>
      <c r="J14" s="13">
        <f t="shared" si="2"/>
        <v>1131</v>
      </c>
      <c r="K14" s="13">
        <f t="shared" si="2"/>
        <v>45021</v>
      </c>
    </row>
    <row r="15" spans="1:11" x14ac:dyDescent="0.25">
      <c r="A15" s="12" t="s">
        <v>25</v>
      </c>
      <c r="B15" s="13">
        <v>1</v>
      </c>
      <c r="C15" s="13">
        <f t="shared" si="0"/>
        <v>1098</v>
      </c>
      <c r="D15" s="13">
        <f t="shared" si="0"/>
        <v>43299</v>
      </c>
      <c r="E15" s="13">
        <f t="shared" si="3"/>
        <v>1874803401</v>
      </c>
      <c r="F15" s="14">
        <f t="shared" si="1"/>
        <v>1119.8470725590219</v>
      </c>
      <c r="H15" s="12" t="s">
        <v>25</v>
      </c>
      <c r="I15" s="13">
        <v>1</v>
      </c>
      <c r="J15" s="13">
        <f t="shared" si="2"/>
        <v>1098</v>
      </c>
      <c r="K15" s="13">
        <f t="shared" si="2"/>
        <v>43299</v>
      </c>
    </row>
    <row r="16" spans="1:11" x14ac:dyDescent="0.25">
      <c r="A16" s="15" t="s">
        <v>25</v>
      </c>
      <c r="B16" s="16">
        <v>3</v>
      </c>
      <c r="C16" s="16">
        <f t="shared" si="0"/>
        <v>1120</v>
      </c>
      <c r="D16" s="16">
        <f t="shared" si="0"/>
        <v>40290</v>
      </c>
      <c r="E16" s="16">
        <f t="shared" si="3"/>
        <v>1623284100</v>
      </c>
      <c r="F16" s="17">
        <f t="shared" si="1"/>
        <v>1109.5736577227235</v>
      </c>
      <c r="H16" s="15" t="s">
        <v>25</v>
      </c>
      <c r="I16" s="16">
        <v>3</v>
      </c>
      <c r="J16" s="16">
        <f t="shared" si="2"/>
        <v>1120</v>
      </c>
      <c r="K16" s="16">
        <f t="shared" si="2"/>
        <v>40290</v>
      </c>
    </row>
    <row r="17" spans="1:11" x14ac:dyDescent="0.25">
      <c r="A17" s="12" t="s">
        <v>26</v>
      </c>
      <c r="B17" s="13">
        <v>4</v>
      </c>
      <c r="C17" s="13">
        <f t="shared" si="0"/>
        <v>1142</v>
      </c>
      <c r="D17" s="13">
        <f t="shared" si="0"/>
        <v>41893</v>
      </c>
      <c r="E17" s="13">
        <f t="shared" si="3"/>
        <v>1755023449</v>
      </c>
      <c r="F17" s="14">
        <f t="shared" si="1"/>
        <v>1116.9721573118243</v>
      </c>
      <c r="H17" s="12" t="s">
        <v>26</v>
      </c>
      <c r="I17" s="13">
        <v>4</v>
      </c>
      <c r="J17" s="13">
        <f t="shared" si="2"/>
        <v>1142</v>
      </c>
      <c r="K17" s="13">
        <f t="shared" si="2"/>
        <v>41893</v>
      </c>
    </row>
    <row r="18" spans="1:11" x14ac:dyDescent="0.25">
      <c r="A18" s="15" t="s">
        <v>26</v>
      </c>
      <c r="B18" s="16">
        <v>6</v>
      </c>
      <c r="C18" s="16">
        <f t="shared" si="0"/>
        <v>1403</v>
      </c>
      <c r="D18" s="16">
        <f t="shared" si="0"/>
        <v>48105</v>
      </c>
      <c r="E18" s="16">
        <f t="shared" si="3"/>
        <v>2314091025</v>
      </c>
      <c r="F18" s="17">
        <f t="shared" si="1"/>
        <v>1104.1683987537961</v>
      </c>
      <c r="H18" s="15" t="s">
        <v>26</v>
      </c>
      <c r="I18" s="16">
        <v>6</v>
      </c>
      <c r="J18" s="16">
        <f t="shared" si="2"/>
        <v>1403</v>
      </c>
      <c r="K18" s="16">
        <f t="shared" si="2"/>
        <v>48105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zoomScale="120" zoomScaleNormal="120" workbookViewId="0">
      <selection activeCell="E27" sqref="E27"/>
    </sheetView>
  </sheetViews>
  <sheetFormatPr defaultRowHeight="15" x14ac:dyDescent="0.25"/>
  <cols>
    <col min="1" max="1" width="2.7109375" bestFit="1" customWidth="1"/>
    <col min="2" max="3" width="3.28515625" bestFit="1" customWidth="1"/>
    <col min="7" max="7" width="6.85546875" bestFit="1" customWidth="1"/>
    <col min="8" max="8" width="2" customWidth="1"/>
  </cols>
  <sheetData>
    <row r="1" spans="1:11" x14ac:dyDescent="0.25">
      <c r="D1" t="s">
        <v>6</v>
      </c>
      <c r="I1" t="s">
        <v>5</v>
      </c>
      <c r="J1" s="5" t="s">
        <v>14</v>
      </c>
      <c r="K1" s="5" t="s">
        <v>13</v>
      </c>
    </row>
    <row r="2" spans="1:11" x14ac:dyDescent="0.25">
      <c r="A2" t="s">
        <v>0</v>
      </c>
      <c r="B2" s="5" t="s">
        <v>14</v>
      </c>
      <c r="C2" s="5" t="s">
        <v>13</v>
      </c>
      <c r="D2">
        <v>1</v>
      </c>
      <c r="E2">
        <v>2</v>
      </c>
      <c r="F2" t="s">
        <v>7</v>
      </c>
      <c r="G2" t="s">
        <v>8</v>
      </c>
      <c r="I2" t="s">
        <v>3</v>
      </c>
      <c r="J2" s="7">
        <v>30.000000023403654</v>
      </c>
      <c r="K2" s="7">
        <v>20.681769111178482</v>
      </c>
    </row>
    <row r="3" spans="1:11" x14ac:dyDescent="0.25">
      <c r="A3">
        <v>1</v>
      </c>
      <c r="B3">
        <v>20</v>
      </c>
      <c r="C3">
        <v>18</v>
      </c>
      <c r="D3" s="1">
        <f ca="1">SQRT(SUMXMY2($B3:$C3,OFFSET($J$1,D$2,0,1,2)))</f>
        <v>10.353351439690634</v>
      </c>
      <c r="E3" s="1">
        <f ca="1">SQRT(SUMXMY2($B3:$C3,OFFSET($J$1,E$2,0,1,2)))</f>
        <v>3.1240998428484619</v>
      </c>
      <c r="F3" s="2">
        <f ca="1">MIN(D3:E3)</f>
        <v>3.1240998428484619</v>
      </c>
      <c r="G3">
        <f ca="1">MATCH(F3,D3:E3,0)</f>
        <v>2</v>
      </c>
      <c r="I3" t="s">
        <v>4</v>
      </c>
      <c r="J3" s="6">
        <v>21.999999975990754</v>
      </c>
      <c r="K3" s="6">
        <v>15.600000015807757</v>
      </c>
    </row>
    <row r="4" spans="1:11" x14ac:dyDescent="0.25">
      <c r="A4">
        <v>2</v>
      </c>
      <c r="B4">
        <v>20</v>
      </c>
      <c r="C4">
        <v>16</v>
      </c>
      <c r="D4" s="1">
        <f t="shared" ref="D4:E8" ca="1" si="0">SQRT(SUMXMY2($B4:$C4,OFFSET($J$1,D$2,0,1,2)))</f>
        <v>11.041692011574042</v>
      </c>
      <c r="E4" s="1">
        <f t="shared" ca="1" si="0"/>
        <v>2.0396077787939548</v>
      </c>
      <c r="F4" s="2">
        <f t="shared" ref="F4:F8" ca="1" si="1">MIN(D4:E4)</f>
        <v>2.0396077787939548</v>
      </c>
      <c r="G4">
        <f t="shared" ref="G4:G8" ca="1" si="2">MATCH(F4,D4:E4,0)</f>
        <v>2</v>
      </c>
    </row>
    <row r="5" spans="1:11" x14ac:dyDescent="0.25">
      <c r="A5">
        <v>3</v>
      </c>
      <c r="B5">
        <v>30</v>
      </c>
      <c r="C5">
        <v>20</v>
      </c>
      <c r="D5" s="1">
        <f t="shared" ca="1" si="0"/>
        <v>0.68176911117848293</v>
      </c>
      <c r="E5" s="1">
        <f t="shared" ca="1" si="0"/>
        <v>9.1301697818298919</v>
      </c>
      <c r="F5" s="2">
        <f t="shared" ca="1" si="1"/>
        <v>0.68176911117848293</v>
      </c>
      <c r="G5">
        <f t="shared" ca="1" si="2"/>
        <v>1</v>
      </c>
    </row>
    <row r="6" spans="1:11" x14ac:dyDescent="0.25">
      <c r="A6">
        <v>4</v>
      </c>
      <c r="B6">
        <v>25</v>
      </c>
      <c r="C6">
        <v>15</v>
      </c>
      <c r="D6" s="1">
        <f t="shared" ca="1" si="0"/>
        <v>7.5685203617866064</v>
      </c>
      <c r="E6" s="1">
        <f t="shared" ca="1" si="0"/>
        <v>3.0594117347988297</v>
      </c>
      <c r="F6" s="2">
        <f t="shared" ca="1" si="1"/>
        <v>3.0594117347988297</v>
      </c>
      <c r="G6">
        <f t="shared" ca="1" si="2"/>
        <v>2</v>
      </c>
    </row>
    <row r="7" spans="1:11" x14ac:dyDescent="0.25">
      <c r="A7">
        <v>5</v>
      </c>
      <c r="B7">
        <v>25</v>
      </c>
      <c r="C7">
        <v>12</v>
      </c>
      <c r="D7" s="1">
        <f t="shared" ca="1" si="0"/>
        <v>10.018638387218562</v>
      </c>
      <c r="E7" s="1">
        <f t="shared" ca="1" si="0"/>
        <v>4.6861498330581917</v>
      </c>
      <c r="F7" s="2">
        <f t="shared" ca="1" si="1"/>
        <v>4.6861498330581917</v>
      </c>
      <c r="G7">
        <f t="shared" ca="1" si="2"/>
        <v>2</v>
      </c>
      <c r="H7" s="1"/>
    </row>
    <row r="8" spans="1:11" x14ac:dyDescent="0.25">
      <c r="A8">
        <v>6</v>
      </c>
      <c r="B8">
        <v>30</v>
      </c>
      <c r="C8">
        <v>22</v>
      </c>
      <c r="D8" s="1">
        <f t="shared" ca="1" si="0"/>
        <v>1.3182308888215177</v>
      </c>
      <c r="E8" s="1">
        <f t="shared" ca="1" si="0"/>
        <v>10.244998788765603</v>
      </c>
      <c r="F8" s="2">
        <f t="shared" ca="1" si="1"/>
        <v>1.3182308888215177</v>
      </c>
      <c r="G8">
        <f t="shared" ca="1" si="2"/>
        <v>1</v>
      </c>
    </row>
    <row r="9" spans="1:11" x14ac:dyDescent="0.25">
      <c r="E9" t="s">
        <v>9</v>
      </c>
      <c r="F9" s="2">
        <f ca="1">SUM(F3:F8)</f>
        <v>14.909269189499437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S13" sqref="S13"/>
    </sheetView>
  </sheetViews>
  <sheetFormatPr defaultRowHeight="15" x14ac:dyDescent="0.25"/>
  <cols>
    <col min="2" max="2" width="11.28515625" customWidth="1"/>
    <col min="3" max="3" width="11" customWidth="1"/>
    <col min="4" max="4" width="15.7109375" customWidth="1"/>
    <col min="5" max="5" width="20.28515625" customWidth="1"/>
  </cols>
  <sheetData>
    <row r="1" spans="1:5" ht="42.75" customHeight="1" x14ac:dyDescent="0.25">
      <c r="A1" s="24" t="s">
        <v>27</v>
      </c>
      <c r="B1" s="24" t="s">
        <v>33</v>
      </c>
      <c r="C1" s="24" t="s">
        <v>34</v>
      </c>
      <c r="D1" s="24" t="s">
        <v>29</v>
      </c>
      <c r="E1" s="24" t="s">
        <v>32</v>
      </c>
    </row>
    <row r="2" spans="1:5" x14ac:dyDescent="0.25">
      <c r="A2">
        <v>1</v>
      </c>
      <c r="B2" s="23">
        <v>2.7</v>
      </c>
      <c r="C2" s="23">
        <v>5.5</v>
      </c>
      <c r="D2" t="s">
        <v>30</v>
      </c>
      <c r="E2" s="22">
        <f t="array" ref="E2">SQRT(SUMSQ($B$12:$C$12-B2:C2))</f>
        <v>2.8301943396169809</v>
      </c>
    </row>
    <row r="3" spans="1:5" x14ac:dyDescent="0.25">
      <c r="A3">
        <v>2</v>
      </c>
      <c r="B3" s="23">
        <v>8</v>
      </c>
      <c r="C3" s="23">
        <v>9.1</v>
      </c>
      <c r="D3" t="s">
        <v>31</v>
      </c>
      <c r="E3" s="22">
        <f t="array" ref="E3">SQRT(SUMSQ($B$12:$C$12-B3:C3))</f>
        <v>3.5805027579936315</v>
      </c>
    </row>
    <row r="4" spans="1:5" x14ac:dyDescent="0.25">
      <c r="A4">
        <v>3</v>
      </c>
      <c r="B4" s="23">
        <v>0.9</v>
      </c>
      <c r="C4" s="23">
        <v>4.7</v>
      </c>
      <c r="D4" t="s">
        <v>30</v>
      </c>
      <c r="E4" s="22">
        <f t="array" ref="E4">SQRT(SUMSQ($B$12:$C$12-B4:C4))</f>
        <v>4.7885279575251509</v>
      </c>
    </row>
    <row r="5" spans="1:5" x14ac:dyDescent="0.25">
      <c r="A5">
        <v>4</v>
      </c>
      <c r="B5" s="23">
        <v>1.1000000000000001</v>
      </c>
      <c r="C5" s="23">
        <v>3.1</v>
      </c>
      <c r="D5" t="s">
        <v>30</v>
      </c>
      <c r="E5" s="22">
        <f t="array" ref="E5">SQRT(SUMSQ($B$12:$C$12-B5:C5))</f>
        <v>5.5865910893853679</v>
      </c>
    </row>
    <row r="6" spans="1:5" x14ac:dyDescent="0.25">
      <c r="A6">
        <v>5</v>
      </c>
      <c r="B6" s="23">
        <v>5.4</v>
      </c>
      <c r="C6" s="23">
        <v>8.5</v>
      </c>
      <c r="D6" t="s">
        <v>31</v>
      </c>
      <c r="E6" s="22">
        <f t="array" ref="E6">SQRT(SUMSQ($B$12:$C$12-B6:C6))</f>
        <v>1.5297058540778357</v>
      </c>
    </row>
    <row r="7" spans="1:5" x14ac:dyDescent="0.25">
      <c r="A7">
        <v>6</v>
      </c>
      <c r="B7" s="23">
        <v>2.9</v>
      </c>
      <c r="C7" s="23">
        <v>1.9</v>
      </c>
      <c r="D7" t="s">
        <v>30</v>
      </c>
      <c r="E7" s="22">
        <f t="array" ref="E7">SQRT(SUMSQ($B$12:$C$12-B7:C7))</f>
        <v>5.5542776307995263</v>
      </c>
    </row>
    <row r="8" spans="1:5" x14ac:dyDescent="0.25">
      <c r="A8">
        <v>7</v>
      </c>
      <c r="B8" s="23">
        <v>6.1</v>
      </c>
      <c r="C8" s="23">
        <v>6.6</v>
      </c>
      <c r="D8" t="s">
        <v>31</v>
      </c>
      <c r="E8" s="22">
        <f t="array" ref="E8">SQRT(SUMSQ($B$12:$C$12-B8:C8))</f>
        <v>1.077032961426901</v>
      </c>
    </row>
    <row r="9" spans="1:5" x14ac:dyDescent="0.25">
      <c r="A9">
        <v>8</v>
      </c>
      <c r="B9" s="23">
        <v>0.5</v>
      </c>
      <c r="C9" s="23">
        <v>1</v>
      </c>
      <c r="D9" t="s">
        <v>30</v>
      </c>
      <c r="E9" s="22">
        <f t="array" ref="E9">SQRT(SUMSQ($B$12:$C$12-B9:C9))</f>
        <v>7.5604232685743193</v>
      </c>
    </row>
    <row r="10" spans="1:5" x14ac:dyDescent="0.25">
      <c r="A10">
        <v>9</v>
      </c>
      <c r="B10" s="23">
        <v>8.3000000000000007</v>
      </c>
      <c r="C10" s="23">
        <v>6.6</v>
      </c>
      <c r="D10" t="s">
        <v>31</v>
      </c>
      <c r="E10" s="22">
        <f t="array" ref="E10">SQRT(SUMSQ($B$12:$C$12-B10:C10))</f>
        <v>3.224903099319421</v>
      </c>
    </row>
    <row r="11" spans="1:5" x14ac:dyDescent="0.25">
      <c r="A11">
        <v>10</v>
      </c>
      <c r="B11" s="23">
        <v>8.1</v>
      </c>
      <c r="C11" s="23">
        <v>4.7</v>
      </c>
      <c r="D11" t="s">
        <v>31</v>
      </c>
      <c r="E11" s="22">
        <f t="array" ref="E11">SQRT(SUMSQ($B$12:$C$12-B11:C11))</f>
        <v>3.7802116342871597</v>
      </c>
    </row>
    <row r="12" spans="1:5" x14ac:dyDescent="0.25">
      <c r="A12" t="s">
        <v>28</v>
      </c>
      <c r="B12">
        <v>5.0999999999999996</v>
      </c>
      <c r="C1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"/>
  <sheetViews>
    <sheetView zoomScale="120" zoomScaleNormal="120" workbookViewId="0">
      <selection activeCell="F9" sqref="F9"/>
    </sheetView>
  </sheetViews>
  <sheetFormatPr defaultRowHeight="15" x14ac:dyDescent="0.25"/>
  <cols>
    <col min="1" max="1" width="2.7109375" bestFit="1" customWidth="1"/>
    <col min="2" max="3" width="3.28515625" bestFit="1" customWidth="1"/>
    <col min="7" max="7" width="6.85546875" bestFit="1" customWidth="1"/>
    <col min="8" max="8" width="1.28515625" customWidth="1"/>
  </cols>
  <sheetData>
    <row r="1" spans="1:11" x14ac:dyDescent="0.25">
      <c r="D1" t="s">
        <v>6</v>
      </c>
      <c r="I1" t="s">
        <v>5</v>
      </c>
      <c r="J1" s="5" t="s">
        <v>14</v>
      </c>
      <c r="K1" s="5" t="s">
        <v>13</v>
      </c>
    </row>
    <row r="2" spans="1:11" x14ac:dyDescent="0.25">
      <c r="A2" t="s">
        <v>0</v>
      </c>
      <c r="B2" s="5" t="s">
        <v>14</v>
      </c>
      <c r="C2" s="5" t="s">
        <v>13</v>
      </c>
      <c r="D2">
        <v>1</v>
      </c>
      <c r="E2">
        <v>2</v>
      </c>
      <c r="F2" t="s">
        <v>7</v>
      </c>
      <c r="G2" t="s">
        <v>8</v>
      </c>
      <c r="I2" t="s">
        <v>3</v>
      </c>
      <c r="J2" s="7">
        <v>22</v>
      </c>
      <c r="K2" s="7">
        <v>13</v>
      </c>
    </row>
    <row r="3" spans="1:11" x14ac:dyDescent="0.25">
      <c r="A3">
        <v>1</v>
      </c>
      <c r="B3">
        <v>20</v>
      </c>
      <c r="C3">
        <v>18</v>
      </c>
      <c r="D3" s="1">
        <f ca="1">SQRT(SUMXMY2($B3:$C3,OFFSET($J$1,D$2,0,1,2)))</f>
        <v>5.3851648071345037</v>
      </c>
      <c r="E3" s="1">
        <f ca="1">SQRT(SUMXMY2($B3:$C3,OFFSET($J$1,E$2,0,1,2)))</f>
        <v>2.8284271247461903</v>
      </c>
      <c r="F3" s="2">
        <f ca="1">MIN(D3:E3)</f>
        <v>2.8284271247461903</v>
      </c>
      <c r="G3">
        <f ca="1">MATCH(F3,D3:E3,0)</f>
        <v>2</v>
      </c>
      <c r="I3" t="s">
        <v>4</v>
      </c>
      <c r="J3" s="6">
        <v>22</v>
      </c>
      <c r="K3" s="6">
        <v>20</v>
      </c>
    </row>
    <row r="4" spans="1:11" x14ac:dyDescent="0.25">
      <c r="A4">
        <v>2</v>
      </c>
      <c r="B4">
        <v>20</v>
      </c>
      <c r="C4">
        <v>16</v>
      </c>
      <c r="D4" s="1">
        <f t="shared" ref="D4:E8" ca="1" si="0">SQRT(SUMXMY2($B4:$C4,OFFSET($J$1,D$2,0,1,2)))</f>
        <v>3.6055512754639891</v>
      </c>
      <c r="E4" s="1">
        <f t="shared" ca="1" si="0"/>
        <v>4.4721359549995796</v>
      </c>
      <c r="F4" s="2">
        <f t="shared" ref="F4:F8" ca="1" si="1">MIN(D4:E4)</f>
        <v>3.6055512754639891</v>
      </c>
      <c r="G4">
        <f t="shared" ref="G4:G8" ca="1" si="2">MATCH(F4,D4:E4,0)</f>
        <v>1</v>
      </c>
    </row>
    <row r="5" spans="1:11" x14ac:dyDescent="0.25">
      <c r="A5">
        <v>3</v>
      </c>
      <c r="B5">
        <v>30</v>
      </c>
      <c r="C5">
        <v>20</v>
      </c>
      <c r="D5" s="1">
        <f t="shared" ca="1" si="0"/>
        <v>10.63014581273465</v>
      </c>
      <c r="E5" s="1">
        <f t="shared" ca="1" si="0"/>
        <v>8</v>
      </c>
      <c r="F5" s="2">
        <f t="shared" ca="1" si="1"/>
        <v>8</v>
      </c>
      <c r="G5">
        <f t="shared" ca="1" si="2"/>
        <v>2</v>
      </c>
    </row>
    <row r="6" spans="1:11" x14ac:dyDescent="0.25">
      <c r="A6">
        <v>4</v>
      </c>
      <c r="B6">
        <v>25</v>
      </c>
      <c r="C6">
        <v>15</v>
      </c>
      <c r="D6" s="1">
        <f t="shared" ca="1" si="0"/>
        <v>3.6055512754639891</v>
      </c>
      <c r="E6" s="1">
        <f t="shared" ca="1" si="0"/>
        <v>5.8309518948453007</v>
      </c>
      <c r="F6" s="2">
        <f t="shared" ca="1" si="1"/>
        <v>3.6055512754639891</v>
      </c>
      <c r="G6">
        <f t="shared" ca="1" si="2"/>
        <v>1</v>
      </c>
    </row>
    <row r="7" spans="1:11" x14ac:dyDescent="0.25">
      <c r="A7">
        <v>5</v>
      </c>
      <c r="B7">
        <v>25</v>
      </c>
      <c r="C7">
        <v>12</v>
      </c>
      <c r="D7" s="1">
        <f t="shared" ca="1" si="0"/>
        <v>3.1622776601683795</v>
      </c>
      <c r="E7" s="1">
        <f t="shared" ca="1" si="0"/>
        <v>8.5440037453175304</v>
      </c>
      <c r="F7" s="2">
        <f t="shared" ca="1" si="1"/>
        <v>3.1622776601683795</v>
      </c>
      <c r="G7">
        <f t="shared" ca="1" si="2"/>
        <v>1</v>
      </c>
      <c r="H7" s="1"/>
    </row>
    <row r="8" spans="1:11" x14ac:dyDescent="0.25">
      <c r="A8">
        <v>6</v>
      </c>
      <c r="B8">
        <v>30</v>
      </c>
      <c r="C8">
        <v>22</v>
      </c>
      <c r="D8" s="1">
        <f t="shared" ca="1" si="0"/>
        <v>12.041594578792296</v>
      </c>
      <c r="E8" s="1">
        <f t="shared" ca="1" si="0"/>
        <v>8.2462112512353212</v>
      </c>
      <c r="F8" s="2">
        <f t="shared" ca="1" si="1"/>
        <v>8.2462112512353212</v>
      </c>
      <c r="G8">
        <f t="shared" ca="1" si="2"/>
        <v>2</v>
      </c>
    </row>
    <row r="9" spans="1:11" x14ac:dyDescent="0.25">
      <c r="E9" t="s">
        <v>9</v>
      </c>
      <c r="F9" s="2">
        <f ca="1">SUM(F3:F8)</f>
        <v>29.448018587077868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"/>
  <sheetViews>
    <sheetView zoomScale="120" zoomScaleNormal="120" workbookViewId="0">
      <selection activeCell="P29" sqref="P29"/>
    </sheetView>
  </sheetViews>
  <sheetFormatPr defaultRowHeight="15" x14ac:dyDescent="0.25"/>
  <cols>
    <col min="1" max="1" width="2.7109375" bestFit="1" customWidth="1"/>
    <col min="8" max="8" width="2" customWidth="1"/>
  </cols>
  <sheetData>
    <row r="1" spans="1:11" x14ac:dyDescent="0.25">
      <c r="D1" t="s">
        <v>6</v>
      </c>
      <c r="I1" t="s">
        <v>5</v>
      </c>
      <c r="J1" s="5" t="s">
        <v>14</v>
      </c>
      <c r="K1" s="5" t="s">
        <v>13</v>
      </c>
    </row>
    <row r="2" spans="1:11" x14ac:dyDescent="0.25">
      <c r="A2" t="s">
        <v>0</v>
      </c>
      <c r="B2" t="s">
        <v>14</v>
      </c>
      <c r="C2" t="s">
        <v>13</v>
      </c>
      <c r="D2">
        <v>1</v>
      </c>
      <c r="E2">
        <v>2</v>
      </c>
      <c r="F2" t="s">
        <v>7</v>
      </c>
      <c r="G2" t="s">
        <v>8</v>
      </c>
      <c r="I2" t="s">
        <v>3</v>
      </c>
      <c r="J2" s="4">
        <v>23</v>
      </c>
      <c r="K2" s="4">
        <v>15</v>
      </c>
    </row>
    <row r="3" spans="1:11" x14ac:dyDescent="0.25">
      <c r="A3">
        <v>1</v>
      </c>
      <c r="B3">
        <v>20</v>
      </c>
      <c r="C3">
        <v>18</v>
      </c>
      <c r="D3" s="1">
        <f ca="1">SQRT(SUMXMY2($B3:$C3,OFFSET($J$1,D$2,0,1,2)))</f>
        <v>4.2426406871192848</v>
      </c>
      <c r="E3" s="1">
        <f ca="1">SQRT(SUMXMY2($B3:$C3,OFFSET($J$1,E$2,0,1,2)))</f>
        <v>10.440306512469956</v>
      </c>
      <c r="F3" s="2">
        <f ca="1">MIN(D3:E3)</f>
        <v>4.2426406871192848</v>
      </c>
      <c r="G3">
        <f ca="1">MATCH(F3,D3:E3,0)</f>
        <v>1</v>
      </c>
      <c r="I3" t="s">
        <v>4</v>
      </c>
      <c r="J3" s="4">
        <v>30.000000003716128</v>
      </c>
      <c r="K3" s="4">
        <v>21</v>
      </c>
    </row>
    <row r="4" spans="1:11" x14ac:dyDescent="0.25">
      <c r="A4">
        <v>2</v>
      </c>
      <c r="B4">
        <v>20</v>
      </c>
      <c r="C4">
        <v>16</v>
      </c>
      <c r="D4" s="1">
        <f t="shared" ref="D4:E8" ca="1" si="0">SQRT(SUMXMY2($B4:$C4,OFFSET($J$1,D$2,0,1,2)))</f>
        <v>3.1622776601683795</v>
      </c>
      <c r="E4" s="1">
        <f t="shared" ca="1" si="0"/>
        <v>11.180339890822754</v>
      </c>
      <c r="F4" s="2">
        <f t="shared" ref="F4:F8" ca="1" si="1">MIN(D4:E4)</f>
        <v>3.1622776601683795</v>
      </c>
      <c r="G4">
        <f t="shared" ref="G4:G8" ca="1" si="2">MATCH(F4,D4:E4,0)</f>
        <v>1</v>
      </c>
    </row>
    <row r="5" spans="1:11" x14ac:dyDescent="0.25">
      <c r="A5">
        <v>3</v>
      </c>
      <c r="B5">
        <v>30</v>
      </c>
      <c r="C5">
        <v>20</v>
      </c>
      <c r="D5" s="1">
        <f t="shared" ca="1" si="0"/>
        <v>8.6023252670426267</v>
      </c>
      <c r="E5" s="1">
        <f t="shared" ca="1" si="0"/>
        <v>1</v>
      </c>
      <c r="F5" s="2">
        <f t="shared" ca="1" si="1"/>
        <v>1</v>
      </c>
      <c r="G5">
        <f t="shared" ca="1" si="2"/>
        <v>2</v>
      </c>
    </row>
    <row r="6" spans="1:11" x14ac:dyDescent="0.25">
      <c r="A6">
        <v>4</v>
      </c>
      <c r="B6">
        <v>25</v>
      </c>
      <c r="C6">
        <v>15</v>
      </c>
      <c r="D6" s="1">
        <f t="shared" ca="1" si="0"/>
        <v>2</v>
      </c>
      <c r="E6" s="1">
        <f t="shared" ca="1" si="0"/>
        <v>7.8102496782856612</v>
      </c>
      <c r="F6" s="2">
        <f t="shared" ca="1" si="1"/>
        <v>2</v>
      </c>
      <c r="G6">
        <f t="shared" ca="1" si="2"/>
        <v>1</v>
      </c>
    </row>
    <row r="7" spans="1:11" x14ac:dyDescent="0.25">
      <c r="A7">
        <v>5</v>
      </c>
      <c r="B7">
        <v>25</v>
      </c>
      <c r="C7">
        <v>12</v>
      </c>
      <c r="D7" s="1">
        <f t="shared" ca="1" si="0"/>
        <v>3.6055512754639891</v>
      </c>
      <c r="E7" s="1">
        <f t="shared" ca="1" si="0"/>
        <v>10.295630142791712</v>
      </c>
      <c r="F7" s="2">
        <f t="shared" ca="1" si="1"/>
        <v>3.6055512754639891</v>
      </c>
      <c r="G7">
        <f t="shared" ca="1" si="2"/>
        <v>1</v>
      </c>
      <c r="H7" s="1"/>
    </row>
    <row r="8" spans="1:11" x14ac:dyDescent="0.25">
      <c r="A8">
        <v>6</v>
      </c>
      <c r="B8">
        <v>30</v>
      </c>
      <c r="C8">
        <v>22</v>
      </c>
      <c r="D8" s="1">
        <f t="shared" ca="1" si="0"/>
        <v>9.8994949366116654</v>
      </c>
      <c r="E8" s="1">
        <f t="shared" ca="1" si="0"/>
        <v>1</v>
      </c>
      <c r="F8" s="2">
        <f t="shared" ca="1" si="1"/>
        <v>1</v>
      </c>
      <c r="G8">
        <f t="shared" ca="1" si="2"/>
        <v>2</v>
      </c>
    </row>
    <row r="9" spans="1:11" x14ac:dyDescent="0.25">
      <c r="E9" t="s">
        <v>9</v>
      </c>
      <c r="F9" s="2">
        <f ca="1">SUM(F3:F8)</f>
        <v>15.010469622751653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"/>
  <sheetViews>
    <sheetView workbookViewId="0">
      <selection activeCell="G3" sqref="G3"/>
    </sheetView>
  </sheetViews>
  <sheetFormatPr defaultRowHeight="15" x14ac:dyDescent="0.25"/>
  <sheetData>
    <row r="1" spans="1:11" x14ac:dyDescent="0.25">
      <c r="D1" t="s">
        <v>6</v>
      </c>
      <c r="I1" t="s">
        <v>5</v>
      </c>
      <c r="J1" t="s">
        <v>1</v>
      </c>
      <c r="K1" t="s">
        <v>2</v>
      </c>
    </row>
    <row r="2" spans="1:11" x14ac:dyDescent="0.25">
      <c r="A2" t="s">
        <v>0</v>
      </c>
      <c r="B2" t="s">
        <v>1</v>
      </c>
      <c r="C2" t="s">
        <v>2</v>
      </c>
      <c r="D2">
        <v>1</v>
      </c>
      <c r="E2">
        <v>2</v>
      </c>
      <c r="F2" t="s">
        <v>7</v>
      </c>
      <c r="G2" t="s">
        <v>8</v>
      </c>
      <c r="I2" t="s">
        <v>3</v>
      </c>
      <c r="J2" s="1">
        <v>30</v>
      </c>
      <c r="K2" s="1">
        <v>21.023013644805296</v>
      </c>
    </row>
    <row r="3" spans="1:11" x14ac:dyDescent="0.25">
      <c r="A3">
        <v>1</v>
      </c>
      <c r="B3">
        <v>20</v>
      </c>
      <c r="C3">
        <v>18</v>
      </c>
      <c r="D3" s="1">
        <f ca="1">SQRT(SUMXMY2($B3:$C3,OFFSET($J$1,D$2,0,1,2)))</f>
        <v>10.4469426865796</v>
      </c>
      <c r="E3" s="1">
        <f ca="1">SQRT(SUMXMY2($B3:$C3,OFFSET($J$1,E$2,0,1,2)))</f>
        <v>3.1255813381095514</v>
      </c>
      <c r="F3" s="2">
        <f ca="1">MIN(D3:E3)</f>
        <v>3.1255813381095514</v>
      </c>
      <c r="G3">
        <f ca="1">MATCH(F3,D3:E3,0)</f>
        <v>2</v>
      </c>
      <c r="I3" t="s">
        <v>4</v>
      </c>
      <c r="J3" s="1">
        <v>22.000957437631978</v>
      </c>
      <c r="K3" s="1">
        <v>15.598869425890387</v>
      </c>
    </row>
    <row r="4" spans="1:11" x14ac:dyDescent="0.25">
      <c r="A4">
        <v>2</v>
      </c>
      <c r="B4">
        <v>20</v>
      </c>
      <c r="C4">
        <v>16</v>
      </c>
      <c r="D4" s="1">
        <f t="shared" ref="D4:E8" ca="1" si="0">SQRT(SUMXMY2($B4:$C4,OFFSET($J$1,D$2,0,1,2)))</f>
        <v>11.19065083343682</v>
      </c>
      <c r="E4" s="1">
        <f t="shared" ca="1" si="0"/>
        <v>2.0407685818583743</v>
      </c>
      <c r="F4" s="2">
        <f t="shared" ref="F4:F8" ca="1" si="1">MIN(D4:E4)</f>
        <v>2.0407685818583743</v>
      </c>
      <c r="G4">
        <f t="shared" ref="G4:G8" ca="1" si="2">MATCH(F4,D4:E4,0)</f>
        <v>2</v>
      </c>
    </row>
    <row r="5" spans="1:11" x14ac:dyDescent="0.25">
      <c r="A5">
        <v>3</v>
      </c>
      <c r="B5">
        <v>30</v>
      </c>
      <c r="C5">
        <v>20</v>
      </c>
      <c r="D5" s="1">
        <f t="shared" ca="1" si="0"/>
        <v>1.023013644805296</v>
      </c>
      <c r="E5" s="1">
        <f t="shared" ca="1" si="0"/>
        <v>9.1298758066546331</v>
      </c>
      <c r="F5" s="2">
        <f t="shared" ca="1" si="1"/>
        <v>1.023013644805296</v>
      </c>
      <c r="G5">
        <f t="shared" ca="1" si="2"/>
        <v>1</v>
      </c>
    </row>
    <row r="6" spans="1:11" x14ac:dyDescent="0.25">
      <c r="A6">
        <v>4</v>
      </c>
      <c r="B6">
        <v>25</v>
      </c>
      <c r="C6">
        <v>15</v>
      </c>
      <c r="D6" s="1">
        <f t="shared" ca="1" si="0"/>
        <v>7.8279431120512601</v>
      </c>
      <c r="E6" s="1">
        <f t="shared" ca="1" si="0"/>
        <v>3.0582512781263138</v>
      </c>
      <c r="F6" s="2">
        <f t="shared" ca="1" si="1"/>
        <v>3.0582512781263138</v>
      </c>
      <c r="G6">
        <f t="shared" ca="1" si="2"/>
        <v>2</v>
      </c>
    </row>
    <row r="7" spans="1:11" x14ac:dyDescent="0.25">
      <c r="A7">
        <v>5</v>
      </c>
      <c r="B7">
        <v>25</v>
      </c>
      <c r="C7">
        <v>12</v>
      </c>
      <c r="D7" s="1">
        <f t="shared" ca="1" si="0"/>
        <v>10.315753740485595</v>
      </c>
      <c r="E7" s="1">
        <f t="shared" ca="1" si="0"/>
        <v>4.6846683378339122</v>
      </c>
      <c r="F7" s="2">
        <f t="shared" ca="1" si="1"/>
        <v>4.6846683378339122</v>
      </c>
      <c r="G7">
        <f t="shared" ca="1" si="2"/>
        <v>2</v>
      </c>
      <c r="H7" s="1"/>
    </row>
    <row r="8" spans="1:11" x14ac:dyDescent="0.25">
      <c r="A8">
        <v>6</v>
      </c>
      <c r="B8">
        <v>30</v>
      </c>
      <c r="C8">
        <v>22</v>
      </c>
      <c r="D8" s="1">
        <f t="shared" ca="1" si="0"/>
        <v>0.976986355194704</v>
      </c>
      <c r="E8" s="1">
        <f t="shared" ca="1" si="0"/>
        <v>10.244957517792646</v>
      </c>
      <c r="F8" s="2">
        <f t="shared" ca="1" si="1"/>
        <v>0.976986355194704</v>
      </c>
      <c r="G8">
        <f t="shared" ca="1" si="2"/>
        <v>1</v>
      </c>
    </row>
    <row r="9" spans="1:11" x14ac:dyDescent="0.25">
      <c r="E9" t="s">
        <v>9</v>
      </c>
      <c r="F9" s="2">
        <f ca="1">SUM(F3:F8)</f>
        <v>14.909269535928152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"/>
  <sheetViews>
    <sheetView workbookViewId="0">
      <selection activeCell="I32" sqref="I32"/>
    </sheetView>
  </sheetViews>
  <sheetFormatPr defaultRowHeight="15" x14ac:dyDescent="0.25"/>
  <cols>
    <col min="1" max="1" width="13.140625" bestFit="1" customWidth="1"/>
    <col min="2" max="2" width="14.5703125" bestFit="1" customWidth="1"/>
  </cols>
  <sheetData>
    <row r="1" spans="1:3" x14ac:dyDescent="0.25">
      <c r="A1" s="3" t="s">
        <v>12</v>
      </c>
      <c r="B1" t="s">
        <v>10</v>
      </c>
      <c r="C1" t="s">
        <v>11</v>
      </c>
    </row>
    <row r="2" spans="1:3" x14ac:dyDescent="0.25">
      <c r="A2">
        <v>1</v>
      </c>
      <c r="B2">
        <v>21</v>
      </c>
      <c r="C2">
        <v>11</v>
      </c>
    </row>
    <row r="3" spans="1:3" x14ac:dyDescent="0.25">
      <c r="A3">
        <v>2</v>
      </c>
      <c r="B3">
        <v>22</v>
      </c>
      <c r="C3">
        <v>22</v>
      </c>
    </row>
    <row r="4" spans="1:3" x14ac:dyDescent="0.25">
      <c r="A4">
        <v>3</v>
      </c>
      <c r="B4">
        <v>24</v>
      </c>
      <c r="C4">
        <v>15</v>
      </c>
    </row>
    <row r="5" spans="1:3" x14ac:dyDescent="0.25">
      <c r="A5">
        <v>4</v>
      </c>
      <c r="B5">
        <v>26</v>
      </c>
      <c r="C5">
        <v>12</v>
      </c>
    </row>
    <row r="6" spans="1:3" x14ac:dyDescent="0.25">
      <c r="A6">
        <v>5</v>
      </c>
      <c r="B6">
        <v>26</v>
      </c>
      <c r="C6">
        <v>13</v>
      </c>
    </row>
    <row r="7" spans="1:3" x14ac:dyDescent="0.25">
      <c r="A7">
        <v>6</v>
      </c>
      <c r="B7">
        <v>27</v>
      </c>
      <c r="C7">
        <v>14</v>
      </c>
    </row>
    <row r="8" spans="1:3" x14ac:dyDescent="0.25">
      <c r="A8">
        <v>7</v>
      </c>
      <c r="B8">
        <v>30</v>
      </c>
      <c r="C8">
        <v>33</v>
      </c>
    </row>
    <row r="9" spans="1:3" x14ac:dyDescent="0.25">
      <c r="A9">
        <v>8</v>
      </c>
      <c r="B9">
        <v>31</v>
      </c>
      <c r="C9">
        <v>39</v>
      </c>
    </row>
    <row r="10" spans="1:3" x14ac:dyDescent="0.25">
      <c r="A10">
        <v>9</v>
      </c>
      <c r="B10">
        <v>35</v>
      </c>
      <c r="C10">
        <v>37</v>
      </c>
    </row>
    <row r="11" spans="1:3" x14ac:dyDescent="0.25">
      <c r="A11">
        <v>10</v>
      </c>
      <c r="B11">
        <v>39</v>
      </c>
      <c r="C11">
        <v>44</v>
      </c>
    </row>
    <row r="12" spans="1:3" x14ac:dyDescent="0.25">
      <c r="A12">
        <v>11</v>
      </c>
      <c r="B12">
        <v>40</v>
      </c>
      <c r="C12">
        <v>27</v>
      </c>
    </row>
    <row r="13" spans="1:3" x14ac:dyDescent="0.25">
      <c r="A13">
        <v>12</v>
      </c>
      <c r="B13">
        <v>41</v>
      </c>
      <c r="C13">
        <v>29</v>
      </c>
    </row>
    <row r="14" spans="1:3" x14ac:dyDescent="0.25">
      <c r="A14">
        <v>13</v>
      </c>
      <c r="B14">
        <v>42</v>
      </c>
      <c r="C14">
        <v>20</v>
      </c>
    </row>
    <row r="15" spans="1:3" x14ac:dyDescent="0.25">
      <c r="A15">
        <v>14</v>
      </c>
      <c r="B15">
        <v>44</v>
      </c>
      <c r="C15">
        <v>28</v>
      </c>
    </row>
    <row r="16" spans="1:3" x14ac:dyDescent="0.25">
      <c r="A16">
        <v>15</v>
      </c>
      <c r="B16">
        <v>46</v>
      </c>
      <c r="C16">
        <v>21</v>
      </c>
    </row>
    <row r="17" spans="1:3" x14ac:dyDescent="0.25">
      <c r="A17">
        <v>16</v>
      </c>
      <c r="B17">
        <v>47</v>
      </c>
      <c r="C17">
        <v>30</v>
      </c>
    </row>
    <row r="18" spans="1:3" x14ac:dyDescent="0.25">
      <c r="A18">
        <v>17</v>
      </c>
      <c r="B18">
        <v>48</v>
      </c>
      <c r="C18">
        <v>31</v>
      </c>
    </row>
    <row r="19" spans="1:3" x14ac:dyDescent="0.25">
      <c r="A19">
        <v>18</v>
      </c>
      <c r="B19">
        <v>49</v>
      </c>
      <c r="C19">
        <v>23</v>
      </c>
    </row>
    <row r="20" spans="1:3" x14ac:dyDescent="0.25">
      <c r="A20">
        <v>19</v>
      </c>
      <c r="B20">
        <v>54</v>
      </c>
      <c r="C20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7FC34A-8230-426B-BC02-7F95B75D71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7f257c-f9b4-4a78-89eb-782bf7388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E71D1D-572B-4395-A8AC-3B3A68E086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6BD77A-15B9-4FDA-92D3-2C8353422E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c4p10</vt:lpstr>
      <vt:lpstr>3FoldCV</vt:lpstr>
      <vt:lpstr>kMeansFinal</vt:lpstr>
      <vt:lpstr>kNN</vt:lpstr>
      <vt:lpstr>kMeansInitial</vt:lpstr>
      <vt:lpstr>kMeans</vt:lpstr>
      <vt:lpstr>kMeansOpt</vt:lpstr>
      <vt:lpstr>revenueClustering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Kannapha</dc:creator>
  <cp:lastModifiedBy>Tanat Iempreedee</cp:lastModifiedBy>
  <dcterms:created xsi:type="dcterms:W3CDTF">2019-07-11T08:34:09Z</dcterms:created>
  <dcterms:modified xsi:type="dcterms:W3CDTF">2021-07-24T05:37:25Z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