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business-forecasting\15 - Practical Forecasting\"/>
    </mc:Choice>
  </mc:AlternateContent>
  <xr:revisionPtr revIDLastSave="0" documentId="13_ncr:1_{C18A10B6-EA09-47B6-91A1-0B756C86C8FE}" xr6:coauthVersionLast="47" xr6:coauthVersionMax="47" xr10:uidLastSave="{00000000-0000-0000-0000-000000000000}"/>
  <bookViews>
    <workbookView xWindow="5820" yWindow="3255" windowWidth="24885" windowHeight="14490" activeTab="5" xr2:uid="{00000000-000D-0000-FFFF-FFFF00000000}"/>
  </bookViews>
  <sheets>
    <sheet name="Sheet1" sheetId="1" r:id="rId1"/>
    <sheet name="Sheet2" sheetId="2" r:id="rId2"/>
    <sheet name="c5A3combine" sheetId="3" r:id="rId3"/>
    <sheet name="1st fit" sheetId="7" r:id="rId4"/>
    <sheet name="2nd fit - intercept = 0" sheetId="8" r:id="rId5"/>
    <sheet name="croston" sheetId="4" r:id="rId6"/>
  </sheets>
  <definedNames>
    <definedName name="solver_adj" localSheetId="5" hidden="1">croston!$B$1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croston!$B$1</definedName>
    <definedName name="solver_lhs2" localSheetId="5" hidden="1">croston!$B$1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nwt" localSheetId="5" hidden="1">1</definedName>
    <definedName name="solver_opt" localSheetId="5" hidden="1">croston!$G$17</definedName>
    <definedName name="solver_pre" localSheetId="5" hidden="1">0.000001</definedName>
    <definedName name="solver_rbv" localSheetId="5" hidden="1">2</definedName>
    <definedName name="solver_rel1" localSheetId="5" hidden="1">1</definedName>
    <definedName name="solver_rel2" localSheetId="5" hidden="1">1</definedName>
    <definedName name="solver_rhs1" localSheetId="5" hidden="1">1</definedName>
    <definedName name="solver_rhs2" localSheetId="5" hidden="1">1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4" l="1" a="1"/>
  <c r="F5" i="4" l="1"/>
  <c r="F6" i="4"/>
  <c r="F7" i="4"/>
  <c r="F8" i="4"/>
  <c r="F9" i="4"/>
  <c r="F10" i="4"/>
  <c r="F11" i="4"/>
  <c r="F12" i="4"/>
  <c r="F13" i="4"/>
  <c r="F14" i="4"/>
  <c r="G4" i="4"/>
  <c r="F4" i="4"/>
  <c r="E1" i="4"/>
  <c r="D1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E5" i="4" l="1"/>
  <c r="G5" i="4" s="1"/>
  <c r="E6" i="4" l="1"/>
  <c r="G6" i="4" l="1"/>
  <c r="E7" i="4"/>
  <c r="E8" i="4" l="1"/>
  <c r="G7" i="4"/>
  <c r="G8" i="4" l="1"/>
  <c r="E9" i="4"/>
  <c r="E27" i="3" a="1"/>
  <c r="E27" i="3" s="1"/>
  <c r="E28" i="3" a="1"/>
  <c r="E28" i="3" s="1"/>
  <c r="E29" i="3" a="1"/>
  <c r="E29" i="3" s="1"/>
  <c r="E26" i="3" a="1"/>
  <c r="E26" i="3" s="1"/>
  <c r="G9" i="4" l="1"/>
  <c r="E10" i="4"/>
  <c r="C4" i="1"/>
  <c r="C5" i="1"/>
  <c r="C6" i="1"/>
  <c r="C7" i="1"/>
  <c r="C3" i="1"/>
  <c r="G10" i="4" l="1"/>
  <c r="E11" i="4"/>
  <c r="G11" i="4" l="1"/>
  <c r="E12" i="4"/>
  <c r="G12" i="4" l="1"/>
  <c r="E13" i="4"/>
  <c r="G13" i="4" l="1"/>
  <c r="E14" i="4"/>
  <c r="E15" i="4" l="1"/>
  <c r="G15" i="4" s="1"/>
  <c r="G14" i="4"/>
  <c r="G17" i="4" s="1"/>
</calcChain>
</file>

<file path=xl/sharedStrings.xml><?xml version="1.0" encoding="utf-8"?>
<sst xmlns="http://schemas.openxmlformats.org/spreadsheetml/2006/main" count="133" uniqueCount="46">
  <si>
    <t>Actual</t>
  </si>
  <si>
    <t>Forecast</t>
  </si>
  <si>
    <t>bias</t>
  </si>
  <si>
    <t>Observation</t>
  </si>
  <si>
    <t>Date</t>
  </si>
  <si>
    <t>ABC Inc. Women's Clothing Sales: Thousands of dollars</t>
  </si>
  <si>
    <t>Regression Predictions</t>
  </si>
  <si>
    <t>Winters' Predictions</t>
  </si>
  <si>
    <t>ABC Inc. Women's Clothing Sales: 
Thousands of dollars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</si>
  <si>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</si>
  <si>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</si>
  <si>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</si>
  <si>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</si>
  <si>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</si>
  <si>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</si>
  <si>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</si>
  <si>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</si>
  <si>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</si>
  <si>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</si>
  <si>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</si>
  <si>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</si>
  <si>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</si>
  <si>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</si>
  <si>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</si>
  <si>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</si>
  <si>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</si>
  <si>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</si>
  <si>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</si>
  <si>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</si>
  <si>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</si>
  <si>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</si>
  <si>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</si>
  <si>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</si>
  <si>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Combined forecast</t>
  </si>
  <si>
    <t>alpha</t>
  </si>
  <si>
    <t xml:space="preserve"> Demand.Actual </t>
  </si>
  <si>
    <t xml:space="preserve"> interarrival time.Actual </t>
  </si>
  <si>
    <t>Demand.Forecast</t>
  </si>
  <si>
    <t>interarrival time.Forecast</t>
  </si>
  <si>
    <t>y.actual</t>
  </si>
  <si>
    <t>y.forecast</t>
  </si>
  <si>
    <t>i</t>
  </si>
  <si>
    <r>
      <t>q</t>
    </r>
    <r>
      <rPr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</si>
  <si>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</si>
  <si>
    <t>ทุก ๆ 2 period จะมี demand = 2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</si>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</sst>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Times New Roman"/>
      <family val="1"/>
    </font>
    <font>
      <b/>
      <sz val="8"/>
      <name val="Arial"/>
      <family val="2"/>
    </font>
    <font>
      <sz val="8"/>
      <color indexed="8"/>
      <name val="Arial"/>
      <family val="2"/>
    </font>
    <font>
      <sz val="11"/>
      <color indexed="8"/>
      <name val="Times New Roman"/>
      <family val="1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0" borderId="0">
      <alignment horizontal="center" wrapText="1"/>
    </xf>
    <xf numFmtId="4" fontId="5" fillId="0" borderId="0" applyBorder="0">
      <alignment horizontal="right"/>
    </xf>
  </cellStyleXfs>
  <cellXfs count="41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2" xfId="3" applyFont="1" applyFill="1" applyBorder="1" applyAlignment="1">
      <alignment horizontal="center" wrapText="1"/>
    </xf>
    <xf numFmtId="17" fontId="3" fillId="4" borderId="2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center"/>
    </xf>
    <xf numFmtId="4" fontId="3" fillId="4" borderId="3" xfId="0" applyNumberFormat="1" applyFont="1" applyFill="1" applyBorder="1" applyAlignment="1">
      <alignment horizontal="center"/>
    </xf>
    <xf numFmtId="17" fontId="3" fillId="4" borderId="4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  <xf numFmtId="4" fontId="3" fillId="4" borderId="4" xfId="0" applyNumberFormat="1" applyFont="1" applyFill="1" applyBorder="1" applyAlignment="1">
      <alignment horizontal="center"/>
    </xf>
    <xf numFmtId="4" fontId="3" fillId="4" borderId="5" xfId="0" applyNumberFormat="1" applyFont="1" applyFill="1" applyBorder="1" applyAlignment="1">
      <alignment horizontal="center"/>
    </xf>
    <xf numFmtId="17" fontId="3" fillId="4" borderId="6" xfId="0" applyNumberFormat="1" applyFon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  <xf numFmtId="4" fontId="3" fillId="4" borderId="6" xfId="0" applyNumberFormat="1" applyFont="1" applyFill="1" applyBorder="1" applyAlignment="1">
      <alignment horizontal="center"/>
    </xf>
    <xf numFmtId="4" fontId="3" fillId="4" borderId="7" xfId="0" applyNumberFormat="1" applyFont="1" applyFill="1" applyBorder="1" applyAlignment="1">
      <alignment horizontal="center"/>
    </xf>
    <xf numFmtId="17" fontId="3" fillId="4" borderId="8" xfId="0" applyNumberFormat="1" applyFont="1" applyFill="1" applyBorder="1" applyAlignment="1">
      <alignment horizontal="center"/>
    </xf>
    <xf numFmtId="17" fontId="3" fillId="4" borderId="9" xfId="0" applyNumberFormat="1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4" fontId="6" fillId="5" borderId="8" xfId="4" applyNumberFormat="1" applyFont="1" applyFill="1" applyBorder="1" applyAlignment="1">
      <alignment horizontal="center"/>
    </xf>
    <xf numFmtId="4" fontId="6" fillId="5" borderId="10" xfId="4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" fontId="6" fillId="5" borderId="2" xfId="4" applyNumberFormat="1" applyFont="1" applyFill="1" applyBorder="1" applyAlignment="1">
      <alignment horizontal="center"/>
    </xf>
    <xf numFmtId="4" fontId="6" fillId="5" borderId="3" xfId="4" applyNumberFormat="1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4" fontId="6" fillId="5" borderId="4" xfId="4" applyNumberFormat="1" applyFont="1" applyFill="1" applyBorder="1" applyAlignment="1">
      <alignment horizontal="center"/>
    </xf>
    <xf numFmtId="4" fontId="6" fillId="5" borderId="5" xfId="4" applyNumberFormat="1" applyFont="1" applyFill="1" applyBorder="1" applyAlignment="1">
      <alignment horizontal="center"/>
    </xf>
    <xf numFmtId="17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7" fillId="0" borderId="12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Continuous"/>
    </xf>
    <xf numFmtId="164" fontId="7" fillId="0" borderId="12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0" fillId="0" borderId="11" xfId="1" applyNumberFormat="1" applyFont="1" applyFill="1" applyBorder="1" applyAlignment="1"/>
    <xf numFmtId="0" fontId="2" fillId="2" borderId="1" xfId="2"/>
    <xf numFmtId="43" fontId="0" fillId="0" borderId="0" xfId="1" applyFont="1"/>
    <xf numFmtId="165" fontId="0" fillId="0" borderId="0" xfId="0" applyNumberFormat="1"/>
    <xf numFmtId="0" fontId="0" fillId="0" borderId="0" xfId="0" applyAlignment="1">
      <alignment horizontal="center"/>
    </xf>
  </cellXfs>
  <cellStyles count="5">
    <cellStyle name="Comma" xfId="1" builtinId="3"/>
    <cellStyle name="Input" xfId="2" builtinId="20"/>
    <cellStyle name="Normal" xfId="0" builtinId="0"/>
    <cellStyle name="WizardGenericStyleNumber" xfId="4" xr:uid="{00000000-0005-0000-0000-000003000000}"/>
    <cellStyle name="WizardReportExecutiveHeading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FC-40D4-BFFF-1C6CB6B26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562175"/>
        <c:axId val="958558431"/>
      </c:scatterChar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C-40D4-BFFF-1C6CB6B26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562175"/>
        <c:axId val="958558431"/>
      </c:scatterChart>
      <c:valAx>
        <c:axId val="958562175"/>
        <c:scaling>
          <c:orientation val="minMax"/>
          <c:max val="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558431"/>
        <c:crosses val="autoZero"/>
        <c:crossBetween val="midCat"/>
        <c:majorUnit val="1"/>
      </c:valAx>
      <c:valAx>
        <c:axId val="958558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56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3B-41C2-8FC3-486FAD1D9BC1}"/>
            </c:ext>
          </c:extLst>
        </c:ser>
        <c:ser>
          <c:idx val="0"/>
          <c:order val="1"/>
          <c:tx>
            <c:strRef>
              <c:f>Sheet1!$C$2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3B-41C2-8FC3-486FAD1D9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992191"/>
        <c:axId val="956000511"/>
      </c:scatterChart>
      <c:valAx>
        <c:axId val="95599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000511"/>
        <c:crosses val="autoZero"/>
        <c:crossBetween val="midCat"/>
      </c:valAx>
      <c:valAx>
        <c:axId val="95600051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92191"/>
        <c:crosses val="autoZero"/>
        <c:crossBetween val="midCat"/>
        <c:majorUnit val="1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338138</xdr:colOff>
      <xdr:row>12</xdr:row>
      <xdr:rowOff>28574</xdr:rowOff>
    </xdr:from>
    <xdr:to>
      <xdr:col>14</xdr:col>
      <xdr:colOff>466726</xdr:colOff>
      <xdr:row>26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57151</xdr:colOff>
      <xdr:row>3</xdr:row>
      <xdr:rowOff>180975</xdr:rowOff>
    </xdr:from>
    <xdr:to>
      <xdr:col>22</xdr:col>
      <xdr:colOff>38101</xdr:colOff>
      <xdr:row>20</xdr:row>
      <xdr:rowOff>114298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defaultRowHeight="15" x14ac:dyDescent="0.25"/>
  <cols>
    <col min="1" max="1" width="11.85546875" bestFit="1" customWidth="1"/>
  </cols>
  <sheetData>
    <row r="1" spans="1:3" x14ac:dyDescent="0.25">
      <c r="B1" t="s">
        <v>2</v>
      </c>
      <c r="C1">
        <v>0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0</v>
      </c>
      <c r="B3">
        <v>0</v>
      </c>
      <c r="C3">
        <f>B3+$C$1</f>
        <v>0</v>
      </c>
    </row>
    <row r="4" spans="1:3" x14ac:dyDescent="0.25">
      <c r="A4">
        <v>1</v>
      </c>
      <c r="B4">
        <v>1</v>
      </c>
      <c r="C4">
        <f t="shared" ref="C4:C7" si="0">B4+$C$1</f>
        <v>1</v>
      </c>
    </row>
    <row r="5" spans="1:3" x14ac:dyDescent="0.25">
      <c r="A5">
        <v>2</v>
      </c>
      <c r="B5">
        <v>2</v>
      </c>
      <c r="C5">
        <f t="shared" si="0"/>
        <v>2</v>
      </c>
    </row>
    <row r="6" spans="1:3" x14ac:dyDescent="0.25">
      <c r="A6">
        <v>3</v>
      </c>
      <c r="B6">
        <v>3</v>
      </c>
      <c r="C6">
        <f t="shared" si="0"/>
        <v>3</v>
      </c>
    </row>
    <row r="7" spans="1:3" x14ac:dyDescent="0.25">
      <c r="A7">
        <v>4</v>
      </c>
      <c r="B7">
        <v>4</v>
      </c>
      <c r="C7">
        <f t="shared" si="0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sqref="A1:XFD1048576"/>
    </sheetView>
  </sheetViews>
  <sheetFormatPr defaultRowHeight="15" x14ac:dyDescent="0.25"/>
  <sheetData>
    <row r="1" spans="1:4" ht="120" x14ac:dyDescent="0.25">
      <c r="A1" s="1" t="s">
        <v>4</v>
      </c>
      <c r="B1" s="2" t="s">
        <v>5</v>
      </c>
      <c r="C1" s="2" t="s">
        <v>6</v>
      </c>
      <c r="D1" s="3" t="s">
        <v>7</v>
      </c>
    </row>
    <row r="2" spans="1:4" x14ac:dyDescent="0.25">
      <c r="A2" s="4">
        <v>40210</v>
      </c>
      <c r="B2" s="5">
        <v>7872</v>
      </c>
      <c r="C2" s="6">
        <v>8108.6416221748468</v>
      </c>
      <c r="D2" s="7">
        <v>7872</v>
      </c>
    </row>
    <row r="3" spans="1:4" x14ac:dyDescent="0.25">
      <c r="A3" s="4">
        <v>40299</v>
      </c>
      <c r="B3" s="5">
        <v>9360</v>
      </c>
      <c r="C3" s="6">
        <v>9737.6447557546198</v>
      </c>
      <c r="D3" s="7">
        <v>9172.2633688442511</v>
      </c>
    </row>
    <row r="4" spans="1:4" x14ac:dyDescent="0.25">
      <c r="A4" s="4">
        <v>40391</v>
      </c>
      <c r="B4" s="5">
        <v>8559</v>
      </c>
      <c r="C4" s="6">
        <v>8817.2092583195372</v>
      </c>
      <c r="D4" s="7">
        <v>8375.7663718050771</v>
      </c>
    </row>
    <row r="5" spans="1:4" ht="15.75" thickBot="1" x14ac:dyDescent="0.3">
      <c r="A5" s="8">
        <v>40483</v>
      </c>
      <c r="B5" s="9">
        <v>11209</v>
      </c>
      <c r="C5" s="10">
        <v>11039.54122817704</v>
      </c>
      <c r="D5" s="11">
        <v>10895.524471453571</v>
      </c>
    </row>
    <row r="6" spans="1:4" x14ac:dyDescent="0.25">
      <c r="A6" s="12">
        <v>40575</v>
      </c>
      <c r="B6" s="13">
        <v>8244</v>
      </c>
      <c r="C6" s="14">
        <v>8131.9243541671385</v>
      </c>
      <c r="D6" s="15">
        <v>8283.5370445737371</v>
      </c>
    </row>
    <row r="7" spans="1:4" x14ac:dyDescent="0.25">
      <c r="A7" s="4">
        <v>40664</v>
      </c>
      <c r="B7" s="5">
        <v>9911</v>
      </c>
      <c r="C7" s="6">
        <v>9762.4398486132213</v>
      </c>
      <c r="D7" s="7">
        <v>9672.2521214313456</v>
      </c>
    </row>
    <row r="8" spans="1:4" x14ac:dyDescent="0.25">
      <c r="A8" s="4">
        <v>40756</v>
      </c>
      <c r="B8" s="5">
        <v>9022</v>
      </c>
      <c r="C8" s="6">
        <v>8840.1234317813814</v>
      </c>
      <c r="D8" s="7">
        <v>8862.1971702378105</v>
      </c>
    </row>
    <row r="9" spans="1:4" ht="15.75" thickBot="1" x14ac:dyDescent="0.3">
      <c r="A9" s="8">
        <v>40848</v>
      </c>
      <c r="B9" s="9">
        <v>11539</v>
      </c>
      <c r="C9" s="10">
        <v>11062.048716363912</v>
      </c>
      <c r="D9" s="11">
        <v>11517.816765307371</v>
      </c>
    </row>
    <row r="10" spans="1:4" x14ac:dyDescent="0.25">
      <c r="A10" s="16">
        <v>40940</v>
      </c>
      <c r="B10" s="13">
        <v>8640</v>
      </c>
      <c r="C10" s="14">
        <v>8151.1021066651556</v>
      </c>
      <c r="D10" s="15">
        <v>8511.7552672286893</v>
      </c>
    </row>
    <row r="11" spans="1:4" x14ac:dyDescent="0.25">
      <c r="A11" s="12">
        <v>41030</v>
      </c>
      <c r="B11" s="5">
        <v>10398</v>
      </c>
      <c r="C11" s="6">
        <v>9779.1266538020209</v>
      </c>
      <c r="D11" s="7">
        <v>10163.012283027389</v>
      </c>
    </row>
    <row r="12" spans="1:4" x14ac:dyDescent="0.25">
      <c r="A12" s="4">
        <v>41122</v>
      </c>
      <c r="B12" s="5">
        <v>9413</v>
      </c>
      <c r="C12" s="6">
        <v>8855.8570683569596</v>
      </c>
      <c r="D12" s="7">
        <v>9285.0056144522696</v>
      </c>
    </row>
    <row r="13" spans="1:4" ht="15.75" thickBot="1" x14ac:dyDescent="0.3">
      <c r="A13" s="8">
        <v>41214</v>
      </c>
      <c r="B13" s="9">
        <v>11886</v>
      </c>
      <c r="C13" s="10">
        <v>11079.358258380014</v>
      </c>
      <c r="D13" s="11">
        <v>11977.783799157718</v>
      </c>
    </row>
    <row r="14" spans="1:4" x14ac:dyDescent="0.25">
      <c r="A14" s="12">
        <v>41306</v>
      </c>
      <c r="B14" s="13">
        <v>8658</v>
      </c>
      <c r="C14" s="14">
        <v>8173.075820428623</v>
      </c>
      <c r="D14" s="15">
        <v>8822.7866750563371</v>
      </c>
    </row>
    <row r="15" spans="1:4" x14ac:dyDescent="0.25">
      <c r="A15" s="4">
        <v>41395</v>
      </c>
      <c r="B15" s="5">
        <v>10172</v>
      </c>
      <c r="C15" s="6">
        <v>9811.0260300578339</v>
      </c>
      <c r="D15" s="7">
        <v>10302.450372874688</v>
      </c>
    </row>
    <row r="16" spans="1:4" x14ac:dyDescent="0.25">
      <c r="A16" s="12">
        <v>41487</v>
      </c>
      <c r="B16" s="5">
        <v>9071</v>
      </c>
      <c r="C16" s="6">
        <v>8877.8689088649553</v>
      </c>
      <c r="D16" s="7">
        <v>9149.9720728188677</v>
      </c>
    </row>
    <row r="17" spans="1:4" ht="15.75" thickBot="1" x14ac:dyDescent="0.3">
      <c r="A17" s="8">
        <v>41579</v>
      </c>
      <c r="B17" s="9">
        <v>10450</v>
      </c>
      <c r="C17" s="10">
        <v>11087.593635198249</v>
      </c>
      <c r="D17" s="11">
        <v>11545.739687787041</v>
      </c>
    </row>
    <row r="18" spans="1:4" x14ac:dyDescent="0.25">
      <c r="A18" s="12">
        <v>41671</v>
      </c>
      <c r="B18" s="13">
        <v>7552</v>
      </c>
      <c r="C18" s="14">
        <v>8164.3956315908854</v>
      </c>
      <c r="D18" s="15">
        <v>7940.4256223555149</v>
      </c>
    </row>
    <row r="19" spans="1:4" x14ac:dyDescent="0.25">
      <c r="A19" s="4">
        <v>41760</v>
      </c>
      <c r="B19" s="5">
        <v>9353</v>
      </c>
      <c r="C19" s="6">
        <v>9790.5773860755216</v>
      </c>
      <c r="D19" s="7">
        <v>9082.2138488376586</v>
      </c>
    </row>
    <row r="20" spans="1:4" x14ac:dyDescent="0.25">
      <c r="A20" s="4">
        <v>41852</v>
      </c>
      <c r="B20" s="5">
        <v>8452</v>
      </c>
      <c r="C20" s="6">
        <v>8860.381442041049</v>
      </c>
      <c r="D20" s="7">
        <v>8325.6526499091087</v>
      </c>
    </row>
    <row r="21" spans="1:4" ht="15.75" thickBot="1" x14ac:dyDescent="0.3">
      <c r="A21" s="17">
        <v>41944</v>
      </c>
      <c r="B21" s="9">
        <v>10423</v>
      </c>
      <c r="C21" s="10">
        <v>11079.383676209702</v>
      </c>
      <c r="D21" s="11">
        <v>10410.706258567514</v>
      </c>
    </row>
    <row r="22" spans="1:4" x14ac:dyDescent="0.25">
      <c r="A22" s="12">
        <v>42036</v>
      </c>
      <c r="B22" s="13">
        <v>7933</v>
      </c>
      <c r="C22" s="14">
        <v>8169.8604649733552</v>
      </c>
      <c r="D22" s="15">
        <v>7806.0323916404159</v>
      </c>
    </row>
    <row r="23" spans="1:4" x14ac:dyDescent="0.25">
      <c r="A23" s="4">
        <v>42125</v>
      </c>
      <c r="B23" s="5">
        <v>9487</v>
      </c>
      <c r="C23" s="6">
        <v>9800.1853256967952</v>
      </c>
      <c r="D23" s="7">
        <v>9574.9279238710678</v>
      </c>
    </row>
    <row r="24" spans="1:4" x14ac:dyDescent="0.25">
      <c r="A24" s="4">
        <v>42217</v>
      </c>
      <c r="B24" s="5">
        <v>8611</v>
      </c>
      <c r="C24" s="6">
        <v>8876.5598906361301</v>
      </c>
      <c r="D24" s="7">
        <v>8501.8575898382351</v>
      </c>
    </row>
    <row r="25" spans="1:4" ht="15.75" thickBot="1" x14ac:dyDescent="0.3">
      <c r="A25" s="8">
        <v>42309</v>
      </c>
      <c r="B25" s="9">
        <v>10938</v>
      </c>
      <c r="C25" s="10">
        <v>11097.074485671092</v>
      </c>
      <c r="D25" s="11">
        <v>10572.746554920381</v>
      </c>
    </row>
    <row r="26" spans="1:4" x14ac:dyDescent="0.25">
      <c r="A26" s="12">
        <v>42401</v>
      </c>
      <c r="B26" s="18"/>
      <c r="C26" s="19">
        <v>8183.6555831421256</v>
      </c>
      <c r="D26" s="20">
        <v>8152.0701826080458</v>
      </c>
    </row>
    <row r="27" spans="1:4" x14ac:dyDescent="0.25">
      <c r="A27" s="4">
        <v>42491</v>
      </c>
      <c r="B27" s="21"/>
      <c r="C27" s="22">
        <v>9810.9616676968126</v>
      </c>
      <c r="D27" s="23">
        <v>9814.1271923017575</v>
      </c>
    </row>
    <row r="28" spans="1:4" x14ac:dyDescent="0.25">
      <c r="A28" s="4">
        <v>42583</v>
      </c>
      <c r="B28" s="21"/>
      <c r="C28" s="22">
        <v>8887.3294692851814</v>
      </c>
      <c r="D28" s="23">
        <v>8826.0237084718119</v>
      </c>
    </row>
    <row r="29" spans="1:4" ht="15.75" thickBot="1" x14ac:dyDescent="0.3">
      <c r="A29" s="4">
        <v>42675</v>
      </c>
      <c r="B29" s="24"/>
      <c r="C29" s="25">
        <v>11108</v>
      </c>
      <c r="D29" s="26">
        <v>10378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9"/>
  <sheetViews>
    <sheetView workbookViewId="0">
      <selection activeCell="C11" sqref="C11"/>
    </sheetView>
  </sheetViews>
  <sheetFormatPr defaultRowHeight="15" x14ac:dyDescent="0.25"/>
  <cols>
    <col min="2" max="2" width="31" bestFit="1" customWidth="1"/>
    <col min="3" max="3" width="21.5703125" bestFit="1" customWidth="1"/>
    <col min="4" max="4" width="19.140625" bestFit="1" customWidth="1"/>
    <col min="5" max="5" width="19.140625" customWidth="1"/>
    <col min="7" max="7" width="21.5703125" bestFit="1" customWidth="1"/>
    <col min="8" max="8" width="12" bestFit="1" customWidth="1"/>
    <col min="9" max="9" width="14.5703125" bestFit="1" customWidth="1"/>
    <col min="12" max="12" width="13.42578125" bestFit="1" customWidth="1"/>
    <col min="13" max="13" width="12" bestFit="1" customWidth="1"/>
    <col min="14" max="14" width="12.7109375" bestFit="1" customWidth="1"/>
    <col min="15" max="15" width="12.5703125" bestFit="1" customWidth="1"/>
    <col min="18" max="18" width="21.5703125" bestFit="1" customWidth="1"/>
    <col min="19" max="19" width="13.140625" bestFit="1" customWidth="1"/>
    <col min="20" max="20" width="16" bestFit="1" customWidth="1"/>
  </cols>
  <sheetData>
    <row r="1" spans="1:26" ht="30" x14ac:dyDescent="0.25">
      <c r="A1" t="s">
        <v>4</v>
      </c>
      <c r="B1" s="29" t="s">
        <v>8</v>
      </c>
      <c r="C1" t="s">
        <v>6</v>
      </c>
      <c r="D1" t="s">
        <v>7</v>
      </c>
      <c r="E1" t="s">
        <v>33</v>
      </c>
      <c r="G1" t="s">
        <v>9</v>
      </c>
      <c r="R1" t="s">
        <v>9</v>
      </c>
    </row>
    <row r="2" spans="1:26" ht="15.75" thickBot="1" x14ac:dyDescent="0.3">
      <c r="A2" s="27">
        <v>40210</v>
      </c>
      <c r="B2">
        <v>7872</v>
      </c>
      <c r="C2" s="28">
        <v>8108.6416221748468</v>
      </c>
      <c r="D2" s="28">
        <v>7872</v>
      </c>
      <c r="E2" s="28"/>
    </row>
    <row r="3" spans="1:26" x14ac:dyDescent="0.25">
      <c r="A3" s="27">
        <v>40299</v>
      </c>
      <c r="B3">
        <v>9360</v>
      </c>
      <c r="C3" s="28">
        <v>9737.6447557546198</v>
      </c>
      <c r="D3" s="28">
        <v>9172.2633688442511</v>
      </c>
      <c r="E3" s="28"/>
      <c r="G3" s="33" t="s">
        <v>10</v>
      </c>
      <c r="H3" s="33"/>
      <c r="R3" s="33" t="s">
        <v>10</v>
      </c>
      <c r="S3" s="33"/>
    </row>
    <row r="4" spans="1:26" x14ac:dyDescent="0.25">
      <c r="A4" s="27">
        <v>40391</v>
      </c>
      <c r="B4">
        <v>8559</v>
      </c>
      <c r="C4" s="28">
        <v>8817.2092583195372</v>
      </c>
      <c r="D4" s="28">
        <v>8375.7663718050771</v>
      </c>
      <c r="E4" s="28"/>
      <c r="G4" s="30" t="s">
        <v>11</v>
      </c>
      <c r="H4" s="30">
        <v>0.97450509327374824</v>
      </c>
      <c r="R4" s="30" t="s">
        <v>11</v>
      </c>
      <c r="S4" s="30">
        <v>0.99961616147085819</v>
      </c>
    </row>
    <row r="5" spans="1:26" x14ac:dyDescent="0.25">
      <c r="A5" s="27">
        <v>40483</v>
      </c>
      <c r="B5">
        <v>11209</v>
      </c>
      <c r="C5" s="28">
        <v>11039.54122817704</v>
      </c>
      <c r="D5" s="28">
        <v>10895.524471453571</v>
      </c>
      <c r="E5" s="28"/>
      <c r="G5" s="30" t="s">
        <v>12</v>
      </c>
      <c r="H5" s="30">
        <v>0.94966017681647674</v>
      </c>
      <c r="R5" s="30" t="s">
        <v>12</v>
      </c>
      <c r="S5" s="30">
        <v>0.99923247027373285</v>
      </c>
    </row>
    <row r="6" spans="1:26" x14ac:dyDescent="0.25">
      <c r="A6" s="27">
        <v>40575</v>
      </c>
      <c r="B6">
        <v>8244</v>
      </c>
      <c r="C6" s="28">
        <v>8131.9243541671385</v>
      </c>
      <c r="D6" s="28">
        <v>8283.5370445737371</v>
      </c>
      <c r="E6" s="28"/>
      <c r="G6" s="30" t="s">
        <v>13</v>
      </c>
      <c r="H6" s="30">
        <v>0.94486590794185554</v>
      </c>
      <c r="R6" s="30" t="s">
        <v>13</v>
      </c>
      <c r="S6" s="30">
        <v>0.95374303710435704</v>
      </c>
    </row>
    <row r="7" spans="1:26" x14ac:dyDescent="0.25">
      <c r="A7" s="27">
        <v>40664</v>
      </c>
      <c r="B7">
        <v>9911</v>
      </c>
      <c r="C7" s="28">
        <v>9762.4398486132213</v>
      </c>
      <c r="D7" s="28">
        <v>9672.2521214313456</v>
      </c>
      <c r="E7" s="28"/>
      <c r="G7" s="30" t="s">
        <v>14</v>
      </c>
      <c r="H7" s="30">
        <v>281.90704467382204</v>
      </c>
      <c r="R7" s="30" t="s">
        <v>14</v>
      </c>
      <c r="S7" s="30">
        <v>275.97646391477969</v>
      </c>
    </row>
    <row r="8" spans="1:26" ht="15.75" thickBot="1" x14ac:dyDescent="0.3">
      <c r="A8" s="27">
        <v>40756</v>
      </c>
      <c r="B8">
        <v>9022</v>
      </c>
      <c r="C8" s="28">
        <v>8840.1234317813814</v>
      </c>
      <c r="D8" s="28">
        <v>8862.1971702378105</v>
      </c>
      <c r="E8" s="28"/>
      <c r="G8" s="31" t="s">
        <v>15</v>
      </c>
      <c r="H8" s="31">
        <v>24</v>
      </c>
      <c r="R8" s="31" t="s">
        <v>15</v>
      </c>
      <c r="S8" s="31">
        <v>24</v>
      </c>
    </row>
    <row r="9" spans="1:26" x14ac:dyDescent="0.25">
      <c r="A9" s="27">
        <v>40848</v>
      </c>
      <c r="B9">
        <v>11539</v>
      </c>
      <c r="C9" s="28">
        <v>11062.048716363912</v>
      </c>
      <c r="D9" s="28">
        <v>11517.816765307371</v>
      </c>
      <c r="E9" s="28"/>
    </row>
    <row r="10" spans="1:26" ht="15.75" thickBot="1" x14ac:dyDescent="0.3">
      <c r="A10" s="27">
        <v>40940</v>
      </c>
      <c r="B10">
        <v>8640</v>
      </c>
      <c r="C10" s="28">
        <v>8151.1021066651556</v>
      </c>
      <c r="D10" s="28">
        <v>8511.7552672286893</v>
      </c>
      <c r="E10" s="28"/>
      <c r="G10" t="s">
        <v>16</v>
      </c>
      <c r="R10" t="s">
        <v>16</v>
      </c>
    </row>
    <row r="11" spans="1:26" x14ac:dyDescent="0.25">
      <c r="A11" s="27">
        <v>41030</v>
      </c>
      <c r="B11">
        <v>10398</v>
      </c>
      <c r="C11" s="28">
        <v>9779.1266538020209</v>
      </c>
      <c r="D11" s="28">
        <v>10163.012283027389</v>
      </c>
      <c r="E11" s="28"/>
      <c r="G11" s="32"/>
      <c r="H11" s="32" t="s">
        <v>21</v>
      </c>
      <c r="I11" s="32" t="s">
        <v>22</v>
      </c>
      <c r="J11" s="32" t="s">
        <v>23</v>
      </c>
      <c r="K11" s="32" t="s">
        <v>24</v>
      </c>
      <c r="L11" s="32" t="s">
        <v>25</v>
      </c>
      <c r="R11" s="32"/>
      <c r="S11" s="32" t="s">
        <v>21</v>
      </c>
      <c r="T11" s="32" t="s">
        <v>22</v>
      </c>
      <c r="U11" s="32" t="s">
        <v>23</v>
      </c>
      <c r="V11" s="32" t="s">
        <v>24</v>
      </c>
      <c r="W11" s="32" t="s">
        <v>25</v>
      </c>
    </row>
    <row r="12" spans="1:26" x14ac:dyDescent="0.25">
      <c r="A12" s="27">
        <v>41122</v>
      </c>
      <c r="B12">
        <v>9413</v>
      </c>
      <c r="C12" s="28">
        <v>8855.8570683569596</v>
      </c>
      <c r="D12" s="28">
        <v>9285.0056144522696</v>
      </c>
      <c r="E12" s="28"/>
      <c r="G12" s="30" t="s">
        <v>17</v>
      </c>
      <c r="H12" s="30">
        <v>2</v>
      </c>
      <c r="I12" s="30">
        <v>31483839.739762042</v>
      </c>
      <c r="J12" s="30">
        <v>15741919.869881021</v>
      </c>
      <c r="K12" s="30">
        <v>198.08237744936631</v>
      </c>
      <c r="L12" s="30">
        <v>2.3446212706302144E-14</v>
      </c>
      <c r="R12" s="30" t="s">
        <v>17</v>
      </c>
      <c r="S12" s="30">
        <v>2</v>
      </c>
      <c r="T12" s="30">
        <v>2181414048.8100319</v>
      </c>
      <c r="U12" s="30">
        <v>1090707024.4050159</v>
      </c>
      <c r="V12" s="30">
        <v>14320.692472029552</v>
      </c>
      <c r="W12" s="30">
        <v>1.2064885049639641E-33</v>
      </c>
    </row>
    <row r="13" spans="1:26" x14ac:dyDescent="0.25">
      <c r="A13" s="27">
        <v>41214</v>
      </c>
      <c r="B13">
        <v>11886</v>
      </c>
      <c r="C13" s="28">
        <v>11079.358258380014</v>
      </c>
      <c r="D13" s="28">
        <v>11977.783799157718</v>
      </c>
      <c r="E13" s="28"/>
      <c r="G13" s="30" t="s">
        <v>18</v>
      </c>
      <c r="H13" s="30">
        <v>21</v>
      </c>
      <c r="I13" s="30">
        <v>1668903.2185712946</v>
      </c>
      <c r="J13" s="30">
        <v>79471.581836728306</v>
      </c>
      <c r="K13" s="30"/>
      <c r="L13" s="30"/>
      <c r="R13" s="30" t="s">
        <v>18</v>
      </c>
      <c r="S13" s="30">
        <v>22</v>
      </c>
      <c r="T13" s="30">
        <v>1675586.1899679257</v>
      </c>
      <c r="U13" s="30">
        <v>76163.008634905709</v>
      </c>
      <c r="V13" s="30"/>
      <c r="W13" s="30"/>
    </row>
    <row r="14" spans="1:26" ht="15.75" thickBot="1" x14ac:dyDescent="0.3">
      <c r="A14" s="27">
        <v>41306</v>
      </c>
      <c r="B14">
        <v>8658</v>
      </c>
      <c r="C14" s="28">
        <v>8173.075820428623</v>
      </c>
      <c r="D14" s="28">
        <v>8822.7866750563371</v>
      </c>
      <c r="E14" s="28"/>
      <c r="G14" s="31" t="s">
        <v>19</v>
      </c>
      <c r="H14" s="31">
        <v>23</v>
      </c>
      <c r="I14" s="31">
        <v>33152742.958333336</v>
      </c>
      <c r="J14" s="31"/>
      <c r="K14" s="31"/>
      <c r="L14" s="31"/>
      <c r="R14" s="31" t="s">
        <v>19</v>
      </c>
      <c r="S14" s="31">
        <v>24</v>
      </c>
      <c r="T14" s="31">
        <v>2183089635</v>
      </c>
      <c r="U14" s="31"/>
      <c r="V14" s="31"/>
      <c r="W14" s="31"/>
    </row>
    <row r="15" spans="1:26" ht="15.75" thickBot="1" x14ac:dyDescent="0.3">
      <c r="A15" s="27">
        <v>41395</v>
      </c>
      <c r="B15">
        <v>10172</v>
      </c>
      <c r="C15" s="28">
        <v>9811.0260300578339</v>
      </c>
      <c r="D15" s="28">
        <v>10302.450372874688</v>
      </c>
      <c r="E15" s="28"/>
    </row>
    <row r="16" spans="1:26" x14ac:dyDescent="0.25">
      <c r="A16" s="27">
        <v>41487</v>
      </c>
      <c r="B16">
        <v>9071</v>
      </c>
      <c r="C16" s="28">
        <v>8877.8689088649553</v>
      </c>
      <c r="D16" s="28">
        <v>9149.9720728188677</v>
      </c>
      <c r="E16" s="28"/>
      <c r="G16" s="32"/>
      <c r="H16" s="32" t="s">
        <v>26</v>
      </c>
      <c r="I16" s="32" t="s">
        <v>14</v>
      </c>
      <c r="J16" s="32" t="s">
        <v>27</v>
      </c>
      <c r="K16" s="32" t="s">
        <v>28</v>
      </c>
      <c r="L16" s="32" t="s">
        <v>29</v>
      </c>
      <c r="M16" s="32" t="s">
        <v>30</v>
      </c>
      <c r="N16" s="32" t="s">
        <v>31</v>
      </c>
      <c r="O16" s="32" t="s">
        <v>32</v>
      </c>
      <c r="R16" s="32"/>
      <c r="S16" s="34" t="s">
        <v>26</v>
      </c>
      <c r="T16" s="34" t="s">
        <v>14</v>
      </c>
      <c r="U16" s="34" t="s">
        <v>27</v>
      </c>
      <c r="V16" s="34" t="s">
        <v>28</v>
      </c>
      <c r="W16" s="32" t="s">
        <v>29</v>
      </c>
      <c r="X16" s="32" t="s">
        <v>30</v>
      </c>
      <c r="Y16" s="32" t="s">
        <v>31</v>
      </c>
      <c r="Z16" s="32" t="s">
        <v>32</v>
      </c>
    </row>
    <row r="17" spans="1:26" x14ac:dyDescent="0.25">
      <c r="A17" s="27">
        <v>41579</v>
      </c>
      <c r="B17">
        <v>10450</v>
      </c>
      <c r="C17" s="28">
        <v>11087.593635198249</v>
      </c>
      <c r="D17" s="28">
        <v>11545.739687787041</v>
      </c>
      <c r="E17" s="28"/>
      <c r="G17" s="30" t="s">
        <v>20</v>
      </c>
      <c r="H17" s="30">
        <v>145.42467756704718</v>
      </c>
      <c r="I17" s="30">
        <v>501.48648939921014</v>
      </c>
      <c r="J17" s="30">
        <v>0.28998722924972231</v>
      </c>
      <c r="K17" s="30">
        <v>0.77467006010381789</v>
      </c>
      <c r="L17" s="30">
        <v>-897.47356873143121</v>
      </c>
      <c r="M17" s="30">
        <v>1188.3229238655256</v>
      </c>
      <c r="N17" s="30">
        <v>-897.47356873143121</v>
      </c>
      <c r="O17" s="30">
        <v>1188.3229238655256</v>
      </c>
      <c r="R17" s="30" t="s">
        <v>20</v>
      </c>
      <c r="S17" s="35">
        <v>0</v>
      </c>
      <c r="T17" s="35" t="e">
        <v>#N/A</v>
      </c>
      <c r="U17" s="35" t="e">
        <v>#N/A</v>
      </c>
      <c r="V17" s="35" t="e">
        <v>#N/A</v>
      </c>
      <c r="W17" s="30" t="e">
        <v>#N/A</v>
      </c>
      <c r="X17" s="30" t="e">
        <v>#N/A</v>
      </c>
      <c r="Y17" s="30" t="e">
        <v>#N/A</v>
      </c>
      <c r="Z17" s="30" t="e">
        <v>#N/A</v>
      </c>
    </row>
    <row r="18" spans="1:26" x14ac:dyDescent="0.25">
      <c r="A18" s="27">
        <v>41671</v>
      </c>
      <c r="B18">
        <v>7552</v>
      </c>
      <c r="C18" s="28">
        <v>8164.3956315908854</v>
      </c>
      <c r="D18" s="28">
        <v>7940.4256223555149</v>
      </c>
      <c r="E18" s="28"/>
      <c r="G18" s="30" t="s">
        <v>6</v>
      </c>
      <c r="H18" s="30">
        <v>0.24107864221135644</v>
      </c>
      <c r="I18" s="30">
        <v>0.13982021757714921</v>
      </c>
      <c r="J18" s="30">
        <v>1.7242044561855685</v>
      </c>
      <c r="K18" s="30">
        <v>9.9362145097770291E-2</v>
      </c>
      <c r="L18" s="30">
        <v>-4.9693418034919556E-2</v>
      </c>
      <c r="M18" s="30">
        <v>0.53185070245763244</v>
      </c>
      <c r="N18" s="30">
        <v>-4.9693418034919556E-2</v>
      </c>
      <c r="O18" s="30">
        <v>0.53185070245763244</v>
      </c>
      <c r="R18" s="30" t="s">
        <v>6</v>
      </c>
      <c r="S18" s="35">
        <v>0.25806361258514443</v>
      </c>
      <c r="T18" s="35">
        <v>0.12429001303020637</v>
      </c>
      <c r="U18" s="35">
        <v>2.0763020800587322</v>
      </c>
      <c r="V18" s="35">
        <v>4.9754716004656238E-2</v>
      </c>
      <c r="W18" s="30">
        <v>3.0190195235901829E-4</v>
      </c>
      <c r="X18" s="30">
        <v>0.51582532321792984</v>
      </c>
      <c r="Y18" s="30">
        <v>3.0190195235901829E-4</v>
      </c>
      <c r="Z18" s="30">
        <v>0.51582532321792984</v>
      </c>
    </row>
    <row r="19" spans="1:26" ht="15.75" thickBot="1" x14ac:dyDescent="0.3">
      <c r="A19" s="27">
        <v>41760</v>
      </c>
      <c r="B19">
        <v>9353</v>
      </c>
      <c r="C19" s="28">
        <v>9790.5773860755216</v>
      </c>
      <c r="D19" s="28">
        <v>9082.2138488376586</v>
      </c>
      <c r="E19" s="28"/>
      <c r="G19" s="31" t="s">
        <v>7</v>
      </c>
      <c r="H19" s="31">
        <v>0.74529067303322838</v>
      </c>
      <c r="I19" s="31">
        <v>0.12723433802208897</v>
      </c>
      <c r="J19" s="31">
        <v>5.8576221216621533</v>
      </c>
      <c r="K19" s="31">
        <v>8.1684962977314123E-6</v>
      </c>
      <c r="L19" s="31">
        <v>0.48069238215773069</v>
      </c>
      <c r="M19" s="31">
        <v>1.0098889639087261</v>
      </c>
      <c r="N19" s="31">
        <v>0.48069238215773069</v>
      </c>
      <c r="O19" s="31">
        <v>1.0098889639087261</v>
      </c>
      <c r="R19" s="31" t="s">
        <v>7</v>
      </c>
      <c r="S19" s="36">
        <v>0.74346408449662327</v>
      </c>
      <c r="T19" s="36">
        <v>0.12440493398325643</v>
      </c>
      <c r="U19" s="36">
        <v>5.9761623650448268</v>
      </c>
      <c r="V19" s="36">
        <v>5.1519412743961406E-6</v>
      </c>
      <c r="W19" s="31">
        <v>0.48546404239436947</v>
      </c>
      <c r="X19" s="31">
        <v>1.0014641265988771</v>
      </c>
      <c r="Y19" s="31">
        <v>0.48546404239436947</v>
      </c>
      <c r="Z19" s="31">
        <v>1.0014641265988771</v>
      </c>
    </row>
    <row r="20" spans="1:26" x14ac:dyDescent="0.25">
      <c r="A20" s="27">
        <v>41852</v>
      </c>
      <c r="B20">
        <v>8452</v>
      </c>
      <c r="C20" s="28">
        <v>8860.381442041049</v>
      </c>
      <c r="D20" s="28">
        <v>8325.6526499091087</v>
      </c>
      <c r="E20" s="28"/>
    </row>
    <row r="21" spans="1:26" x14ac:dyDescent="0.25">
      <c r="A21" s="27">
        <v>41944</v>
      </c>
      <c r="B21">
        <v>10423</v>
      </c>
      <c r="C21" s="28">
        <v>11079.383676209702</v>
      </c>
      <c r="D21" s="28">
        <v>10410.706258567514</v>
      </c>
      <c r="E21" s="28"/>
    </row>
    <row r="22" spans="1:26" x14ac:dyDescent="0.25">
      <c r="A22" s="27">
        <v>42036</v>
      </c>
      <c r="B22">
        <v>7933</v>
      </c>
      <c r="C22" s="28">
        <v>8169.8604649733552</v>
      </c>
      <c r="D22" s="28">
        <v>7806.0323916404159</v>
      </c>
      <c r="E22" s="28"/>
    </row>
    <row r="23" spans="1:26" x14ac:dyDescent="0.25">
      <c r="A23" s="27">
        <v>42125</v>
      </c>
      <c r="B23">
        <v>9487</v>
      </c>
      <c r="C23" s="28">
        <v>9800.1853256967952</v>
      </c>
      <c r="D23" s="28">
        <v>9574.9279238710678</v>
      </c>
      <c r="E23" s="28"/>
    </row>
    <row r="24" spans="1:26" x14ac:dyDescent="0.25">
      <c r="A24" s="27">
        <v>42217</v>
      </c>
      <c r="B24">
        <v>8611</v>
      </c>
      <c r="C24" s="28">
        <v>8876.5598906361301</v>
      </c>
      <c r="D24" s="28">
        <v>8501.8575898382351</v>
      </c>
      <c r="E24" s="28"/>
    </row>
    <row r="25" spans="1:26" x14ac:dyDescent="0.25">
      <c r="A25" s="27">
        <v>42309</v>
      </c>
      <c r="B25">
        <v>10938</v>
      </c>
      <c r="C25" s="28">
        <v>11097.074485671092</v>
      </c>
      <c r="D25" s="28">
        <v>10572.746554920381</v>
      </c>
      <c r="E25" s="28"/>
    </row>
    <row r="26" spans="1:26" x14ac:dyDescent="0.25">
      <c r="A26" s="27">
        <v>42401</v>
      </c>
      <c r="C26" s="28">
        <v>8183.6555831421256</v>
      </c>
      <c r="D26" s="28">
        <v>8152.0701826080458</v>
      </c>
      <c r="E26" s="28">
        <f t="array" ref="E26">SUMPRODUCT(C26:D26,TRANSPOSE($S$18:$S$19))</f>
        <v>8172.6751190031555</v>
      </c>
    </row>
    <row r="27" spans="1:26" x14ac:dyDescent="0.25">
      <c r="A27" s="27">
        <v>42491</v>
      </c>
      <c r="C27" s="28">
        <v>9810.9616676968126</v>
      </c>
      <c r="D27" s="28">
        <v>9814.1271923017575</v>
      </c>
      <c r="E27" s="28">
        <f t="array" ref="E27">SUMPRODUCT(C27:D27,TRANSPOSE($S$18:$S$19))</f>
        <v>9828.3032990582542</v>
      </c>
    </row>
    <row r="28" spans="1:26" x14ac:dyDescent="0.25">
      <c r="A28" s="27">
        <v>42583</v>
      </c>
      <c r="C28" s="28">
        <v>8887.3294692851814</v>
      </c>
      <c r="D28" s="28">
        <v>8826.0237084718119</v>
      </c>
      <c r="E28" s="28">
        <f t="array" ref="E28">SUMPRODUCT(C28:D28,TRANSPOSE($S$18:$S$19))</f>
        <v>8855.3279852426349</v>
      </c>
    </row>
    <row r="29" spans="1:26" x14ac:dyDescent="0.25">
      <c r="A29" s="27">
        <v>42675</v>
      </c>
      <c r="C29" s="28">
        <v>11108</v>
      </c>
      <c r="D29" s="28">
        <v>10378</v>
      </c>
      <c r="E29" s="28">
        <f t="array" ref="E29">SUMPRODUCT(C29:D29,TRANSPOSE($S$18:$S$19))</f>
        <v>10582.240877501741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597A-A92F-4DA0-9787-3C2429E160B1}">
  <dimension ref="A1:I19"/>
  <sheetViews>
    <sheetView workbookViewId="0">
      <selection sqref="A1:I22"/>
    </sheetView>
  </sheetViews>
  <sheetFormatPr defaultRowHeight="15" x14ac:dyDescent="0.25"/>
  <cols>
    <col min="1" max="1" width="21.5703125" bestFit="1" customWidth="1"/>
    <col min="2" max="2" width="12" bestFit="1" customWidth="1"/>
    <col min="3" max="3" width="14.5703125" bestFit="1" customWidth="1"/>
  </cols>
  <sheetData>
    <row r="1" spans="1:9" x14ac:dyDescent="0.25">
      <c r="A1" t="s">
        <v>9</v>
      </c>
    </row>
    <row r="2" spans="1:9" ht="15.75" thickBot="1" x14ac:dyDescent="0.3"/>
    <row r="3" spans="1:9" x14ac:dyDescent="0.25">
      <c r="A3" s="33" t="s">
        <v>10</v>
      </c>
      <c r="B3" s="33"/>
    </row>
    <row r="4" spans="1:9" x14ac:dyDescent="0.25">
      <c r="A4" s="30" t="s">
        <v>11</v>
      </c>
      <c r="B4" s="30">
        <v>0.97450509327374824</v>
      </c>
    </row>
    <row r="5" spans="1:9" x14ac:dyDescent="0.25">
      <c r="A5" s="30" t="s">
        <v>12</v>
      </c>
      <c r="B5" s="30">
        <v>0.94966017681647674</v>
      </c>
    </row>
    <row r="6" spans="1:9" x14ac:dyDescent="0.25">
      <c r="A6" s="30" t="s">
        <v>13</v>
      </c>
      <c r="B6" s="30">
        <v>0.94486590794185554</v>
      </c>
    </row>
    <row r="7" spans="1:9" x14ac:dyDescent="0.25">
      <c r="A7" s="30" t="s">
        <v>14</v>
      </c>
      <c r="B7" s="30">
        <v>281.90704467382204</v>
      </c>
    </row>
    <row r="8" spans="1:9" ht="15.75" thickBot="1" x14ac:dyDescent="0.3">
      <c r="A8" s="31" t="s">
        <v>15</v>
      </c>
      <c r="B8" s="31">
        <v>24</v>
      </c>
    </row>
    <row r="10" spans="1:9" ht="15.75" thickBot="1" x14ac:dyDescent="0.3">
      <c r="A10" t="s">
        <v>16</v>
      </c>
    </row>
    <row r="11" spans="1:9" x14ac:dyDescent="0.25">
      <c r="A11" s="32"/>
      <c r="B11" s="32" t="s">
        <v>21</v>
      </c>
      <c r="C11" s="32" t="s">
        <v>22</v>
      </c>
      <c r="D11" s="32" t="s">
        <v>23</v>
      </c>
      <c r="E11" s="32" t="s">
        <v>24</v>
      </c>
      <c r="F11" s="32" t="s">
        <v>25</v>
      </c>
    </row>
    <row r="12" spans="1:9" x14ac:dyDescent="0.25">
      <c r="A12" s="30" t="s">
        <v>17</v>
      </c>
      <c r="B12" s="30">
        <v>2</v>
      </c>
      <c r="C12" s="30">
        <v>31483839.739762042</v>
      </c>
      <c r="D12" s="30">
        <v>15741919.869881021</v>
      </c>
      <c r="E12" s="30">
        <v>198.08237744936631</v>
      </c>
      <c r="F12" s="30">
        <v>2.3446212706302144E-14</v>
      </c>
    </row>
    <row r="13" spans="1:9" x14ac:dyDescent="0.25">
      <c r="A13" s="30" t="s">
        <v>18</v>
      </c>
      <c r="B13" s="30">
        <v>21</v>
      </c>
      <c r="C13" s="30">
        <v>1668903.2185712946</v>
      </c>
      <c r="D13" s="30">
        <v>79471.581836728306</v>
      </c>
      <c r="E13" s="30"/>
      <c r="F13" s="30"/>
    </row>
    <row r="14" spans="1:9" ht="15.75" thickBot="1" x14ac:dyDescent="0.3">
      <c r="A14" s="31" t="s">
        <v>19</v>
      </c>
      <c r="B14" s="31">
        <v>23</v>
      </c>
      <c r="C14" s="31">
        <v>33152742.958333336</v>
      </c>
      <c r="D14" s="31"/>
      <c r="E14" s="31"/>
      <c r="F14" s="31"/>
    </row>
    <row r="15" spans="1:9" ht="15.75" thickBot="1" x14ac:dyDescent="0.3"/>
    <row r="16" spans="1:9" x14ac:dyDescent="0.25">
      <c r="A16" s="32"/>
      <c r="B16" s="32" t="s">
        <v>26</v>
      </c>
      <c r="C16" s="32" t="s">
        <v>14</v>
      </c>
      <c r="D16" s="32" t="s">
        <v>27</v>
      </c>
      <c r="E16" s="32" t="s">
        <v>28</v>
      </c>
      <c r="F16" s="32" t="s">
        <v>29</v>
      </c>
      <c r="G16" s="32" t="s">
        <v>30</v>
      </c>
      <c r="H16" s="32" t="s">
        <v>31</v>
      </c>
      <c r="I16" s="32" t="s">
        <v>32</v>
      </c>
    </row>
    <row r="17" spans="1:9" x14ac:dyDescent="0.25">
      <c r="A17" s="30" t="s">
        <v>20</v>
      </c>
      <c r="B17" s="30">
        <v>145.42467756704718</v>
      </c>
      <c r="C17" s="30">
        <v>501.48648939921014</v>
      </c>
      <c r="D17" s="30">
        <v>0.28998722924972231</v>
      </c>
      <c r="E17" s="30">
        <v>0.77467006010381789</v>
      </c>
      <c r="F17" s="30">
        <v>-897.47356873143121</v>
      </c>
      <c r="G17" s="30">
        <v>1188.3229238655256</v>
      </c>
      <c r="H17" s="30">
        <v>-897.47356873143121</v>
      </c>
      <c r="I17" s="30">
        <v>1188.3229238655256</v>
      </c>
    </row>
    <row r="18" spans="1:9" x14ac:dyDescent="0.25">
      <c r="A18" s="30" t="s">
        <v>6</v>
      </c>
      <c r="B18" s="30">
        <v>0.24107864221135644</v>
      </c>
      <c r="C18" s="30">
        <v>0.13982021757714921</v>
      </c>
      <c r="D18" s="30">
        <v>1.7242044561855685</v>
      </c>
      <c r="E18" s="30">
        <v>9.9362145097770291E-2</v>
      </c>
      <c r="F18" s="30">
        <v>-4.9693418034919556E-2</v>
      </c>
      <c r="G18" s="30">
        <v>0.53185070245763244</v>
      </c>
      <c r="H18" s="30">
        <v>-4.9693418034919556E-2</v>
      </c>
      <c r="I18" s="30">
        <v>0.53185070245763244</v>
      </c>
    </row>
    <row r="19" spans="1:9" ht="15.75" thickBot="1" x14ac:dyDescent="0.3">
      <c r="A19" s="31" t="s">
        <v>7</v>
      </c>
      <c r="B19" s="31">
        <v>0.74529067303322838</v>
      </c>
      <c r="C19" s="31">
        <v>0.12723433802208897</v>
      </c>
      <c r="D19" s="31">
        <v>5.8576221216621533</v>
      </c>
      <c r="E19" s="31">
        <v>8.1684962977314123E-6</v>
      </c>
      <c r="F19" s="31">
        <v>0.48069238215773069</v>
      </c>
      <c r="G19" s="31">
        <v>1.0098889639087261</v>
      </c>
      <c r="H19" s="31">
        <v>0.48069238215773069</v>
      </c>
      <c r="I19" s="31">
        <v>1.0098889639087261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1E97-EFB9-46EA-ABB3-BF914FBFFB76}">
  <dimension ref="A1:I19"/>
  <sheetViews>
    <sheetView workbookViewId="0">
      <selection activeCell="O16" sqref="O16"/>
    </sheetView>
  </sheetViews>
  <sheetFormatPr defaultRowHeight="15" x14ac:dyDescent="0.25"/>
  <cols>
    <col min="1" max="1" width="21.5703125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9</v>
      </c>
    </row>
    <row r="2" spans="1:9" ht="15.75" thickBot="1" x14ac:dyDescent="0.3"/>
    <row r="3" spans="1:9" x14ac:dyDescent="0.25">
      <c r="A3" s="33" t="s">
        <v>10</v>
      </c>
      <c r="B3" s="33"/>
    </row>
    <row r="4" spans="1:9" x14ac:dyDescent="0.25">
      <c r="A4" s="30" t="s">
        <v>11</v>
      </c>
      <c r="B4" s="30">
        <v>0.99961616147085819</v>
      </c>
    </row>
    <row r="5" spans="1:9" x14ac:dyDescent="0.25">
      <c r="A5" s="30" t="s">
        <v>12</v>
      </c>
      <c r="B5" s="30">
        <v>0.99923247027373285</v>
      </c>
    </row>
    <row r="6" spans="1:9" x14ac:dyDescent="0.25">
      <c r="A6" s="30" t="s">
        <v>13</v>
      </c>
      <c r="B6" s="30">
        <v>0.95374303710435704</v>
      </c>
    </row>
    <row r="7" spans="1:9" x14ac:dyDescent="0.25">
      <c r="A7" s="30" t="s">
        <v>14</v>
      </c>
      <c r="B7" s="30">
        <v>275.97646391477969</v>
      </c>
    </row>
    <row r="8" spans="1:9" ht="15.75" thickBot="1" x14ac:dyDescent="0.3">
      <c r="A8" s="31" t="s">
        <v>15</v>
      </c>
      <c r="B8" s="31">
        <v>24</v>
      </c>
    </row>
    <row r="10" spans="1:9" ht="15.75" thickBot="1" x14ac:dyDescent="0.3">
      <c r="A10" t="s">
        <v>16</v>
      </c>
    </row>
    <row r="11" spans="1:9" x14ac:dyDescent="0.25">
      <c r="A11" s="32"/>
      <c r="B11" s="32" t="s">
        <v>21</v>
      </c>
      <c r="C11" s="32" t="s">
        <v>22</v>
      </c>
      <c r="D11" s="32" t="s">
        <v>23</v>
      </c>
      <c r="E11" s="32" t="s">
        <v>24</v>
      </c>
      <c r="F11" s="32" t="s">
        <v>25</v>
      </c>
    </row>
    <row r="12" spans="1:9" x14ac:dyDescent="0.25">
      <c r="A12" s="30" t="s">
        <v>17</v>
      </c>
      <c r="B12" s="30">
        <v>2</v>
      </c>
      <c r="C12" s="30">
        <v>2181414048.8100319</v>
      </c>
      <c r="D12" s="30">
        <v>1090707024.4050159</v>
      </c>
      <c r="E12" s="30">
        <v>14320.692472029552</v>
      </c>
      <c r="F12" s="30">
        <v>1.2064885049639641E-33</v>
      </c>
    </row>
    <row r="13" spans="1:9" x14ac:dyDescent="0.25">
      <c r="A13" s="30" t="s">
        <v>18</v>
      </c>
      <c r="B13" s="30">
        <v>22</v>
      </c>
      <c r="C13" s="30">
        <v>1675586.1899679257</v>
      </c>
      <c r="D13" s="30">
        <v>76163.008634905709</v>
      </c>
      <c r="E13" s="30"/>
      <c r="F13" s="30"/>
    </row>
    <row r="14" spans="1:9" ht="15.75" thickBot="1" x14ac:dyDescent="0.3">
      <c r="A14" s="31" t="s">
        <v>19</v>
      </c>
      <c r="B14" s="31">
        <v>24</v>
      </c>
      <c r="C14" s="31">
        <v>2183089635</v>
      </c>
      <c r="D14" s="31"/>
      <c r="E14" s="31"/>
      <c r="F14" s="31"/>
    </row>
    <row r="15" spans="1:9" ht="15.75" thickBot="1" x14ac:dyDescent="0.3"/>
    <row r="16" spans="1:9" x14ac:dyDescent="0.25">
      <c r="A16" s="32"/>
      <c r="B16" s="32" t="s">
        <v>26</v>
      </c>
      <c r="C16" s="32" t="s">
        <v>14</v>
      </c>
      <c r="D16" s="32" t="s">
        <v>27</v>
      </c>
      <c r="E16" s="32" t="s">
        <v>28</v>
      </c>
      <c r="F16" s="32" t="s">
        <v>29</v>
      </c>
      <c r="G16" s="32" t="s">
        <v>30</v>
      </c>
      <c r="H16" s="32" t="s">
        <v>31</v>
      </c>
      <c r="I16" s="32" t="s">
        <v>32</v>
      </c>
    </row>
    <row r="17" spans="1:9" x14ac:dyDescent="0.25">
      <c r="A17" s="30" t="s">
        <v>20</v>
      </c>
      <c r="B17" s="30">
        <v>0</v>
      </c>
      <c r="C17" s="30" t="e">
        <v>#N/A</v>
      </c>
      <c r="D17" s="30" t="e">
        <v>#N/A</v>
      </c>
      <c r="E17" s="30" t="e">
        <v>#N/A</v>
      </c>
      <c r="F17" s="30" t="e">
        <v>#N/A</v>
      </c>
      <c r="G17" s="30" t="e">
        <v>#N/A</v>
      </c>
      <c r="H17" s="30" t="e">
        <v>#N/A</v>
      </c>
      <c r="I17" s="30" t="e">
        <v>#N/A</v>
      </c>
    </row>
    <row r="18" spans="1:9" x14ac:dyDescent="0.25">
      <c r="A18" s="30" t="s">
        <v>6</v>
      </c>
      <c r="B18" s="30">
        <v>0.25806361258514443</v>
      </c>
      <c r="C18" s="30">
        <v>0.12429001303020637</v>
      </c>
      <c r="D18" s="30">
        <v>2.0763020800587322</v>
      </c>
      <c r="E18" s="30">
        <v>4.9754716004656238E-2</v>
      </c>
      <c r="F18" s="30">
        <v>3.0190195235901829E-4</v>
      </c>
      <c r="G18" s="30">
        <v>0.51582532321792984</v>
      </c>
      <c r="H18" s="30">
        <v>3.0190195235901829E-4</v>
      </c>
      <c r="I18" s="30">
        <v>0.51582532321792984</v>
      </c>
    </row>
    <row r="19" spans="1:9" ht="15.75" thickBot="1" x14ac:dyDescent="0.3">
      <c r="A19" s="31" t="s">
        <v>7</v>
      </c>
      <c r="B19" s="31">
        <v>0.74346408449662327</v>
      </c>
      <c r="C19" s="31">
        <v>0.12440493398325643</v>
      </c>
      <c r="D19" s="31">
        <v>5.9761623650448268</v>
      </c>
      <c r="E19" s="31">
        <v>5.1519412743961406E-6</v>
      </c>
      <c r="F19" s="31">
        <v>0.48546404239436947</v>
      </c>
      <c r="G19" s="31">
        <v>1.0014641265988771</v>
      </c>
      <c r="H19" s="31">
        <v>0.48546404239436947</v>
      </c>
      <c r="I19" s="31">
        <v>1.0014641265988771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tabSelected="1" workbookViewId="0">
      <selection activeCell="G17" sqref="G17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16.5703125" bestFit="1" customWidth="1"/>
    <col min="5" max="5" width="23.85546875" bestFit="1" customWidth="1"/>
  </cols>
  <sheetData>
    <row r="1" spans="1:7" x14ac:dyDescent="0.25">
      <c r="A1" t="s">
        <v>34</v>
      </c>
      <c r="B1" s="37">
        <v>5.624469826508896E-2</v>
      </c>
      <c r="D1">
        <f>B1</f>
        <v>5.624469826508896E-2</v>
      </c>
      <c r="E1">
        <f>B1</f>
        <v>5.624469826508896E-2</v>
      </c>
      <c r="G1" t="s">
        <v>44</v>
      </c>
    </row>
    <row r="2" spans="1:7" ht="18" x14ac:dyDescent="0.35">
      <c r="B2" s="40" t="s">
        <v>42</v>
      </c>
      <c r="C2" s="40" t="s">
        <v>43</v>
      </c>
    </row>
    <row r="3" spans="1:7" x14ac:dyDescent="0.25">
      <c r="A3" t="s">
        <v>41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7" x14ac:dyDescent="0.25">
      <c r="A4">
        <v>1</v>
      </c>
      <c r="B4">
        <v>2</v>
      </c>
      <c r="C4">
        <v>2</v>
      </c>
      <c r="D4" s="37">
        <v>2</v>
      </c>
      <c r="E4" s="37">
        <v>2</v>
      </c>
      <c r="F4" s="39">
        <f>B4/C4</f>
        <v>1</v>
      </c>
      <c r="G4" s="39">
        <f>D4/E4</f>
        <v>1</v>
      </c>
    </row>
    <row r="5" spans="1:7" x14ac:dyDescent="0.25">
      <c r="A5">
        <v>2</v>
      </c>
      <c r="B5">
        <v>1</v>
      </c>
      <c r="C5">
        <v>2</v>
      </c>
      <c r="D5" s="38">
        <f t="shared" ref="D5:D15" si="0">$D$1*B4+(1-$D$1)*D4</f>
        <v>2</v>
      </c>
      <c r="E5" s="38">
        <f>$E$1*C4+(1-$E$1)*E4</f>
        <v>2</v>
      </c>
      <c r="F5" s="39">
        <f t="shared" ref="F5:F14" si="1">B5/C5</f>
        <v>0.5</v>
      </c>
      <c r="G5" s="39">
        <f t="shared" ref="G5:G15" si="2">D5/E5</f>
        <v>1</v>
      </c>
    </row>
    <row r="6" spans="1:7" x14ac:dyDescent="0.25">
      <c r="A6">
        <v>3</v>
      </c>
      <c r="B6">
        <v>11</v>
      </c>
      <c r="C6">
        <v>2</v>
      </c>
      <c r="D6" s="38">
        <f t="shared" si="0"/>
        <v>1.9437553017349112</v>
      </c>
      <c r="E6" s="38">
        <f t="shared" ref="E6:E15" si="3">$E$1*C5+(1-$E$1)*E5</f>
        <v>2</v>
      </c>
      <c r="F6" s="39">
        <f t="shared" si="1"/>
        <v>5.5</v>
      </c>
      <c r="G6" s="39">
        <f t="shared" si="2"/>
        <v>0.97187765086745559</v>
      </c>
    </row>
    <row r="7" spans="1:7" x14ac:dyDescent="0.25">
      <c r="A7">
        <v>4</v>
      </c>
      <c r="B7">
        <v>2</v>
      </c>
      <c r="C7">
        <v>5</v>
      </c>
      <c r="D7" s="38">
        <f t="shared" si="0"/>
        <v>2.4531210522036426</v>
      </c>
      <c r="E7" s="38">
        <f t="shared" si="3"/>
        <v>2</v>
      </c>
      <c r="F7" s="39">
        <f t="shared" si="1"/>
        <v>0.4</v>
      </c>
      <c r="G7" s="39">
        <f t="shared" si="2"/>
        <v>1.2265605261018213</v>
      </c>
    </row>
    <row r="8" spans="1:7" x14ac:dyDescent="0.25">
      <c r="A8">
        <v>5</v>
      </c>
      <c r="B8">
        <v>6</v>
      </c>
      <c r="C8">
        <v>2</v>
      </c>
      <c r="D8" s="38">
        <f t="shared" si="0"/>
        <v>2.4276353953448893</v>
      </c>
      <c r="E8" s="38">
        <f t="shared" si="3"/>
        <v>2.1687340947952669</v>
      </c>
      <c r="F8" s="39">
        <f t="shared" si="1"/>
        <v>3</v>
      </c>
      <c r="G8" s="39">
        <f t="shared" si="2"/>
        <v>1.1193789967940091</v>
      </c>
    </row>
    <row r="9" spans="1:7" x14ac:dyDescent="0.25">
      <c r="A9">
        <v>6</v>
      </c>
      <c r="B9">
        <v>3</v>
      </c>
      <c r="C9">
        <v>1</v>
      </c>
      <c r="D9" s="38">
        <f t="shared" si="0"/>
        <v>2.6285619646265999</v>
      </c>
      <c r="E9" s="38">
        <f t="shared" si="3"/>
        <v>2.1592436965464743</v>
      </c>
      <c r="F9" s="39">
        <f t="shared" si="1"/>
        <v>3</v>
      </c>
      <c r="G9" s="39">
        <f t="shared" si="2"/>
        <v>1.2173530800764916</v>
      </c>
    </row>
    <row r="10" spans="1:7" x14ac:dyDescent="0.25">
      <c r="A10">
        <v>7</v>
      </c>
      <c r="B10">
        <v>7</v>
      </c>
      <c r="C10">
        <v>6</v>
      </c>
      <c r="D10" s="38">
        <f t="shared" si="0"/>
        <v>2.6494533848503541</v>
      </c>
      <c r="E10" s="38">
        <f t="shared" si="3"/>
        <v>2.0940423846185112</v>
      </c>
      <c r="F10" s="39">
        <f t="shared" si="1"/>
        <v>1.1666666666666667</v>
      </c>
      <c r="G10" s="39">
        <f t="shared" si="2"/>
        <v>1.2652338865304422</v>
      </c>
    </row>
    <row r="11" spans="1:7" x14ac:dyDescent="0.25">
      <c r="A11">
        <v>8</v>
      </c>
      <c r="B11">
        <v>3</v>
      </c>
      <c r="C11">
        <v>8</v>
      </c>
      <c r="D11" s="38">
        <f t="shared" si="0"/>
        <v>2.8941485665076501</v>
      </c>
      <c r="E11" s="38">
        <f t="shared" si="3"/>
        <v>2.3137317921318696</v>
      </c>
      <c r="F11" s="39">
        <f t="shared" si="1"/>
        <v>0.375</v>
      </c>
      <c r="G11" s="39">
        <f t="shared" si="2"/>
        <v>1.2508574141348445</v>
      </c>
    </row>
    <row r="12" spans="1:7" x14ac:dyDescent="0.25">
      <c r="A12">
        <v>9</v>
      </c>
      <c r="B12">
        <v>1</v>
      </c>
      <c r="C12">
        <v>1</v>
      </c>
      <c r="D12" s="38">
        <f t="shared" si="0"/>
        <v>2.9001021484453546</v>
      </c>
      <c r="E12" s="38">
        <f t="shared" si="3"/>
        <v>2.6335542317377811</v>
      </c>
      <c r="F12" s="39">
        <f t="shared" si="1"/>
        <v>1</v>
      </c>
      <c r="G12" s="39">
        <f t="shared" si="2"/>
        <v>1.101212237627508</v>
      </c>
    </row>
    <row r="13" spans="1:7" x14ac:dyDescent="0.25">
      <c r="A13">
        <v>10</v>
      </c>
      <c r="B13">
        <v>1</v>
      </c>
      <c r="C13">
        <v>3</v>
      </c>
      <c r="D13" s="38">
        <f t="shared" si="0"/>
        <v>2.7932314764331982</v>
      </c>
      <c r="E13" s="38">
        <f t="shared" si="3"/>
        <v>2.5416754668740302</v>
      </c>
      <c r="F13" s="39">
        <f t="shared" si="1"/>
        <v>0.33333333333333331</v>
      </c>
      <c r="G13" s="39">
        <f t="shared" si="2"/>
        <v>1.0989725135398789</v>
      </c>
    </row>
    <row r="14" spans="1:7" x14ac:dyDescent="0.25">
      <c r="A14">
        <v>11</v>
      </c>
      <c r="B14">
        <v>1</v>
      </c>
      <c r="C14">
        <v>2</v>
      </c>
      <c r="D14" s="38">
        <f t="shared" si="0"/>
        <v>2.6923717131217528</v>
      </c>
      <c r="E14" s="38">
        <f t="shared" si="3"/>
        <v>2.5674537919471883</v>
      </c>
      <c r="F14" s="39">
        <f t="shared" si="1"/>
        <v>0.5</v>
      </c>
      <c r="G14" s="39">
        <f t="shared" si="2"/>
        <v>1.048654398987187</v>
      </c>
    </row>
    <row r="15" spans="1:7" x14ac:dyDescent="0.25">
      <c r="D15" s="38">
        <f t="shared" si="0"/>
        <v>2.5971847767648479</v>
      </c>
      <c r="E15" s="38">
        <f t="shared" si="3"/>
        <v>2.5355375246397385</v>
      </c>
      <c r="G15" s="39">
        <f t="shared" si="2"/>
        <v>1.0243132872324059</v>
      </c>
    </row>
    <row r="17" spans="6:7" x14ac:dyDescent="0.25">
      <c r="F17" t="s">
        <v>45</v>
      </c>
      <c r="G17">
        <f t="array" ref="G17">SQRT(AVERAGE((F4:F14-G4:G14)^2))</f>
        <v>1.6466486719837188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50AD74-D76F-479D-B7D2-C139A9F186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8D80A-576A-4E51-8B76-8C7ABB610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4815DC-0794-46E4-ADB9-FCE6FC2660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c5A3combine</vt:lpstr>
      <vt:lpstr>1st fit</vt:lpstr>
      <vt:lpstr>2nd fit - intercept = 0</vt:lpstr>
      <vt:lpstr>croston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Tanat Iempreedee</cp:lastModifiedBy>
  <dcterms:created xsi:type="dcterms:W3CDTF">2021-07-20T23:16:33Z</dcterms:created>
  <dcterms:modified xsi:type="dcterms:W3CDTF">2021-07-24T07:16:55Z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