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s\Documents\GitHub\CZ2007\"/>
    </mc:Choice>
  </mc:AlternateContent>
  <xr:revisionPtr revIDLastSave="0" documentId="13_ncr:1_{4960775E-E4B5-4B6F-B5AC-E245CB342FD1}" xr6:coauthVersionLast="45" xr6:coauthVersionMax="45" xr10:uidLastSave="{00000000-0000-0000-0000-000000000000}"/>
  <bookViews>
    <workbookView xWindow="0" yWindow="0" windowWidth="19200" windowHeight="10200" tabRatio="771" firstSheet="9" activeTab="11" xr2:uid="{AA14CBA9-8ACD-C947-B38F-8F189762F297}"/>
  </bookViews>
  <sheets>
    <sheet name="PersonR1" sheetId="1" r:id="rId1"/>
    <sheet name="Sheet2" sheetId="2" r:id="rId2"/>
    <sheet name="PersonR2" sheetId="5" r:id="rId3"/>
    <sheet name="Person_role" sheetId="6" r:id="rId4"/>
    <sheet name="partOf" sheetId="19" r:id="rId5"/>
    <sheet name="Experiment" sheetId="12" r:id="rId6"/>
    <sheet name="Prof" sheetId="18" r:id="rId7"/>
    <sheet name="Lab" sheetId="7" r:id="rId8"/>
    <sheet name="Equipment" sheetId="16" r:id="rId9"/>
    <sheet name="TAKES" sheetId="13" r:id="rId10"/>
    <sheet name="Course-Timetable" sheetId="10" r:id="rId11"/>
    <sheet name="Teach" sheetId="15" r:id="rId12"/>
    <sheet name="Admin Staff" sheetId="8" r:id="rId13"/>
    <sheet name="COMMENTSUGGESTION" sheetId="11" r:id="rId14"/>
    <sheet name="supervisedBy" sheetId="17" r:id="rId15"/>
    <sheet name="assignGraduateResearchLab" sheetId="14" r:id="rId16"/>
  </sheets>
  <definedNames>
    <definedName name="_xlnm._FilterDatabase" localSheetId="10" hidden="1">'Course-Timetable'!$A$1:$P$41</definedName>
    <definedName name="_xlnm._FilterDatabase" localSheetId="3" hidden="1">Person_role!$A$1:$W$202</definedName>
    <definedName name="_xlnm._FilterDatabase" localSheetId="9" hidden="1">TAKES!$A$1:$H$160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5" i="17" l="1"/>
  <c r="S52" i="17"/>
  <c r="S37" i="17"/>
  <c r="S32" i="17"/>
  <c r="S6" i="17"/>
  <c r="M9" i="14"/>
  <c r="M4" i="14"/>
  <c r="X28" i="14"/>
  <c r="M28" i="14"/>
  <c r="M23" i="14"/>
  <c r="M42" i="14"/>
  <c r="M37" i="14"/>
  <c r="S21" i="17"/>
  <c r="S48" i="17"/>
  <c r="M47" i="14"/>
  <c r="M19" i="14"/>
  <c r="U64" i="11"/>
  <c r="U63" i="11"/>
  <c r="U62" i="11"/>
  <c r="L64" i="11"/>
  <c r="L63" i="11"/>
  <c r="L62" i="11"/>
  <c r="E23" i="7"/>
  <c r="E22" i="7"/>
  <c r="F44" i="7"/>
  <c r="F43" i="7"/>
  <c r="M16" i="14" l="1"/>
  <c r="S19" i="17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X3" i="14"/>
  <c r="X5" i="14"/>
  <c r="X6" i="14"/>
  <c r="X7" i="14"/>
  <c r="X8" i="14"/>
  <c r="X10" i="14"/>
  <c r="X11" i="14"/>
  <c r="X12" i="14"/>
  <c r="X13" i="14"/>
  <c r="X14" i="14"/>
  <c r="X15" i="14"/>
  <c r="X17" i="14"/>
  <c r="X18" i="14"/>
  <c r="X20" i="14"/>
  <c r="X21" i="14"/>
  <c r="X22" i="14"/>
  <c r="X24" i="14"/>
  <c r="X25" i="14"/>
  <c r="X26" i="14"/>
  <c r="X27" i="14"/>
  <c r="X29" i="14"/>
  <c r="X30" i="14"/>
  <c r="X31" i="14"/>
  <c r="X32" i="14"/>
  <c r="X33" i="14"/>
  <c r="X34" i="14"/>
  <c r="X35" i="14"/>
  <c r="X36" i="14"/>
  <c r="X38" i="14"/>
  <c r="X39" i="14"/>
  <c r="X40" i="14"/>
  <c r="X41" i="14"/>
  <c r="X43" i="14"/>
  <c r="X44" i="14"/>
  <c r="X45" i="14"/>
  <c r="X46" i="14"/>
  <c r="X48" i="14"/>
  <c r="X49" i="14"/>
  <c r="X50" i="14"/>
  <c r="X51" i="14"/>
  <c r="X52" i="14"/>
  <c r="X2" i="14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8" i="8"/>
  <c r="V3" i="15"/>
  <c r="V4" i="15"/>
  <c r="V5" i="15"/>
  <c r="V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V37" i="15"/>
  <c r="V38" i="15"/>
  <c r="V39" i="15"/>
  <c r="V40" i="15"/>
  <c r="V41" i="15"/>
  <c r="V2" i="15"/>
  <c r="R3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1" i="19"/>
  <c r="R22" i="19"/>
  <c r="R23" i="19"/>
  <c r="R24" i="19"/>
  <c r="R25" i="19"/>
  <c r="R26" i="19"/>
  <c r="R27" i="19"/>
  <c r="R28" i="19"/>
  <c r="R30" i="19"/>
  <c r="R31" i="19"/>
  <c r="R32" i="19"/>
  <c r="R33" i="19"/>
  <c r="R35" i="19"/>
  <c r="R36" i="19"/>
  <c r="R37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6" i="19"/>
  <c r="R57" i="19"/>
  <c r="R58" i="19"/>
  <c r="R59" i="19"/>
  <c r="R60" i="19"/>
  <c r="R61" i="19"/>
  <c r="R62" i="19"/>
  <c r="R63" i="19"/>
  <c r="R65" i="19"/>
  <c r="R66" i="19"/>
  <c r="R67" i="19"/>
  <c r="R68" i="19"/>
  <c r="R69" i="19"/>
  <c r="R70" i="19"/>
  <c r="R71" i="19"/>
  <c r="R72" i="19"/>
  <c r="R73" i="19"/>
  <c r="R74" i="19"/>
  <c r="R75" i="19"/>
  <c r="R76" i="19"/>
  <c r="R77" i="19"/>
  <c r="R79" i="19"/>
  <c r="R80" i="19"/>
  <c r="R81" i="19"/>
  <c r="R82" i="19"/>
  <c r="R83" i="19"/>
  <c r="R84" i="19"/>
  <c r="R85" i="19"/>
  <c r="R86" i="19"/>
  <c r="R88" i="19"/>
  <c r="R89" i="19"/>
  <c r="R90" i="19"/>
  <c r="R91" i="19"/>
  <c r="R92" i="19"/>
  <c r="R93" i="19"/>
  <c r="R94" i="19"/>
  <c r="R95" i="19"/>
  <c r="R2" i="19"/>
  <c r="P95" i="19"/>
  <c r="O95" i="19"/>
  <c r="P94" i="19"/>
  <c r="O94" i="19"/>
  <c r="P93" i="19"/>
  <c r="O93" i="19"/>
  <c r="P92" i="19"/>
  <c r="O92" i="19"/>
  <c r="P91" i="19"/>
  <c r="O91" i="19"/>
  <c r="P90" i="19"/>
  <c r="O90" i="19"/>
  <c r="P89" i="19"/>
  <c r="O89" i="19"/>
  <c r="P88" i="19"/>
  <c r="O88" i="19"/>
  <c r="P87" i="19"/>
  <c r="O87" i="19"/>
  <c r="P86" i="19"/>
  <c r="O86" i="19"/>
  <c r="P85" i="19"/>
  <c r="O85" i="19"/>
  <c r="P84" i="19"/>
  <c r="O84" i="19"/>
  <c r="P83" i="19"/>
  <c r="O83" i="19"/>
  <c r="P82" i="19"/>
  <c r="O82" i="19"/>
  <c r="P81" i="19"/>
  <c r="O81" i="19"/>
  <c r="P80" i="19"/>
  <c r="O80" i="19"/>
  <c r="P79" i="19"/>
  <c r="O79" i="19"/>
  <c r="P78" i="19"/>
  <c r="O78" i="19"/>
  <c r="P77" i="19"/>
  <c r="O77" i="19"/>
  <c r="P76" i="19"/>
  <c r="O76" i="19"/>
  <c r="P75" i="19"/>
  <c r="O75" i="19"/>
  <c r="P74" i="19"/>
  <c r="O74" i="19"/>
  <c r="P73" i="19"/>
  <c r="O73" i="19"/>
  <c r="P72" i="19"/>
  <c r="O72" i="19"/>
  <c r="P71" i="19"/>
  <c r="O71" i="19"/>
  <c r="P70" i="19"/>
  <c r="O70" i="19"/>
  <c r="P69" i="19"/>
  <c r="O69" i="19"/>
  <c r="P68" i="19"/>
  <c r="O68" i="19"/>
  <c r="P67" i="19"/>
  <c r="O67" i="19"/>
  <c r="P66" i="19"/>
  <c r="O66" i="19"/>
  <c r="P65" i="19"/>
  <c r="O65" i="19"/>
  <c r="P64" i="19"/>
  <c r="O64" i="19"/>
  <c r="P63" i="19"/>
  <c r="O63" i="19"/>
  <c r="P62" i="19"/>
  <c r="O62" i="19"/>
  <c r="P61" i="19"/>
  <c r="O61" i="19"/>
  <c r="P60" i="19"/>
  <c r="O60" i="19"/>
  <c r="P59" i="19"/>
  <c r="O59" i="19"/>
  <c r="P58" i="19"/>
  <c r="O58" i="19"/>
  <c r="P57" i="19"/>
  <c r="O57" i="19"/>
  <c r="P56" i="19"/>
  <c r="O56" i="19"/>
  <c r="P55" i="19"/>
  <c r="O55" i="19"/>
  <c r="P54" i="19"/>
  <c r="O54" i="19"/>
  <c r="P53" i="19"/>
  <c r="O53" i="19"/>
  <c r="P52" i="19"/>
  <c r="O52" i="19"/>
  <c r="P51" i="19"/>
  <c r="O51" i="19"/>
  <c r="P50" i="19"/>
  <c r="O50" i="19"/>
  <c r="P49" i="19"/>
  <c r="O49" i="19"/>
  <c r="P48" i="19"/>
  <c r="O48" i="19"/>
  <c r="P47" i="19"/>
  <c r="O47" i="19"/>
  <c r="P46" i="19"/>
  <c r="O46" i="19"/>
  <c r="P45" i="19"/>
  <c r="O45" i="19"/>
  <c r="P44" i="19"/>
  <c r="O44" i="19"/>
  <c r="P43" i="19"/>
  <c r="O43" i="19"/>
  <c r="P42" i="19"/>
  <c r="O42" i="19"/>
  <c r="P41" i="19"/>
  <c r="O41" i="19"/>
  <c r="P40" i="19"/>
  <c r="O40" i="19"/>
  <c r="P39" i="19"/>
  <c r="O39" i="19"/>
  <c r="P38" i="19"/>
  <c r="O38" i="19"/>
  <c r="P37" i="19"/>
  <c r="O37" i="19"/>
  <c r="P36" i="19"/>
  <c r="O36" i="19"/>
  <c r="P35" i="19"/>
  <c r="O35" i="19"/>
  <c r="P34" i="19"/>
  <c r="O34" i="19"/>
  <c r="P33" i="19"/>
  <c r="O33" i="19"/>
  <c r="P32" i="19"/>
  <c r="O32" i="19"/>
  <c r="P31" i="19"/>
  <c r="O31" i="19"/>
  <c r="P30" i="19"/>
  <c r="O30" i="19"/>
  <c r="P29" i="19"/>
  <c r="O29" i="19"/>
  <c r="P28" i="19"/>
  <c r="O28" i="19"/>
  <c r="P27" i="19"/>
  <c r="O27" i="19"/>
  <c r="P26" i="19"/>
  <c r="O26" i="19"/>
  <c r="P25" i="19"/>
  <c r="O25" i="19"/>
  <c r="P24" i="19"/>
  <c r="O24" i="19"/>
  <c r="P23" i="19"/>
  <c r="O23" i="19"/>
  <c r="P22" i="19"/>
  <c r="O22" i="19"/>
  <c r="P21" i="19"/>
  <c r="O21" i="19"/>
  <c r="P20" i="19"/>
  <c r="O20" i="19"/>
  <c r="P19" i="19"/>
  <c r="O19" i="19"/>
  <c r="P18" i="19"/>
  <c r="O18" i="19"/>
  <c r="P17" i="19"/>
  <c r="O17" i="19"/>
  <c r="P16" i="19"/>
  <c r="O16" i="19"/>
  <c r="P15" i="19"/>
  <c r="O15" i="19"/>
  <c r="P14" i="19"/>
  <c r="O14" i="19"/>
  <c r="P13" i="19"/>
  <c r="O13" i="19"/>
  <c r="P12" i="19"/>
  <c r="O12" i="19"/>
  <c r="P11" i="19"/>
  <c r="O11" i="19"/>
  <c r="P10" i="19"/>
  <c r="O10" i="19"/>
  <c r="P9" i="19"/>
  <c r="O9" i="19"/>
  <c r="P8" i="19"/>
  <c r="O8" i="19"/>
  <c r="P7" i="19"/>
  <c r="O7" i="19"/>
  <c r="P6" i="19"/>
  <c r="O6" i="19"/>
  <c r="P5" i="19"/>
  <c r="O5" i="19"/>
  <c r="P4" i="19"/>
  <c r="O4" i="19"/>
  <c r="P3" i="19"/>
  <c r="O3" i="19"/>
  <c r="P2" i="19"/>
  <c r="O2" i="19"/>
  <c r="S7" i="17"/>
  <c r="S8" i="17"/>
  <c r="S9" i="17"/>
  <c r="S10" i="17"/>
  <c r="S11" i="17"/>
  <c r="S12" i="17"/>
  <c r="S13" i="17"/>
  <c r="S14" i="17"/>
  <c r="S16" i="17"/>
  <c r="S17" i="17"/>
  <c r="S18" i="17"/>
  <c r="S20" i="17"/>
  <c r="S22" i="17"/>
  <c r="S23" i="17"/>
  <c r="S24" i="17"/>
  <c r="S25" i="17"/>
  <c r="S26" i="17"/>
  <c r="S27" i="17"/>
  <c r="S28" i="17"/>
  <c r="S29" i="17"/>
  <c r="S30" i="17"/>
  <c r="S31" i="17"/>
  <c r="S33" i="17"/>
  <c r="S34" i="17"/>
  <c r="S35" i="17"/>
  <c r="S36" i="17"/>
  <c r="S38" i="17"/>
  <c r="S39" i="17"/>
  <c r="S40" i="17"/>
  <c r="S41" i="17"/>
  <c r="S42" i="17"/>
  <c r="S43" i="17"/>
  <c r="S44" i="17"/>
  <c r="S45" i="17"/>
  <c r="S46" i="17"/>
  <c r="S47" i="17"/>
  <c r="S49" i="17"/>
  <c r="S50" i="17"/>
  <c r="S51" i="17"/>
  <c r="S53" i="17"/>
  <c r="S54" i="17"/>
  <c r="S5" i="17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J33" i="16"/>
  <c r="K33" i="16"/>
  <c r="M3" i="16"/>
  <c r="M4" i="16"/>
  <c r="M5" i="16"/>
  <c r="M6" i="16"/>
  <c r="M8" i="16"/>
  <c r="M10" i="16"/>
  <c r="M12" i="16"/>
  <c r="M14" i="16"/>
  <c r="M16" i="16"/>
  <c r="M20" i="16"/>
  <c r="M24" i="16"/>
  <c r="M28" i="16"/>
  <c r="M32" i="16"/>
  <c r="Q3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1" i="12"/>
  <c r="Q22" i="12"/>
  <c r="Q23" i="12"/>
  <c r="Q24" i="12"/>
  <c r="Q25" i="12"/>
  <c r="Q26" i="12"/>
  <c r="Q27" i="12"/>
  <c r="Q28" i="12"/>
  <c r="Q30" i="12"/>
  <c r="Q31" i="12"/>
  <c r="Q32" i="12"/>
  <c r="Q33" i="12"/>
  <c r="Q35" i="12"/>
  <c r="Q36" i="12"/>
  <c r="Q37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6" i="12"/>
  <c r="Q57" i="12"/>
  <c r="Q58" i="12"/>
  <c r="Q59" i="12"/>
  <c r="Q60" i="12"/>
  <c r="Q61" i="12"/>
  <c r="Q62" i="12"/>
  <c r="Q63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9" i="12"/>
  <c r="Q80" i="12"/>
  <c r="Q81" i="12"/>
  <c r="Q82" i="12"/>
  <c r="Q83" i="12"/>
  <c r="Q84" i="12"/>
  <c r="Q85" i="12"/>
  <c r="Q86" i="12"/>
  <c r="Q88" i="12"/>
  <c r="Q89" i="12"/>
  <c r="Q90" i="12"/>
  <c r="Q91" i="12"/>
  <c r="Q92" i="12"/>
  <c r="Q93" i="12"/>
  <c r="Q94" i="12"/>
  <c r="Q95" i="12"/>
  <c r="Q2" i="12"/>
  <c r="N23" i="12"/>
  <c r="O23" i="12"/>
  <c r="N24" i="12"/>
  <c r="O24" i="12"/>
  <c r="N25" i="12"/>
  <c r="O25" i="12"/>
  <c r="N26" i="12"/>
  <c r="O26" i="12"/>
  <c r="N27" i="12"/>
  <c r="O27" i="12"/>
  <c r="N28" i="12"/>
  <c r="O28" i="12"/>
  <c r="N29" i="12"/>
  <c r="O29" i="12"/>
  <c r="N30" i="12"/>
  <c r="O30" i="12"/>
  <c r="N31" i="12"/>
  <c r="O31" i="12"/>
  <c r="N32" i="12"/>
  <c r="O32" i="12"/>
  <c r="N33" i="12"/>
  <c r="O33" i="12"/>
  <c r="N34" i="12"/>
  <c r="O34" i="12"/>
  <c r="N35" i="12"/>
  <c r="O35" i="12"/>
  <c r="N36" i="12"/>
  <c r="O36" i="12"/>
  <c r="N37" i="12"/>
  <c r="O37" i="12"/>
  <c r="N38" i="12"/>
  <c r="O38" i="12"/>
  <c r="N39" i="12"/>
  <c r="O39" i="12"/>
  <c r="N40" i="12"/>
  <c r="O40" i="12"/>
  <c r="N41" i="12"/>
  <c r="O41" i="12"/>
  <c r="N42" i="12"/>
  <c r="O42" i="12"/>
  <c r="N43" i="12"/>
  <c r="O43" i="12"/>
  <c r="N44" i="12"/>
  <c r="O44" i="12"/>
  <c r="N45" i="12"/>
  <c r="O45" i="12"/>
  <c r="N46" i="12"/>
  <c r="O46" i="12"/>
  <c r="N47" i="12"/>
  <c r="O47" i="12"/>
  <c r="N48" i="12"/>
  <c r="O48" i="12"/>
  <c r="N49" i="12"/>
  <c r="O49" i="12"/>
  <c r="N50" i="12"/>
  <c r="O50" i="12"/>
  <c r="N51" i="12"/>
  <c r="O51" i="12"/>
  <c r="N52" i="12"/>
  <c r="O52" i="12"/>
  <c r="N53" i="12"/>
  <c r="O53" i="12"/>
  <c r="N54" i="12"/>
  <c r="O54" i="12"/>
  <c r="N55" i="12"/>
  <c r="O55" i="12"/>
  <c r="N56" i="12"/>
  <c r="O56" i="12"/>
  <c r="N57" i="12"/>
  <c r="O57" i="12"/>
  <c r="N58" i="12"/>
  <c r="O58" i="12"/>
  <c r="N59" i="12"/>
  <c r="O59" i="12"/>
  <c r="N60" i="12"/>
  <c r="O60" i="12"/>
  <c r="N61" i="12"/>
  <c r="O61" i="12"/>
  <c r="N62" i="12"/>
  <c r="O62" i="12"/>
  <c r="N63" i="12"/>
  <c r="O63" i="12"/>
  <c r="N64" i="12"/>
  <c r="O64" i="12"/>
  <c r="N65" i="12"/>
  <c r="O65" i="12"/>
  <c r="N66" i="12"/>
  <c r="O66" i="12"/>
  <c r="N67" i="12"/>
  <c r="O67" i="12"/>
  <c r="N68" i="12"/>
  <c r="O68" i="12"/>
  <c r="N69" i="12"/>
  <c r="O69" i="12"/>
  <c r="N70" i="12"/>
  <c r="O70" i="12"/>
  <c r="N71" i="12"/>
  <c r="O71" i="12"/>
  <c r="N72" i="12"/>
  <c r="O72" i="12"/>
  <c r="N73" i="12"/>
  <c r="O73" i="12"/>
  <c r="N74" i="12"/>
  <c r="O74" i="12"/>
  <c r="N75" i="12"/>
  <c r="O75" i="12"/>
  <c r="N76" i="12"/>
  <c r="O76" i="12"/>
  <c r="N77" i="12"/>
  <c r="O77" i="12"/>
  <c r="N78" i="12"/>
  <c r="O78" i="12"/>
  <c r="N79" i="12"/>
  <c r="O79" i="12"/>
  <c r="N80" i="12"/>
  <c r="O80" i="12"/>
  <c r="N81" i="12"/>
  <c r="O81" i="12"/>
  <c r="N82" i="12"/>
  <c r="O82" i="12"/>
  <c r="N83" i="12"/>
  <c r="O83" i="12"/>
  <c r="N84" i="12"/>
  <c r="O84" i="12"/>
  <c r="N85" i="12"/>
  <c r="O85" i="12"/>
  <c r="N86" i="12"/>
  <c r="O86" i="12"/>
  <c r="N87" i="12"/>
  <c r="O87" i="12"/>
  <c r="N88" i="12"/>
  <c r="O88" i="12"/>
  <c r="N89" i="12"/>
  <c r="O89" i="12"/>
  <c r="N90" i="12"/>
  <c r="O90" i="12"/>
  <c r="N91" i="12"/>
  <c r="O91" i="12"/>
  <c r="N92" i="12"/>
  <c r="O92" i="12"/>
  <c r="N93" i="12"/>
  <c r="O93" i="12"/>
  <c r="N94" i="12"/>
  <c r="O94" i="12"/>
  <c r="N95" i="12"/>
  <c r="O95" i="12"/>
  <c r="N3" i="12"/>
  <c r="O3" i="12"/>
  <c r="N4" i="12"/>
  <c r="O4" i="12"/>
  <c r="N5" i="12"/>
  <c r="O5" i="12"/>
  <c r="N6" i="12"/>
  <c r="O6" i="12"/>
  <c r="N7" i="12"/>
  <c r="O7" i="12"/>
  <c r="N8" i="12"/>
  <c r="O8" i="12"/>
  <c r="N9" i="12"/>
  <c r="O9" i="12"/>
  <c r="N10" i="12"/>
  <c r="O10" i="12"/>
  <c r="N11" i="12"/>
  <c r="O11" i="12"/>
  <c r="N12" i="12"/>
  <c r="O12" i="12"/>
  <c r="N13" i="12"/>
  <c r="O13" i="12"/>
  <c r="N14" i="12"/>
  <c r="O14" i="12"/>
  <c r="N15" i="12"/>
  <c r="O15" i="12"/>
  <c r="N16" i="12"/>
  <c r="O16" i="12"/>
  <c r="N17" i="12"/>
  <c r="O17" i="12"/>
  <c r="N18" i="12"/>
  <c r="O18" i="12"/>
  <c r="N19" i="12"/>
  <c r="O19" i="12"/>
  <c r="N20" i="12"/>
  <c r="O20" i="12"/>
  <c r="N21" i="12"/>
  <c r="O21" i="12"/>
  <c r="N22" i="12"/>
  <c r="O22" i="12"/>
  <c r="O2" i="12"/>
  <c r="N2" i="12"/>
  <c r="H2" i="13"/>
  <c r="E7" i="7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2" i="11"/>
  <c r="M3" i="14"/>
  <c r="M5" i="14"/>
  <c r="M6" i="14"/>
  <c r="M7" i="14"/>
  <c r="M8" i="14"/>
  <c r="M10" i="14"/>
  <c r="M11" i="14"/>
  <c r="M12" i="14"/>
  <c r="M13" i="14"/>
  <c r="M14" i="14"/>
  <c r="M15" i="14"/>
  <c r="M17" i="14"/>
  <c r="M18" i="14"/>
  <c r="M20" i="14"/>
  <c r="M21" i="14"/>
  <c r="M22" i="14"/>
  <c r="M24" i="14"/>
  <c r="M25" i="14"/>
  <c r="M26" i="14"/>
  <c r="M27" i="14"/>
  <c r="M29" i="14"/>
  <c r="M30" i="14"/>
  <c r="M31" i="14"/>
  <c r="M32" i="14"/>
  <c r="M33" i="14"/>
  <c r="M34" i="14"/>
  <c r="M35" i="14"/>
  <c r="M36" i="14"/>
  <c r="M38" i="14"/>
  <c r="M39" i="14"/>
  <c r="M40" i="14"/>
  <c r="M41" i="14"/>
  <c r="M43" i="14"/>
  <c r="M44" i="14"/>
  <c r="M45" i="14"/>
  <c r="M46" i="14"/>
  <c r="M48" i="14"/>
  <c r="M49" i="14"/>
  <c r="M50" i="14"/>
  <c r="M51" i="14"/>
  <c r="M52" i="14"/>
  <c r="M2" i="14"/>
  <c r="U28" i="11"/>
  <c r="E13" i="7"/>
  <c r="E12" i="7"/>
  <c r="M31" i="16" l="1"/>
  <c r="M29" i="16"/>
  <c r="M27" i="16"/>
  <c r="M25" i="16"/>
  <c r="M23" i="16"/>
  <c r="M21" i="16"/>
  <c r="M19" i="16"/>
  <c r="M17" i="16"/>
  <c r="M15" i="16"/>
  <c r="M13" i="16"/>
  <c r="M11" i="16"/>
  <c r="M9" i="16"/>
  <c r="M7" i="16"/>
  <c r="M30" i="16"/>
  <c r="M26" i="16"/>
  <c r="M22" i="16"/>
  <c r="M18" i="16"/>
  <c r="M2" i="16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2" i="11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3" i="13"/>
  <c r="H4" i="13"/>
  <c r="H5" i="13"/>
  <c r="G154" i="6"/>
  <c r="G153" i="6"/>
  <c r="L3" i="10"/>
  <c r="M3" i="10"/>
  <c r="L4" i="10"/>
  <c r="M4" i="10"/>
  <c r="L5" i="10"/>
  <c r="M5" i="10"/>
  <c r="L6" i="10"/>
  <c r="M6" i="10"/>
  <c r="L7" i="10"/>
  <c r="M7" i="10"/>
  <c r="L8" i="10"/>
  <c r="M8" i="10"/>
  <c r="L9" i="10"/>
  <c r="M9" i="10"/>
  <c r="L10" i="10"/>
  <c r="M10" i="10"/>
  <c r="L11" i="10"/>
  <c r="M11" i="10"/>
  <c r="L12" i="10"/>
  <c r="M12" i="10"/>
  <c r="L13" i="10"/>
  <c r="M13" i="10"/>
  <c r="L14" i="10"/>
  <c r="M14" i="10"/>
  <c r="L15" i="10"/>
  <c r="M15" i="10"/>
  <c r="L16" i="10"/>
  <c r="M16" i="10"/>
  <c r="L17" i="10"/>
  <c r="M17" i="10"/>
  <c r="L18" i="10"/>
  <c r="M18" i="10"/>
  <c r="L19" i="10"/>
  <c r="M19" i="10"/>
  <c r="L20" i="10"/>
  <c r="M20" i="10"/>
  <c r="L21" i="10"/>
  <c r="M21" i="10"/>
  <c r="L22" i="10"/>
  <c r="M22" i="10"/>
  <c r="L23" i="10"/>
  <c r="M23" i="10"/>
  <c r="L24" i="10"/>
  <c r="M24" i="10"/>
  <c r="L25" i="10"/>
  <c r="M25" i="10"/>
  <c r="L26" i="10"/>
  <c r="M26" i="10"/>
  <c r="L27" i="10"/>
  <c r="M27" i="10"/>
  <c r="L28" i="10"/>
  <c r="M28" i="10"/>
  <c r="L29" i="10"/>
  <c r="M29" i="10"/>
  <c r="L30" i="10"/>
  <c r="M30" i="10"/>
  <c r="L31" i="10"/>
  <c r="M31" i="10"/>
  <c r="L32" i="10"/>
  <c r="M32" i="10"/>
  <c r="L33" i="10"/>
  <c r="M33" i="10"/>
  <c r="L34" i="10"/>
  <c r="M34" i="10"/>
  <c r="L35" i="10"/>
  <c r="M35" i="10"/>
  <c r="L36" i="10"/>
  <c r="M36" i="10"/>
  <c r="L37" i="10"/>
  <c r="M37" i="10"/>
  <c r="L38" i="10"/>
  <c r="M38" i="10"/>
  <c r="L39" i="10"/>
  <c r="M39" i="10"/>
  <c r="L40" i="10"/>
  <c r="M40" i="10"/>
  <c r="L41" i="10"/>
  <c r="M41" i="10"/>
  <c r="M2" i="10"/>
  <c r="L2" i="10"/>
  <c r="F38" i="7"/>
  <c r="F42" i="7"/>
  <c r="F41" i="7"/>
  <c r="F40" i="7"/>
  <c r="F39" i="7"/>
  <c r="F37" i="7"/>
  <c r="F36" i="7"/>
  <c r="F35" i="7"/>
  <c r="F34" i="7"/>
  <c r="F33" i="7"/>
  <c r="E30" i="7"/>
  <c r="E29" i="7"/>
  <c r="E28" i="7"/>
  <c r="E27" i="7"/>
  <c r="E26" i="7"/>
  <c r="E21" i="7"/>
  <c r="E20" i="7"/>
  <c r="E19" i="7"/>
  <c r="E18" i="7"/>
  <c r="E11" i="7"/>
  <c r="E10" i="7"/>
  <c r="E9" i="7"/>
  <c r="E8" i="7"/>
  <c r="E6" i="7"/>
  <c r="E5" i="7"/>
  <c r="E4" i="7"/>
  <c r="E3" i="7"/>
  <c r="E2" i="7"/>
  <c r="W100" i="6"/>
  <c r="W99" i="6"/>
  <c r="W98" i="6"/>
  <c r="W97" i="6"/>
  <c r="W96" i="6"/>
  <c r="W95" i="6"/>
  <c r="W94" i="6"/>
  <c r="W93" i="6"/>
  <c r="W92" i="6"/>
  <c r="W91" i="6"/>
  <c r="W90" i="6"/>
  <c r="W89" i="6"/>
  <c r="W88" i="6"/>
  <c r="W87" i="6"/>
  <c r="W67" i="6"/>
  <c r="W66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" i="6"/>
  <c r="W86" i="6"/>
  <c r="W85" i="6"/>
  <c r="W84" i="6"/>
  <c r="W83" i="6"/>
  <c r="W82" i="6"/>
  <c r="W81" i="6"/>
  <c r="W80" i="6"/>
  <c r="W79" i="6"/>
  <c r="W78" i="6"/>
  <c r="W77" i="6"/>
  <c r="W76" i="6"/>
  <c r="W75" i="6"/>
  <c r="W74" i="6"/>
  <c r="W73" i="6"/>
  <c r="W72" i="6"/>
  <c r="W71" i="6"/>
  <c r="W70" i="6"/>
  <c r="W69" i="6"/>
  <c r="W68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W3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J2" i="5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F100" i="6"/>
  <c r="K100" i="6" s="1"/>
  <c r="F99" i="6"/>
  <c r="K99" i="6" s="1"/>
  <c r="F98" i="6"/>
  <c r="K98" i="6" s="1"/>
  <c r="F97" i="6"/>
  <c r="K97" i="6" s="1"/>
  <c r="F96" i="6"/>
  <c r="K96" i="6" s="1"/>
  <c r="F95" i="6"/>
  <c r="K95" i="6" s="1"/>
  <c r="F94" i="6"/>
  <c r="K94" i="6" s="1"/>
  <c r="F93" i="6"/>
  <c r="K93" i="6" s="1"/>
  <c r="F92" i="6"/>
  <c r="K92" i="6" s="1"/>
  <c r="F91" i="6"/>
  <c r="K91" i="6" s="1"/>
  <c r="F90" i="6"/>
  <c r="K90" i="6" s="1"/>
  <c r="F89" i="6"/>
  <c r="K89" i="6" s="1"/>
  <c r="F88" i="6"/>
  <c r="K88" i="6" s="1"/>
  <c r="F87" i="6"/>
  <c r="K87" i="6" s="1"/>
  <c r="F86" i="6"/>
  <c r="K86" i="6" s="1"/>
  <c r="F85" i="6"/>
  <c r="K85" i="6" s="1"/>
  <c r="F84" i="6"/>
  <c r="K84" i="6" s="1"/>
  <c r="F83" i="6"/>
  <c r="K83" i="6" s="1"/>
  <c r="F82" i="6"/>
  <c r="K82" i="6" s="1"/>
  <c r="F81" i="6"/>
  <c r="K81" i="6" s="1"/>
  <c r="F80" i="6"/>
  <c r="K80" i="6" s="1"/>
  <c r="F79" i="6"/>
  <c r="K79" i="6" s="1"/>
  <c r="F78" i="6"/>
  <c r="K78" i="6" s="1"/>
  <c r="F77" i="6"/>
  <c r="K77" i="6" s="1"/>
  <c r="F76" i="6"/>
  <c r="K76" i="6" s="1"/>
  <c r="F75" i="6"/>
  <c r="K75" i="6" s="1"/>
  <c r="F74" i="6"/>
  <c r="K74" i="6" s="1"/>
  <c r="F73" i="6"/>
  <c r="K73" i="6" s="1"/>
  <c r="F72" i="6"/>
  <c r="K72" i="6" s="1"/>
  <c r="F71" i="6"/>
  <c r="K71" i="6" s="1"/>
  <c r="F70" i="6"/>
  <c r="K70" i="6" s="1"/>
  <c r="F69" i="6"/>
  <c r="K69" i="6" s="1"/>
  <c r="F68" i="6"/>
  <c r="K68" i="6" s="1"/>
  <c r="F67" i="6"/>
  <c r="K67" i="6" s="1"/>
  <c r="F66" i="6"/>
  <c r="K66" i="6" s="1"/>
  <c r="F65" i="6"/>
  <c r="K65" i="6" s="1"/>
  <c r="F64" i="6"/>
  <c r="K64" i="6" s="1"/>
  <c r="F63" i="6"/>
  <c r="K63" i="6" s="1"/>
  <c r="F62" i="6"/>
  <c r="K62" i="6" s="1"/>
  <c r="F61" i="6"/>
  <c r="K61" i="6" s="1"/>
  <c r="F60" i="6"/>
  <c r="K60" i="6" s="1"/>
  <c r="F59" i="6"/>
  <c r="K59" i="6" s="1"/>
  <c r="F58" i="6"/>
  <c r="K58" i="6" s="1"/>
  <c r="F57" i="6"/>
  <c r="K57" i="6" s="1"/>
  <c r="F56" i="6"/>
  <c r="K56" i="6" s="1"/>
  <c r="F55" i="6"/>
  <c r="K55" i="6" s="1"/>
  <c r="F54" i="6"/>
  <c r="K54" i="6" s="1"/>
  <c r="F53" i="6"/>
  <c r="K53" i="6" s="1"/>
  <c r="F52" i="6"/>
  <c r="K52" i="6" s="1"/>
  <c r="F51" i="6"/>
  <c r="K51" i="6" s="1"/>
  <c r="F50" i="6"/>
  <c r="K50" i="6" s="1"/>
  <c r="F49" i="6"/>
  <c r="K49" i="6" s="1"/>
  <c r="F48" i="6"/>
  <c r="K48" i="6" s="1"/>
  <c r="F47" i="6"/>
  <c r="K47" i="6" s="1"/>
  <c r="F46" i="6"/>
  <c r="K46" i="6" s="1"/>
  <c r="F45" i="6"/>
  <c r="K45" i="6" s="1"/>
  <c r="F44" i="6"/>
  <c r="K44" i="6" s="1"/>
  <c r="F43" i="6"/>
  <c r="K43" i="6" s="1"/>
  <c r="F42" i="6"/>
  <c r="K42" i="6" s="1"/>
  <c r="F41" i="6"/>
  <c r="K41" i="6" s="1"/>
  <c r="F40" i="6"/>
  <c r="K40" i="6" s="1"/>
  <c r="F39" i="6"/>
  <c r="K39" i="6" s="1"/>
  <c r="F38" i="6"/>
  <c r="K38" i="6" s="1"/>
  <c r="F37" i="6"/>
  <c r="K37" i="6" s="1"/>
  <c r="F36" i="6"/>
  <c r="K36" i="6" s="1"/>
  <c r="F35" i="6"/>
  <c r="K35" i="6" s="1"/>
  <c r="F34" i="6"/>
  <c r="K34" i="6" s="1"/>
  <c r="F33" i="6"/>
  <c r="K33" i="6" s="1"/>
  <c r="F32" i="6"/>
  <c r="K32" i="6" s="1"/>
  <c r="F31" i="6"/>
  <c r="K31" i="6" s="1"/>
  <c r="F30" i="6"/>
  <c r="K30" i="6" s="1"/>
  <c r="F29" i="6"/>
  <c r="K29" i="6" s="1"/>
  <c r="F28" i="6"/>
  <c r="K28" i="6" s="1"/>
  <c r="F27" i="6"/>
  <c r="K27" i="6" s="1"/>
  <c r="F26" i="6"/>
  <c r="K26" i="6" s="1"/>
  <c r="F25" i="6"/>
  <c r="K25" i="6" s="1"/>
  <c r="F24" i="6"/>
  <c r="K24" i="6" s="1"/>
  <c r="F23" i="6"/>
  <c r="K23" i="6" s="1"/>
  <c r="F22" i="6"/>
  <c r="K22" i="6" s="1"/>
  <c r="F21" i="6"/>
  <c r="K21" i="6" s="1"/>
  <c r="F20" i="6"/>
  <c r="K20" i="6" s="1"/>
  <c r="F19" i="6"/>
  <c r="K19" i="6" s="1"/>
  <c r="F18" i="6"/>
  <c r="K18" i="6" s="1"/>
  <c r="F17" i="6"/>
  <c r="K17" i="6" s="1"/>
  <c r="F16" i="6"/>
  <c r="K16" i="6" s="1"/>
  <c r="F15" i="6"/>
  <c r="K15" i="6" s="1"/>
  <c r="F14" i="6"/>
  <c r="K14" i="6" s="1"/>
  <c r="F13" i="6"/>
  <c r="K13" i="6" s="1"/>
  <c r="F12" i="6"/>
  <c r="K12" i="6" s="1"/>
  <c r="F11" i="6"/>
  <c r="K11" i="6" s="1"/>
  <c r="F10" i="6"/>
  <c r="K10" i="6" s="1"/>
  <c r="F9" i="6"/>
  <c r="K9" i="6" s="1"/>
  <c r="F8" i="6"/>
  <c r="K8" i="6" s="1"/>
  <c r="F7" i="6"/>
  <c r="K7" i="6" s="1"/>
  <c r="F6" i="6"/>
  <c r="K6" i="6" s="1"/>
  <c r="F5" i="6"/>
  <c r="K5" i="6" s="1"/>
  <c r="F4" i="6"/>
  <c r="K4" i="6" s="1"/>
  <c r="F3" i="6"/>
  <c r="K3" i="6" s="1"/>
  <c r="F2" i="6"/>
  <c r="K2" i="6" s="1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S201" i="2"/>
  <c r="Q201" i="2"/>
  <c r="S200" i="2"/>
  <c r="Q200" i="2"/>
  <c r="S199" i="2"/>
  <c r="Q199" i="2"/>
  <c r="S198" i="2"/>
  <c r="Q198" i="2"/>
  <c r="S197" i="2"/>
  <c r="Q197" i="2"/>
  <c r="S196" i="2"/>
  <c r="Q196" i="2"/>
  <c r="S195" i="2"/>
  <c r="Q195" i="2"/>
  <c r="S194" i="2"/>
  <c r="Q194" i="2"/>
  <c r="S193" i="2"/>
  <c r="Q193" i="2"/>
  <c r="S192" i="2"/>
  <c r="Q192" i="2"/>
  <c r="S191" i="2"/>
  <c r="Q191" i="2"/>
  <c r="S190" i="2"/>
  <c r="Q190" i="2"/>
  <c r="S189" i="2"/>
  <c r="Q189" i="2"/>
  <c r="S188" i="2"/>
  <c r="Q188" i="2"/>
  <c r="S187" i="2"/>
  <c r="Q187" i="2"/>
  <c r="S186" i="2"/>
  <c r="Q186" i="2"/>
  <c r="S185" i="2"/>
  <c r="Q185" i="2"/>
  <c r="S184" i="2"/>
  <c r="Q184" i="2"/>
  <c r="S183" i="2"/>
  <c r="Q183" i="2"/>
  <c r="S182" i="2"/>
  <c r="Q182" i="2"/>
  <c r="S181" i="2"/>
  <c r="Q181" i="2"/>
  <c r="S180" i="2"/>
  <c r="Q180" i="2"/>
  <c r="S179" i="2"/>
  <c r="Q179" i="2"/>
  <c r="S178" i="2"/>
  <c r="Q178" i="2"/>
  <c r="S177" i="2"/>
  <c r="Q177" i="2"/>
  <c r="S176" i="2"/>
  <c r="Q176" i="2"/>
  <c r="S175" i="2"/>
  <c r="Q175" i="2"/>
  <c r="S174" i="2"/>
  <c r="Q174" i="2"/>
  <c r="S173" i="2"/>
  <c r="Q173" i="2"/>
  <c r="S172" i="2"/>
  <c r="Q172" i="2"/>
  <c r="S171" i="2"/>
  <c r="Q171" i="2"/>
  <c r="S170" i="2"/>
  <c r="Q170" i="2"/>
  <c r="S169" i="2"/>
  <c r="Q169" i="2"/>
  <c r="S168" i="2"/>
  <c r="Q168" i="2"/>
  <c r="S167" i="2"/>
  <c r="Q167" i="2"/>
  <c r="S166" i="2"/>
  <c r="Q166" i="2"/>
  <c r="S165" i="2"/>
  <c r="Q165" i="2"/>
  <c r="S164" i="2"/>
  <c r="Q164" i="2"/>
  <c r="S163" i="2"/>
  <c r="Q163" i="2"/>
  <c r="S162" i="2"/>
  <c r="Q162" i="2"/>
  <c r="S161" i="2"/>
  <c r="Q161" i="2"/>
  <c r="S160" i="2"/>
  <c r="Q160" i="2"/>
  <c r="S159" i="2"/>
  <c r="Q159" i="2"/>
  <c r="S158" i="2"/>
  <c r="Q158" i="2"/>
  <c r="S157" i="2"/>
  <c r="Q157" i="2"/>
  <c r="S156" i="2"/>
  <c r="Q156" i="2"/>
  <c r="S155" i="2"/>
  <c r="Q155" i="2"/>
  <c r="S154" i="2"/>
  <c r="Q154" i="2"/>
  <c r="S153" i="2"/>
  <c r="Q153" i="2"/>
  <c r="S152" i="2"/>
  <c r="Q152" i="2"/>
  <c r="S151" i="2"/>
  <c r="Q151" i="2"/>
  <c r="S150" i="2"/>
  <c r="Q150" i="2"/>
  <c r="S149" i="2"/>
  <c r="Q149" i="2"/>
  <c r="S148" i="2"/>
  <c r="Q148" i="2"/>
  <c r="S147" i="2"/>
  <c r="Q147" i="2"/>
  <c r="S146" i="2"/>
  <c r="Q146" i="2"/>
  <c r="S145" i="2"/>
  <c r="Q145" i="2"/>
  <c r="S144" i="2"/>
  <c r="Q144" i="2"/>
  <c r="S143" i="2"/>
  <c r="Q143" i="2"/>
  <c r="S142" i="2"/>
  <c r="Q142" i="2"/>
  <c r="S141" i="2"/>
  <c r="Q141" i="2"/>
  <c r="S140" i="2"/>
  <c r="Q140" i="2"/>
  <c r="S139" i="2"/>
  <c r="Q139" i="2"/>
  <c r="S138" i="2"/>
  <c r="Q138" i="2"/>
  <c r="S137" i="2"/>
  <c r="Q137" i="2"/>
  <c r="S136" i="2"/>
  <c r="Q136" i="2"/>
  <c r="S135" i="2"/>
  <c r="Q135" i="2"/>
  <c r="S134" i="2"/>
  <c r="Q134" i="2"/>
  <c r="S133" i="2"/>
  <c r="Q133" i="2"/>
  <c r="S132" i="2"/>
  <c r="Q132" i="2"/>
  <c r="S131" i="2"/>
  <c r="Q131" i="2"/>
  <c r="S130" i="2"/>
  <c r="Q130" i="2"/>
  <c r="S129" i="2"/>
  <c r="Q129" i="2"/>
  <c r="S128" i="2"/>
  <c r="Q128" i="2"/>
  <c r="S127" i="2"/>
  <c r="Q127" i="2"/>
  <c r="S126" i="2"/>
  <c r="Q126" i="2"/>
  <c r="S125" i="2"/>
  <c r="Q125" i="2"/>
  <c r="S124" i="2"/>
  <c r="Q124" i="2"/>
  <c r="S123" i="2"/>
  <c r="Q123" i="2"/>
  <c r="S122" i="2"/>
  <c r="Q122" i="2"/>
  <c r="S121" i="2"/>
  <c r="Q121" i="2"/>
  <c r="S120" i="2"/>
  <c r="Q120" i="2"/>
  <c r="S119" i="2"/>
  <c r="Q119" i="2"/>
  <c r="S118" i="2"/>
  <c r="Q118" i="2"/>
  <c r="S117" i="2"/>
  <c r="Q117" i="2"/>
  <c r="S116" i="2"/>
  <c r="Q116" i="2"/>
  <c r="S115" i="2"/>
  <c r="Q115" i="2"/>
  <c r="S114" i="2"/>
  <c r="Q114" i="2"/>
  <c r="S113" i="2"/>
  <c r="Q113" i="2"/>
  <c r="S112" i="2"/>
  <c r="Q112" i="2"/>
  <c r="S111" i="2"/>
  <c r="Q111" i="2"/>
  <c r="S110" i="2"/>
  <c r="Q110" i="2"/>
  <c r="S109" i="2"/>
  <c r="Q109" i="2"/>
  <c r="S108" i="2"/>
  <c r="Q108" i="2"/>
  <c r="S107" i="2"/>
  <c r="Q107" i="2"/>
  <c r="S106" i="2"/>
  <c r="Q106" i="2"/>
  <c r="S105" i="2"/>
  <c r="Q105" i="2"/>
  <c r="S104" i="2"/>
  <c r="Q104" i="2"/>
  <c r="S103" i="2"/>
  <c r="Q103" i="2"/>
  <c r="S102" i="2"/>
  <c r="Q102" i="2"/>
  <c r="S101" i="2"/>
  <c r="Q101" i="2"/>
  <c r="S100" i="2"/>
  <c r="Q100" i="2"/>
  <c r="S99" i="2"/>
  <c r="Q99" i="2"/>
  <c r="S98" i="2"/>
  <c r="Q98" i="2"/>
  <c r="S97" i="2"/>
  <c r="Q97" i="2"/>
  <c r="S96" i="2"/>
  <c r="Q96" i="2"/>
  <c r="S95" i="2"/>
  <c r="Q95" i="2"/>
  <c r="S94" i="2"/>
  <c r="Q94" i="2"/>
  <c r="S93" i="2"/>
  <c r="Q93" i="2"/>
  <c r="S92" i="2"/>
  <c r="Q92" i="2"/>
  <c r="S91" i="2"/>
  <c r="Q91" i="2"/>
  <c r="S90" i="2"/>
  <c r="Q90" i="2"/>
  <c r="S89" i="2"/>
  <c r="Q89" i="2"/>
  <c r="S88" i="2"/>
  <c r="Q88" i="2"/>
  <c r="S87" i="2"/>
  <c r="Q87" i="2"/>
  <c r="S86" i="2"/>
  <c r="Q86" i="2"/>
  <c r="S85" i="2"/>
  <c r="Q85" i="2"/>
  <c r="S84" i="2"/>
  <c r="Q84" i="2"/>
  <c r="S83" i="2"/>
  <c r="Q83" i="2"/>
  <c r="S82" i="2"/>
  <c r="Q82" i="2"/>
  <c r="S81" i="2"/>
  <c r="Q81" i="2"/>
  <c r="S80" i="2"/>
  <c r="Q80" i="2"/>
  <c r="S79" i="2"/>
  <c r="Q79" i="2"/>
  <c r="S78" i="2"/>
  <c r="Q78" i="2"/>
  <c r="S77" i="2"/>
  <c r="Q77" i="2"/>
  <c r="S76" i="2"/>
  <c r="Q76" i="2"/>
  <c r="S75" i="2"/>
  <c r="Q75" i="2"/>
  <c r="S74" i="2"/>
  <c r="Q74" i="2"/>
  <c r="S73" i="2"/>
  <c r="Q73" i="2"/>
  <c r="S72" i="2"/>
  <c r="Q72" i="2"/>
  <c r="S71" i="2"/>
  <c r="Q71" i="2"/>
  <c r="S70" i="2"/>
  <c r="Q70" i="2"/>
  <c r="S69" i="2"/>
  <c r="Q69" i="2"/>
  <c r="S68" i="2"/>
  <c r="Q68" i="2"/>
  <c r="S67" i="2"/>
  <c r="Q67" i="2"/>
  <c r="S66" i="2"/>
  <c r="Q66" i="2"/>
  <c r="S65" i="2"/>
  <c r="Q65" i="2"/>
  <c r="S64" i="2"/>
  <c r="Q64" i="2"/>
  <c r="S63" i="2"/>
  <c r="Q63" i="2"/>
  <c r="S62" i="2"/>
  <c r="Q62" i="2"/>
  <c r="S61" i="2"/>
  <c r="Q61" i="2"/>
  <c r="S60" i="2"/>
  <c r="Q60" i="2"/>
  <c r="S59" i="2"/>
  <c r="Q59" i="2"/>
  <c r="S58" i="2"/>
  <c r="Q58" i="2"/>
  <c r="S57" i="2"/>
  <c r="Q57" i="2"/>
  <c r="S56" i="2"/>
  <c r="Q56" i="2"/>
  <c r="S55" i="2"/>
  <c r="Q55" i="2"/>
  <c r="S54" i="2"/>
  <c r="Q54" i="2"/>
  <c r="S53" i="2"/>
  <c r="Q53" i="2"/>
  <c r="S52" i="2"/>
  <c r="Q52" i="2"/>
  <c r="S51" i="2"/>
  <c r="Q51" i="2"/>
  <c r="S50" i="2"/>
  <c r="Q50" i="2"/>
  <c r="S49" i="2"/>
  <c r="Q49" i="2"/>
  <c r="S48" i="2"/>
  <c r="Q48" i="2"/>
  <c r="S47" i="2"/>
  <c r="Q47" i="2"/>
  <c r="S46" i="2"/>
  <c r="Q46" i="2"/>
  <c r="S45" i="2"/>
  <c r="Q45" i="2"/>
  <c r="S44" i="2"/>
  <c r="Q44" i="2"/>
  <c r="S43" i="2"/>
  <c r="Q43" i="2"/>
  <c r="S42" i="2"/>
  <c r="Q42" i="2"/>
  <c r="S41" i="2"/>
  <c r="Q41" i="2"/>
  <c r="S40" i="2"/>
  <c r="Q40" i="2"/>
  <c r="S39" i="2"/>
  <c r="Q39" i="2"/>
  <c r="S38" i="2"/>
  <c r="Q38" i="2"/>
  <c r="S37" i="2"/>
  <c r="Q37" i="2"/>
  <c r="S36" i="2"/>
  <c r="Q36" i="2"/>
  <c r="S35" i="2"/>
  <c r="Q35" i="2"/>
  <c r="S34" i="2"/>
  <c r="Q34" i="2"/>
  <c r="S33" i="2"/>
  <c r="Q33" i="2"/>
  <c r="S32" i="2"/>
  <c r="Q32" i="2"/>
  <c r="S31" i="2"/>
  <c r="Q31" i="2"/>
  <c r="S30" i="2"/>
  <c r="Q30" i="2"/>
  <c r="S29" i="2"/>
  <c r="Q29" i="2"/>
  <c r="S28" i="2"/>
  <c r="Q28" i="2"/>
  <c r="S27" i="2"/>
  <c r="Q27" i="2"/>
  <c r="S26" i="2"/>
  <c r="Q26" i="2"/>
  <c r="S25" i="2"/>
  <c r="Q25" i="2"/>
  <c r="S24" i="2"/>
  <c r="Q24" i="2"/>
  <c r="S23" i="2"/>
  <c r="Q23" i="2"/>
  <c r="S22" i="2"/>
  <c r="Q22" i="2"/>
  <c r="S21" i="2"/>
  <c r="Q21" i="2"/>
  <c r="S20" i="2"/>
  <c r="Q20" i="2"/>
  <c r="S19" i="2"/>
  <c r="Q19" i="2"/>
  <c r="S18" i="2"/>
  <c r="Q18" i="2"/>
  <c r="S17" i="2"/>
  <c r="Q17" i="2"/>
  <c r="S16" i="2"/>
  <c r="Q16" i="2"/>
  <c r="S15" i="2"/>
  <c r="Q15" i="2"/>
  <c r="S14" i="2"/>
  <c r="Q14" i="2"/>
  <c r="S13" i="2"/>
  <c r="Q13" i="2"/>
  <c r="S12" i="2"/>
  <c r="Q12" i="2"/>
  <c r="S11" i="2"/>
  <c r="Q11" i="2"/>
  <c r="S10" i="2"/>
  <c r="Q10" i="2"/>
  <c r="S9" i="2"/>
  <c r="Q9" i="2"/>
  <c r="S8" i="2"/>
  <c r="Q8" i="2"/>
  <c r="S7" i="2"/>
  <c r="Q7" i="2"/>
  <c r="S6" i="2"/>
  <c r="Q6" i="2"/>
  <c r="S5" i="2"/>
  <c r="Q5" i="2"/>
  <c r="S4" i="2"/>
  <c r="Q4" i="2"/>
  <c r="S3" i="2"/>
  <c r="Q3" i="2"/>
  <c r="S2" i="2"/>
  <c r="Q2" i="2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C191" i="2"/>
  <c r="D191" i="2" s="1"/>
  <c r="C190" i="2"/>
  <c r="D190" i="2" s="1"/>
  <c r="C189" i="2"/>
  <c r="D189" i="2" s="1"/>
  <c r="C188" i="2"/>
  <c r="D188" i="2" s="1"/>
  <c r="C187" i="2"/>
  <c r="D187" i="2" s="1"/>
  <c r="C186" i="2"/>
  <c r="D186" i="2" s="1"/>
  <c r="C185" i="2"/>
  <c r="D185" i="2" s="1"/>
  <c r="C184" i="2"/>
  <c r="D184" i="2" s="1"/>
  <c r="C183" i="2"/>
  <c r="D183" i="2" s="1"/>
  <c r="C182" i="2"/>
  <c r="D182" i="2" s="1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C175" i="2"/>
  <c r="D175" i="2" s="1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C159" i="2"/>
  <c r="D159" i="2" s="1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P33" i="10" l="1"/>
  <c r="P29" i="10"/>
  <c r="P25" i="10"/>
  <c r="P2" i="10"/>
  <c r="P38" i="10"/>
  <c r="P34" i="10"/>
  <c r="P30" i="10"/>
  <c r="P26" i="10"/>
  <c r="P22" i="10"/>
  <c r="P18" i="10"/>
  <c r="P14" i="10"/>
  <c r="P10" i="10"/>
  <c r="P6" i="10"/>
  <c r="P21" i="10"/>
  <c r="P17" i="10"/>
  <c r="P13" i="10"/>
  <c r="P9" i="10"/>
  <c r="P5" i="10"/>
  <c r="P41" i="10"/>
  <c r="P39" i="10"/>
  <c r="P37" i="10"/>
  <c r="P35" i="10"/>
  <c r="P31" i="10"/>
  <c r="P27" i="10"/>
  <c r="P23" i="10"/>
  <c r="P19" i="10"/>
  <c r="P15" i="10"/>
  <c r="P11" i="10"/>
  <c r="P7" i="10"/>
  <c r="P3" i="10"/>
  <c r="P40" i="10"/>
  <c r="P36" i="10"/>
  <c r="P32" i="10"/>
  <c r="P28" i="10"/>
  <c r="P24" i="10"/>
  <c r="P20" i="10"/>
  <c r="P16" i="10"/>
  <c r="P12" i="10"/>
  <c r="P8" i="10"/>
  <c r="P4" i="10"/>
  <c r="J157" i="6"/>
  <c r="J161" i="6"/>
  <c r="J165" i="6"/>
  <c r="J169" i="6"/>
  <c r="J173" i="6"/>
  <c r="J177" i="6"/>
  <c r="J156" i="6"/>
  <c r="J160" i="6"/>
  <c r="J164" i="6"/>
  <c r="J168" i="6"/>
  <c r="J172" i="6"/>
  <c r="J176" i="6"/>
  <c r="J155" i="6"/>
  <c r="J159" i="6"/>
  <c r="J163" i="6"/>
  <c r="J167" i="6"/>
  <c r="J171" i="6"/>
  <c r="J175" i="6"/>
  <c r="J154" i="6"/>
  <c r="J158" i="6"/>
  <c r="J162" i="6"/>
  <c r="J166" i="6"/>
  <c r="J170" i="6"/>
  <c r="J174" i="6"/>
  <c r="J153" i="6"/>
  <c r="I4" i="6"/>
  <c r="N4" i="6" s="1"/>
  <c r="I8" i="6"/>
  <c r="N8" i="6" s="1"/>
  <c r="I12" i="6"/>
  <c r="N12" i="6" s="1"/>
  <c r="I16" i="6"/>
  <c r="N16" i="6" s="1"/>
  <c r="I20" i="6"/>
  <c r="N20" i="6" s="1"/>
  <c r="I24" i="6"/>
  <c r="N24" i="6" s="1"/>
  <c r="I28" i="6"/>
  <c r="N28" i="6" s="1"/>
  <c r="I32" i="6"/>
  <c r="N32" i="6" s="1"/>
  <c r="I36" i="6"/>
  <c r="N36" i="6" s="1"/>
  <c r="I40" i="6"/>
  <c r="N40" i="6" s="1"/>
  <c r="I44" i="6"/>
  <c r="N44" i="6" s="1"/>
  <c r="I48" i="6"/>
  <c r="N48" i="6" s="1"/>
  <c r="I52" i="6"/>
  <c r="N52" i="6" s="1"/>
  <c r="I56" i="6"/>
  <c r="N56" i="6" s="1"/>
  <c r="I60" i="6"/>
  <c r="N60" i="6" s="1"/>
  <c r="I64" i="6"/>
  <c r="N64" i="6" s="1"/>
  <c r="I68" i="6"/>
  <c r="N68" i="6" s="1"/>
  <c r="I72" i="6"/>
  <c r="N72" i="6" s="1"/>
  <c r="I76" i="6"/>
  <c r="N76" i="6" s="1"/>
  <c r="I80" i="6"/>
  <c r="N80" i="6" s="1"/>
  <c r="I84" i="6"/>
  <c r="N84" i="6" s="1"/>
  <c r="I88" i="6"/>
  <c r="N88" i="6" s="1"/>
  <c r="I92" i="6"/>
  <c r="N92" i="6" s="1"/>
  <c r="I96" i="6"/>
  <c r="N96" i="6" s="1"/>
  <c r="I100" i="6"/>
  <c r="N100" i="6" s="1"/>
  <c r="I5" i="6"/>
  <c r="N5" i="6" s="1"/>
  <c r="I13" i="6"/>
  <c r="N13" i="6" s="1"/>
  <c r="I21" i="6"/>
  <c r="N21" i="6" s="1"/>
  <c r="I29" i="6"/>
  <c r="N29" i="6" s="1"/>
  <c r="I37" i="6"/>
  <c r="N37" i="6" s="1"/>
  <c r="I45" i="6"/>
  <c r="N45" i="6" s="1"/>
  <c r="I53" i="6"/>
  <c r="N53" i="6" s="1"/>
  <c r="I61" i="6"/>
  <c r="N61" i="6" s="1"/>
  <c r="I69" i="6"/>
  <c r="N69" i="6" s="1"/>
  <c r="I77" i="6"/>
  <c r="N77" i="6" s="1"/>
  <c r="I85" i="6"/>
  <c r="N85" i="6" s="1"/>
  <c r="I89" i="6"/>
  <c r="N89" i="6" s="1"/>
  <c r="I93" i="6"/>
  <c r="N93" i="6" s="1"/>
  <c r="I6" i="6"/>
  <c r="N6" i="6" s="1"/>
  <c r="I10" i="6"/>
  <c r="N10" i="6" s="1"/>
  <c r="I14" i="6"/>
  <c r="N14" i="6" s="1"/>
  <c r="I18" i="6"/>
  <c r="N18" i="6" s="1"/>
  <c r="I22" i="6"/>
  <c r="N22" i="6" s="1"/>
  <c r="I26" i="6"/>
  <c r="N26" i="6" s="1"/>
  <c r="I30" i="6"/>
  <c r="N30" i="6" s="1"/>
  <c r="I34" i="6"/>
  <c r="N34" i="6" s="1"/>
  <c r="I38" i="6"/>
  <c r="N38" i="6" s="1"/>
  <c r="I42" i="6"/>
  <c r="N42" i="6" s="1"/>
  <c r="I46" i="6"/>
  <c r="N46" i="6" s="1"/>
  <c r="I50" i="6"/>
  <c r="N50" i="6" s="1"/>
  <c r="I54" i="6"/>
  <c r="N54" i="6" s="1"/>
  <c r="I58" i="6"/>
  <c r="N58" i="6" s="1"/>
  <c r="I62" i="6"/>
  <c r="N62" i="6" s="1"/>
  <c r="I66" i="6"/>
  <c r="N66" i="6" s="1"/>
  <c r="I70" i="6"/>
  <c r="N70" i="6" s="1"/>
  <c r="I74" i="6"/>
  <c r="N74" i="6" s="1"/>
  <c r="I78" i="6"/>
  <c r="N78" i="6" s="1"/>
  <c r="I82" i="6"/>
  <c r="N82" i="6" s="1"/>
  <c r="I86" i="6"/>
  <c r="N86" i="6" s="1"/>
  <c r="I90" i="6"/>
  <c r="N90" i="6" s="1"/>
  <c r="I94" i="6"/>
  <c r="N94" i="6" s="1"/>
  <c r="I98" i="6"/>
  <c r="N98" i="6" s="1"/>
  <c r="I9" i="6"/>
  <c r="N9" i="6" s="1"/>
  <c r="I17" i="6"/>
  <c r="N17" i="6" s="1"/>
  <c r="I25" i="6"/>
  <c r="N25" i="6" s="1"/>
  <c r="I33" i="6"/>
  <c r="N33" i="6" s="1"/>
  <c r="I41" i="6"/>
  <c r="N41" i="6" s="1"/>
  <c r="I49" i="6"/>
  <c r="N49" i="6" s="1"/>
  <c r="I57" i="6"/>
  <c r="N57" i="6" s="1"/>
  <c r="I65" i="6"/>
  <c r="N65" i="6" s="1"/>
  <c r="I73" i="6"/>
  <c r="N73" i="6" s="1"/>
  <c r="I81" i="6"/>
  <c r="N81" i="6" s="1"/>
  <c r="I97" i="6"/>
  <c r="N97" i="6" s="1"/>
  <c r="I3" i="6"/>
  <c r="N3" i="6" s="1"/>
  <c r="I7" i="6"/>
  <c r="N7" i="6" s="1"/>
  <c r="I11" i="6"/>
  <c r="N11" i="6" s="1"/>
  <c r="I15" i="6"/>
  <c r="N15" i="6" s="1"/>
  <c r="I19" i="6"/>
  <c r="N19" i="6" s="1"/>
  <c r="I23" i="6"/>
  <c r="N23" i="6" s="1"/>
  <c r="I27" i="6"/>
  <c r="N27" i="6" s="1"/>
  <c r="I31" i="6"/>
  <c r="N31" i="6" s="1"/>
  <c r="I35" i="6"/>
  <c r="N35" i="6" s="1"/>
  <c r="I39" i="6"/>
  <c r="N39" i="6" s="1"/>
  <c r="I43" i="6"/>
  <c r="N43" i="6" s="1"/>
  <c r="I47" i="6"/>
  <c r="N47" i="6" s="1"/>
  <c r="I51" i="6"/>
  <c r="N51" i="6" s="1"/>
  <c r="I55" i="6"/>
  <c r="N55" i="6" s="1"/>
  <c r="I59" i="6"/>
  <c r="N59" i="6" s="1"/>
  <c r="I63" i="6"/>
  <c r="N63" i="6" s="1"/>
  <c r="I67" i="6"/>
  <c r="N67" i="6" s="1"/>
  <c r="I71" i="6"/>
  <c r="N71" i="6" s="1"/>
  <c r="I75" i="6"/>
  <c r="N75" i="6" s="1"/>
  <c r="I79" i="6"/>
  <c r="N79" i="6" s="1"/>
  <c r="I83" i="6"/>
  <c r="N83" i="6" s="1"/>
  <c r="I87" i="6"/>
  <c r="N87" i="6" s="1"/>
  <c r="I91" i="6"/>
  <c r="N91" i="6" s="1"/>
  <c r="I95" i="6"/>
  <c r="N95" i="6" s="1"/>
  <c r="I99" i="6"/>
  <c r="N99" i="6" s="1"/>
  <c r="I2" i="6"/>
  <c r="T81" i="2"/>
  <c r="T85" i="2"/>
  <c r="T101" i="2"/>
  <c r="T113" i="2"/>
  <c r="T181" i="2"/>
  <c r="T183" i="2"/>
  <c r="T185" i="2"/>
  <c r="T187" i="2"/>
  <c r="T193" i="2"/>
  <c r="T195" i="2"/>
  <c r="T197" i="2"/>
  <c r="T201" i="2"/>
  <c r="T138" i="2"/>
  <c r="T140" i="2"/>
  <c r="T142" i="2"/>
  <c r="T144" i="2"/>
  <c r="T146" i="2"/>
  <c r="T148" i="2"/>
  <c r="T154" i="2"/>
  <c r="T156" i="2"/>
  <c r="T158" i="2"/>
  <c r="T160" i="2"/>
  <c r="T162" i="2"/>
  <c r="T16" i="2"/>
  <c r="T80" i="2"/>
  <c r="T43" i="2"/>
  <c r="T47" i="2"/>
  <c r="T17" i="2"/>
  <c r="T53" i="2"/>
  <c r="T84" i="2"/>
  <c r="T116" i="2"/>
  <c r="T180" i="2"/>
  <c r="T20" i="2"/>
  <c r="T32" i="2"/>
  <c r="T36" i="2"/>
  <c r="T40" i="2"/>
  <c r="T42" i="2"/>
  <c r="T44" i="2"/>
  <c r="T46" i="2"/>
  <c r="T48" i="2"/>
  <c r="T52" i="2"/>
  <c r="T159" i="2"/>
  <c r="T11" i="2"/>
  <c r="T15" i="2"/>
  <c r="T75" i="2"/>
  <c r="T79" i="2"/>
  <c r="T120" i="2"/>
  <c r="T132" i="2"/>
  <c r="T4" i="2"/>
  <c r="T8" i="2"/>
  <c r="T10" i="2"/>
  <c r="T12" i="2"/>
  <c r="T14" i="2"/>
  <c r="T21" i="2"/>
  <c r="T64" i="2"/>
  <c r="T68" i="2"/>
  <c r="T72" i="2"/>
  <c r="T74" i="2"/>
  <c r="T76" i="2"/>
  <c r="T78" i="2"/>
  <c r="T117" i="2"/>
  <c r="T121" i="2"/>
  <c r="T129" i="2"/>
  <c r="T133" i="2"/>
  <c r="T137" i="2"/>
  <c r="T145" i="2"/>
  <c r="T165" i="2"/>
  <c r="T169" i="2"/>
  <c r="T177" i="2"/>
  <c r="T184" i="2"/>
  <c r="T196" i="2"/>
  <c r="T49" i="2"/>
  <c r="T88" i="2"/>
  <c r="T90" i="2"/>
  <c r="T92" i="2"/>
  <c r="T94" i="2"/>
  <c r="T96" i="2"/>
  <c r="T100" i="2"/>
  <c r="T104" i="2"/>
  <c r="T106" i="2"/>
  <c r="T108" i="2"/>
  <c r="T110" i="2"/>
  <c r="T112" i="2"/>
  <c r="T114" i="2"/>
  <c r="T164" i="2"/>
  <c r="T170" i="2"/>
  <c r="T172" i="2"/>
  <c r="T174" i="2"/>
  <c r="T176" i="2"/>
  <c r="T178" i="2"/>
  <c r="T5" i="2"/>
  <c r="T24" i="2"/>
  <c r="T26" i="2"/>
  <c r="T28" i="2"/>
  <c r="T30" i="2"/>
  <c r="T37" i="2"/>
  <c r="T56" i="2"/>
  <c r="T58" i="2"/>
  <c r="T60" i="2"/>
  <c r="T62" i="2"/>
  <c r="T69" i="2"/>
  <c r="T107" i="2"/>
  <c r="T111" i="2"/>
  <c r="T136" i="2"/>
  <c r="T175" i="2"/>
  <c r="T200" i="2"/>
  <c r="T127" i="2"/>
  <c r="T152" i="2"/>
  <c r="T27" i="2"/>
  <c r="T31" i="2"/>
  <c r="T33" i="2"/>
  <c r="T59" i="2"/>
  <c r="T63" i="2"/>
  <c r="T65" i="2"/>
  <c r="T91" i="2"/>
  <c r="T95" i="2"/>
  <c r="T97" i="2"/>
  <c r="T122" i="2"/>
  <c r="T124" i="2"/>
  <c r="T126" i="2"/>
  <c r="T128" i="2"/>
  <c r="T130" i="2"/>
  <c r="T143" i="2"/>
  <c r="T149" i="2"/>
  <c r="T153" i="2"/>
  <c r="T161" i="2"/>
  <c r="T168" i="2"/>
  <c r="T186" i="2"/>
  <c r="T188" i="2"/>
  <c r="T190" i="2"/>
  <c r="T192" i="2"/>
  <c r="T194" i="2"/>
  <c r="T3" i="2"/>
  <c r="T19" i="2"/>
  <c r="T35" i="2"/>
  <c r="T51" i="2"/>
  <c r="T67" i="2"/>
  <c r="T83" i="2"/>
  <c r="T99" i="2"/>
  <c r="T115" i="2"/>
  <c r="T131" i="2"/>
  <c r="T147" i="2"/>
  <c r="T163" i="2"/>
  <c r="T179" i="2"/>
  <c r="T199" i="2"/>
  <c r="T2" i="2"/>
  <c r="T7" i="2"/>
  <c r="T9" i="2"/>
  <c r="T18" i="2"/>
  <c r="T23" i="2"/>
  <c r="T25" i="2"/>
  <c r="T34" i="2"/>
  <c r="T39" i="2"/>
  <c r="T41" i="2"/>
  <c r="T50" i="2"/>
  <c r="T55" i="2"/>
  <c r="T57" i="2"/>
  <c r="T66" i="2"/>
  <c r="T71" i="2"/>
  <c r="T73" i="2"/>
  <c r="T82" i="2"/>
  <c r="T87" i="2"/>
  <c r="T89" i="2"/>
  <c r="T98" i="2"/>
  <c r="T103" i="2"/>
  <c r="T105" i="2"/>
  <c r="T119" i="2"/>
  <c r="T135" i="2"/>
  <c r="T151" i="2"/>
  <c r="T167" i="2"/>
  <c r="T6" i="2"/>
  <c r="T13" i="2"/>
  <c r="T22" i="2"/>
  <c r="T29" i="2"/>
  <c r="T38" i="2"/>
  <c r="T45" i="2"/>
  <c r="T54" i="2"/>
  <c r="T61" i="2"/>
  <c r="T70" i="2"/>
  <c r="T77" i="2"/>
  <c r="T86" i="2"/>
  <c r="T93" i="2"/>
  <c r="T102" i="2"/>
  <c r="T109" i="2"/>
  <c r="T118" i="2"/>
  <c r="T123" i="2"/>
  <c r="T125" i="2"/>
  <c r="T134" i="2"/>
  <c r="T139" i="2"/>
  <c r="T141" i="2"/>
  <c r="T150" i="2"/>
  <c r="T155" i="2"/>
  <c r="T157" i="2"/>
  <c r="T166" i="2"/>
  <c r="T171" i="2"/>
  <c r="T173" i="2"/>
  <c r="T182" i="2"/>
  <c r="T189" i="2"/>
  <c r="T191" i="2"/>
  <c r="T198" i="2"/>
  <c r="N2" i="6" l="1"/>
</calcChain>
</file>

<file path=xl/sharedStrings.xml><?xml version="1.0" encoding="utf-8"?>
<sst xmlns="http://schemas.openxmlformats.org/spreadsheetml/2006/main" count="9153" uniqueCount="1442">
  <si>
    <t>Sierra Song</t>
  </si>
  <si>
    <t>Allene Langston</t>
  </si>
  <si>
    <t>Margaret Blessing</t>
  </si>
  <si>
    <t>Isa Mora</t>
  </si>
  <si>
    <t>Corinna Barrington</t>
  </si>
  <si>
    <t>Malcolm Aquilino</t>
  </si>
  <si>
    <t>Mina Canon</t>
  </si>
  <si>
    <t>Na Kowalewski</t>
  </si>
  <si>
    <t>Hyun Bouton</t>
  </si>
  <si>
    <t>Hildegarde Brumbelow</t>
  </si>
  <si>
    <t>Iva Tippens</t>
  </si>
  <si>
    <t>Ginger Branum</t>
  </si>
  <si>
    <t>Britany Burrill</t>
  </si>
  <si>
    <t>Shanice Twiford</t>
  </si>
  <si>
    <t>Ying Mani</t>
  </si>
  <si>
    <t>Ernesto Bobadilla</t>
  </si>
  <si>
    <t>Clarice Stecklein</t>
  </si>
  <si>
    <t>Vonnie Bakke</t>
  </si>
  <si>
    <t>Nicky Hartz</t>
  </si>
  <si>
    <t>Laila Book</t>
  </si>
  <si>
    <t>Vincent Lindell</t>
  </si>
  <si>
    <t>Trent Feltz</t>
  </si>
  <si>
    <t>Cary Sabatino</t>
  </si>
  <si>
    <t>Rosalind Wedge</t>
  </si>
  <si>
    <t>Micah Deavers</t>
  </si>
  <si>
    <t>Caren Givan</t>
  </si>
  <si>
    <t>Nadine Wallen</t>
  </si>
  <si>
    <t>Agustin Grasty</t>
  </si>
  <si>
    <t>Lila Fey</t>
  </si>
  <si>
    <t>Daisey Haugen</t>
  </si>
  <si>
    <t>Fumiko Yost</t>
  </si>
  <si>
    <t>Vonda Onstad</t>
  </si>
  <si>
    <t>Neely Jolicoeur</t>
  </si>
  <si>
    <t>Lahoma Vizcaino</t>
  </si>
  <si>
    <t>Raelene Russaw</t>
  </si>
  <si>
    <t>Sabina Newlin</t>
  </si>
  <si>
    <t>Tera Magar</t>
  </si>
  <si>
    <t>Verdell Ifill</t>
  </si>
  <si>
    <t>Margo Benefield</t>
  </si>
  <si>
    <t>Violeta Bradly</t>
  </si>
  <si>
    <t>Melissa Marx</t>
  </si>
  <si>
    <t>Fransisca Gerdes</t>
  </si>
  <si>
    <t>Mohammad Coffer</t>
  </si>
  <si>
    <t>Rolande Dake</t>
  </si>
  <si>
    <t>Tammera Kapp</t>
  </si>
  <si>
    <t>Tonia Sim</t>
  </si>
  <si>
    <t>Glendora Greenblatt</t>
  </si>
  <si>
    <t>Gregg Vandine</t>
  </si>
  <si>
    <t>Flo Bopp</t>
  </si>
  <si>
    <t>Kathern Highfield</t>
  </si>
  <si>
    <t>Name</t>
  </si>
  <si>
    <t>Clarine Trejo</t>
  </si>
  <si>
    <t>Bernard Frisch</t>
  </si>
  <si>
    <t>Palmira Bavaro</t>
  </si>
  <si>
    <t>Kaleigh Bjerke</t>
  </si>
  <si>
    <t>Hobert Banks</t>
  </si>
  <si>
    <t>Jeffrey Warring</t>
  </si>
  <si>
    <t>Darline Goss</t>
  </si>
  <si>
    <t>Maryjo Blackston</t>
  </si>
  <si>
    <t>Gale Westerberg</t>
  </si>
  <si>
    <t>Lakita Schunk</t>
  </si>
  <si>
    <t>Lekisha Knuth</t>
  </si>
  <si>
    <t>Alane Tollison</t>
  </si>
  <si>
    <t>Keira Desjardin</t>
  </si>
  <si>
    <t>Vickey Lanasa</t>
  </si>
  <si>
    <t>Fiona Hon</t>
  </si>
  <si>
    <t>Elana Bull</t>
  </si>
  <si>
    <t>Sterling Kamer</t>
  </si>
  <si>
    <t>Shayne Sedgwick</t>
  </si>
  <si>
    <t>Dalila Snedden</t>
  </si>
  <si>
    <t>Brooks Despres</t>
  </si>
  <si>
    <t>Lakeesha Mcarthur</t>
  </si>
  <si>
    <t>Cheryle Foote</t>
  </si>
  <si>
    <t>Noe Whitely</t>
  </si>
  <si>
    <t>Mack Dinwiddie</t>
  </si>
  <si>
    <t>Rozanne Starr</t>
  </si>
  <si>
    <t>Katlyn Coache</t>
  </si>
  <si>
    <t>Branda Nakamura</t>
  </si>
  <si>
    <t>Coral Emberton</t>
  </si>
  <si>
    <t>Glynis Dumont</t>
  </si>
  <si>
    <t>Genny Mckeon</t>
  </si>
  <si>
    <t>Sharyl Cutsforth</t>
  </si>
  <si>
    <t>Hwa Diana</t>
  </si>
  <si>
    <t>Regine Obrien</t>
  </si>
  <si>
    <t>Loris Trumbo</t>
  </si>
  <si>
    <t>Romana Tardif</t>
  </si>
  <si>
    <t>Shaquita Fury</t>
  </si>
  <si>
    <t>Rubye Fray</t>
  </si>
  <si>
    <t>Vita Carrizales</t>
  </si>
  <si>
    <t>Shawanda Oestreich</t>
  </si>
  <si>
    <t>Willa Stracener</t>
  </si>
  <si>
    <t>Jeremiah Baines</t>
  </si>
  <si>
    <t>Elaine Mcfalls</t>
  </si>
  <si>
    <t>Damian Rider</t>
  </si>
  <si>
    <t>Rena Comes</t>
  </si>
  <si>
    <t>Wendy Moser</t>
  </si>
  <si>
    <t>Cory Labrie</t>
  </si>
  <si>
    <t>Kaley Wadkins</t>
  </si>
  <si>
    <t>China Mawson</t>
  </si>
  <si>
    <t>Juliann Hilt</t>
  </si>
  <si>
    <t>Efrain Spurrier</t>
  </si>
  <si>
    <t>Fabian Deardorff</t>
  </si>
  <si>
    <t>Hubert Borelli</t>
  </si>
  <si>
    <t>Moses Lipton</t>
  </si>
  <si>
    <t>Chadwick Hadfield</t>
  </si>
  <si>
    <t>Rufus Grote</t>
  </si>
  <si>
    <t>Bertram Srour</t>
  </si>
  <si>
    <t>Sherman Halvorson</t>
  </si>
  <si>
    <t>Garfield Whitcher</t>
  </si>
  <si>
    <t>Harry Lukasiewicz</t>
  </si>
  <si>
    <t>Reggie Leitner</t>
  </si>
  <si>
    <t>Delmer Wiltse</t>
  </si>
  <si>
    <t>Dana Lopinto</t>
  </si>
  <si>
    <t>Ken Brucker</t>
  </si>
  <si>
    <t>Rafael Varela</t>
  </si>
  <si>
    <t>Lenny Dolce</t>
  </si>
  <si>
    <t>Reid Giraud</t>
  </si>
  <si>
    <t>Scottie Mikels</t>
  </si>
  <si>
    <t>Wilbur Faulks</t>
  </si>
  <si>
    <t>Stacey Uzzle</t>
  </si>
  <si>
    <t>Earle Hasler</t>
  </si>
  <si>
    <t>Nick Davalos</t>
  </si>
  <si>
    <t>James Molander</t>
  </si>
  <si>
    <t>Monroe Burkey</t>
  </si>
  <si>
    <t>Deshawn Mceachin</t>
  </si>
  <si>
    <t>Dallas Esquivel</t>
  </si>
  <si>
    <t>Frank Ennis</t>
  </si>
  <si>
    <t>Erik Auman</t>
  </si>
  <si>
    <t>Manual Fermin</t>
  </si>
  <si>
    <t>Leonard Monica</t>
  </si>
  <si>
    <t>Gino Alexandria</t>
  </si>
  <si>
    <t>Edgar Heesch</t>
  </si>
  <si>
    <t>Percy Mcleroy</t>
  </si>
  <si>
    <t>Seth Dickinson</t>
  </si>
  <si>
    <t>Luis Boatwright</t>
  </si>
  <si>
    <t>Brady Arechiga</t>
  </si>
  <si>
    <t>Vincent Shellenbarger</t>
  </si>
  <si>
    <t>Nathanael Berberich</t>
  </si>
  <si>
    <t>Carmelo Saechao</t>
  </si>
  <si>
    <t>Doug Bissonette</t>
  </si>
  <si>
    <t>Hal Amsler</t>
  </si>
  <si>
    <t>Bryon Pinegar</t>
  </si>
  <si>
    <t>Pete Gullion</t>
  </si>
  <si>
    <t>Taylor Claude</t>
  </si>
  <si>
    <t>Lee Hesson</t>
  </si>
  <si>
    <t>Nelson Pottorff</t>
  </si>
  <si>
    <t>Joan Denby</t>
  </si>
  <si>
    <t>Florencio Hintzen</t>
  </si>
  <si>
    <t>Abel Houston</t>
  </si>
  <si>
    <t>Clinton Appleton</t>
  </si>
  <si>
    <t>Darren Krenz</t>
  </si>
  <si>
    <t>Chantell Gidney</t>
  </si>
  <si>
    <t>Vallie Lowenthal</t>
  </si>
  <si>
    <t>Donovan Hilario</t>
  </si>
  <si>
    <t>Greg Goldsberry</t>
  </si>
  <si>
    <t>Nam Swinney</t>
  </si>
  <si>
    <t>Luisa Wu</t>
  </si>
  <si>
    <t>Lori Gale</t>
  </si>
  <si>
    <t>Ammie Woodbury</t>
  </si>
  <si>
    <t>Diamond Weed</t>
  </si>
  <si>
    <t>Shakira Mcclaren</t>
  </si>
  <si>
    <t>Yuri Mcfarland</t>
  </si>
  <si>
    <t>Chauncey Hohman</t>
  </si>
  <si>
    <t>Jospeh Puskar</t>
  </si>
  <si>
    <t>Lavada Cooney</t>
  </si>
  <si>
    <t>Winona Stogsdill</t>
  </si>
  <si>
    <t>Shayla Liedtke</t>
  </si>
  <si>
    <t>Leonia Paluch</t>
  </si>
  <si>
    <t>Gregorio Journey</t>
  </si>
  <si>
    <t>Cheryll Henze</t>
  </si>
  <si>
    <t>Evon Balls</t>
  </si>
  <si>
    <t>Veta Grana</t>
  </si>
  <si>
    <t>Hien Zeigler</t>
  </si>
  <si>
    <t>Anita Sharpe</t>
  </si>
  <si>
    <t>Isreal Swasey</t>
  </si>
  <si>
    <t>Abigail Higginbotham</t>
  </si>
  <si>
    <t>Hubert Eacret</t>
  </si>
  <si>
    <t>Clara Saulnier</t>
  </si>
  <si>
    <t>Adina Kiley</t>
  </si>
  <si>
    <t>Candis Carnley</t>
  </si>
  <si>
    <t>Karl Lex</t>
  </si>
  <si>
    <t>Deanne Shultz</t>
  </si>
  <si>
    <t>Lady Aultman</t>
  </si>
  <si>
    <t>Nila Combes</t>
  </si>
  <si>
    <t>Mafalda Pavon</t>
  </si>
  <si>
    <t>Abel Harbor</t>
  </si>
  <si>
    <t>Tamatha Billingsly</t>
  </si>
  <si>
    <t>Shakia Oliverio</t>
  </si>
  <si>
    <t>Kacie Mina</t>
  </si>
  <si>
    <t>Asa Grubb</t>
  </si>
  <si>
    <t>Deja Osterhout</t>
  </si>
  <si>
    <t>Archie Shapiro</t>
  </si>
  <si>
    <t>Bea Haber</t>
  </si>
  <si>
    <t>Cary Couturier</t>
  </si>
  <si>
    <t>Clarissa Lydick</t>
  </si>
  <si>
    <t>Zoe Pyron</t>
  </si>
  <si>
    <t>Barton Seneca</t>
  </si>
  <si>
    <t>Delaine Poquette</t>
  </si>
  <si>
    <t>Orval Bavaro</t>
  </si>
  <si>
    <t>Beverlee Nolin</t>
  </si>
  <si>
    <t>Garfield Droz</t>
  </si>
  <si>
    <t>IC</t>
  </si>
  <si>
    <t>S9733127X</t>
  </si>
  <si>
    <t>S9695846S</t>
  </si>
  <si>
    <t>S9917559D</t>
  </si>
  <si>
    <t>S9722588R</t>
  </si>
  <si>
    <t>S9831152C</t>
  </si>
  <si>
    <t>S9850619F</t>
  </si>
  <si>
    <t>S9756352I</t>
  </si>
  <si>
    <t>S9619775Q</t>
  </si>
  <si>
    <t>S9929822J</t>
  </si>
  <si>
    <t>S9629414M</t>
  </si>
  <si>
    <t>S9677981C</t>
  </si>
  <si>
    <t>S9722475Y</t>
  </si>
  <si>
    <t>S9851774K</t>
  </si>
  <si>
    <t>S9736207Q</t>
  </si>
  <si>
    <t>S9614412D</t>
  </si>
  <si>
    <t>S9767779R</t>
  </si>
  <si>
    <t>S9820365J</t>
  </si>
  <si>
    <t>S9870261F</t>
  </si>
  <si>
    <t>S9772710P</t>
  </si>
  <si>
    <t>S9946019G</t>
  </si>
  <si>
    <t>S9652691I</t>
  </si>
  <si>
    <t>S9691398S</t>
  </si>
  <si>
    <t>S9893799S</t>
  </si>
  <si>
    <t>S9949768H</t>
  </si>
  <si>
    <t>S9622512G</t>
  </si>
  <si>
    <t>S9759216H</t>
  </si>
  <si>
    <t>S9651893P</t>
  </si>
  <si>
    <t>S9797872B</t>
  </si>
  <si>
    <t>S9963519E</t>
  </si>
  <si>
    <t>S9677057V</t>
  </si>
  <si>
    <t>S9683984N</t>
  </si>
  <si>
    <t>S9899788Y</t>
  </si>
  <si>
    <t>S9657712Y</t>
  </si>
  <si>
    <t>S9684849K</t>
  </si>
  <si>
    <t>S9693627R</t>
  </si>
  <si>
    <t>S9660049B</t>
  </si>
  <si>
    <t>S9739121Z</t>
  </si>
  <si>
    <t>S9696281M</t>
  </si>
  <si>
    <t>S9770160P</t>
  </si>
  <si>
    <t>S9626262S</t>
  </si>
  <si>
    <t>S9778004A</t>
  </si>
  <si>
    <t>S9690567B</t>
  </si>
  <si>
    <t>S9658098C</t>
  </si>
  <si>
    <t>S9727073Y</t>
  </si>
  <si>
    <t>S9645973W</t>
  </si>
  <si>
    <t>S9844000X</t>
  </si>
  <si>
    <t>S9920635S</t>
  </si>
  <si>
    <t>S9975572K</t>
  </si>
  <si>
    <t>S9945398G</t>
  </si>
  <si>
    <t>S9860529S</t>
  </si>
  <si>
    <t>S9830478U</t>
  </si>
  <si>
    <t>S9666826Y</t>
  </si>
  <si>
    <t>S9844485R</t>
  </si>
  <si>
    <t>S9628927W</t>
  </si>
  <si>
    <t>S9990896A</t>
  </si>
  <si>
    <t>S9877147E</t>
  </si>
  <si>
    <t>S9611886G</t>
  </si>
  <si>
    <t>S9955598U</t>
  </si>
  <si>
    <t>S9711763A</t>
  </si>
  <si>
    <t>S9867774H</t>
  </si>
  <si>
    <t>S9781468O</t>
  </si>
  <si>
    <t>S9672299W</t>
  </si>
  <si>
    <t>S9897266S</t>
  </si>
  <si>
    <t>S9743479F</t>
  </si>
  <si>
    <t>S9720826Z</t>
  </si>
  <si>
    <t>S9639826W</t>
  </si>
  <si>
    <t>S9637726Z</t>
  </si>
  <si>
    <t>S9930318Z</t>
  </si>
  <si>
    <t>S9817088U</t>
  </si>
  <si>
    <t>S9828865E</t>
  </si>
  <si>
    <t>S9963538Q</t>
  </si>
  <si>
    <t>S9915654K</t>
  </si>
  <si>
    <t>S9786239J</t>
  </si>
  <si>
    <t>S9750630U</t>
  </si>
  <si>
    <t>S9945680P</t>
  </si>
  <si>
    <t>S9682691N</t>
  </si>
  <si>
    <t>S9867108D</t>
  </si>
  <si>
    <t>S9726844G</t>
  </si>
  <si>
    <t>S9628046W</t>
  </si>
  <si>
    <t>S9719396U</t>
  </si>
  <si>
    <t>S9796567Y</t>
  </si>
  <si>
    <t>S9775721E</t>
  </si>
  <si>
    <t>S9770748L</t>
  </si>
  <si>
    <t>S9731179S</t>
  </si>
  <si>
    <t>S9883595K</t>
  </si>
  <si>
    <t>S9881948R</t>
  </si>
  <si>
    <t>S9878146A</t>
  </si>
  <si>
    <t>S9925377M</t>
  </si>
  <si>
    <t>S9662439O</t>
  </si>
  <si>
    <t>S9754303V</t>
  </si>
  <si>
    <t>S9856731Y</t>
  </si>
  <si>
    <t>S9685423A</t>
  </si>
  <si>
    <t>S9651245B</t>
  </si>
  <si>
    <t>S9954632A</t>
  </si>
  <si>
    <t>S9664494X</t>
  </si>
  <si>
    <t>S9852702M</t>
  </si>
  <si>
    <t>S9830620D</t>
  </si>
  <si>
    <t>S9641754F</t>
  </si>
  <si>
    <t>S9626637W</t>
  </si>
  <si>
    <t>S8468939S</t>
  </si>
  <si>
    <t>S7690922X</t>
  </si>
  <si>
    <t>S8972332B</t>
  </si>
  <si>
    <t>S8744898T</t>
  </si>
  <si>
    <t>S6547447J</t>
  </si>
  <si>
    <t>S7547074F</t>
  </si>
  <si>
    <t>S7087203A</t>
  </si>
  <si>
    <t>S6346342Q</t>
  </si>
  <si>
    <t>S6155367M</t>
  </si>
  <si>
    <t>S8014273K</t>
  </si>
  <si>
    <t>S7213861V</t>
  </si>
  <si>
    <t>S7662038Y</t>
  </si>
  <si>
    <t>S8032187I</t>
  </si>
  <si>
    <t>S6033601G</t>
  </si>
  <si>
    <t>S9052022T</t>
  </si>
  <si>
    <t>S7340826O</t>
  </si>
  <si>
    <t>S7071758C</t>
  </si>
  <si>
    <t>S6587237S</t>
  </si>
  <si>
    <t>S7375473S</t>
  </si>
  <si>
    <t>S7825933P</t>
  </si>
  <si>
    <t>S7425165R</t>
  </si>
  <si>
    <t>S8333952M</t>
  </si>
  <si>
    <t>S7326139L</t>
  </si>
  <si>
    <t>S8568828S</t>
  </si>
  <si>
    <t>S8858395X</t>
  </si>
  <si>
    <t>S6475373S</t>
  </si>
  <si>
    <t>S6919101E</t>
  </si>
  <si>
    <t>S6330488Q</t>
  </si>
  <si>
    <t>S6043853R</t>
  </si>
  <si>
    <t>S6968369P</t>
  </si>
  <si>
    <t>S7756343K</t>
  </si>
  <si>
    <t>S6431984V</t>
  </si>
  <si>
    <t>S8681069Z</t>
  </si>
  <si>
    <t>S8623658P</t>
  </si>
  <si>
    <t>S8443404U</t>
  </si>
  <si>
    <t>S6726612O</t>
  </si>
  <si>
    <t>S8713017P</t>
  </si>
  <si>
    <t>S8435941Y</t>
  </si>
  <si>
    <t>S6793515E</t>
  </si>
  <si>
    <t>S6032927W</t>
  </si>
  <si>
    <t>S7894186R</t>
  </si>
  <si>
    <t>S7842712W</t>
  </si>
  <si>
    <t>S7835154R</t>
  </si>
  <si>
    <t>S6337328X</t>
  </si>
  <si>
    <t>S8039220B</t>
  </si>
  <si>
    <t>S8760195S</t>
  </si>
  <si>
    <t>S7795713R</t>
  </si>
  <si>
    <t>S7732428O</t>
  </si>
  <si>
    <t>S6382021H</t>
  </si>
  <si>
    <t>S8465926D</t>
  </si>
  <si>
    <t>S8099990M</t>
  </si>
  <si>
    <t>S6542945M</t>
  </si>
  <si>
    <t>S8366204Y</t>
  </si>
  <si>
    <t>S6198142A</t>
  </si>
  <si>
    <t>S8855688H</t>
  </si>
  <si>
    <t>S8566467X</t>
  </si>
  <si>
    <t>S7649901E</t>
  </si>
  <si>
    <t>S6591556Y</t>
  </si>
  <si>
    <t>S8594816L</t>
  </si>
  <si>
    <t>S6429571Q</t>
  </si>
  <si>
    <t>S8937330A</t>
  </si>
  <si>
    <t>S6716048O</t>
  </si>
  <si>
    <t>S6358692S</t>
  </si>
  <si>
    <t>S6436689G</t>
  </si>
  <si>
    <t>S6321615X</t>
  </si>
  <si>
    <t>S6151663N</t>
  </si>
  <si>
    <t>S8682501U</t>
  </si>
  <si>
    <t>S6919000Y</t>
  </si>
  <si>
    <t>S8465420H</t>
  </si>
  <si>
    <t>S6285739O</t>
  </si>
  <si>
    <t>S9093393R</t>
  </si>
  <si>
    <t>S6447104U</t>
  </si>
  <si>
    <t>S7878199C</t>
  </si>
  <si>
    <t>S7714356F</t>
  </si>
  <si>
    <t>S6077441L</t>
  </si>
  <si>
    <t>S7967552O</t>
  </si>
  <si>
    <t>S8746763I</t>
  </si>
  <si>
    <t>S7116670Q</t>
  </si>
  <si>
    <t>S8019609S</t>
  </si>
  <si>
    <t>S7994678N</t>
  </si>
  <si>
    <t>S7138455N</t>
  </si>
  <si>
    <t>S8870503O</t>
  </si>
  <si>
    <t>S6818581R</t>
  </si>
  <si>
    <t>S7487820E</t>
  </si>
  <si>
    <t>S6293407X</t>
  </si>
  <si>
    <t>S6255118D</t>
  </si>
  <si>
    <t>S6048755N</t>
  </si>
  <si>
    <t>S6299846Z</t>
  </si>
  <si>
    <t>S7557787Z</t>
  </si>
  <si>
    <t>S6769786J</t>
  </si>
  <si>
    <t>S6740690T</t>
  </si>
  <si>
    <t>S8924441X</t>
  </si>
  <si>
    <t>S8765026P</t>
  </si>
  <si>
    <t>S6237582U</t>
  </si>
  <si>
    <t>S6588377J</t>
  </si>
  <si>
    <t>S6359576S</t>
  </si>
  <si>
    <t>S7911444U</t>
  </si>
  <si>
    <t>S7989066J</t>
  </si>
  <si>
    <t>S6341130H</t>
  </si>
  <si>
    <t>S7252145I</t>
  </si>
  <si>
    <t>S8228859S</t>
  </si>
  <si>
    <t>School</t>
  </si>
  <si>
    <t>School of Computer Science and Engineering</t>
  </si>
  <si>
    <t>Nanyang Business School</t>
  </si>
  <si>
    <t>School of Physical and Mathematical Sciences</t>
  </si>
  <si>
    <t>Address</t>
  </si>
  <si>
    <t>Nanyang</t>
  </si>
  <si>
    <t>Haig</t>
  </si>
  <si>
    <t>Bukit Batok</t>
  </si>
  <si>
    <t>Crescent</t>
  </si>
  <si>
    <t>View</t>
  </si>
  <si>
    <t>Chestnut</t>
  </si>
  <si>
    <t>Avenue</t>
  </si>
  <si>
    <t>Bedok</t>
  </si>
  <si>
    <t>Ang Mo Kio</t>
  </si>
  <si>
    <t>Bugis</t>
  </si>
  <si>
    <t>Paya Lebar</t>
  </si>
  <si>
    <t>Tampines</t>
  </si>
  <si>
    <t>Pasir Ris</t>
  </si>
  <si>
    <t>Street</t>
  </si>
  <si>
    <t>#</t>
  </si>
  <si>
    <t>-</t>
  </si>
  <si>
    <t>156726</t>
  </si>
  <si>
    <t>290312</t>
  </si>
  <si>
    <t>256145</t>
  </si>
  <si>
    <t>195732</t>
  </si>
  <si>
    <t>357742</t>
  </si>
  <si>
    <t>452720</t>
  </si>
  <si>
    <t>211543</t>
  </si>
  <si>
    <t>518850</t>
  </si>
  <si>
    <t>271631</t>
  </si>
  <si>
    <t>626317</t>
  </si>
  <si>
    <t>595730</t>
  </si>
  <si>
    <t>263218</t>
  </si>
  <si>
    <t>771913</t>
  </si>
  <si>
    <t>827225</t>
  </si>
  <si>
    <t>846733</t>
  </si>
  <si>
    <t>381326</t>
  </si>
  <si>
    <t>261321</t>
  </si>
  <si>
    <t>122127</t>
  </si>
  <si>
    <t>853744</t>
  </si>
  <si>
    <t>823227</t>
  </si>
  <si>
    <t>349229</t>
  </si>
  <si>
    <t>818827</t>
  </si>
  <si>
    <t>871724</t>
  </si>
  <si>
    <t>736314</t>
  </si>
  <si>
    <t>644440</t>
  </si>
  <si>
    <t>438436</t>
  </si>
  <si>
    <t>841818</t>
  </si>
  <si>
    <t>832450</t>
  </si>
  <si>
    <t>980815</t>
  </si>
  <si>
    <t>333625</t>
  </si>
  <si>
    <t>777924</t>
  </si>
  <si>
    <t>523935</t>
  </si>
  <si>
    <t>474030</t>
  </si>
  <si>
    <t>433928</t>
  </si>
  <si>
    <t>576140</t>
  </si>
  <si>
    <t>285942</t>
  </si>
  <si>
    <t>351139</t>
  </si>
  <si>
    <t>988533</t>
  </si>
  <si>
    <t>347211</t>
  </si>
  <si>
    <t>913020</t>
  </si>
  <si>
    <t>946838</t>
  </si>
  <si>
    <t>272330</t>
  </si>
  <si>
    <t>127339</t>
  </si>
  <si>
    <t>891441</t>
  </si>
  <si>
    <t>656949</t>
  </si>
  <si>
    <t>940147</t>
  </si>
  <si>
    <t>273143</t>
  </si>
  <si>
    <t>997316</t>
  </si>
  <si>
    <t>153449</t>
  </si>
  <si>
    <t>591233</t>
  </si>
  <si>
    <t>488247</t>
  </si>
  <si>
    <t>660228</t>
  </si>
  <si>
    <t>423333</t>
  </si>
  <si>
    <t>272146</t>
  </si>
  <si>
    <t>534348</t>
  </si>
  <si>
    <t>839021</t>
  </si>
  <si>
    <t>282011</t>
  </si>
  <si>
    <t>541515</t>
  </si>
  <si>
    <t>130140</t>
  </si>
  <si>
    <t>576314</t>
  </si>
  <si>
    <t>386942</t>
  </si>
  <si>
    <t>211544</t>
  </si>
  <si>
    <t>827436</t>
  </si>
  <si>
    <t>256637</t>
  </si>
  <si>
    <t>320636</t>
  </si>
  <si>
    <t>824738</t>
  </si>
  <si>
    <t>781349</t>
  </si>
  <si>
    <t>317341</t>
  </si>
  <si>
    <t>490741</t>
  </si>
  <si>
    <t>881931</t>
  </si>
  <si>
    <t>893519</t>
  </si>
  <si>
    <t>421143</t>
  </si>
  <si>
    <t>899929</t>
  </si>
  <si>
    <t>130539</t>
  </si>
  <si>
    <t>313230</t>
  </si>
  <si>
    <t>761133</t>
  </si>
  <si>
    <t>735620</t>
  </si>
  <si>
    <t>780715</t>
  </si>
  <si>
    <t>456447</t>
  </si>
  <si>
    <t>936023</t>
  </si>
  <si>
    <t>328649</t>
  </si>
  <si>
    <t>838039</t>
  </si>
  <si>
    <t>716738</t>
  </si>
  <si>
    <t>439933</t>
  </si>
  <si>
    <t>926912</t>
  </si>
  <si>
    <t>328112</t>
  </si>
  <si>
    <t>115537</t>
  </si>
  <si>
    <t>154419</t>
  </si>
  <si>
    <t>814736</t>
  </si>
  <si>
    <t>738837</t>
  </si>
  <si>
    <t>442530</t>
  </si>
  <si>
    <t>791033</t>
  </si>
  <si>
    <t>565411</t>
  </si>
  <si>
    <t>593823</t>
  </si>
  <si>
    <t>126736</t>
  </si>
  <si>
    <t>976840</t>
  </si>
  <si>
    <t>826532</t>
  </si>
  <si>
    <t>246824</t>
  </si>
  <si>
    <t>886117</t>
  </si>
  <si>
    <t>735239</t>
  </si>
  <si>
    <t>471146</t>
  </si>
  <si>
    <t>613948</t>
  </si>
  <si>
    <t>977111</t>
  </si>
  <si>
    <t>975943</t>
  </si>
  <si>
    <t>848011</t>
  </si>
  <si>
    <t>740938</t>
  </si>
  <si>
    <t>833118</t>
  </si>
  <si>
    <t>859544</t>
  </si>
  <si>
    <t>595732</t>
  </si>
  <si>
    <t>158830</t>
  </si>
  <si>
    <t>144118</t>
  </si>
  <si>
    <t>656524</t>
  </si>
  <si>
    <t>890313</t>
  </si>
  <si>
    <t>913819</t>
  </si>
  <si>
    <t>919945</t>
  </si>
  <si>
    <t>246519</t>
  </si>
  <si>
    <t>396237</t>
  </si>
  <si>
    <t>855836</t>
  </si>
  <si>
    <t>487215</t>
  </si>
  <si>
    <t>454134</t>
  </si>
  <si>
    <t>939327</t>
  </si>
  <si>
    <t>873516</t>
  </si>
  <si>
    <t>630526</t>
  </si>
  <si>
    <t>558634</t>
  </si>
  <si>
    <t>966815</t>
  </si>
  <si>
    <t>818923</t>
  </si>
  <si>
    <t>190246</t>
  </si>
  <si>
    <t>131042</t>
  </si>
  <si>
    <t>142111</t>
  </si>
  <si>
    <t>975830</t>
  </si>
  <si>
    <t>590550</t>
  </si>
  <si>
    <t>893138</t>
  </si>
  <si>
    <t>494217</t>
  </si>
  <si>
    <t>269011</t>
  </si>
  <si>
    <t>982912</t>
  </si>
  <si>
    <t>814230</t>
  </si>
  <si>
    <t>750725</t>
  </si>
  <si>
    <t>959022</t>
  </si>
  <si>
    <t>953017</t>
  </si>
  <si>
    <t>961940</t>
  </si>
  <si>
    <t>562546</t>
  </si>
  <si>
    <t>226530</t>
  </si>
  <si>
    <t>848441</t>
  </si>
  <si>
    <t>561048</t>
  </si>
  <si>
    <t>713725</t>
  </si>
  <si>
    <t>691521</t>
  </si>
  <si>
    <t>867628</t>
  </si>
  <si>
    <t>487938</t>
  </si>
  <si>
    <t>385643</t>
  </si>
  <si>
    <t>788915</t>
  </si>
  <si>
    <t>848811</t>
  </si>
  <si>
    <t>562337</t>
  </si>
  <si>
    <t>238435</t>
  </si>
  <si>
    <t>340924</t>
  </si>
  <si>
    <t>871938</t>
  </si>
  <si>
    <t>643216</t>
  </si>
  <si>
    <t>631223</t>
  </si>
  <si>
    <t>488338</t>
  </si>
  <si>
    <t>461628</t>
  </si>
  <si>
    <t>871948</t>
  </si>
  <si>
    <t>229234</t>
  </si>
  <si>
    <t>622250</t>
  </si>
  <si>
    <t>512834</t>
  </si>
  <si>
    <t>598814</t>
  </si>
  <si>
    <t>838548</t>
  </si>
  <si>
    <t>195314</t>
  </si>
  <si>
    <t>253520</t>
  </si>
  <si>
    <t>889339</t>
  </si>
  <si>
    <t>954022</t>
  </si>
  <si>
    <t>880913</t>
  </si>
  <si>
    <t>513338</t>
  </si>
  <si>
    <t>233637</t>
  </si>
  <si>
    <t>194444</t>
  </si>
  <si>
    <t>223116</t>
  </si>
  <si>
    <t>845327</t>
  </si>
  <si>
    <t>576317</t>
  </si>
  <si>
    <t>523733</t>
  </si>
  <si>
    <t>193644</t>
  </si>
  <si>
    <t>965911</t>
  </si>
  <si>
    <t>458818</t>
  </si>
  <si>
    <t>575342</t>
  </si>
  <si>
    <t>321822</t>
  </si>
  <si>
    <t>833232</t>
  </si>
  <si>
    <t>927016</t>
  </si>
  <si>
    <t>284545</t>
  </si>
  <si>
    <t>753226</t>
  </si>
  <si>
    <t>619632</t>
  </si>
  <si>
    <t>691431</t>
  </si>
  <si>
    <t>580244</t>
  </si>
  <si>
    <t>549727</t>
  </si>
  <si>
    <t>876424</t>
  </si>
  <si>
    <t>915442</t>
  </si>
  <si>
    <t>894550</t>
  </si>
  <si>
    <t>397517</t>
  </si>
  <si>
    <t>820340</t>
  </si>
  <si>
    <t>246125</t>
  </si>
  <si>
    <t>372930</t>
  </si>
  <si>
    <t>556713</t>
  </si>
  <si>
    <t>717119</t>
  </si>
  <si>
    <t>459941</t>
  </si>
  <si>
    <t>26 Nanyang Crescent #16-12</t>
  </si>
  <si>
    <t>12 Bukit Batok View #14-11</t>
  </si>
  <si>
    <t>45 Bukit Batok Crescent #01-14</t>
  </si>
  <si>
    <t>32 Nanyang Avenue #18-04</t>
  </si>
  <si>
    <t>42 Tampines Street #15-03</t>
  </si>
  <si>
    <t>20 Haig Crescent #10-18</t>
  </si>
  <si>
    <t>43 Bukit Batok Street #11-12</t>
  </si>
  <si>
    <t>50 Paya Lebar View #19-18</t>
  </si>
  <si>
    <t>31 Bukit Batok Street #17-07</t>
  </si>
  <si>
    <t>17 Ang Mo Kio View #14-14</t>
  </si>
  <si>
    <t>30 Paya Lebar Street #01-11</t>
  </si>
  <si>
    <t>18 Bukit Batok View #09-04</t>
  </si>
  <si>
    <t>13 Bugis Avenue #17-01</t>
  </si>
  <si>
    <t>25 Bedok Street #18-05</t>
  </si>
  <si>
    <t>33 Pasir Ris Avenue #09-17</t>
  </si>
  <si>
    <t>26 Tampines Crescent #02-18</t>
  </si>
  <si>
    <t>21 Bukit Batok Street #02-11</t>
  </si>
  <si>
    <t>27 Nanyang Avenue #09-15</t>
  </si>
  <si>
    <t>44 Bedok Crescent #05-03</t>
  </si>
  <si>
    <t>27 Bedok Crescent #17-19</t>
  </si>
  <si>
    <t>29 Tampines View #16-04</t>
  </si>
  <si>
    <t>27 Bedok Avenue #13-15</t>
  </si>
  <si>
    <t>24 Pasir Ris View #14-11</t>
  </si>
  <si>
    <t>14 Bugis Avenue #12-13</t>
  </si>
  <si>
    <t>40 Ang Mo Kio Crescent #07-00</t>
  </si>
  <si>
    <t>36 Haig Crescent #13-20</t>
  </si>
  <si>
    <t>18 Bedok Avenue #01-00</t>
  </si>
  <si>
    <t>50 Bedok Crescent #12-11</t>
  </si>
  <si>
    <t>15 Chestnut Avenue #15-09</t>
  </si>
  <si>
    <t>25 Tampines Crescent #07-15</t>
  </si>
  <si>
    <t>24 Bugis View #14-20</t>
  </si>
  <si>
    <t>35 Paya Lebar Street #19-12</t>
  </si>
  <si>
    <t>30 Haig Crescent #02-10</t>
  </si>
  <si>
    <t>28 Haig View #01-07</t>
  </si>
  <si>
    <t>40 Paya Lebar View #17-18</t>
  </si>
  <si>
    <t>42 Bukit Batok Street #13-15</t>
  </si>
  <si>
    <t>39 Tampines Street #03-19</t>
  </si>
  <si>
    <t>33 Chestnut Crescent #13-17</t>
  </si>
  <si>
    <t>11 Tampines Crescent #11-19</t>
  </si>
  <si>
    <t>20 Chestnut Street #03-11</t>
  </si>
  <si>
    <t>38 Chestnut View #06-11</t>
  </si>
  <si>
    <t>30 Bukit Batok View #13-19</t>
  </si>
  <si>
    <t>39 Nanyang Avenue #05-17</t>
  </si>
  <si>
    <t>41 Bedok View #20-07</t>
  </si>
  <si>
    <t>49 Ang Mo Kio Crescent #17-00</t>
  </si>
  <si>
    <t>47 Chestnut View #19-16</t>
  </si>
  <si>
    <t>43 Bukit Batok Street #15-18</t>
  </si>
  <si>
    <t>16 Chestnut Crescent #15-12</t>
  </si>
  <si>
    <t>49 Nanyang Avenue #19-10</t>
  </si>
  <si>
    <t>33 Paya Lebar Avenue #05-15</t>
  </si>
  <si>
    <t>47 Haig View #16-09</t>
  </si>
  <si>
    <t>28 Ang Mo Kio Avenue #04-16</t>
  </si>
  <si>
    <t>33 Haig View #07-15</t>
  </si>
  <si>
    <t>46 Bukit Batok Crescent #14-06</t>
  </si>
  <si>
    <t>48 Paya Lebar View #09-05</t>
  </si>
  <si>
    <t>21 Bedok Crescent #01-17</t>
  </si>
  <si>
    <t>11 Bukit Batok Avenue #19-15</t>
  </si>
  <si>
    <t>15 Paya Lebar View #13-04</t>
  </si>
  <si>
    <t>40 Nanyang Avenue #06-18</t>
  </si>
  <si>
    <t>14 Paya Lebar View #16-06</t>
  </si>
  <si>
    <t>42 Tampines Street #14-12</t>
  </si>
  <si>
    <t>44 Bukit Batok View #17-14</t>
  </si>
  <si>
    <t>36 Pasir Ris View #06-04</t>
  </si>
  <si>
    <t>37 Bukit Batok Street #11-00</t>
  </si>
  <si>
    <t>36 Tampines Crescent #10-18</t>
  </si>
  <si>
    <t>38 Pasir Ris Crescent #04-00</t>
  </si>
  <si>
    <t>49 Bugis Avenue #10-02</t>
  </si>
  <si>
    <t>41 Tampines Street #08-04</t>
  </si>
  <si>
    <t>41 Haig Street #07-05</t>
  </si>
  <si>
    <t>31 Bedok Avenue #17-17</t>
  </si>
  <si>
    <t>19 Pasir Ris Street #03-06</t>
  </si>
  <si>
    <t>43 Haig Street #06-15</t>
  </si>
  <si>
    <t>29 Pasir Ris Street #15-02</t>
  </si>
  <si>
    <t>39 Nanyang Avenue #08-06</t>
  </si>
  <si>
    <t>30 Tampines Avenue #08-17</t>
  </si>
  <si>
    <t>33 Bugis Street #14-04</t>
  </si>
  <si>
    <t>20 Bugis Avenue #02-11</t>
  </si>
  <si>
    <t>15 Bugis View #18-02</t>
  </si>
  <si>
    <t>47 Haig Crescent #19-15</t>
  </si>
  <si>
    <t>23 Chestnut Avenue #17-19</t>
  </si>
  <si>
    <t>49 Tampines Avenue #11-04</t>
  </si>
  <si>
    <t>39 Pasir Ris Crescent #19-05</t>
  </si>
  <si>
    <t>38 Bugis Avenue #12-05</t>
  </si>
  <si>
    <t>33 Haig View #03-01</t>
  </si>
  <si>
    <t>12 Chestnut Street #14-08</t>
  </si>
  <si>
    <t>12 Tampines Avenue #12-14</t>
  </si>
  <si>
    <t>37 Nanyang Avenue #01-08</t>
  </si>
  <si>
    <t>19 Nanyang Street #11-16</t>
  </si>
  <si>
    <t>36 Bedok Avenue #12-07</t>
  </si>
  <si>
    <t>37 Bugis View #11-20</t>
  </si>
  <si>
    <t>30 Haig Crescent #08-18</t>
  </si>
  <si>
    <t>33 Bugis Avenue #02-17</t>
  </si>
  <si>
    <t>11 Paya Lebar View #20-12</t>
  </si>
  <si>
    <t>23 Paya Lebar Avenue #04-15</t>
  </si>
  <si>
    <t>36 Nanyang Crescent #15-13</t>
  </si>
  <si>
    <t>40 Chestnut View #12-09</t>
  </si>
  <si>
    <t>32 Pasir Ris Street #20-12</t>
  </si>
  <si>
    <t>24 Bukit Batok Street #04-10</t>
  </si>
  <si>
    <t>17 Pasir Ris Street #19-14</t>
  </si>
  <si>
    <t>39 Bugis Avenue #06-06</t>
  </si>
  <si>
    <t>46 Haig Street #13-13</t>
  </si>
  <si>
    <t>48 Ang Mo Kio Street #16-01</t>
  </si>
  <si>
    <t>11 Chestnut Avenue #12-07</t>
  </si>
  <si>
    <t>43 Chestnut Avenue #13-11</t>
  </si>
  <si>
    <t>11 Pasir Ris Street #15-08</t>
  </si>
  <si>
    <t>38 Bugis Crescent #09-13</t>
  </si>
  <si>
    <t>18 Bedok Street #18-20</t>
  </si>
  <si>
    <t>44 Pasir Ris Avenue #10-13</t>
  </si>
  <si>
    <t>32 Paya Lebar Street #14-09</t>
  </si>
  <si>
    <t>30 Nanyang Street #04-07</t>
  </si>
  <si>
    <t>18 Nanyang Street #19-08</t>
  </si>
  <si>
    <t>24 Ang Mo Kio View #02-09</t>
  </si>
  <si>
    <t>13 Pasir Ris View #03-01</t>
  </si>
  <si>
    <t>19 Chestnut Avenue #18-07</t>
  </si>
  <si>
    <t>45 Chestnut Avenue #11-09</t>
  </si>
  <si>
    <t>19 Bukit Batok View #04-20</t>
  </si>
  <si>
    <t>37 Tampines Avenue #08-15</t>
  </si>
  <si>
    <t>36 Pasir Ris Avenue #11-10</t>
  </si>
  <si>
    <t>15 Haig View #08-01</t>
  </si>
  <si>
    <t>34 Haig Street #16-07</t>
  </si>
  <si>
    <t>27 Chestnut Crescent #06-05</t>
  </si>
  <si>
    <t>16 Bedok Avenue #15-05</t>
  </si>
  <si>
    <t>26 Ang Mo Kio View #04-13</t>
  </si>
  <si>
    <t>34 Paya Lebar Street #17-14</t>
  </si>
  <si>
    <t>15 Chestnut Avenue #20-04</t>
  </si>
  <si>
    <t>23 Bedok View #20-20</t>
  </si>
  <si>
    <t>46 Nanyang Crescent #06-18</t>
  </si>
  <si>
    <t>42 Nanyang Crescent #01-17</t>
  </si>
  <si>
    <t>11 Nanyang View #02-19</t>
  </si>
  <si>
    <t>30 Chestnut View #12-18</t>
  </si>
  <si>
    <t>50 Paya Lebar Street #16-02</t>
  </si>
  <si>
    <t>38 Bedok Street #15-17</t>
  </si>
  <si>
    <t>17 Haig Street #19-05</t>
  </si>
  <si>
    <t>11 Bukit Batok Crescent #07-07</t>
  </si>
  <si>
    <t>12 Chestnut View #17-19</t>
  </si>
  <si>
    <t>30 Pasir Ris Street #07-08</t>
  </si>
  <si>
    <t>25 Bugis Street #01-09</t>
  </si>
  <si>
    <t>22 Chestnut Street #17-16</t>
  </si>
  <si>
    <t>17 Chestnut Avenue #16-16</t>
  </si>
  <si>
    <t>40 Chestnut Crescent #02-19</t>
  </si>
  <si>
    <t>46 Paya Lebar Avenue #02-03</t>
  </si>
  <si>
    <t>30 Bukit Batok Crescent #06-01</t>
  </si>
  <si>
    <t>41 Pasir Ris Crescent #02-17</t>
  </si>
  <si>
    <t>48 Paya Lebar Street #13-12</t>
  </si>
  <si>
    <t>25 Bugis View #20-00</t>
  </si>
  <si>
    <t>21 Ang Mo Kio Avenue #04-02</t>
  </si>
  <si>
    <t>28 Bedok Crescent #09-15</t>
  </si>
  <si>
    <t>38 Haig Crescent #02-14</t>
  </si>
  <si>
    <t>43 Tampines Avenue #02-12</t>
  </si>
  <si>
    <t>15 Bugis Street #15-00</t>
  </si>
  <si>
    <t>11 Bedok View #12-15</t>
  </si>
  <si>
    <t>37 Paya Lebar Crescent #09-10</t>
  </si>
  <si>
    <t>35 Bukit Batok Street #18-20</t>
  </si>
  <si>
    <t>24 Tampines Crescent #09-06</t>
  </si>
  <si>
    <t>38 Bedok View #11-01</t>
  </si>
  <si>
    <t>16 Ang Mo Kio Avenue #10-19</t>
  </si>
  <si>
    <t>23 Ang Mo Kio Street #20-18</t>
  </si>
  <si>
    <t>38 Haig View #07-20</t>
  </si>
  <si>
    <t>28 Haig Avenue #06-12</t>
  </si>
  <si>
    <t>48 Bedok Crescent #11-03</t>
  </si>
  <si>
    <t>34 Bukit Batok View #14-11</t>
  </si>
  <si>
    <t>50 Ang Mo Kio View #10-19</t>
  </si>
  <si>
    <t>34 Paya Lebar View #15-20</t>
  </si>
  <si>
    <t>14 Paya Lebar Street #20-05</t>
  </si>
  <si>
    <t>48 Bedok View #20-13</t>
  </si>
  <si>
    <t>14 Nanyang Crescent #12-10</t>
  </si>
  <si>
    <t>20 Bukit Batok Crescent #04-11</t>
  </si>
  <si>
    <t>39 Pasir Ris Avenue #12-17</t>
  </si>
  <si>
    <t>22 Chestnut Avenue #08-15</t>
  </si>
  <si>
    <t>13 Bedok Street #17-14</t>
  </si>
  <si>
    <t>38 Paya Lebar Street #14-17</t>
  </si>
  <si>
    <t>37 Bukit Batok Avenue #03-12</t>
  </si>
  <si>
    <t>44 Nanyang View #01-10</t>
  </si>
  <si>
    <t>16 Bukit Batok View #07-07</t>
  </si>
  <si>
    <t>27 Bedok Avenue #03-12</t>
  </si>
  <si>
    <t>17 Paya Lebar Crescent #06-03</t>
  </si>
  <si>
    <t>33 Paya Lebar Street #08-01</t>
  </si>
  <si>
    <t>44 Nanyang View #10-10</t>
  </si>
  <si>
    <t>11 Chestnut Street #02-04</t>
  </si>
  <si>
    <t>18 Haig Crescent #07-20</t>
  </si>
  <si>
    <t>42 Paya Lebar View #12-13</t>
  </si>
  <si>
    <t>22 Tampines Street #19-13</t>
  </si>
  <si>
    <t>32 Pasir Ris Street #11-12</t>
  </si>
  <si>
    <t>16 Chestnut Street #02-08</t>
  </si>
  <si>
    <t>45 Bukit Batok Street #20-16</t>
  </si>
  <si>
    <t>26 Bugis Street #18-02</t>
  </si>
  <si>
    <t>32 Ang Mo Kio Crescent #09-17</t>
  </si>
  <si>
    <t>31 Ang Mo Kio Crescent #09-20</t>
  </si>
  <si>
    <t>44 Paya Lebar Crescent #01-18</t>
  </si>
  <si>
    <t>27 Paya Lebar Street #05-06</t>
  </si>
  <si>
    <t>24 Bedok Crescent #12-09</t>
  </si>
  <si>
    <t>42 Chestnut Avenue #03-17</t>
  </si>
  <si>
    <t>50 Pasir Ris View #12-05</t>
  </si>
  <si>
    <t>17 Tampines Crescent #06-04</t>
  </si>
  <si>
    <t>40 Pasir Ris View #02-12</t>
  </si>
  <si>
    <t>25 Bukit Batok View #05-13</t>
  </si>
  <si>
    <t>30 Tampines View #18-15</t>
  </si>
  <si>
    <t>13 Paya Lebar Street #04-20</t>
  </si>
  <si>
    <t>19 Bugis Crescent #07-14</t>
  </si>
  <si>
    <t>41 Haig Crescent #11-10</t>
  </si>
  <si>
    <t>Add</t>
  </si>
  <si>
    <t>Zip</t>
  </si>
  <si>
    <t>Phone</t>
  </si>
  <si>
    <t>Email</t>
  </si>
  <si>
    <t>SIERR613@e.ntu.edu.sg</t>
  </si>
  <si>
    <t>ALLEN015@e.ntu.edu.sg</t>
  </si>
  <si>
    <t>MARGA347@e.ntu.edu.sg</t>
  </si>
  <si>
    <t>CORIN677@e.ntu.edu.sg</t>
  </si>
  <si>
    <t>MALCO162@e.ntu.edu.sg</t>
  </si>
  <si>
    <t>HILDE537@e.ntu.edu.sg</t>
  </si>
  <si>
    <t>GINGE229@e.ntu.edu.sg</t>
  </si>
  <si>
    <t>BRITA479@e.ntu.edu.sg</t>
  </si>
  <si>
    <t>SHANI051@e.ntu.edu.sg</t>
  </si>
  <si>
    <t>ERNES942@e.ntu.edu.sg</t>
  </si>
  <si>
    <t>CLARI478@e.ntu.edu.sg</t>
  </si>
  <si>
    <t>VONNI966@e.ntu.edu.sg</t>
  </si>
  <si>
    <t>NICKY148@e.ntu.edu.sg</t>
  </si>
  <si>
    <t>LAILA887@e.ntu.edu.sg</t>
  </si>
  <si>
    <t>VINCE755@e.ntu.edu.sg</t>
  </si>
  <si>
    <t>TRENT001@e.ntu.edu.sg</t>
  </si>
  <si>
    <t>ROSAL043@e.ntu.edu.sg</t>
  </si>
  <si>
    <t>MICAH532@e.ntu.edu.sg</t>
  </si>
  <si>
    <t>CAREN820@e.ntu.edu.sg</t>
  </si>
  <si>
    <t>NADIN911@e.ntu.edu.sg</t>
  </si>
  <si>
    <t>AGUST806@e.ntu.edu.sg</t>
  </si>
  <si>
    <t>DAISE381@e.ntu.edu.sg</t>
  </si>
  <si>
    <t>FUMIK142@e.ntu.edu.sg</t>
  </si>
  <si>
    <t>VONDA379@e.ntu.edu.sg</t>
  </si>
  <si>
    <t>NEELY441@e.ntu.edu.sg</t>
  </si>
  <si>
    <t>LAHOM920@e.ntu.edu.sg</t>
  </si>
  <si>
    <t>RAELE128@e.ntu.edu.sg</t>
  </si>
  <si>
    <t>SABIN051@e.ntu.edu.sg</t>
  </si>
  <si>
    <t>VERDE969@e.ntu.edu.sg</t>
  </si>
  <si>
    <t>MARGO230@e.ntu.edu.sg</t>
  </si>
  <si>
    <t>VIOLE063@e.ntu.edu.sg</t>
  </si>
  <si>
    <t>MELIS416@e.ntu.edu.sg</t>
  </si>
  <si>
    <t>FRANS453@e.ntu.edu.sg</t>
  </si>
  <si>
    <t>MOHAM543@e.ntu.edu.sg</t>
  </si>
  <si>
    <t>ROLAN237@e.ntu.edu.sg</t>
  </si>
  <si>
    <t>TAMME353@e.ntu.edu.sg</t>
  </si>
  <si>
    <t>TONIA334@e.ntu.edu.sg</t>
  </si>
  <si>
    <t>GLEND493@e.ntu.edu.sg</t>
  </si>
  <si>
    <t>GREGG701@e.ntu.edu.sg</t>
  </si>
  <si>
    <t>KATHE024@e.ntu.edu.sg</t>
  </si>
  <si>
    <t>CLARI119@e.ntu.edu.sg</t>
  </si>
  <si>
    <t>BERNA400@e.ntu.edu.sg</t>
  </si>
  <si>
    <t>PALMI068@e.ntu.edu.sg</t>
  </si>
  <si>
    <t>KALEI326@e.ntu.edu.sg</t>
  </si>
  <si>
    <t>HOBER070@e.ntu.edu.sg</t>
  </si>
  <si>
    <t>JEFFR897@e.ntu.edu.sg</t>
  </si>
  <si>
    <t>DARLI677@e.ntu.edu.sg</t>
  </si>
  <si>
    <t>MARYJ787@e.ntu.edu.sg</t>
  </si>
  <si>
    <t>LAKIT214@e.ntu.edu.sg</t>
  </si>
  <si>
    <t>LEKIS376@e.ntu.edu.sg</t>
  </si>
  <si>
    <t>ALANE692@e.ntu.edu.sg</t>
  </si>
  <si>
    <t>KEIRA044@e.ntu.edu.sg</t>
  </si>
  <si>
    <t>VICKE693@e.ntu.edu.sg</t>
  </si>
  <si>
    <t>FIONA266@e.ntu.edu.sg</t>
  </si>
  <si>
    <t>ELANA624@e.ntu.edu.sg</t>
  </si>
  <si>
    <t>STERL999@e.ntu.edu.sg</t>
  </si>
  <si>
    <t>SHAYN483@e.ntu.edu.sg</t>
  </si>
  <si>
    <t>DALIL196@e.ntu.edu.sg</t>
  </si>
  <si>
    <t>BROOK554@e.ntu.edu.sg</t>
  </si>
  <si>
    <t>LAKEE784@e.ntu.edu.sg</t>
  </si>
  <si>
    <t>CHERY357@e.ntu.edu.sg</t>
  </si>
  <si>
    <t>ROZAN053@e.ntu.edu.sg</t>
  </si>
  <si>
    <t>KATLY752@e.ntu.edu.sg</t>
  </si>
  <si>
    <t>BRAND052@e.ntu.edu.sg</t>
  </si>
  <si>
    <t>CORAL909@e.ntu.edu.sg</t>
  </si>
  <si>
    <t>GLYNI678@e.ntu.edu.sg</t>
  </si>
  <si>
    <t>GENNY207@e.ntu.edu.sg</t>
  </si>
  <si>
    <t>SHARY243@e.ntu.edu.sg</t>
  </si>
  <si>
    <t>REGIN312@e.ntu.edu.sg</t>
  </si>
  <si>
    <t>LORIS964@e.ntu.edu.sg</t>
  </si>
  <si>
    <t>ROMAN624@e.ntu.edu.sg</t>
  </si>
  <si>
    <t>SHAQU266@e.ntu.edu.sg</t>
  </si>
  <si>
    <t>RUBYE192@e.ntu.edu.sg</t>
  </si>
  <si>
    <t>SHAWA076@e.ntu.edu.sg</t>
  </si>
  <si>
    <t>WILLA995@e.ntu.edu.sg</t>
  </si>
  <si>
    <t>JEREM389@e.ntu.edu.sg</t>
  </si>
  <si>
    <t>ELAIN568@e.ntu.edu.sg</t>
  </si>
  <si>
    <t>DAMIA511@e.ntu.edu.sg</t>
  </si>
  <si>
    <t>WENDY016@e.ntu.edu.sg</t>
  </si>
  <si>
    <t>KALEY083@e.ntu.edu.sg</t>
  </si>
  <si>
    <t>CHINA154@e.ntu.edu.sg</t>
  </si>
  <si>
    <t>JULIA367@e.ntu.edu.sg</t>
  </si>
  <si>
    <t>EFRAI061@e.ntu.edu.sg</t>
  </si>
  <si>
    <t>FABIA399@e.ntu.edu.sg</t>
  </si>
  <si>
    <t>HUBER208@e.ntu.edu.sg</t>
  </si>
  <si>
    <t>MOSES906@e.ntu.edu.sg</t>
  </si>
  <si>
    <t>CHADW892@e.ntu.edu.sg</t>
  </si>
  <si>
    <t>RUFUS881@e.ntu.edu.sg</t>
  </si>
  <si>
    <t>BERTR944@e.ntu.edu.sg</t>
  </si>
  <si>
    <t>SHERM199@e.ntu.edu.sg</t>
  </si>
  <si>
    <t>GARFI275@e.ntu.edu.sg</t>
  </si>
  <si>
    <t>HARRY740@e.ntu.edu.sg</t>
  </si>
  <si>
    <t>REGGI454@e.ntu.edu.sg</t>
  </si>
  <si>
    <t>DELME262@e.ntu.edu.sg</t>
  </si>
  <si>
    <t>RAFAE388@e.ntu.edu.sg</t>
  </si>
  <si>
    <t>LENNY384@e.ntu.edu.sg</t>
  </si>
  <si>
    <t>SCOTT932@e.ntu.edu.sg</t>
  </si>
  <si>
    <t>WILBU515@e.ntu.edu.sg</t>
  </si>
  <si>
    <t>STACE513@e.ntu.edu.sg</t>
  </si>
  <si>
    <t>EARLE918@e.ntu.edu.sg</t>
  </si>
  <si>
    <t>JAMES716@e.ntu.edu.sg</t>
  </si>
  <si>
    <t>MONRO594@e.ntu.edu.sg</t>
  </si>
  <si>
    <t>DESHA289@e.ntu.edu.sg</t>
  </si>
  <si>
    <t>DALLA887@e.ntu.edu.sg</t>
  </si>
  <si>
    <t>FRANK532@e.ntu.edu.sg</t>
  </si>
  <si>
    <t>MANUA429@e.ntu.edu.sg</t>
  </si>
  <si>
    <t>LEONA006@e.ntu.edu.sg</t>
  </si>
  <si>
    <t>EDGAR286@e.ntu.edu.sg</t>
  </si>
  <si>
    <t>PERCY384@e.ntu.edu.sg</t>
  </si>
  <si>
    <t>BRADY640@e.ntu.edu.sg</t>
  </si>
  <si>
    <t>VINCE137@e.ntu.edu.sg</t>
  </si>
  <si>
    <t>NATHA866@e.ntu.edu.sg</t>
  </si>
  <si>
    <t>CARME218@e.ntu.edu.sg</t>
  </si>
  <si>
    <t>BRYON040@e.ntu.edu.sg</t>
  </si>
  <si>
    <t>TAYLO009@e.ntu.edu.sg</t>
  </si>
  <si>
    <t>NELSO622@e.ntu.edu.sg</t>
  </si>
  <si>
    <t>FLORE606@e.ntu.edu.sg</t>
  </si>
  <si>
    <t>CLINT737@e.ntu.edu.sg</t>
  </si>
  <si>
    <t>DARRE569@e.ntu.edu.sg</t>
  </si>
  <si>
    <t>CHANT543@e.ntu.edu.sg</t>
  </si>
  <si>
    <t>VALLI349@e.ntu.edu.sg</t>
  </si>
  <si>
    <t>DONOV942@e.ntu.edu.sg</t>
  </si>
  <si>
    <t>LUISA094@e.ntu.edu.sg</t>
  </si>
  <si>
    <t>AMMIE150@e.ntu.edu.sg</t>
  </si>
  <si>
    <t>DIAMO895@e.ntu.edu.sg</t>
  </si>
  <si>
    <t>SHAKI106@e.ntu.edu.sg</t>
  </si>
  <si>
    <t>CHAUN996@e.ntu.edu.sg</t>
  </si>
  <si>
    <t>JOSPE647@e.ntu.edu.sg</t>
  </si>
  <si>
    <t>LAVAD030@e.ntu.edu.sg</t>
  </si>
  <si>
    <t>WINON171@e.ntu.edu.sg</t>
  </si>
  <si>
    <t>SHAYL283@e.ntu.edu.sg</t>
  </si>
  <si>
    <t>LEONI740@e.ntu.edu.sg</t>
  </si>
  <si>
    <t>GREGO319@e.ntu.edu.sg</t>
  </si>
  <si>
    <t>CHERY995@e.ntu.edu.sg</t>
  </si>
  <si>
    <t>ANITA468@e.ntu.edu.sg</t>
  </si>
  <si>
    <t>ISREA169@e.ntu.edu.sg</t>
  </si>
  <si>
    <t>ABIGA900@e.ntu.edu.sg</t>
  </si>
  <si>
    <t>HUBER714@e.ntu.edu.sg</t>
  </si>
  <si>
    <t>CLARA875@e.ntu.edu.sg</t>
  </si>
  <si>
    <t>ADINA912@e.ntu.edu.sg</t>
  </si>
  <si>
    <t>CANDI566@e.ntu.edu.sg</t>
  </si>
  <si>
    <t>DEANN053@e.ntu.edu.sg</t>
  </si>
  <si>
    <t>MAFAL322@e.ntu.edu.sg</t>
  </si>
  <si>
    <t>TAMAT233@e.ntu.edu.sg</t>
  </si>
  <si>
    <t>SHAKI593@e.ntu.edu.sg</t>
  </si>
  <si>
    <t>KACIE540@e.ntu.edu.sg</t>
  </si>
  <si>
    <t>ARCHI271@e.ntu.edu.sg</t>
  </si>
  <si>
    <t>CLARI438@e.ntu.edu.sg</t>
  </si>
  <si>
    <t>BARTO833@e.ntu.edu.sg</t>
  </si>
  <si>
    <t>DELAI478@e.ntu.edu.sg</t>
  </si>
  <si>
    <t>ORVAL223@e.ntu.edu.sg</t>
  </si>
  <si>
    <t>BEVER128@e.ntu.edu.sg</t>
  </si>
  <si>
    <t>GARFI685@e.ntu.edu.sg</t>
  </si>
  <si>
    <t>ISAM971@e.ntu.edu.sg</t>
  </si>
  <si>
    <t>MINA067@e.ntu.edu.sg</t>
  </si>
  <si>
    <t>NAKO588@e.ntu.edu.sg</t>
  </si>
  <si>
    <t>HYUN591@e.ntu.edu.sg</t>
  </si>
  <si>
    <t>IVAT528@e.ntu.edu.sg</t>
  </si>
  <si>
    <t>YING324@e.ntu.edu.sg</t>
  </si>
  <si>
    <t>CARY778@e.ntu.edu.sg</t>
  </si>
  <si>
    <t>LILA807@e.ntu.edu.sg</t>
  </si>
  <si>
    <t>TERA877@e.ntu.edu.sg</t>
  </si>
  <si>
    <t>FLOB762@e.ntu.edu.sg</t>
  </si>
  <si>
    <t>GALE431@e.ntu.edu.sg</t>
  </si>
  <si>
    <t>NOEW825@e.ntu.edu.sg</t>
  </si>
  <si>
    <t>MACK308@e.ntu.edu.sg</t>
  </si>
  <si>
    <t>HWAD403@e.ntu.edu.sg</t>
  </si>
  <si>
    <t>VITA210@e.ntu.edu.sg</t>
  </si>
  <si>
    <t>RENA840@e.ntu.edu.sg</t>
  </si>
  <si>
    <t>CORY962@e.ntu.edu.sg</t>
  </si>
  <si>
    <t>DANA054@e.ntu.edu.sg</t>
  </si>
  <si>
    <t>KENB217@e.ntu.edu.sg</t>
  </si>
  <si>
    <t>REID965@e.ntu.edu.sg</t>
  </si>
  <si>
    <t>NICK267@e.ntu.edu.sg</t>
  </si>
  <si>
    <t>ERIK106@e.ntu.edu.sg</t>
  </si>
  <si>
    <t>GINO591@e.ntu.edu.sg</t>
  </si>
  <si>
    <t>SETH104@e.ntu.edu.sg</t>
  </si>
  <si>
    <t>LUIS950@e.ntu.edu.sg</t>
  </si>
  <si>
    <t>DOUG863@e.ntu.edu.sg</t>
  </si>
  <si>
    <t>HALA863@e.ntu.edu.sg</t>
  </si>
  <si>
    <t>PETE122@e.ntu.edu.sg</t>
  </si>
  <si>
    <t>LEEH539@e.ntu.edu.sg</t>
  </si>
  <si>
    <t>JOAN950@e.ntu.edu.sg</t>
  </si>
  <si>
    <t>ABEL484@e.ntu.edu.sg</t>
  </si>
  <si>
    <t>GREG335@e.ntu.edu.sg</t>
  </si>
  <si>
    <t>NAMS971@e.ntu.edu.sg</t>
  </si>
  <si>
    <t>LORI483@e.ntu.edu.sg</t>
  </si>
  <si>
    <t>YURI274@e.ntu.edu.sg</t>
  </si>
  <si>
    <t>EVON192@e.ntu.edu.sg</t>
  </si>
  <si>
    <t>VETA513@e.ntu.edu.sg</t>
  </si>
  <si>
    <t>HIEN887@e.ntu.edu.sg</t>
  </si>
  <si>
    <t>KARL250@e.ntu.edu.sg</t>
  </si>
  <si>
    <t>LADY129@e.ntu.edu.sg</t>
  </si>
  <si>
    <t>NILA240@e.ntu.edu.sg</t>
  </si>
  <si>
    <t>ABEL942@e.ntu.edu.sg</t>
  </si>
  <si>
    <t>ASAG792@e.ntu.edu.sg</t>
  </si>
  <si>
    <t>DEJA930@e.ntu.edu.sg</t>
  </si>
  <si>
    <t>BEAH180@e.ntu.edu.sg</t>
  </si>
  <si>
    <t>CARY491@e.ntu.edu.sg</t>
  </si>
  <si>
    <t>ZOEP011@e.ntu.edu.sg</t>
  </si>
  <si>
    <t>Student</t>
  </si>
  <si>
    <t>Professor</t>
  </si>
  <si>
    <t>Staff</t>
  </si>
  <si>
    <t>Stakeholder</t>
  </si>
  <si>
    <t>Artificial Intelligence</t>
  </si>
  <si>
    <t>Big Data Analytics</t>
  </si>
  <si>
    <t>Distributed Systems</t>
  </si>
  <si>
    <t>Investment Banking</t>
  </si>
  <si>
    <t>Human Resources Management</t>
  </si>
  <si>
    <t>Cryptography</t>
  </si>
  <si>
    <t>Graph Theory</t>
  </si>
  <si>
    <t>Number Theory</t>
  </si>
  <si>
    <t>Accounting Systems</t>
  </si>
  <si>
    <t>Quantum Physics</t>
  </si>
  <si>
    <t>U</t>
  </si>
  <si>
    <t>G</t>
  </si>
  <si>
    <t>Computer Science</t>
  </si>
  <si>
    <t>Computer Engineering</t>
  </si>
  <si>
    <t>Physics</t>
  </si>
  <si>
    <t xml:space="preserve">Business </t>
  </si>
  <si>
    <t>Accountancy</t>
  </si>
  <si>
    <t>Major</t>
  </si>
  <si>
    <t>Minor</t>
  </si>
  <si>
    <t>NULL</t>
  </si>
  <si>
    <t>Business</t>
  </si>
  <si>
    <t>Mathematics</t>
  </si>
  <si>
    <t>personID</t>
  </si>
  <si>
    <t>StaffID</t>
  </si>
  <si>
    <t>dateHired</t>
  </si>
  <si>
    <t>Position</t>
  </si>
  <si>
    <t>Administrative Staff</t>
  </si>
  <si>
    <t>Technical Staff</t>
  </si>
  <si>
    <t>human Resources Management</t>
  </si>
  <si>
    <t>Lab</t>
  </si>
  <si>
    <t>Labname</t>
  </si>
  <si>
    <t>school</t>
  </si>
  <si>
    <t>location</t>
  </si>
  <si>
    <t>Software Lab 1</t>
  </si>
  <si>
    <t>N4-01A-02</t>
  </si>
  <si>
    <t>Software Lab 2</t>
  </si>
  <si>
    <t>N4-01C-06</t>
  </si>
  <si>
    <t>Hardware Lab 3</t>
  </si>
  <si>
    <t>N4-01A-03</t>
  </si>
  <si>
    <t>Computer Lab 1</t>
  </si>
  <si>
    <t>MAS-03-02</t>
  </si>
  <si>
    <t>Computer Lab 2</t>
  </si>
  <si>
    <t>MAS-03-03</t>
  </si>
  <si>
    <t>researchlab-name</t>
  </si>
  <si>
    <t>researcharea</t>
  </si>
  <si>
    <t>Research Lab 1</t>
  </si>
  <si>
    <t>Research Lab 2</t>
  </si>
  <si>
    <t>Research Lab 3</t>
  </si>
  <si>
    <t>Research Lab 4</t>
  </si>
  <si>
    <t xml:space="preserve">Deep Learning </t>
  </si>
  <si>
    <t>High Performance Computing</t>
  </si>
  <si>
    <t>Modern Physics</t>
  </si>
  <si>
    <t>Solid State Physics</t>
  </si>
  <si>
    <t>N4-01C-01</t>
  </si>
  <si>
    <t>MAS-04-02</t>
  </si>
  <si>
    <t>MAS-04-03</t>
  </si>
  <si>
    <t>teaching-name</t>
  </si>
  <si>
    <t>labtype</t>
  </si>
  <si>
    <t>Software</t>
  </si>
  <si>
    <t>Hardware</t>
  </si>
  <si>
    <t>Computing</t>
  </si>
  <si>
    <t>labname</t>
  </si>
  <si>
    <t>labsch</t>
  </si>
  <si>
    <t>technical staff - pID</t>
  </si>
  <si>
    <r>
      <t>    personID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9</t>
    </r>
    <r>
      <rPr>
        <sz val="12"/>
        <color rgb="FFD4D4D4"/>
        <rFont val="Menlo"/>
        <family val="2"/>
      </rPr>
      <t>)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</si>
  <si>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r>
      <t>    office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20</t>
    </r>
    <r>
      <rPr>
        <sz val="12"/>
        <color rgb="FFD4D4D4"/>
        <rFont val="Menlo"/>
        <family val="2"/>
      </rPr>
      <t>)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</si>
  <si>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r>
      <t>    officePhone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)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</si>
  <si>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r>
      <t>    portfolio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20</t>
    </r>
    <r>
      <rPr>
        <sz val="12"/>
        <color rgb="FFD4D4D4"/>
        <rFont val="Menlo"/>
        <family val="2"/>
      </rPr>
      <t>)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</si>
  <si>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t>Admin_Staff(</t>
  </si>
  <si>
    <t>office</t>
  </si>
  <si>
    <t>officephone</t>
  </si>
  <si>
    <t>69173635</t>
  </si>
  <si>
    <t>61978692</t>
  </si>
  <si>
    <t>66408553</t>
  </si>
  <si>
    <t>69882652</t>
  </si>
  <si>
    <t>65577722</t>
  </si>
  <si>
    <t>67727816</t>
  </si>
  <si>
    <t>68392627</t>
  </si>
  <si>
    <t>66020770</t>
  </si>
  <si>
    <t>65553895</t>
  </si>
  <si>
    <t>63457989</t>
  </si>
  <si>
    <t>66328126</t>
  </si>
  <si>
    <t>64775680</t>
  </si>
  <si>
    <t>65550882</t>
  </si>
  <si>
    <t>66623291</t>
  </si>
  <si>
    <t>62288805</t>
  </si>
  <si>
    <t>69955258</t>
  </si>
  <si>
    <t>SPMS-PAP-02-01</t>
  </si>
  <si>
    <t>SPMS-PAP-02-02</t>
  </si>
  <si>
    <t>SPMS-PAP-02-03</t>
  </si>
  <si>
    <t>SPMS-PAP-02-04</t>
  </si>
  <si>
    <t>SPMS-PAP-02-05</t>
  </si>
  <si>
    <t>​N4-02a-32</t>
  </si>
  <si>
    <t>N4-02b-49</t>
  </si>
  <si>
    <t>N4-02b-70/71</t>
  </si>
  <si>
    <t>N4-B1b-12</t>
  </si>
  <si>
    <t>S3-01a-01</t>
  </si>
  <si>
    <t>S3-01a-02</t>
  </si>
  <si>
    <t>S3-01a-03</t>
  </si>
  <si>
    <t>S3-01a-04</t>
  </si>
  <si>
    <t>S3-01a-05</t>
  </si>
  <si>
    <t>S3-01a-06</t>
  </si>
  <si>
    <t>S3-01a-07</t>
  </si>
  <si>
    <t>Venue</t>
  </si>
  <si>
    <t>ClassType</t>
  </si>
  <si>
    <t>courscode</t>
  </si>
  <si>
    <t>coursename</t>
  </si>
  <si>
    <t>CZ1003</t>
  </si>
  <si>
    <t>CZ1007</t>
  </si>
  <si>
    <t>CZ2001</t>
  </si>
  <si>
    <t>CZ2002</t>
  </si>
  <si>
    <t>CZ3005</t>
  </si>
  <si>
    <t>CZ2007</t>
  </si>
  <si>
    <t>Introduction to Computational Thinking</t>
  </si>
  <si>
    <t>Data Structures</t>
  </si>
  <si>
    <t>Algorithms</t>
  </si>
  <si>
    <t>Object-Oriented Design and Programming</t>
  </si>
  <si>
    <t>Introduction to Database Systems</t>
  </si>
  <si>
    <t xml:space="preserve">Artificial Intelligence </t>
  </si>
  <si>
    <t>MH1100</t>
  </si>
  <si>
    <t>MH2100</t>
  </si>
  <si>
    <t>MH2500</t>
  </si>
  <si>
    <t>PH1101</t>
  </si>
  <si>
    <t>PH1102</t>
  </si>
  <si>
    <t>BU8101</t>
  </si>
  <si>
    <t>BU8201</t>
  </si>
  <si>
    <t>BU8301</t>
  </si>
  <si>
    <t>BU8401</t>
  </si>
  <si>
    <t>Accounting</t>
  </si>
  <si>
    <t xml:space="preserve">Business Finance </t>
  </si>
  <si>
    <t>Business Law</t>
  </si>
  <si>
    <t>Management Decision Tools</t>
  </si>
  <si>
    <t>Calculus I</t>
  </si>
  <si>
    <t>Probability and Introduction to Statictics</t>
  </si>
  <si>
    <t>Physics I</t>
  </si>
  <si>
    <t>Physics II</t>
  </si>
  <si>
    <t>day</t>
  </si>
  <si>
    <t>time</t>
  </si>
  <si>
    <t>Monday</t>
  </si>
  <si>
    <t>time end</t>
  </si>
  <si>
    <t>LT2A</t>
  </si>
  <si>
    <t>Lecture</t>
  </si>
  <si>
    <t>Thursday</t>
  </si>
  <si>
    <t>Friday</t>
  </si>
  <si>
    <t>Tuesday</t>
  </si>
  <si>
    <t>Wednesday</t>
  </si>
  <si>
    <t>Tutorial</t>
  </si>
  <si>
    <t>TR+20</t>
  </si>
  <si>
    <t>TR+18</t>
  </si>
  <si>
    <t>TCT-LT</t>
  </si>
  <si>
    <t>TR+15</t>
  </si>
  <si>
    <t>TR+21</t>
  </si>
  <si>
    <t>LT29</t>
  </si>
  <si>
    <t>SPMS-TR+1</t>
  </si>
  <si>
    <t>SPMS-TR+2</t>
  </si>
  <si>
    <t>LT28</t>
  </si>
  <si>
    <t>Physics Lab</t>
  </si>
  <si>
    <t>LT27</t>
  </si>
  <si>
    <t>SPMS-TR+3</t>
  </si>
  <si>
    <t>Seminar</t>
  </si>
  <si>
    <t>S3-SR1</t>
  </si>
  <si>
    <t>S3-SR19</t>
  </si>
  <si>
    <t>S3-SR5</t>
  </si>
  <si>
    <t>S3-SR9</t>
  </si>
  <si>
    <t>CommentSuggestion(</t>
  </si>
  <si>
    <r>
      <t>    topic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20</t>
    </r>
    <r>
      <rPr>
        <sz val="12"/>
        <color rgb="FFD4D4D4"/>
        <rFont val="Menlo"/>
        <family val="2"/>
      </rPr>
      <t>),</t>
    </r>
  </si>
  <si>
    <r>
      <t>    dateCS </t>
    </r>
    <r>
      <rPr>
        <sz val="12"/>
        <color rgb="FF569CD6"/>
        <rFont val="Menlo"/>
        <family val="2"/>
      </rPr>
      <t>date</t>
    </r>
    <r>
      <rPr>
        <sz val="12"/>
        <color rgb="FFD4D4D4"/>
        <rFont val="Menlo"/>
        <family val="2"/>
      </rPr>
      <t>,</t>
    </r>
  </si>
  <si>
    <r>
      <t>    stakeholderPersonID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9</t>
    </r>
    <r>
      <rPr>
        <sz val="12"/>
        <color rgb="FFD4D4D4"/>
        <rFont val="Menlo"/>
        <family val="2"/>
      </rPr>
      <t>),</t>
    </r>
  </si>
  <si>
    <r>
      <t>    statusCS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10</t>
    </r>
    <r>
      <rPr>
        <sz val="12"/>
        <color rgb="FFD4D4D4"/>
        <rFont val="Menlo"/>
        <family val="2"/>
      </rPr>
      <t>)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</si>
  <si>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t>topic</t>
  </si>
  <si>
    <t>dateCS</t>
  </si>
  <si>
    <t>stakeholderpersonID</t>
  </si>
  <si>
    <t>status</t>
  </si>
  <si>
    <t>Pending</t>
  </si>
  <si>
    <t>Finance</t>
  </si>
  <si>
    <t>Resolved</t>
  </si>
  <si>
    <t>Student Affairs</t>
  </si>
  <si>
    <t>Student Welfare</t>
  </si>
  <si>
    <t>Safety</t>
  </si>
  <si>
    <t>2018/10/03</t>
  </si>
  <si>
    <t>2017/04/27</t>
  </si>
  <si>
    <t>2019/05/14</t>
  </si>
  <si>
    <t>2018/12/26</t>
  </si>
  <si>
    <t>2015/10/02</t>
  </si>
  <si>
    <t>2017/06/02</t>
  </si>
  <si>
    <t>2017/06/16</t>
  </si>
  <si>
    <t>2019/06/07</t>
  </si>
  <si>
    <t>2019/08/24</t>
  </si>
  <si>
    <t>2018/01/03</t>
  </si>
  <si>
    <t>2018/06/26</t>
  </si>
  <si>
    <t>2016/05/12</t>
  </si>
  <si>
    <t>2015/01/08</t>
  </si>
  <si>
    <t>2015/05/28</t>
  </si>
  <si>
    <t>2016/12/24</t>
  </si>
  <si>
    <t>2017/12/26</t>
  </si>
  <si>
    <t>2015/12/14</t>
  </si>
  <si>
    <t>2016/06/12</t>
  </si>
  <si>
    <t>2019/09/03</t>
  </si>
  <si>
    <t>2017/05/18</t>
  </si>
  <si>
    <t>2017/10/27</t>
  </si>
  <si>
    <t>2016/02/13</t>
  </si>
  <si>
    <t>2019/05/01</t>
  </si>
  <si>
    <t>2016/03/22</t>
  </si>
  <si>
    <t>2019/09/13</t>
  </si>
  <si>
    <t>2015/02/12</t>
  </si>
  <si>
    <t>2019/03/12</t>
  </si>
  <si>
    <t>2017/04/26</t>
  </si>
  <si>
    <t>2017/10/08</t>
  </si>
  <si>
    <t>2018/11/03</t>
  </si>
  <si>
    <t>2016/01/21</t>
  </si>
  <si>
    <t>2017/09/25</t>
  </si>
  <si>
    <t>2018/02/22</t>
  </si>
  <si>
    <t>2016/04/03</t>
  </si>
  <si>
    <t>2016/07/18</t>
  </si>
  <si>
    <t>2015/08/21</t>
  </si>
  <si>
    <t>2019/08/13</t>
  </si>
  <si>
    <t>2019/05/27</t>
  </si>
  <si>
    <t>2015/08/19</t>
  </si>
  <si>
    <t>2019/06/28</t>
  </si>
  <si>
    <t>2017/04/05</t>
  </si>
  <si>
    <t>2018/09/04</t>
  </si>
  <si>
    <t>2016/02/22</t>
  </si>
  <si>
    <t>2019/07/04</t>
  </si>
  <si>
    <t>2018/04/24</t>
  </si>
  <si>
    <r>
      <t>    undergraduatePersonID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9</t>
    </r>
    <r>
      <rPr>
        <sz val="12"/>
        <color rgb="FFD4D4D4"/>
        <rFont val="Menlo"/>
        <family val="2"/>
      </rPr>
      <t>)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</si>
  <si>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r>
      <t>    labName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20</t>
    </r>
    <r>
      <rPr>
        <sz val="12"/>
        <color rgb="FFD4D4D4"/>
        <rFont val="Menlo"/>
        <family val="2"/>
      </rPr>
      <t>)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</si>
  <si>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r>
      <t>    labSchool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20</t>
    </r>
    <r>
      <rPr>
        <sz val="12"/>
        <color rgb="FFD4D4D4"/>
        <rFont val="Menlo"/>
        <family val="2"/>
      </rPr>
      <t>)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</si>
  <si>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t>labschool</t>
  </si>
  <si>
    <t>coursecode</t>
  </si>
  <si>
    <t>admin personID</t>
  </si>
  <si>
    <t>assignGraduateResearchLab(</t>
  </si>
  <si>
    <r>
      <t>    personID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9</t>
    </r>
    <r>
      <rPr>
        <sz val="12"/>
        <color rgb="FFD4D4D4"/>
        <rFont val="Menlo"/>
        <family val="2"/>
      </rPr>
      <t>),</t>
    </r>
  </si>
  <si>
    <r>
      <t>    labName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20</t>
    </r>
    <r>
      <rPr>
        <sz val="12"/>
        <color rgb="FFD4D4D4"/>
        <rFont val="Menlo"/>
        <family val="2"/>
      </rPr>
      <t>),</t>
    </r>
  </si>
  <si>
    <r>
      <t>    labSchool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20</t>
    </r>
    <r>
      <rPr>
        <sz val="12"/>
        <color rgb="FFD4D4D4"/>
        <rFont val="Menlo"/>
        <family val="2"/>
      </rPr>
      <t>),</t>
    </r>
  </si>
  <si>
    <t>lab name</t>
  </si>
  <si>
    <t>lab school</t>
  </si>
  <si>
    <t>Research Lab 5</t>
  </si>
  <si>
    <t>NBS-02-06</t>
  </si>
  <si>
    <t>NBS-02-07</t>
  </si>
  <si>
    <t>2018/11/14</t>
  </si>
  <si>
    <t>2018/04/14</t>
  </si>
  <si>
    <t>2015/07/19</t>
  </si>
  <si>
    <t>2019/06/24</t>
  </si>
  <si>
    <t>2019/06/03</t>
  </si>
  <si>
    <t>2015/08/11</t>
  </si>
  <si>
    <t>2018/04/26</t>
  </si>
  <si>
    <t>2019/04/22</t>
  </si>
  <si>
    <t>2018/05/21</t>
  </si>
  <si>
    <t>2015/04/06</t>
  </si>
  <si>
    <t>2015/07/05</t>
  </si>
  <si>
    <t>2017/08/26</t>
  </si>
  <si>
    <t>2018/02/08</t>
  </si>
  <si>
    <t>2016/08/08</t>
  </si>
  <si>
    <t>2015/11/22</t>
  </si>
  <si>
    <r>
      <t>CREATE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TABLE</t>
    </r>
    <r>
      <rPr>
        <sz val="12"/>
        <color rgb="FFD4D4D4"/>
        <rFont val="Menlo"/>
        <family val="2"/>
      </rPr>
      <t> teach( </t>
    </r>
  </si>
  <si>
    <r>
      <t>    venue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20</t>
    </r>
    <r>
      <rPr>
        <sz val="12"/>
        <color rgb="FFD4D4D4"/>
        <rFont val="Menlo"/>
        <family val="2"/>
      </rPr>
      <t>),</t>
    </r>
  </si>
  <si>
    <r>
      <t>    courseCode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6</t>
    </r>
    <r>
      <rPr>
        <sz val="12"/>
        <color rgb="FFD4D4D4"/>
        <rFont val="Menlo"/>
        <family val="2"/>
      </rPr>
      <t>),</t>
    </r>
  </si>
  <si>
    <r>
      <t>    dateT </t>
    </r>
    <r>
      <rPr>
        <sz val="12"/>
        <color rgb="FF569CD6"/>
        <rFont val="Menlo"/>
        <family val="2"/>
      </rPr>
      <t>datetime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</si>
  <si>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r>
      <t>    timeTstart </t>
    </r>
    <r>
      <rPr>
        <sz val="12"/>
        <color rgb="FF569CD6"/>
        <rFont val="Menlo"/>
        <family val="2"/>
      </rPr>
      <t>datetime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</si>
  <si>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r>
      <t>    timeeTend </t>
    </r>
    <r>
      <rPr>
        <sz val="12"/>
        <color rgb="FF569CD6"/>
        <rFont val="Menlo"/>
        <family val="2"/>
      </rPr>
      <t>datetime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</si>
  <si>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r>
      <t>    professorPersonID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9</t>
    </r>
    <r>
      <rPr>
        <sz val="12"/>
        <color rgb="FFD4D4D4"/>
        <rFont val="Menlo"/>
        <family val="2"/>
      </rPr>
      <t>),</t>
    </r>
  </si>
  <si>
    <t>ClasssSch</t>
  </si>
  <si>
    <t>scse</t>
  </si>
  <si>
    <t>spms</t>
  </si>
  <si>
    <t>nbs</t>
  </si>
  <si>
    <t>14:00</t>
  </si>
  <si>
    <t>15:00</t>
  </si>
  <si>
    <t>16:00</t>
  </si>
  <si>
    <t>10:00</t>
  </si>
  <si>
    <t>11:00</t>
  </si>
  <si>
    <t>12:00</t>
  </si>
  <si>
    <t>13:00</t>
  </si>
  <si>
    <t>08:00</t>
  </si>
  <si>
    <t>09:00</t>
  </si>
  <si>
    <r>
      <t>CREATE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TABLE</t>
    </r>
    <r>
      <rPr>
        <sz val="12"/>
        <color rgb="FFD4D4D4"/>
        <rFont val="Menlo"/>
        <family val="2"/>
      </rPr>
      <t> Experiment(</t>
    </r>
  </si>
  <si>
    <r>
      <t>    dateE </t>
    </r>
    <r>
      <rPr>
        <sz val="12"/>
        <color rgb="FF569CD6"/>
        <rFont val="Menlo"/>
        <family val="2"/>
      </rPr>
      <t>DATE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</si>
  <si>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r>
      <t>    timeEstart </t>
    </r>
    <r>
      <rPr>
        <sz val="12"/>
        <color rgb="FF569CD6"/>
        <rFont val="Menlo"/>
        <family val="2"/>
      </rPr>
      <t>TIME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</si>
  <si>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r>
      <t>    timeEend </t>
    </r>
    <r>
      <rPr>
        <sz val="12"/>
        <color rgb="FF569CD6"/>
        <rFont val="Menlo"/>
        <family val="2"/>
      </rPr>
      <t>TIME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</si>
  <si>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t>date</t>
  </si>
  <si>
    <t>start</t>
  </si>
  <si>
    <t>end</t>
  </si>
  <si>
    <t>undergraduateID</t>
  </si>
  <si>
    <t>Research Lab 6</t>
  </si>
  <si>
    <t>PHY-03-03</t>
  </si>
  <si>
    <t>Calculus III</t>
  </si>
  <si>
    <r>
      <t>CREATE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TABLE</t>
    </r>
    <r>
      <rPr>
        <sz val="12"/>
        <color rgb="FFD4D4D4"/>
        <rFont val="Menlo"/>
        <family val="2"/>
      </rPr>
      <t> Equipment(</t>
    </r>
  </si>
  <si>
    <r>
      <t>    ID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9</t>
    </r>
    <r>
      <rPr>
        <sz val="12"/>
        <color rgb="FFD4D4D4"/>
        <rFont val="Menlo"/>
        <family val="2"/>
      </rPr>
      <t>),</t>
    </r>
  </si>
  <si>
    <r>
      <t>    nameE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20</t>
    </r>
    <r>
      <rPr>
        <sz val="12"/>
        <color rgb="FFD4D4D4"/>
        <rFont val="Menlo"/>
        <family val="2"/>
      </rPr>
      <t>),</t>
    </r>
  </si>
  <si>
    <r>
      <t>    modelNo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10</t>
    </r>
    <r>
      <rPr>
        <sz val="12"/>
        <color rgb="FFD4D4D4"/>
        <rFont val="Menlo"/>
        <family val="2"/>
      </rPr>
      <t>)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</si>
  <si>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r>
      <t>    datePurchased </t>
    </r>
    <r>
      <rPr>
        <sz val="12"/>
        <color rgb="FF569CD6"/>
        <rFont val="Menlo"/>
        <family val="2"/>
      </rPr>
      <t>date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</si>
  <si>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t>equipmentID</t>
  </si>
  <si>
    <t>name</t>
  </si>
  <si>
    <t>modelno</t>
  </si>
  <si>
    <t>Raspberry Pi</t>
  </si>
  <si>
    <t>Computer</t>
  </si>
  <si>
    <t>Arduino</t>
  </si>
  <si>
    <t>Robotics Kit</t>
  </si>
  <si>
    <t>Lego Mindstorms</t>
  </si>
  <si>
    <t>Sensehat</t>
  </si>
  <si>
    <t>E1134535</t>
  </si>
  <si>
    <t>E1134536</t>
  </si>
  <si>
    <t>E1134537</t>
  </si>
  <si>
    <t>E1134538</t>
  </si>
  <si>
    <t>E1134539</t>
  </si>
  <si>
    <t>E1134540</t>
  </si>
  <si>
    <t>E1134541</t>
  </si>
  <si>
    <t>E1134542</t>
  </si>
  <si>
    <t>E1134543</t>
  </si>
  <si>
    <t>E1134544</t>
  </si>
  <si>
    <t>E1134545</t>
  </si>
  <si>
    <t>E1134546</t>
  </si>
  <si>
    <t>E1134547</t>
  </si>
  <si>
    <t>E1134548</t>
  </si>
  <si>
    <t>E1134549</t>
  </si>
  <si>
    <t>E1134550</t>
  </si>
  <si>
    <t>E1134551</t>
  </si>
  <si>
    <t>E1134554</t>
  </si>
  <si>
    <t>E1134555</t>
  </si>
  <si>
    <t>E1134556</t>
  </si>
  <si>
    <t>E1134557</t>
  </si>
  <si>
    <t>E1134558</t>
  </si>
  <si>
    <t>E1134559</t>
  </si>
  <si>
    <t>E1134560</t>
  </si>
  <si>
    <t>E1134561</t>
  </si>
  <si>
    <t>E1134562</t>
  </si>
  <si>
    <t>E1134565</t>
  </si>
  <si>
    <t>E1134568</t>
  </si>
  <si>
    <t>E1134571</t>
  </si>
  <si>
    <t>E1134574</t>
  </si>
  <si>
    <t>E1134578</t>
  </si>
  <si>
    <t>Z9105586</t>
  </si>
  <si>
    <t>2010/01/13</t>
  </si>
  <si>
    <t>U3042317</t>
  </si>
  <si>
    <t>2016/07/08</t>
  </si>
  <si>
    <t>T1862689</t>
  </si>
  <si>
    <t>1996/11/07</t>
  </si>
  <si>
    <t>B3249652</t>
  </si>
  <si>
    <t>2008/06/23</t>
  </si>
  <si>
    <t>H863636</t>
  </si>
  <si>
    <t>T1294359</t>
  </si>
  <si>
    <t>2002/01/11</t>
  </si>
  <si>
    <t>A5315253</t>
  </si>
  <si>
    <t>1996/06/16</t>
  </si>
  <si>
    <t>T9596889</t>
  </si>
  <si>
    <t>2011/12/04</t>
  </si>
  <si>
    <t>H7852482</t>
  </si>
  <si>
    <t>2000/02/16</t>
  </si>
  <si>
    <t>R7495263</t>
  </si>
  <si>
    <t>2009/07/14</t>
  </si>
  <si>
    <t>G5578446</t>
  </si>
  <si>
    <t>2015/03/22</t>
  </si>
  <si>
    <t>R5292529</t>
  </si>
  <si>
    <t>1998/11/05</t>
  </si>
  <si>
    <t>U9292428</t>
  </si>
  <si>
    <t>2005/07/18</t>
  </si>
  <si>
    <t>M7551625</t>
  </si>
  <si>
    <t>1996/06/15</t>
  </si>
  <si>
    <t>W5096072</t>
  </si>
  <si>
    <t>1991/07/11</t>
  </si>
  <si>
    <t>I4181006</t>
  </si>
  <si>
    <t>2019/01/19</t>
  </si>
  <si>
    <t>D6842143</t>
  </si>
  <si>
    <t>2018/01/24</t>
  </si>
  <si>
    <t>B9073950</t>
  </si>
  <si>
    <t>1996/04/08</t>
  </si>
  <si>
    <t>U1785869</t>
  </si>
  <si>
    <t>1996/12/12</t>
  </si>
  <si>
    <t>I9996691</t>
  </si>
  <si>
    <t>2004/11/22</t>
  </si>
  <si>
    <t>S9219521</t>
  </si>
  <si>
    <t>2011/10/03</t>
  </si>
  <si>
    <t>O5713515</t>
  </si>
  <si>
    <t>2013/04/14</t>
  </si>
  <si>
    <t>G2471758</t>
  </si>
  <si>
    <t>2017/03/27</t>
  </si>
  <si>
    <t>P2683656</t>
  </si>
  <si>
    <t>2001/03/03</t>
  </si>
  <si>
    <t>K3468926</t>
  </si>
  <si>
    <t>2008/07/09</t>
  </si>
  <si>
    <t>Z3912592</t>
  </si>
  <si>
    <t>2016/11/01</t>
  </si>
  <si>
    <t>C890856</t>
  </si>
  <si>
    <t>1993/08/12</t>
  </si>
  <si>
    <t>F3699474</t>
  </si>
  <si>
    <t>2004/08/15</t>
  </si>
  <si>
    <t>G1040557</t>
  </si>
  <si>
    <t>2004/12/25</t>
  </si>
  <si>
    <t>T2807372</t>
  </si>
  <si>
    <t>2015/12/01</t>
  </si>
  <si>
    <t>K8816488</t>
  </si>
  <si>
    <t>1990/06/25</t>
  </si>
  <si>
    <r>
      <t>CREATE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TABLE</t>
    </r>
    <r>
      <rPr>
        <sz val="12"/>
        <color rgb="FFD4D4D4"/>
        <rFont val="Menlo"/>
        <family val="2"/>
      </rPr>
      <t> supervisedBy(</t>
    </r>
  </si>
  <si>
    <r>
      <t>    ProfessorPersonID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9</t>
    </r>
    <r>
      <rPr>
        <sz val="12"/>
        <color rgb="FFD4D4D4"/>
        <rFont val="Menlo"/>
        <family val="2"/>
      </rPr>
      <t>),</t>
    </r>
  </si>
  <si>
    <r>
      <t>    UndergraduatePersonID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9</t>
    </r>
    <r>
      <rPr>
        <sz val="12"/>
        <color rgb="FFD4D4D4"/>
        <rFont val="Menlo"/>
        <family val="2"/>
      </rPr>
      <t>),</t>
    </r>
  </si>
  <si>
    <t>Role</t>
  </si>
  <si>
    <r>
      <t>CREATE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TABLE</t>
    </r>
    <r>
      <rPr>
        <sz val="12"/>
        <color rgb="FFD4D4D4"/>
        <rFont val="Menlo"/>
        <family val="2"/>
      </rPr>
      <t> partOf( </t>
    </r>
  </si>
  <si>
    <r>
      <t>    datePO </t>
    </r>
    <r>
      <rPr>
        <sz val="12"/>
        <color rgb="FF569CD6"/>
        <rFont val="Menlo"/>
        <family val="2"/>
      </rPr>
      <t>DATE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</si>
  <si>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r>
      <t>    timePOstart </t>
    </r>
    <r>
      <rPr>
        <sz val="12"/>
        <color rgb="FF569CD6"/>
        <rFont val="Menlo"/>
        <family val="2"/>
      </rPr>
      <t>TIME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</si>
  <si>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r>
      <t>    timePOend </t>
    </r>
    <r>
      <rPr>
        <sz val="12"/>
        <color rgb="FF569CD6"/>
        <rFont val="Menlo"/>
        <family val="2"/>
      </rPr>
      <t>TIME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</si>
  <si>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r>
      <t>    </t>
    </r>
    <r>
      <rPr>
        <sz val="12"/>
        <color rgb="FF569CD6"/>
        <rFont val="Menlo"/>
        <family val="2"/>
      </rPr>
      <t>ON DELETE cascade</t>
    </r>
  </si>
  <si>
    <r>
      <t>    </t>
    </r>
    <r>
      <rPr>
        <sz val="12"/>
        <color rgb="FF569CD6"/>
        <rFont val="Menlo"/>
        <family val="2"/>
      </rPr>
      <t>ON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UPDATE</t>
    </r>
    <r>
      <rPr>
        <sz val="12"/>
        <color rgb="FFD4D4D4"/>
        <rFont val="Menlo"/>
        <family val="2"/>
      </rPr>
      <t> cascade,</t>
    </r>
  </si>
  <si>
    <t>)</t>
  </si>
  <si>
    <r>
      <t>    </t>
    </r>
    <r>
      <rPr>
        <sz val="12"/>
        <color rgb="FF569CD6"/>
        <rFont val="Menlo"/>
        <family val="2"/>
      </rPr>
      <t>PRIMARY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KEY</t>
    </r>
    <r>
      <rPr>
        <sz val="12"/>
        <color rgb="FFD4D4D4"/>
        <rFont val="Menlo"/>
        <family val="2"/>
      </rPr>
      <t> (courseCode, datePO, timePOstart, timePOend, personID, labName, labSchool),</t>
    </r>
  </si>
  <si>
    <r>
      <t>    </t>
    </r>
    <r>
      <rPr>
        <sz val="12"/>
        <color rgb="FF569CD6"/>
        <rFont val="Menlo"/>
        <family val="2"/>
      </rPr>
      <t>FOREIGN KEY</t>
    </r>
    <r>
      <rPr>
        <sz val="12"/>
        <color rgb="FFD4D4D4"/>
        <rFont val="Menlo"/>
        <family val="2"/>
      </rPr>
      <t> (courseCode) </t>
    </r>
    <r>
      <rPr>
        <sz val="12"/>
        <color rgb="FF569CD6"/>
        <rFont val="Menlo"/>
        <family val="2"/>
      </rPr>
      <t>REFERENCES</t>
    </r>
    <r>
      <rPr>
        <sz val="12"/>
        <color rgb="FFD4D4D4"/>
        <rFont val="Menlo"/>
        <family val="2"/>
      </rPr>
      <t> Course</t>
    </r>
  </si>
  <si>
    <r>
      <t>    </t>
    </r>
    <r>
      <rPr>
        <sz val="12"/>
        <color rgb="FF569CD6"/>
        <rFont val="Menlo"/>
        <family val="2"/>
      </rPr>
      <t>FOREIGN KEY</t>
    </r>
    <r>
      <rPr>
        <sz val="12"/>
        <color rgb="FFD4D4D4"/>
        <rFont val="Menlo"/>
        <family val="2"/>
      </rPr>
      <t> (dateE, timeEstart, timeEend, personID, labName, labSchool) </t>
    </r>
    <r>
      <rPr>
        <sz val="12"/>
        <color rgb="FF569CD6"/>
        <rFont val="Menlo"/>
        <family val="2"/>
      </rPr>
      <t>REFERENCES</t>
    </r>
    <r>
      <rPr>
        <sz val="12"/>
        <color rgb="FFD4D4D4"/>
        <rFont val="Menlo"/>
        <family val="2"/>
      </rPr>
      <t> Experiment(dateE, timeEstart, timeEend, undergraduatePersonID, labName, labSchool)</t>
    </r>
  </si>
  <si>
    <t>Vincent Selenbarger</t>
  </si>
  <si>
    <t>Vincent Sellenbarger</t>
  </si>
  <si>
    <t>Foreign Currency Markets</t>
  </si>
  <si>
    <t>Human Research Management</t>
  </si>
  <si>
    <t>2015/11/17</t>
  </si>
  <si>
    <t>2018/08/19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</si>
</sst>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5"/>
      <color rgb="FFFF0080"/>
      <name val="Helvetica Neue"/>
      <family val="2"/>
    </font>
    <font>
      <sz val="15"/>
      <color rgb="FF0000FF"/>
      <name val="Helvetica Neue"/>
      <family val="2"/>
    </font>
    <font>
      <sz val="12"/>
      <color rgb="FF000000"/>
      <name val="Calibri"/>
      <family val="2"/>
      <scheme val="minor"/>
    </font>
    <font>
      <sz val="12"/>
      <color rgb="FFD4D4D4"/>
      <name val="Menlo"/>
      <family val="2"/>
    </font>
    <font>
      <sz val="12"/>
      <color rgb="FF569CD6"/>
      <name val="Menlo"/>
      <family val="2"/>
    </font>
    <font>
      <sz val="12"/>
      <color rgb="FFB5CEA8"/>
      <name val="Menlo"/>
      <family val="2"/>
    </font>
    <font>
      <sz val="14"/>
      <color rgb="FF000000"/>
      <name val="Arial"/>
      <family val="2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CE9178"/>
      <name val="Menlo"/>
      <family val="2"/>
    </font>
    <font>
      <sz val="15"/>
      <color rgb="FFFF0000"/>
      <name val="Helvetica Neue"/>
      <family val="2"/>
    </font>
    <font>
      <sz val="12"/>
      <name val="Calibri"/>
      <family val="2"/>
      <scheme val="minor"/>
    </font>
    <font>
      <sz val="15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3" fillId="0" borderId="0" xfId="0" applyFont="1"/>
    <xf numFmtId="0" fontId="4" fillId="0" borderId="0" xfId="0" applyFont="1"/>
    <xf numFmtId="0" fontId="7" fillId="0" borderId="0" xfId="0" applyFont="1"/>
    <xf numFmtId="20" fontId="0" fillId="0" borderId="0" xfId="0" applyNumberFormat="1"/>
    <xf numFmtId="0" fontId="4" fillId="2" borderId="0" xfId="0" applyFont="1" applyFill="1"/>
    <xf numFmtId="0" fontId="0" fillId="2" borderId="0" xfId="0" applyFill="1"/>
    <xf numFmtId="20" fontId="0" fillId="0" borderId="0" xfId="0" quotePrefix="1" applyNumberFormat="1"/>
    <xf numFmtId="0" fontId="5" fillId="0" borderId="0" xfId="0" applyFont="1"/>
    <xf numFmtId="0" fontId="0" fillId="0" borderId="0" xfId="0" applyFill="1"/>
    <xf numFmtId="0" fontId="4" fillId="0" borderId="0" xfId="0" applyFont="1" applyFill="1"/>
    <xf numFmtId="0" fontId="10" fillId="0" borderId="0" xfId="0" applyFont="1"/>
    <xf numFmtId="0" fontId="1" fillId="2" borderId="0" xfId="0" applyFont="1" applyFill="1"/>
    <xf numFmtId="20" fontId="0" fillId="2" borderId="0" xfId="0" applyNumberFormat="1" applyFill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3" borderId="0" xfId="0" applyFill="1"/>
    <xf numFmtId="0" fontId="2" fillId="0" borderId="0" xfId="0" applyFont="1" applyFill="1"/>
    <xf numFmtId="0" fontId="7" fillId="0" borderId="0" xfId="0" applyFont="1" applyFill="1"/>
    <xf numFmtId="0" fontId="1" fillId="0" borderId="0" xfId="0" applyFont="1" applyFill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E36F6-A357-F848-9D8C-13956F52FE3C}">
  <dimension ref="A1:J201"/>
  <sheetViews>
    <sheetView topLeftCell="A86" zoomScale="40" zoomScaleNormal="40" workbookViewId="0">
      <selection activeCell="F31" sqref="F31"/>
    </sheetView>
  </sheetViews>
  <sheetFormatPr defaultColWidth="10.6640625" defaultRowHeight="15.5"/>
  <cols>
    <col min="2" max="2" width="27.33203125" bestFit="1" customWidth="1"/>
    <col min="3" max="3" width="42.83203125" customWidth="1"/>
    <col min="4" max="4" width="27.1640625" bestFit="1" customWidth="1"/>
  </cols>
  <sheetData>
    <row r="1" spans="1:10">
      <c r="A1" t="s">
        <v>201</v>
      </c>
      <c r="B1" t="s">
        <v>50</v>
      </c>
      <c r="C1" t="s">
        <v>402</v>
      </c>
      <c r="D1" t="s">
        <v>823</v>
      </c>
      <c r="E1" t="s">
        <v>824</v>
      </c>
      <c r="F1" t="s">
        <v>825</v>
      </c>
      <c r="G1" t="s">
        <v>826</v>
      </c>
    </row>
    <row r="2" spans="1:10" ht="19">
      <c r="A2" t="s">
        <v>202</v>
      </c>
      <c r="B2" s="1" t="s">
        <v>0</v>
      </c>
      <c r="C2" t="s">
        <v>403</v>
      </c>
      <c r="D2" t="s">
        <v>623</v>
      </c>
      <c r="E2" t="s">
        <v>423</v>
      </c>
      <c r="F2">
        <v>90983005</v>
      </c>
      <c r="G2" t="s">
        <v>827</v>
      </c>
      <c r="J2" t="str">
        <f>_xlfn.CONCAT("INSERT INTO Person_R1 VALUES ('",A2,"', '",B2,"', '",C2,"', '",D2,"', '",TEXT(F2,"0"),"', '",G2,"');")</f>
        <v>INSERT INTO Person_R1 VALUES ('S9733127X', 'Sierra Song', 'School of Computer Science and Engineering', '26 Nanyang Crescent #16-12', '90983005', 'SIERR613@e.ntu.edu.sg');</v>
      </c>
    </row>
    <row r="3" spans="1:10" ht="19">
      <c r="A3" t="s">
        <v>203</v>
      </c>
      <c r="B3" s="1" t="s">
        <v>1</v>
      </c>
      <c r="C3" t="s">
        <v>403</v>
      </c>
      <c r="D3" t="s">
        <v>624</v>
      </c>
      <c r="E3" t="s">
        <v>424</v>
      </c>
      <c r="F3">
        <v>82418710</v>
      </c>
      <c r="G3" t="s">
        <v>828</v>
      </c>
      <c r="J3" t="str">
        <f t="shared" ref="J3:J66" si="0">_xlfn.CONCAT("INSERT INTO Person_R1 VALUES ('",A3,"', '",B3,"', '",C3,"', '",D3,"', '",TEXT(F3,"0"),"', '",G3,"');")</f>
        <v>INSERT INTO Person_R1 VALUES ('S9695846S', 'Allene Langston', 'School of Computer Science and Engineering', '12 Bukit Batok View #14-11', '82418710', 'ALLEN015@e.ntu.edu.sg');</v>
      </c>
    </row>
    <row r="4" spans="1:10" ht="19">
      <c r="A4" t="s">
        <v>204</v>
      </c>
      <c r="B4" s="1" t="s">
        <v>2</v>
      </c>
      <c r="C4" t="s">
        <v>403</v>
      </c>
      <c r="D4" t="s">
        <v>625</v>
      </c>
      <c r="E4" t="s">
        <v>425</v>
      </c>
      <c r="F4">
        <v>96721106</v>
      </c>
      <c r="G4" t="s">
        <v>829</v>
      </c>
      <c r="J4" t="str">
        <f t="shared" si="0"/>
        <v>INSERT INTO Person_R1 VALUES ('S9917559D', 'Margaret Blessing', 'School of Computer Science and Engineering', '45 Bukit Batok Crescent #01-14', '96721106', 'MARGA347@e.ntu.edu.sg');</v>
      </c>
    </row>
    <row r="5" spans="1:10" ht="19">
      <c r="A5" t="s">
        <v>205</v>
      </c>
      <c r="B5" s="1" t="s">
        <v>3</v>
      </c>
      <c r="C5" t="s">
        <v>403</v>
      </c>
      <c r="D5" t="s">
        <v>626</v>
      </c>
      <c r="E5" t="s">
        <v>426</v>
      </c>
      <c r="F5">
        <v>89005553</v>
      </c>
      <c r="G5" t="s">
        <v>980</v>
      </c>
      <c r="J5" t="str">
        <f t="shared" si="0"/>
        <v>INSERT INTO Person_R1 VALUES ('S9722588R', 'Isa Mora', 'School of Computer Science and Engineering', '32 Nanyang Avenue #18-04', '89005553', 'ISAM971@e.ntu.edu.sg');</v>
      </c>
    </row>
    <row r="6" spans="1:10" ht="19">
      <c r="A6" t="s">
        <v>206</v>
      </c>
      <c r="B6" s="1" t="s">
        <v>4</v>
      </c>
      <c r="C6" t="s">
        <v>403</v>
      </c>
      <c r="D6" t="s">
        <v>627</v>
      </c>
      <c r="E6" t="s">
        <v>427</v>
      </c>
      <c r="F6">
        <v>93199133</v>
      </c>
      <c r="G6" t="s">
        <v>830</v>
      </c>
      <c r="J6" t="str">
        <f t="shared" si="0"/>
        <v>INSERT INTO Person_R1 VALUES ('S9831152C', 'Corinna Barrington', 'School of Computer Science and Engineering', '42 Tampines Street #15-03', '93199133', 'CORIN677@e.ntu.edu.sg');</v>
      </c>
    </row>
    <row r="7" spans="1:10" ht="19">
      <c r="A7" t="s">
        <v>207</v>
      </c>
      <c r="B7" s="2" t="s">
        <v>5</v>
      </c>
      <c r="C7" t="s">
        <v>403</v>
      </c>
      <c r="D7" t="s">
        <v>628</v>
      </c>
      <c r="E7" t="s">
        <v>428</v>
      </c>
      <c r="F7">
        <v>83858581</v>
      </c>
      <c r="G7" t="s">
        <v>831</v>
      </c>
      <c r="J7" t="str">
        <f t="shared" si="0"/>
        <v>INSERT INTO Person_R1 VALUES ('S9850619F', 'Malcolm Aquilino', 'School of Computer Science and Engineering', '20 Haig Crescent #10-18', '83858581', 'MALCO162@e.ntu.edu.sg');</v>
      </c>
    </row>
    <row r="8" spans="1:10" ht="19">
      <c r="A8" t="s">
        <v>208</v>
      </c>
      <c r="B8" s="1" t="s">
        <v>6</v>
      </c>
      <c r="C8" t="s">
        <v>403</v>
      </c>
      <c r="D8" t="s">
        <v>629</v>
      </c>
      <c r="E8" t="s">
        <v>429</v>
      </c>
      <c r="F8">
        <v>81263650</v>
      </c>
      <c r="G8" t="s">
        <v>981</v>
      </c>
      <c r="J8" t="str">
        <f t="shared" si="0"/>
        <v>INSERT INTO Person_R1 VALUES ('S9756352I', 'Mina Canon', 'School of Computer Science and Engineering', '43 Bukit Batok Street #11-12', '81263650', 'MINA067@e.ntu.edu.sg');</v>
      </c>
    </row>
    <row r="9" spans="1:10" ht="19">
      <c r="A9" t="s">
        <v>209</v>
      </c>
      <c r="B9" s="1" t="s">
        <v>7</v>
      </c>
      <c r="C9" t="s">
        <v>403</v>
      </c>
      <c r="D9" t="s">
        <v>630</v>
      </c>
      <c r="E9" t="s">
        <v>430</v>
      </c>
      <c r="F9">
        <v>90792501</v>
      </c>
      <c r="G9" t="s">
        <v>982</v>
      </c>
      <c r="J9" t="str">
        <f t="shared" si="0"/>
        <v>INSERT INTO Person_R1 VALUES ('S9619775Q', 'Na Kowalewski', 'School of Computer Science and Engineering', '50 Paya Lebar View #19-18', '90792501', 'NAKO588@e.ntu.edu.sg');</v>
      </c>
    </row>
    <row r="10" spans="1:10" ht="19">
      <c r="A10" t="s">
        <v>210</v>
      </c>
      <c r="B10" s="1" t="s">
        <v>8</v>
      </c>
      <c r="C10" t="s">
        <v>403</v>
      </c>
      <c r="D10" t="s">
        <v>631</v>
      </c>
      <c r="E10" t="s">
        <v>431</v>
      </c>
      <c r="F10">
        <v>88205677</v>
      </c>
      <c r="G10" t="s">
        <v>983</v>
      </c>
      <c r="J10" t="str">
        <f t="shared" si="0"/>
        <v>INSERT INTO Person_R1 VALUES ('S9929822J', 'Hyun Bouton', 'School of Computer Science and Engineering', '31 Bukit Batok Street #17-07', '88205677', 'HYUN591@e.ntu.edu.sg');</v>
      </c>
    </row>
    <row r="11" spans="1:10" ht="19">
      <c r="A11" t="s">
        <v>211</v>
      </c>
      <c r="B11" s="1" t="s">
        <v>9</v>
      </c>
      <c r="C11" t="s">
        <v>403</v>
      </c>
      <c r="D11" t="s">
        <v>632</v>
      </c>
      <c r="E11" t="s">
        <v>432</v>
      </c>
      <c r="F11">
        <v>91679309</v>
      </c>
      <c r="G11" t="s">
        <v>832</v>
      </c>
      <c r="J11" t="str">
        <f t="shared" si="0"/>
        <v>INSERT INTO Person_R1 VALUES ('S9629414M', 'Hildegarde Brumbelow', 'School of Computer Science and Engineering', '17 Ang Mo Kio View #14-14', '91679309', 'HILDE537@e.ntu.edu.sg');</v>
      </c>
    </row>
    <row r="12" spans="1:10" ht="19">
      <c r="A12" t="s">
        <v>212</v>
      </c>
      <c r="B12" s="1" t="s">
        <v>10</v>
      </c>
      <c r="C12" t="s">
        <v>403</v>
      </c>
      <c r="D12" t="s">
        <v>633</v>
      </c>
      <c r="E12" t="s">
        <v>433</v>
      </c>
      <c r="F12">
        <v>83455347</v>
      </c>
      <c r="G12" t="s">
        <v>984</v>
      </c>
      <c r="J12" t="str">
        <f t="shared" si="0"/>
        <v>INSERT INTO Person_R1 VALUES ('S9677981C', 'Iva Tippens', 'School of Computer Science and Engineering', '30 Paya Lebar Street #01-11', '83455347', 'IVAT528@e.ntu.edu.sg');</v>
      </c>
    </row>
    <row r="13" spans="1:10" ht="19">
      <c r="A13" t="s">
        <v>213</v>
      </c>
      <c r="B13" s="1" t="s">
        <v>11</v>
      </c>
      <c r="C13" t="s">
        <v>403</v>
      </c>
      <c r="D13" t="s">
        <v>634</v>
      </c>
      <c r="E13" t="s">
        <v>434</v>
      </c>
      <c r="F13">
        <v>99128096</v>
      </c>
      <c r="G13" t="s">
        <v>833</v>
      </c>
      <c r="J13" t="str">
        <f t="shared" si="0"/>
        <v>INSERT INTO Person_R1 VALUES ('S9722475Y', 'Ginger Branum', 'School of Computer Science and Engineering', '18 Bukit Batok View #09-04', '99128096', 'GINGE229@e.ntu.edu.sg');</v>
      </c>
    </row>
    <row r="14" spans="1:10" ht="19">
      <c r="A14" t="s">
        <v>214</v>
      </c>
      <c r="B14" s="1" t="s">
        <v>12</v>
      </c>
      <c r="C14" t="s">
        <v>403</v>
      </c>
      <c r="D14" t="s">
        <v>635</v>
      </c>
      <c r="E14" t="s">
        <v>435</v>
      </c>
      <c r="F14">
        <v>90717244</v>
      </c>
      <c r="G14" t="s">
        <v>834</v>
      </c>
      <c r="J14" t="str">
        <f t="shared" si="0"/>
        <v>INSERT INTO Person_R1 VALUES ('S9851774K', 'Britany Burrill', 'School of Computer Science and Engineering', '13 Bugis Avenue #17-01', '90717244', 'BRITA479@e.ntu.edu.sg');</v>
      </c>
    </row>
    <row r="15" spans="1:10" ht="19">
      <c r="A15" t="s">
        <v>215</v>
      </c>
      <c r="B15" s="1" t="s">
        <v>13</v>
      </c>
      <c r="C15" t="s">
        <v>403</v>
      </c>
      <c r="D15" t="s">
        <v>636</v>
      </c>
      <c r="E15" t="s">
        <v>436</v>
      </c>
      <c r="F15">
        <v>85375946</v>
      </c>
      <c r="G15" t="s">
        <v>835</v>
      </c>
      <c r="J15" t="str">
        <f t="shared" si="0"/>
        <v>INSERT INTO Person_R1 VALUES ('S9736207Q', 'Shanice Twiford', 'School of Computer Science and Engineering', '25 Bedok Street #18-05', '85375946', 'SHANI051@e.ntu.edu.sg');</v>
      </c>
    </row>
    <row r="16" spans="1:10" ht="19">
      <c r="A16" t="s">
        <v>216</v>
      </c>
      <c r="B16" s="1" t="s">
        <v>14</v>
      </c>
      <c r="C16" t="s">
        <v>403</v>
      </c>
      <c r="D16" t="s">
        <v>637</v>
      </c>
      <c r="E16" t="s">
        <v>437</v>
      </c>
      <c r="F16">
        <v>84187914</v>
      </c>
      <c r="G16" t="s">
        <v>985</v>
      </c>
      <c r="J16" t="str">
        <f t="shared" si="0"/>
        <v>INSERT INTO Person_R1 VALUES ('S9614412D', 'Ying Mani', 'School of Computer Science and Engineering', '33 Pasir Ris Avenue #09-17', '84187914', 'YING324@e.ntu.edu.sg');</v>
      </c>
    </row>
    <row r="17" spans="1:10" ht="19">
      <c r="A17" t="s">
        <v>217</v>
      </c>
      <c r="B17" s="2" t="s">
        <v>15</v>
      </c>
      <c r="C17" t="s">
        <v>403</v>
      </c>
      <c r="D17" t="s">
        <v>638</v>
      </c>
      <c r="E17" t="s">
        <v>438</v>
      </c>
      <c r="F17">
        <v>92760723</v>
      </c>
      <c r="G17" t="s">
        <v>836</v>
      </c>
      <c r="J17" t="str">
        <f t="shared" si="0"/>
        <v>INSERT INTO Person_R1 VALUES ('S9767779R', 'Ernesto Bobadilla', 'School of Computer Science and Engineering', '26 Tampines Crescent #02-18', '92760723', 'ERNES942@e.ntu.edu.sg');</v>
      </c>
    </row>
    <row r="18" spans="1:10" ht="19">
      <c r="A18" t="s">
        <v>218</v>
      </c>
      <c r="B18" s="1" t="s">
        <v>16</v>
      </c>
      <c r="C18" t="s">
        <v>403</v>
      </c>
      <c r="D18" t="s">
        <v>639</v>
      </c>
      <c r="E18" t="s">
        <v>439</v>
      </c>
      <c r="F18">
        <v>83441501</v>
      </c>
      <c r="G18" t="s">
        <v>837</v>
      </c>
      <c r="J18" t="str">
        <f t="shared" si="0"/>
        <v>INSERT INTO Person_R1 VALUES ('S9820365J', 'Clarice Stecklein', 'School of Computer Science and Engineering', '21 Bukit Batok Street #02-11', '83441501', 'CLARI478@e.ntu.edu.sg');</v>
      </c>
    </row>
    <row r="19" spans="1:10" ht="19">
      <c r="A19" t="s">
        <v>219</v>
      </c>
      <c r="B19" s="1" t="s">
        <v>17</v>
      </c>
      <c r="C19" t="s">
        <v>403</v>
      </c>
      <c r="D19" t="s">
        <v>640</v>
      </c>
      <c r="E19" t="s">
        <v>440</v>
      </c>
      <c r="F19">
        <v>80773844</v>
      </c>
      <c r="G19" t="s">
        <v>838</v>
      </c>
      <c r="J19" t="str">
        <f t="shared" si="0"/>
        <v>INSERT INTO Person_R1 VALUES ('S9870261F', 'Vonnie Bakke', 'School of Computer Science and Engineering', '27 Nanyang Avenue #09-15', '80773844', 'VONNI966@e.ntu.edu.sg');</v>
      </c>
    </row>
    <row r="20" spans="1:10" ht="19">
      <c r="A20" t="s">
        <v>220</v>
      </c>
      <c r="B20" s="2" t="s">
        <v>18</v>
      </c>
      <c r="C20" t="s">
        <v>403</v>
      </c>
      <c r="D20" t="s">
        <v>641</v>
      </c>
      <c r="E20" t="s">
        <v>441</v>
      </c>
      <c r="F20">
        <v>85552120</v>
      </c>
      <c r="G20" t="s">
        <v>839</v>
      </c>
      <c r="J20" t="str">
        <f t="shared" si="0"/>
        <v>INSERT INTO Person_R1 VALUES ('S9772710P', 'Nicky Hartz', 'School of Computer Science and Engineering', '44 Bedok Crescent #05-03', '85552120', 'NICKY148@e.ntu.edu.sg');</v>
      </c>
    </row>
    <row r="21" spans="1:10" ht="19">
      <c r="A21" t="s">
        <v>221</v>
      </c>
      <c r="B21" s="1" t="s">
        <v>19</v>
      </c>
      <c r="C21" t="s">
        <v>403</v>
      </c>
      <c r="D21" t="s">
        <v>642</v>
      </c>
      <c r="E21" t="s">
        <v>442</v>
      </c>
      <c r="F21">
        <v>98811585</v>
      </c>
      <c r="G21" t="s">
        <v>840</v>
      </c>
      <c r="J21" t="str">
        <f t="shared" si="0"/>
        <v>INSERT INTO Person_R1 VALUES ('S9946019G', 'Laila Book', 'School of Computer Science and Engineering', '27 Bedok Crescent #17-19', '98811585', 'LAILA887@e.ntu.edu.sg');</v>
      </c>
    </row>
    <row r="22" spans="1:10" ht="19">
      <c r="A22" t="s">
        <v>222</v>
      </c>
      <c r="B22" s="2" t="s">
        <v>20</v>
      </c>
      <c r="C22" t="s">
        <v>403</v>
      </c>
      <c r="D22" t="s">
        <v>643</v>
      </c>
      <c r="E22" t="s">
        <v>443</v>
      </c>
      <c r="F22">
        <v>91870680</v>
      </c>
      <c r="G22" t="s">
        <v>841</v>
      </c>
      <c r="J22" t="str">
        <f t="shared" si="0"/>
        <v>INSERT INTO Person_R1 VALUES ('S9652691I', 'Vincent Lindell', 'School of Computer Science and Engineering', '29 Tampines View #16-04', '91870680', 'VINCE755@e.ntu.edu.sg');</v>
      </c>
    </row>
    <row r="23" spans="1:10" ht="19">
      <c r="A23" t="s">
        <v>223</v>
      </c>
      <c r="B23" s="2" t="s">
        <v>21</v>
      </c>
      <c r="C23" t="s">
        <v>403</v>
      </c>
      <c r="D23" t="s">
        <v>644</v>
      </c>
      <c r="E23" t="s">
        <v>444</v>
      </c>
      <c r="F23">
        <v>84374270</v>
      </c>
      <c r="G23" t="s">
        <v>842</v>
      </c>
      <c r="J23" t="str">
        <f t="shared" si="0"/>
        <v>INSERT INTO Person_R1 VALUES ('S9691398S', 'Trent Feltz', 'School of Computer Science and Engineering', '27 Bedok Avenue #13-15', '84374270', 'TRENT001@e.ntu.edu.sg');</v>
      </c>
    </row>
    <row r="24" spans="1:10" ht="19">
      <c r="A24" t="s">
        <v>224</v>
      </c>
      <c r="B24" s="2" t="s">
        <v>22</v>
      </c>
      <c r="C24" t="s">
        <v>403</v>
      </c>
      <c r="D24" t="s">
        <v>645</v>
      </c>
      <c r="E24" t="s">
        <v>445</v>
      </c>
      <c r="F24">
        <v>90323299</v>
      </c>
      <c r="G24" t="s">
        <v>986</v>
      </c>
      <c r="J24" t="str">
        <f t="shared" si="0"/>
        <v>INSERT INTO Person_R1 VALUES ('S9893799S', 'Cary Sabatino', 'School of Computer Science and Engineering', '24 Pasir Ris View #14-11', '90323299', 'CARY778@e.ntu.edu.sg');</v>
      </c>
    </row>
    <row r="25" spans="1:10" ht="19">
      <c r="A25" t="s">
        <v>225</v>
      </c>
      <c r="B25" s="1" t="s">
        <v>23</v>
      </c>
      <c r="C25" t="s">
        <v>403</v>
      </c>
      <c r="D25" t="s">
        <v>646</v>
      </c>
      <c r="E25" t="s">
        <v>446</v>
      </c>
      <c r="F25">
        <v>93904349</v>
      </c>
      <c r="G25" t="s">
        <v>843</v>
      </c>
      <c r="J25" t="str">
        <f t="shared" si="0"/>
        <v>INSERT INTO Person_R1 VALUES ('S9949768H', 'Rosalind Wedge', 'School of Computer Science and Engineering', '14 Bugis Avenue #12-13', '93904349', 'ROSAL043@e.ntu.edu.sg');</v>
      </c>
    </row>
    <row r="26" spans="1:10" ht="19">
      <c r="A26" t="s">
        <v>226</v>
      </c>
      <c r="B26" s="2" t="s">
        <v>24</v>
      </c>
      <c r="C26" t="s">
        <v>403</v>
      </c>
      <c r="D26" t="s">
        <v>647</v>
      </c>
      <c r="E26" t="s">
        <v>447</v>
      </c>
      <c r="F26">
        <v>95225721</v>
      </c>
      <c r="G26" t="s">
        <v>844</v>
      </c>
      <c r="J26" t="str">
        <f t="shared" si="0"/>
        <v>INSERT INTO Person_R1 VALUES ('S9622512G', 'Micah Deavers', 'School of Computer Science and Engineering', '40 Ang Mo Kio Crescent #07-00', '95225721', 'MICAH532@e.ntu.edu.sg');</v>
      </c>
    </row>
    <row r="27" spans="1:10" ht="19">
      <c r="A27" t="s">
        <v>227</v>
      </c>
      <c r="B27" s="1" t="s">
        <v>25</v>
      </c>
      <c r="C27" t="s">
        <v>403</v>
      </c>
      <c r="D27" t="s">
        <v>648</v>
      </c>
      <c r="E27" t="s">
        <v>448</v>
      </c>
      <c r="F27">
        <v>84068225</v>
      </c>
      <c r="G27" t="s">
        <v>845</v>
      </c>
      <c r="J27" t="str">
        <f t="shared" si="0"/>
        <v>INSERT INTO Person_R1 VALUES ('S9759216H', 'Caren Givan', 'School of Computer Science and Engineering', '36 Haig Crescent #13-20', '84068225', 'CAREN820@e.ntu.edu.sg');</v>
      </c>
    </row>
    <row r="28" spans="1:10" ht="19">
      <c r="A28" t="s">
        <v>228</v>
      </c>
      <c r="B28" s="1" t="s">
        <v>26</v>
      </c>
      <c r="C28" t="s">
        <v>403</v>
      </c>
      <c r="D28" t="s">
        <v>649</v>
      </c>
      <c r="E28" t="s">
        <v>449</v>
      </c>
      <c r="F28">
        <v>88925164</v>
      </c>
      <c r="G28" t="s">
        <v>846</v>
      </c>
      <c r="J28" t="str">
        <f t="shared" si="0"/>
        <v>INSERT INTO Person_R1 VALUES ('S9651893P', 'Nadine Wallen', 'School of Computer Science and Engineering', '18 Bedok Avenue #01-00', '88925164', 'NADIN911@e.ntu.edu.sg');</v>
      </c>
    </row>
    <row r="29" spans="1:10" ht="19">
      <c r="A29" t="s">
        <v>229</v>
      </c>
      <c r="B29" s="2" t="s">
        <v>27</v>
      </c>
      <c r="C29" t="s">
        <v>403</v>
      </c>
      <c r="D29" t="s">
        <v>650</v>
      </c>
      <c r="E29" t="s">
        <v>450</v>
      </c>
      <c r="F29">
        <v>87261958</v>
      </c>
      <c r="G29" t="s">
        <v>847</v>
      </c>
      <c r="J29" t="str">
        <f t="shared" si="0"/>
        <v>INSERT INTO Person_R1 VALUES ('S9797872B', 'Agustin Grasty', 'School of Computer Science and Engineering', '50 Bedok Crescent #12-11', '87261958', 'AGUST806@e.ntu.edu.sg');</v>
      </c>
    </row>
    <row r="30" spans="1:10" ht="19">
      <c r="A30" t="s">
        <v>230</v>
      </c>
      <c r="B30" s="1" t="s">
        <v>28</v>
      </c>
      <c r="C30" t="s">
        <v>403</v>
      </c>
      <c r="D30" t="s">
        <v>651</v>
      </c>
      <c r="E30" t="s">
        <v>451</v>
      </c>
      <c r="F30">
        <v>85367493</v>
      </c>
      <c r="G30" t="s">
        <v>987</v>
      </c>
      <c r="J30" t="str">
        <f t="shared" si="0"/>
        <v>INSERT INTO Person_R1 VALUES ('S9963519E', 'Lila Fey', 'School of Computer Science and Engineering', '15 Chestnut Avenue #15-09', '85367493', 'LILA807@e.ntu.edu.sg');</v>
      </c>
    </row>
    <row r="31" spans="1:10" ht="19">
      <c r="A31" t="s">
        <v>231</v>
      </c>
      <c r="B31" s="1" t="s">
        <v>29</v>
      </c>
      <c r="C31" t="s">
        <v>403</v>
      </c>
      <c r="D31" t="s">
        <v>652</v>
      </c>
      <c r="E31" t="s">
        <v>452</v>
      </c>
      <c r="F31">
        <v>82662058</v>
      </c>
      <c r="G31" t="s">
        <v>848</v>
      </c>
      <c r="J31" t="str">
        <f t="shared" si="0"/>
        <v>INSERT INTO Person_R1 VALUES ('S9677057V', 'Daisey Haugen', 'School of Computer Science and Engineering', '25 Tampines Crescent #07-15', '82662058', 'DAISE381@e.ntu.edu.sg');</v>
      </c>
    </row>
    <row r="32" spans="1:10" ht="19">
      <c r="A32" t="s">
        <v>232</v>
      </c>
      <c r="B32" s="1" t="s">
        <v>30</v>
      </c>
      <c r="C32" t="s">
        <v>403</v>
      </c>
      <c r="D32" t="s">
        <v>653</v>
      </c>
      <c r="E32" t="s">
        <v>453</v>
      </c>
      <c r="F32">
        <v>98486378</v>
      </c>
      <c r="G32" t="s">
        <v>849</v>
      </c>
      <c r="J32" t="str">
        <f t="shared" si="0"/>
        <v>INSERT INTO Person_R1 VALUES ('S9683984N', 'Fumiko Yost', 'School of Computer Science and Engineering', '24 Bugis View #14-20', '98486378', 'FUMIK142@e.ntu.edu.sg');</v>
      </c>
    </row>
    <row r="33" spans="1:10" ht="19">
      <c r="A33" t="s">
        <v>233</v>
      </c>
      <c r="B33" s="1" t="s">
        <v>31</v>
      </c>
      <c r="C33" t="s">
        <v>403</v>
      </c>
      <c r="D33" t="s">
        <v>654</v>
      </c>
      <c r="E33" t="s">
        <v>454</v>
      </c>
      <c r="F33">
        <v>89600395</v>
      </c>
      <c r="G33" t="s">
        <v>850</v>
      </c>
      <c r="J33" t="str">
        <f t="shared" si="0"/>
        <v>INSERT INTO Person_R1 VALUES ('S9899788Y', 'Vonda Onstad', 'School of Computer Science and Engineering', '35 Paya Lebar Street #19-12', '89600395', 'VONDA379@e.ntu.edu.sg');</v>
      </c>
    </row>
    <row r="34" spans="1:10" ht="19">
      <c r="A34" t="s">
        <v>234</v>
      </c>
      <c r="B34" s="1" t="s">
        <v>32</v>
      </c>
      <c r="C34" t="s">
        <v>405</v>
      </c>
      <c r="D34" t="s">
        <v>655</v>
      </c>
      <c r="E34" t="s">
        <v>455</v>
      </c>
      <c r="F34">
        <v>94104347</v>
      </c>
      <c r="G34" t="s">
        <v>851</v>
      </c>
      <c r="J34" t="str">
        <f t="shared" si="0"/>
        <v>INSERT INTO Person_R1 VALUES ('S9657712Y', 'Neely Jolicoeur', 'School of Physical and Mathematical Sciences', '30 Haig Crescent #02-10', '94104347', 'NEELY441@e.ntu.edu.sg');</v>
      </c>
    </row>
    <row r="35" spans="1:10" ht="19">
      <c r="A35" t="s">
        <v>235</v>
      </c>
      <c r="B35" s="1" t="s">
        <v>33</v>
      </c>
      <c r="C35" t="s">
        <v>405</v>
      </c>
      <c r="D35" t="s">
        <v>656</v>
      </c>
      <c r="E35" t="s">
        <v>456</v>
      </c>
      <c r="F35">
        <v>87491339</v>
      </c>
      <c r="G35" t="s">
        <v>852</v>
      </c>
      <c r="J35" t="str">
        <f t="shared" si="0"/>
        <v>INSERT INTO Person_R1 VALUES ('S9684849K', 'Lahoma Vizcaino', 'School of Physical and Mathematical Sciences', '28 Haig View #01-07', '87491339', 'LAHOM920@e.ntu.edu.sg');</v>
      </c>
    </row>
    <row r="36" spans="1:10" ht="19">
      <c r="A36" t="s">
        <v>236</v>
      </c>
      <c r="B36" s="1" t="s">
        <v>34</v>
      </c>
      <c r="C36" t="s">
        <v>405</v>
      </c>
      <c r="D36" t="s">
        <v>657</v>
      </c>
      <c r="E36" t="s">
        <v>457</v>
      </c>
      <c r="F36">
        <v>82374978</v>
      </c>
      <c r="G36" t="s">
        <v>853</v>
      </c>
      <c r="J36" t="str">
        <f t="shared" si="0"/>
        <v>INSERT INTO Person_R1 VALUES ('S9693627R', 'Raelene Russaw', 'School of Physical and Mathematical Sciences', '40 Paya Lebar View #17-18', '82374978', 'RAELE128@e.ntu.edu.sg');</v>
      </c>
    </row>
    <row r="37" spans="1:10" ht="19">
      <c r="A37" t="s">
        <v>237</v>
      </c>
      <c r="B37" s="1" t="s">
        <v>35</v>
      </c>
      <c r="C37" t="s">
        <v>405</v>
      </c>
      <c r="D37" t="s">
        <v>658</v>
      </c>
      <c r="E37" t="s">
        <v>458</v>
      </c>
      <c r="F37">
        <v>82593343</v>
      </c>
      <c r="G37" t="s">
        <v>854</v>
      </c>
      <c r="J37" t="str">
        <f t="shared" si="0"/>
        <v>INSERT INTO Person_R1 VALUES ('S9660049B', 'Sabina Newlin', 'School of Physical and Mathematical Sciences', '42 Bukit Batok Street #13-15', '82593343', 'SABIN051@e.ntu.edu.sg');</v>
      </c>
    </row>
    <row r="38" spans="1:10" ht="19">
      <c r="A38" t="s">
        <v>238</v>
      </c>
      <c r="B38" s="1" t="s">
        <v>36</v>
      </c>
      <c r="C38" t="s">
        <v>405</v>
      </c>
      <c r="D38" t="s">
        <v>659</v>
      </c>
      <c r="E38" t="s">
        <v>459</v>
      </c>
      <c r="F38">
        <v>88270338</v>
      </c>
      <c r="G38" t="s">
        <v>988</v>
      </c>
      <c r="J38" t="str">
        <f t="shared" si="0"/>
        <v>INSERT INTO Person_R1 VALUES ('S9739121Z', 'Tera Magar', 'School of Physical and Mathematical Sciences', '39 Tampines Street #03-19', '88270338', 'TERA877@e.ntu.edu.sg');</v>
      </c>
    </row>
    <row r="39" spans="1:10" ht="19">
      <c r="A39" t="s">
        <v>239</v>
      </c>
      <c r="B39" s="1" t="s">
        <v>37</v>
      </c>
      <c r="C39" t="s">
        <v>405</v>
      </c>
      <c r="D39" t="s">
        <v>660</v>
      </c>
      <c r="E39" t="s">
        <v>460</v>
      </c>
      <c r="F39">
        <v>89911715</v>
      </c>
      <c r="G39" t="s">
        <v>855</v>
      </c>
      <c r="J39" t="str">
        <f t="shared" si="0"/>
        <v>INSERT INTO Person_R1 VALUES ('S9696281M', 'Verdell Ifill', 'School of Physical and Mathematical Sciences', '33 Chestnut Crescent #13-17', '89911715', 'VERDE969@e.ntu.edu.sg');</v>
      </c>
    </row>
    <row r="40" spans="1:10" ht="19">
      <c r="A40" t="s">
        <v>240</v>
      </c>
      <c r="B40" s="1" t="s">
        <v>38</v>
      </c>
      <c r="C40" t="s">
        <v>405</v>
      </c>
      <c r="D40" t="s">
        <v>661</v>
      </c>
      <c r="E40" t="s">
        <v>461</v>
      </c>
      <c r="F40">
        <v>93988635</v>
      </c>
      <c r="G40" t="s">
        <v>856</v>
      </c>
      <c r="J40" t="str">
        <f t="shared" si="0"/>
        <v>INSERT INTO Person_R1 VALUES ('S9770160P', 'Margo Benefield', 'School of Physical and Mathematical Sciences', '11 Tampines Crescent #11-19', '93988635', 'MARGO230@e.ntu.edu.sg');</v>
      </c>
    </row>
    <row r="41" spans="1:10" ht="19">
      <c r="A41" t="s">
        <v>241</v>
      </c>
      <c r="B41" s="1" t="s">
        <v>39</v>
      </c>
      <c r="C41" t="s">
        <v>405</v>
      </c>
      <c r="D41" t="s">
        <v>662</v>
      </c>
      <c r="E41" t="s">
        <v>462</v>
      </c>
      <c r="F41">
        <v>89956719</v>
      </c>
      <c r="G41" t="s">
        <v>857</v>
      </c>
      <c r="J41" t="str">
        <f t="shared" si="0"/>
        <v>INSERT INTO Person_R1 VALUES ('S9626262S', 'Violeta Bradly', 'School of Physical and Mathematical Sciences', '20 Chestnut Street #03-11', '89956719', 'VIOLE063@e.ntu.edu.sg');</v>
      </c>
    </row>
    <row r="42" spans="1:10" ht="19">
      <c r="A42" t="s">
        <v>242</v>
      </c>
      <c r="B42" s="1" t="s">
        <v>40</v>
      </c>
      <c r="C42" t="s">
        <v>405</v>
      </c>
      <c r="D42" t="s">
        <v>663</v>
      </c>
      <c r="E42" t="s">
        <v>463</v>
      </c>
      <c r="F42">
        <v>81445909</v>
      </c>
      <c r="G42" t="s">
        <v>858</v>
      </c>
      <c r="J42" t="str">
        <f t="shared" si="0"/>
        <v>INSERT INTO Person_R1 VALUES ('S9778004A', 'Melissa Marx', 'School of Physical and Mathematical Sciences', '38 Chestnut View #06-11', '81445909', 'MELIS416@e.ntu.edu.sg');</v>
      </c>
    </row>
    <row r="43" spans="1:10" ht="19">
      <c r="A43" t="s">
        <v>243</v>
      </c>
      <c r="B43" s="1" t="s">
        <v>41</v>
      </c>
      <c r="C43" t="s">
        <v>405</v>
      </c>
      <c r="D43" t="s">
        <v>664</v>
      </c>
      <c r="E43" t="s">
        <v>464</v>
      </c>
      <c r="F43">
        <v>94585873</v>
      </c>
      <c r="G43" t="s">
        <v>859</v>
      </c>
      <c r="J43" t="str">
        <f t="shared" si="0"/>
        <v>INSERT INTO Person_R1 VALUES ('S9690567B', 'Fransisca Gerdes', 'School of Physical and Mathematical Sciences', '30 Bukit Batok View #13-19', '94585873', 'FRANS453@e.ntu.edu.sg');</v>
      </c>
    </row>
    <row r="44" spans="1:10" ht="19">
      <c r="A44" t="s">
        <v>244</v>
      </c>
      <c r="B44" s="2" t="s">
        <v>42</v>
      </c>
      <c r="C44" t="s">
        <v>405</v>
      </c>
      <c r="D44" t="s">
        <v>665</v>
      </c>
      <c r="E44" t="s">
        <v>465</v>
      </c>
      <c r="F44">
        <v>90105760</v>
      </c>
      <c r="G44" t="s">
        <v>860</v>
      </c>
      <c r="J44" t="str">
        <f t="shared" si="0"/>
        <v>INSERT INTO Person_R1 VALUES ('S9658098C', 'Mohammad Coffer', 'School of Physical and Mathematical Sciences', '39 Nanyang Avenue #05-17', '90105760', 'MOHAM543@e.ntu.edu.sg');</v>
      </c>
    </row>
    <row r="45" spans="1:10" ht="19">
      <c r="A45" t="s">
        <v>245</v>
      </c>
      <c r="B45" s="1" t="s">
        <v>43</v>
      </c>
      <c r="C45" t="s">
        <v>405</v>
      </c>
      <c r="D45" t="s">
        <v>666</v>
      </c>
      <c r="E45" t="s">
        <v>466</v>
      </c>
      <c r="F45">
        <v>92404621</v>
      </c>
      <c r="G45" t="s">
        <v>861</v>
      </c>
      <c r="J45" t="str">
        <f t="shared" si="0"/>
        <v>INSERT INTO Person_R1 VALUES ('S9727073Y', 'Rolande Dake', 'School of Physical and Mathematical Sciences', '41 Bedok View #20-07', '92404621', 'ROLAN237@e.ntu.edu.sg');</v>
      </c>
    </row>
    <row r="46" spans="1:10" ht="19">
      <c r="A46" t="s">
        <v>246</v>
      </c>
      <c r="B46" s="1" t="s">
        <v>44</v>
      </c>
      <c r="C46" t="s">
        <v>405</v>
      </c>
      <c r="D46" t="s">
        <v>667</v>
      </c>
      <c r="E46" t="s">
        <v>467</v>
      </c>
      <c r="F46">
        <v>97090332</v>
      </c>
      <c r="G46" t="s">
        <v>862</v>
      </c>
      <c r="J46" t="str">
        <f t="shared" si="0"/>
        <v>INSERT INTO Person_R1 VALUES ('S9645973W', 'Tammera Kapp', 'School of Physical and Mathematical Sciences', '49 Ang Mo Kio Crescent #17-00', '97090332', 'TAMME353@e.ntu.edu.sg');</v>
      </c>
    </row>
    <row r="47" spans="1:10" ht="19">
      <c r="A47" t="s">
        <v>247</v>
      </c>
      <c r="B47" s="1" t="s">
        <v>45</v>
      </c>
      <c r="C47" t="s">
        <v>405</v>
      </c>
      <c r="D47" t="s">
        <v>668</v>
      </c>
      <c r="E47" t="s">
        <v>468</v>
      </c>
      <c r="F47">
        <v>85686038</v>
      </c>
      <c r="G47" t="s">
        <v>863</v>
      </c>
      <c r="J47" t="str">
        <f t="shared" si="0"/>
        <v>INSERT INTO Person_R1 VALUES ('S9844000X', 'Tonia Sim', 'School of Physical and Mathematical Sciences', '47 Chestnut View #19-16', '85686038', 'TONIA334@e.ntu.edu.sg');</v>
      </c>
    </row>
    <row r="48" spans="1:10" ht="19">
      <c r="A48" t="s">
        <v>248</v>
      </c>
      <c r="B48" s="1" t="s">
        <v>46</v>
      </c>
      <c r="C48" t="s">
        <v>405</v>
      </c>
      <c r="D48" t="s">
        <v>669</v>
      </c>
      <c r="E48" t="s">
        <v>469</v>
      </c>
      <c r="F48">
        <v>98042494</v>
      </c>
      <c r="G48" t="s">
        <v>864</v>
      </c>
      <c r="J48" t="str">
        <f t="shared" si="0"/>
        <v>INSERT INTO Person_R1 VALUES ('S9920635S', 'Glendora Greenblatt', 'School of Physical and Mathematical Sciences', '43 Bukit Batok Street #15-18', '98042494', 'GLEND493@e.ntu.edu.sg');</v>
      </c>
    </row>
    <row r="49" spans="1:10" ht="19">
      <c r="A49" t="s">
        <v>249</v>
      </c>
      <c r="B49" s="2" t="s">
        <v>47</v>
      </c>
      <c r="C49" t="s">
        <v>405</v>
      </c>
      <c r="D49" t="s">
        <v>670</v>
      </c>
      <c r="E49" t="s">
        <v>470</v>
      </c>
      <c r="F49">
        <v>91316026</v>
      </c>
      <c r="G49" t="s">
        <v>865</v>
      </c>
      <c r="J49" t="str">
        <f t="shared" si="0"/>
        <v>INSERT INTO Person_R1 VALUES ('S9975572K', 'Gregg Vandine', 'School of Physical and Mathematical Sciences', '16 Chestnut Crescent #15-12', '91316026', 'GREGG701@e.ntu.edu.sg');</v>
      </c>
    </row>
    <row r="50" spans="1:10" ht="19">
      <c r="A50" t="s">
        <v>250</v>
      </c>
      <c r="B50" s="1" t="s">
        <v>48</v>
      </c>
      <c r="C50" t="s">
        <v>405</v>
      </c>
      <c r="D50" t="s">
        <v>671</v>
      </c>
      <c r="E50" t="s">
        <v>471</v>
      </c>
      <c r="F50">
        <v>83691784</v>
      </c>
      <c r="G50" t="s">
        <v>989</v>
      </c>
      <c r="J50" t="str">
        <f t="shared" si="0"/>
        <v>INSERT INTO Person_R1 VALUES ('S9945398G', 'Flo Bopp', 'School of Physical and Mathematical Sciences', '49 Nanyang Avenue #19-10', '83691784', 'FLOB762@e.ntu.edu.sg');</v>
      </c>
    </row>
    <row r="51" spans="1:10" ht="19">
      <c r="A51" t="s">
        <v>251</v>
      </c>
      <c r="B51" s="1" t="s">
        <v>49</v>
      </c>
      <c r="C51" t="s">
        <v>405</v>
      </c>
      <c r="D51" t="s">
        <v>672</v>
      </c>
      <c r="E51" t="s">
        <v>472</v>
      </c>
      <c r="F51">
        <v>98231445</v>
      </c>
      <c r="G51" t="s">
        <v>866</v>
      </c>
      <c r="J51" t="str">
        <f t="shared" si="0"/>
        <v>INSERT INTO Person_R1 VALUES ('S9860529S', 'Kathern Highfield', 'School of Physical and Mathematical Sciences', '33 Paya Lebar Avenue #05-15', '98231445', 'KATHE024@e.ntu.edu.sg');</v>
      </c>
    </row>
    <row r="52" spans="1:10" ht="19">
      <c r="A52" t="s">
        <v>252</v>
      </c>
      <c r="B52" s="1" t="s">
        <v>51</v>
      </c>
      <c r="C52" t="s">
        <v>405</v>
      </c>
      <c r="D52" t="s">
        <v>673</v>
      </c>
      <c r="E52" t="s">
        <v>473</v>
      </c>
      <c r="F52">
        <v>89825848</v>
      </c>
      <c r="G52" t="s">
        <v>867</v>
      </c>
      <c r="J52" t="str">
        <f t="shared" si="0"/>
        <v>INSERT INTO Person_R1 VALUES ('S9830478U', 'Clarine Trejo', 'School of Physical and Mathematical Sciences', '47 Haig View #16-09', '89825848', 'CLARI119@e.ntu.edu.sg');</v>
      </c>
    </row>
    <row r="53" spans="1:10" ht="19">
      <c r="A53" t="s">
        <v>253</v>
      </c>
      <c r="B53" s="2" t="s">
        <v>52</v>
      </c>
      <c r="C53" t="s">
        <v>405</v>
      </c>
      <c r="D53" t="s">
        <v>674</v>
      </c>
      <c r="E53" t="s">
        <v>474</v>
      </c>
      <c r="F53">
        <v>87886935</v>
      </c>
      <c r="G53" t="s">
        <v>868</v>
      </c>
      <c r="J53" t="str">
        <f t="shared" si="0"/>
        <v>INSERT INTO Person_R1 VALUES ('S9666826Y', 'Bernard Frisch', 'School of Physical and Mathematical Sciences', '28 Ang Mo Kio Avenue #04-16', '87886935', 'BERNA400@e.ntu.edu.sg');</v>
      </c>
    </row>
    <row r="54" spans="1:10" ht="19">
      <c r="A54" t="s">
        <v>254</v>
      </c>
      <c r="B54" s="1" t="s">
        <v>53</v>
      </c>
      <c r="C54" t="s">
        <v>405</v>
      </c>
      <c r="D54" t="s">
        <v>675</v>
      </c>
      <c r="E54" t="s">
        <v>475</v>
      </c>
      <c r="F54">
        <v>99704764</v>
      </c>
      <c r="G54" t="s">
        <v>869</v>
      </c>
      <c r="J54" t="str">
        <f t="shared" si="0"/>
        <v>INSERT INTO Person_R1 VALUES ('S9844485R', 'Palmira Bavaro', 'School of Physical and Mathematical Sciences', '33 Haig View #07-15', '99704764', 'PALMI068@e.ntu.edu.sg');</v>
      </c>
    </row>
    <row r="55" spans="1:10" ht="19">
      <c r="A55" t="s">
        <v>255</v>
      </c>
      <c r="B55" s="1" t="s">
        <v>54</v>
      </c>
      <c r="C55" t="s">
        <v>405</v>
      </c>
      <c r="D55" t="s">
        <v>676</v>
      </c>
      <c r="E55" t="s">
        <v>476</v>
      </c>
      <c r="F55">
        <v>96427620</v>
      </c>
      <c r="G55" t="s">
        <v>870</v>
      </c>
      <c r="J55" t="str">
        <f t="shared" si="0"/>
        <v>INSERT INTO Person_R1 VALUES ('S9628927W', 'Kaleigh Bjerke', 'School of Physical and Mathematical Sciences', '46 Bukit Batok Crescent #14-06', '96427620', 'KALEI326@e.ntu.edu.sg');</v>
      </c>
    </row>
    <row r="56" spans="1:10" ht="19">
      <c r="A56" t="s">
        <v>256</v>
      </c>
      <c r="B56" s="2" t="s">
        <v>55</v>
      </c>
      <c r="C56" t="s">
        <v>405</v>
      </c>
      <c r="D56" t="s">
        <v>677</v>
      </c>
      <c r="E56" t="s">
        <v>477</v>
      </c>
      <c r="F56">
        <v>99382251</v>
      </c>
      <c r="G56" t="s">
        <v>871</v>
      </c>
      <c r="J56" t="str">
        <f t="shared" si="0"/>
        <v>INSERT INTO Person_R1 VALUES ('S9990896A', 'Hobert Banks', 'School of Physical and Mathematical Sciences', '48 Paya Lebar View #09-05', '99382251', 'HOBER070@e.ntu.edu.sg');</v>
      </c>
    </row>
    <row r="57" spans="1:10" ht="19">
      <c r="A57" t="s">
        <v>257</v>
      </c>
      <c r="B57" s="2" t="s">
        <v>56</v>
      </c>
      <c r="C57" t="s">
        <v>405</v>
      </c>
      <c r="D57" t="s">
        <v>678</v>
      </c>
      <c r="E57" t="s">
        <v>478</v>
      </c>
      <c r="F57">
        <v>99457791</v>
      </c>
      <c r="G57" t="s">
        <v>872</v>
      </c>
      <c r="J57" t="str">
        <f t="shared" si="0"/>
        <v>INSERT INTO Person_R1 VALUES ('S9877147E', 'Jeffrey Warring', 'School of Physical and Mathematical Sciences', '21 Bedok Crescent #01-17', '99457791', 'JEFFR897@e.ntu.edu.sg');</v>
      </c>
    </row>
    <row r="58" spans="1:10" ht="19">
      <c r="A58" t="s">
        <v>258</v>
      </c>
      <c r="B58" s="1" t="s">
        <v>57</v>
      </c>
      <c r="C58" t="s">
        <v>405</v>
      </c>
      <c r="D58" t="s">
        <v>679</v>
      </c>
      <c r="E58" t="s">
        <v>479</v>
      </c>
      <c r="F58">
        <v>95857204</v>
      </c>
      <c r="G58" t="s">
        <v>873</v>
      </c>
      <c r="J58" t="str">
        <f t="shared" si="0"/>
        <v>INSERT INTO Person_R1 VALUES ('S9611886G', 'Darline Goss', 'School of Physical and Mathematical Sciences', '11 Bukit Batok Avenue #19-15', '95857204', 'DARLI677@e.ntu.edu.sg');</v>
      </c>
    </row>
    <row r="59" spans="1:10" ht="19">
      <c r="A59" t="s">
        <v>259</v>
      </c>
      <c r="B59" s="1" t="s">
        <v>58</v>
      </c>
      <c r="C59" t="s">
        <v>405</v>
      </c>
      <c r="D59" t="s">
        <v>680</v>
      </c>
      <c r="E59" t="s">
        <v>480</v>
      </c>
      <c r="F59">
        <v>86583241</v>
      </c>
      <c r="G59" t="s">
        <v>874</v>
      </c>
      <c r="J59" t="str">
        <f t="shared" si="0"/>
        <v>INSERT INTO Person_R1 VALUES ('S9955598U', 'Maryjo Blackston', 'School of Physical and Mathematical Sciences', '15 Paya Lebar View #13-04', '86583241', 'MARYJ787@e.ntu.edu.sg');</v>
      </c>
    </row>
    <row r="60" spans="1:10" ht="19">
      <c r="A60" t="s">
        <v>260</v>
      </c>
      <c r="B60" s="2" t="s">
        <v>59</v>
      </c>
      <c r="C60" t="s">
        <v>405</v>
      </c>
      <c r="D60" t="s">
        <v>681</v>
      </c>
      <c r="E60" t="s">
        <v>481</v>
      </c>
      <c r="F60">
        <v>82168490</v>
      </c>
      <c r="G60" t="s">
        <v>990</v>
      </c>
      <c r="J60" t="str">
        <f t="shared" si="0"/>
        <v>INSERT INTO Person_R1 VALUES ('S9711763A', 'Gale Westerberg', 'School of Physical and Mathematical Sciences', '40 Nanyang Avenue #06-18', '82168490', 'GALE431@e.ntu.edu.sg');</v>
      </c>
    </row>
    <row r="61" spans="1:10" ht="19">
      <c r="A61" t="s">
        <v>261</v>
      </c>
      <c r="B61" s="1" t="s">
        <v>60</v>
      </c>
      <c r="C61" t="s">
        <v>405</v>
      </c>
      <c r="D61" t="s">
        <v>682</v>
      </c>
      <c r="E61" t="s">
        <v>482</v>
      </c>
      <c r="F61">
        <v>92588757</v>
      </c>
      <c r="G61" t="s">
        <v>875</v>
      </c>
      <c r="J61" t="str">
        <f t="shared" si="0"/>
        <v>INSERT INTO Person_R1 VALUES ('S9867774H', 'Lakita Schunk', 'School of Physical and Mathematical Sciences', '14 Paya Lebar View #16-06', '92588757', 'LAKIT214@e.ntu.edu.sg');</v>
      </c>
    </row>
    <row r="62" spans="1:10" ht="19">
      <c r="A62" t="s">
        <v>262</v>
      </c>
      <c r="B62" s="1" t="s">
        <v>61</v>
      </c>
      <c r="C62" t="s">
        <v>405</v>
      </c>
      <c r="D62" t="s">
        <v>683</v>
      </c>
      <c r="E62" t="s">
        <v>483</v>
      </c>
      <c r="F62">
        <v>97747320</v>
      </c>
      <c r="G62" t="s">
        <v>876</v>
      </c>
      <c r="J62" t="str">
        <f t="shared" si="0"/>
        <v>INSERT INTO Person_R1 VALUES ('S9781468O', 'Lekisha Knuth', 'School of Physical and Mathematical Sciences', '42 Tampines Street #14-12', '97747320', 'LEKIS376@e.ntu.edu.sg');</v>
      </c>
    </row>
    <row r="63" spans="1:10" ht="19">
      <c r="A63" t="s">
        <v>263</v>
      </c>
      <c r="B63" s="1" t="s">
        <v>62</v>
      </c>
      <c r="C63" t="s">
        <v>405</v>
      </c>
      <c r="D63" t="s">
        <v>684</v>
      </c>
      <c r="E63" t="s">
        <v>484</v>
      </c>
      <c r="F63">
        <v>98956589</v>
      </c>
      <c r="G63" t="s">
        <v>877</v>
      </c>
      <c r="J63" t="str">
        <f t="shared" si="0"/>
        <v>INSERT INTO Person_R1 VALUES ('S9672299W', 'Alane Tollison', 'School of Physical and Mathematical Sciences', '44 Bukit Batok View #17-14', '98956589', 'ALANE692@e.ntu.edu.sg');</v>
      </c>
    </row>
    <row r="64" spans="1:10" ht="19">
      <c r="A64" t="s">
        <v>264</v>
      </c>
      <c r="B64" s="1" t="s">
        <v>63</v>
      </c>
      <c r="C64" t="s">
        <v>405</v>
      </c>
      <c r="D64" t="s">
        <v>685</v>
      </c>
      <c r="E64" t="s">
        <v>485</v>
      </c>
      <c r="F64">
        <v>83441484</v>
      </c>
      <c r="G64" t="s">
        <v>878</v>
      </c>
      <c r="J64" t="str">
        <f t="shared" si="0"/>
        <v>INSERT INTO Person_R1 VALUES ('S9897266S', 'Keira Desjardin', 'School of Physical and Mathematical Sciences', '36 Pasir Ris View #06-04', '83441484', 'KEIRA044@e.ntu.edu.sg');</v>
      </c>
    </row>
    <row r="65" spans="1:10" ht="19">
      <c r="A65" t="s">
        <v>265</v>
      </c>
      <c r="B65" s="1" t="s">
        <v>64</v>
      </c>
      <c r="C65" t="s">
        <v>405</v>
      </c>
      <c r="D65" t="s">
        <v>686</v>
      </c>
      <c r="E65" t="s">
        <v>486</v>
      </c>
      <c r="F65">
        <v>81320968</v>
      </c>
      <c r="G65" t="s">
        <v>879</v>
      </c>
      <c r="J65" t="str">
        <f t="shared" si="0"/>
        <v>INSERT INTO Person_R1 VALUES ('S9743479F', 'Vickey Lanasa', 'School of Physical and Mathematical Sciences', '37 Bukit Batok Street #11-00', '81320968', 'VICKE693@e.ntu.edu.sg');</v>
      </c>
    </row>
    <row r="66" spans="1:10" ht="19">
      <c r="A66" t="s">
        <v>266</v>
      </c>
      <c r="B66" s="1" t="s">
        <v>65</v>
      </c>
      <c r="C66" t="s">
        <v>405</v>
      </c>
      <c r="D66" t="s">
        <v>687</v>
      </c>
      <c r="E66" t="s">
        <v>487</v>
      </c>
      <c r="F66">
        <v>96067356</v>
      </c>
      <c r="G66" t="s">
        <v>880</v>
      </c>
      <c r="J66" t="str">
        <f t="shared" si="0"/>
        <v>INSERT INTO Person_R1 VALUES ('S9720826Z', 'Fiona Hon', 'School of Physical and Mathematical Sciences', '36 Tampines Crescent #10-18', '96067356', 'FIONA266@e.ntu.edu.sg');</v>
      </c>
    </row>
    <row r="67" spans="1:10" ht="19">
      <c r="A67" t="s">
        <v>267</v>
      </c>
      <c r="B67" s="1" t="s">
        <v>66</v>
      </c>
      <c r="C67" t="s">
        <v>405</v>
      </c>
      <c r="D67" t="s">
        <v>688</v>
      </c>
      <c r="E67" t="s">
        <v>488</v>
      </c>
      <c r="F67">
        <v>91618377</v>
      </c>
      <c r="G67" t="s">
        <v>881</v>
      </c>
      <c r="J67" t="str">
        <f t="shared" ref="J67:J130" si="1">_xlfn.CONCAT("INSERT INTO Person_R1 VALUES ('",A67,"', '",B67,"', '",C67,"', '",D67,"', '",TEXT(F67,"0"),"', '",G67,"');")</f>
        <v>INSERT INTO Person_R1 VALUES ('S9639826W', 'Elana Bull', 'School of Physical and Mathematical Sciences', '38 Pasir Ris Crescent #04-00', '91618377', 'ELANA624@e.ntu.edu.sg');</v>
      </c>
    </row>
    <row r="68" spans="1:10" ht="19">
      <c r="A68" t="s">
        <v>268</v>
      </c>
      <c r="B68" s="2" t="s">
        <v>67</v>
      </c>
      <c r="C68" t="s">
        <v>404</v>
      </c>
      <c r="D68" t="s">
        <v>689</v>
      </c>
      <c r="E68" t="s">
        <v>489</v>
      </c>
      <c r="F68">
        <v>81023057</v>
      </c>
      <c r="G68" t="s">
        <v>882</v>
      </c>
      <c r="J68" t="str">
        <f t="shared" si="1"/>
        <v>INSERT INTO Person_R1 VALUES ('S9637726Z', 'Sterling Kamer', 'Nanyang Business School', '49 Bugis Avenue #10-02', '81023057', 'STERL999@e.ntu.edu.sg');</v>
      </c>
    </row>
    <row r="69" spans="1:10" ht="19">
      <c r="A69" t="s">
        <v>269</v>
      </c>
      <c r="B69" s="2" t="s">
        <v>68</v>
      </c>
      <c r="C69" t="s">
        <v>404</v>
      </c>
      <c r="D69" t="s">
        <v>690</v>
      </c>
      <c r="E69" t="s">
        <v>490</v>
      </c>
      <c r="F69">
        <v>98631171</v>
      </c>
      <c r="G69" t="s">
        <v>883</v>
      </c>
      <c r="J69" t="str">
        <f t="shared" si="1"/>
        <v>INSERT INTO Person_R1 VALUES ('S9930318Z', 'Shayne Sedgwick', 'Nanyang Business School', '41 Tampines Street #08-04', '98631171', 'SHAYN483@e.ntu.edu.sg');</v>
      </c>
    </row>
    <row r="70" spans="1:10" ht="19">
      <c r="A70" t="s">
        <v>270</v>
      </c>
      <c r="B70" s="1" t="s">
        <v>69</v>
      </c>
      <c r="C70" t="s">
        <v>404</v>
      </c>
      <c r="D70" t="s">
        <v>691</v>
      </c>
      <c r="E70" t="s">
        <v>491</v>
      </c>
      <c r="F70">
        <v>85866836</v>
      </c>
      <c r="G70" t="s">
        <v>884</v>
      </c>
      <c r="J70" t="str">
        <f t="shared" si="1"/>
        <v>INSERT INTO Person_R1 VALUES ('S9817088U', 'Dalila Snedden', 'Nanyang Business School', '41 Haig Street #07-05', '85866836', 'DALIL196@e.ntu.edu.sg');</v>
      </c>
    </row>
    <row r="71" spans="1:10" ht="19">
      <c r="A71" t="s">
        <v>271</v>
      </c>
      <c r="B71" s="2" t="s">
        <v>70</v>
      </c>
      <c r="C71" t="s">
        <v>404</v>
      </c>
      <c r="D71" t="s">
        <v>692</v>
      </c>
      <c r="E71" t="s">
        <v>492</v>
      </c>
      <c r="F71">
        <v>98078440</v>
      </c>
      <c r="G71" t="s">
        <v>885</v>
      </c>
      <c r="J71" t="str">
        <f t="shared" si="1"/>
        <v>INSERT INTO Person_R1 VALUES ('S9828865E', 'Brooks Despres', 'Nanyang Business School', '31 Bedok Avenue #17-17', '98078440', 'BROOK554@e.ntu.edu.sg');</v>
      </c>
    </row>
    <row r="72" spans="1:10" ht="19">
      <c r="A72" t="s">
        <v>272</v>
      </c>
      <c r="B72" s="1" t="s">
        <v>71</v>
      </c>
      <c r="C72" t="s">
        <v>404</v>
      </c>
      <c r="D72" t="s">
        <v>693</v>
      </c>
      <c r="E72" t="s">
        <v>493</v>
      </c>
      <c r="F72">
        <v>83338012</v>
      </c>
      <c r="G72" t="s">
        <v>886</v>
      </c>
      <c r="J72" t="str">
        <f t="shared" si="1"/>
        <v>INSERT INTO Person_R1 VALUES ('S9963538Q', 'Lakeesha Mcarthur', 'Nanyang Business School', '19 Pasir Ris Street #03-06', '83338012', 'LAKEE784@e.ntu.edu.sg');</v>
      </c>
    </row>
    <row r="73" spans="1:10" ht="19">
      <c r="A73" t="s">
        <v>273</v>
      </c>
      <c r="B73" s="1" t="s">
        <v>72</v>
      </c>
      <c r="C73" t="s">
        <v>404</v>
      </c>
      <c r="D73" t="s">
        <v>694</v>
      </c>
      <c r="E73" t="s">
        <v>494</v>
      </c>
      <c r="F73">
        <v>82309870</v>
      </c>
      <c r="G73" t="s">
        <v>887</v>
      </c>
      <c r="J73" t="str">
        <f t="shared" si="1"/>
        <v>INSERT INTO Person_R1 VALUES ('S9915654K', 'Cheryle Foote', 'Nanyang Business School', '43 Haig Street #06-15', '82309870', 'CHERY357@e.ntu.edu.sg');</v>
      </c>
    </row>
    <row r="74" spans="1:10" ht="19">
      <c r="A74" t="s">
        <v>274</v>
      </c>
      <c r="B74" s="2" t="s">
        <v>73</v>
      </c>
      <c r="C74" t="s">
        <v>404</v>
      </c>
      <c r="D74" t="s">
        <v>695</v>
      </c>
      <c r="E74" t="s">
        <v>495</v>
      </c>
      <c r="F74">
        <v>86537026</v>
      </c>
      <c r="G74" t="s">
        <v>991</v>
      </c>
      <c r="J74" t="str">
        <f t="shared" si="1"/>
        <v>INSERT INTO Person_R1 VALUES ('S9786239J', 'Noe Whitely', 'Nanyang Business School', '29 Pasir Ris Street #15-02', '86537026', 'NOEW825@e.ntu.edu.sg');</v>
      </c>
    </row>
    <row r="75" spans="1:10" ht="19">
      <c r="A75" t="s">
        <v>275</v>
      </c>
      <c r="B75" s="2" t="s">
        <v>74</v>
      </c>
      <c r="C75" t="s">
        <v>404</v>
      </c>
      <c r="D75" t="s">
        <v>696</v>
      </c>
      <c r="E75" t="s">
        <v>496</v>
      </c>
      <c r="F75">
        <v>80203102</v>
      </c>
      <c r="G75" t="s">
        <v>992</v>
      </c>
      <c r="J75" t="str">
        <f t="shared" si="1"/>
        <v>INSERT INTO Person_R1 VALUES ('S9750630U', 'Mack Dinwiddie', 'Nanyang Business School', '39 Nanyang Avenue #08-06', '80203102', 'MACK308@e.ntu.edu.sg');</v>
      </c>
    </row>
    <row r="76" spans="1:10" ht="19">
      <c r="A76" t="s">
        <v>276</v>
      </c>
      <c r="B76" s="1" t="s">
        <v>75</v>
      </c>
      <c r="C76" t="s">
        <v>404</v>
      </c>
      <c r="D76" t="s">
        <v>697</v>
      </c>
      <c r="E76" t="s">
        <v>497</v>
      </c>
      <c r="F76">
        <v>97594948</v>
      </c>
      <c r="G76" t="s">
        <v>888</v>
      </c>
      <c r="J76" t="str">
        <f t="shared" si="1"/>
        <v>INSERT INTO Person_R1 VALUES ('S9945680P', 'Rozanne Starr', 'Nanyang Business School', '30 Tampines Avenue #08-17', '97594948', 'ROZAN053@e.ntu.edu.sg');</v>
      </c>
    </row>
    <row r="77" spans="1:10" ht="19">
      <c r="A77" t="s">
        <v>277</v>
      </c>
      <c r="B77" s="1" t="s">
        <v>76</v>
      </c>
      <c r="C77" t="s">
        <v>404</v>
      </c>
      <c r="D77" t="s">
        <v>698</v>
      </c>
      <c r="E77" t="s">
        <v>498</v>
      </c>
      <c r="F77">
        <v>85223171</v>
      </c>
      <c r="G77" t="s">
        <v>889</v>
      </c>
      <c r="J77" t="str">
        <f t="shared" si="1"/>
        <v>INSERT INTO Person_R1 VALUES ('S9682691N', 'Katlyn Coache', 'Nanyang Business School', '33 Bugis Street #14-04', '85223171', 'KATLY752@e.ntu.edu.sg');</v>
      </c>
    </row>
    <row r="78" spans="1:10" ht="19">
      <c r="A78" t="s">
        <v>278</v>
      </c>
      <c r="B78" s="1" t="s">
        <v>77</v>
      </c>
      <c r="C78" t="s">
        <v>404</v>
      </c>
      <c r="D78" t="s">
        <v>699</v>
      </c>
      <c r="E78" t="s">
        <v>499</v>
      </c>
      <c r="F78">
        <v>98966419</v>
      </c>
      <c r="G78" t="s">
        <v>890</v>
      </c>
      <c r="J78" t="str">
        <f t="shared" si="1"/>
        <v>INSERT INTO Person_R1 VALUES ('S9867108D', 'Branda Nakamura', 'Nanyang Business School', '20 Bugis Avenue #02-11', '98966419', 'BRAND052@e.ntu.edu.sg');</v>
      </c>
    </row>
    <row r="79" spans="1:10" ht="19">
      <c r="A79" t="s">
        <v>279</v>
      </c>
      <c r="B79" s="1" t="s">
        <v>78</v>
      </c>
      <c r="C79" t="s">
        <v>404</v>
      </c>
      <c r="D79" t="s">
        <v>700</v>
      </c>
      <c r="E79" t="s">
        <v>500</v>
      </c>
      <c r="F79">
        <v>96561256</v>
      </c>
      <c r="G79" t="s">
        <v>891</v>
      </c>
      <c r="J79" t="str">
        <f t="shared" si="1"/>
        <v>INSERT INTO Person_R1 VALUES ('S9726844G', 'Coral Emberton', 'Nanyang Business School', '15 Bugis View #18-02', '96561256', 'CORAL909@e.ntu.edu.sg');</v>
      </c>
    </row>
    <row r="80" spans="1:10" ht="19">
      <c r="A80" t="s">
        <v>280</v>
      </c>
      <c r="B80" s="1" t="s">
        <v>79</v>
      </c>
      <c r="C80" t="s">
        <v>404</v>
      </c>
      <c r="D80" t="s">
        <v>701</v>
      </c>
      <c r="E80" t="s">
        <v>501</v>
      </c>
      <c r="F80">
        <v>86048427</v>
      </c>
      <c r="G80" t="s">
        <v>892</v>
      </c>
      <c r="J80" t="str">
        <f t="shared" si="1"/>
        <v>INSERT INTO Person_R1 VALUES ('S9628046W', 'Glynis Dumont', 'Nanyang Business School', '47 Haig Crescent #19-15', '86048427', 'GLYNI678@e.ntu.edu.sg');</v>
      </c>
    </row>
    <row r="81" spans="1:10" ht="19">
      <c r="A81" t="s">
        <v>281</v>
      </c>
      <c r="B81" s="1" t="s">
        <v>80</v>
      </c>
      <c r="C81" t="s">
        <v>404</v>
      </c>
      <c r="D81" t="s">
        <v>702</v>
      </c>
      <c r="E81" t="s">
        <v>502</v>
      </c>
      <c r="F81">
        <v>83688420</v>
      </c>
      <c r="G81" t="s">
        <v>893</v>
      </c>
      <c r="J81" t="str">
        <f t="shared" si="1"/>
        <v>INSERT INTO Person_R1 VALUES ('S9719396U', 'Genny Mckeon', 'Nanyang Business School', '23 Chestnut Avenue #17-19', '83688420', 'GENNY207@e.ntu.edu.sg');</v>
      </c>
    </row>
    <row r="82" spans="1:10" ht="19">
      <c r="A82" t="s">
        <v>282</v>
      </c>
      <c r="B82" s="1" t="s">
        <v>81</v>
      </c>
      <c r="C82" t="s">
        <v>404</v>
      </c>
      <c r="D82" t="s">
        <v>703</v>
      </c>
      <c r="E82" t="s">
        <v>503</v>
      </c>
      <c r="F82">
        <v>93908276</v>
      </c>
      <c r="G82" t="s">
        <v>894</v>
      </c>
      <c r="J82" t="str">
        <f t="shared" si="1"/>
        <v>INSERT INTO Person_R1 VALUES ('S9796567Y', 'Sharyl Cutsforth', 'Nanyang Business School', '49 Tampines Avenue #11-04', '93908276', 'SHARY243@e.ntu.edu.sg');</v>
      </c>
    </row>
    <row r="83" spans="1:10" ht="19">
      <c r="A83" t="s">
        <v>283</v>
      </c>
      <c r="B83" s="1" t="s">
        <v>82</v>
      </c>
      <c r="C83" t="s">
        <v>404</v>
      </c>
      <c r="D83" t="s">
        <v>704</v>
      </c>
      <c r="E83" t="s">
        <v>504</v>
      </c>
      <c r="F83">
        <v>89539261</v>
      </c>
      <c r="G83" t="s">
        <v>993</v>
      </c>
      <c r="J83" t="str">
        <f t="shared" si="1"/>
        <v>INSERT INTO Person_R1 VALUES ('S9775721E', 'Hwa Diana', 'Nanyang Business School', '39 Pasir Ris Crescent #19-05', '89539261', 'HWAD403@e.ntu.edu.sg');</v>
      </c>
    </row>
    <row r="84" spans="1:10" ht="19">
      <c r="A84" t="s">
        <v>284</v>
      </c>
      <c r="B84" s="1" t="s">
        <v>83</v>
      </c>
      <c r="C84" t="s">
        <v>404</v>
      </c>
      <c r="D84" t="s">
        <v>705</v>
      </c>
      <c r="E84" t="s">
        <v>505</v>
      </c>
      <c r="F84">
        <v>87292480</v>
      </c>
      <c r="G84" t="s">
        <v>895</v>
      </c>
      <c r="J84" t="str">
        <f t="shared" si="1"/>
        <v>INSERT INTO Person_R1 VALUES ('S9770748L', 'Regine Obrien', 'Nanyang Business School', '38 Bugis Avenue #12-05', '87292480', 'REGIN312@e.ntu.edu.sg');</v>
      </c>
    </row>
    <row r="85" spans="1:10" ht="19">
      <c r="A85" t="s">
        <v>285</v>
      </c>
      <c r="B85" s="1" t="s">
        <v>84</v>
      </c>
      <c r="C85" t="s">
        <v>404</v>
      </c>
      <c r="D85" t="s">
        <v>706</v>
      </c>
      <c r="E85" t="s">
        <v>506</v>
      </c>
      <c r="F85">
        <v>85075372</v>
      </c>
      <c r="G85" t="s">
        <v>896</v>
      </c>
      <c r="J85" t="str">
        <f t="shared" si="1"/>
        <v>INSERT INTO Person_R1 VALUES ('S9731179S', 'Loris Trumbo', 'Nanyang Business School', '33 Haig View #03-01', '85075372', 'LORIS964@e.ntu.edu.sg');</v>
      </c>
    </row>
    <row r="86" spans="1:10" ht="19">
      <c r="A86" t="s">
        <v>286</v>
      </c>
      <c r="B86" s="1" t="s">
        <v>85</v>
      </c>
      <c r="C86" t="s">
        <v>404</v>
      </c>
      <c r="D86" t="s">
        <v>707</v>
      </c>
      <c r="E86" t="s">
        <v>507</v>
      </c>
      <c r="F86">
        <v>96064653</v>
      </c>
      <c r="G86" t="s">
        <v>897</v>
      </c>
      <c r="J86" t="str">
        <f t="shared" si="1"/>
        <v>INSERT INTO Person_R1 VALUES ('S9883595K', 'Romana Tardif', 'Nanyang Business School', '12 Chestnut Street #14-08', '96064653', 'ROMAN624@e.ntu.edu.sg');</v>
      </c>
    </row>
    <row r="87" spans="1:10" ht="19">
      <c r="A87" t="s">
        <v>287</v>
      </c>
      <c r="B87" s="1" t="s">
        <v>86</v>
      </c>
      <c r="C87" t="s">
        <v>404</v>
      </c>
      <c r="D87" t="s">
        <v>708</v>
      </c>
      <c r="E87" t="s">
        <v>508</v>
      </c>
      <c r="F87">
        <v>81355617</v>
      </c>
      <c r="G87" t="s">
        <v>898</v>
      </c>
      <c r="J87" t="str">
        <f t="shared" si="1"/>
        <v>INSERT INTO Person_R1 VALUES ('S9881948R', 'Shaquita Fury', 'Nanyang Business School', '12 Tampines Avenue #12-14', '81355617', 'SHAQU266@e.ntu.edu.sg');</v>
      </c>
    </row>
    <row r="88" spans="1:10" ht="19">
      <c r="A88" t="s">
        <v>288</v>
      </c>
      <c r="B88" s="1" t="s">
        <v>87</v>
      </c>
      <c r="C88" t="s">
        <v>404</v>
      </c>
      <c r="D88" t="s">
        <v>709</v>
      </c>
      <c r="E88" t="s">
        <v>509</v>
      </c>
      <c r="F88">
        <v>98439015</v>
      </c>
      <c r="G88" t="s">
        <v>899</v>
      </c>
      <c r="J88" t="str">
        <f t="shared" si="1"/>
        <v>INSERT INTO Person_R1 VALUES ('S9878146A', 'Rubye Fray', 'Nanyang Business School', '37 Nanyang Avenue #01-08', '98439015', 'RUBYE192@e.ntu.edu.sg');</v>
      </c>
    </row>
    <row r="89" spans="1:10" ht="19">
      <c r="A89" t="s">
        <v>289</v>
      </c>
      <c r="B89" s="1" t="s">
        <v>88</v>
      </c>
      <c r="C89" t="s">
        <v>404</v>
      </c>
      <c r="D89" t="s">
        <v>710</v>
      </c>
      <c r="E89" t="s">
        <v>510</v>
      </c>
      <c r="F89">
        <v>98665289</v>
      </c>
      <c r="G89" t="s">
        <v>994</v>
      </c>
      <c r="J89" t="str">
        <f t="shared" si="1"/>
        <v>INSERT INTO Person_R1 VALUES ('S9925377M', 'Vita Carrizales', 'Nanyang Business School', '19 Nanyang Street #11-16', '98665289', 'VITA210@e.ntu.edu.sg');</v>
      </c>
    </row>
    <row r="90" spans="1:10" ht="19">
      <c r="A90" t="s">
        <v>290</v>
      </c>
      <c r="B90" s="1" t="s">
        <v>89</v>
      </c>
      <c r="C90" t="s">
        <v>404</v>
      </c>
      <c r="D90" t="s">
        <v>711</v>
      </c>
      <c r="E90" t="s">
        <v>511</v>
      </c>
      <c r="F90">
        <v>96036368</v>
      </c>
      <c r="G90" t="s">
        <v>900</v>
      </c>
      <c r="J90" t="str">
        <f t="shared" si="1"/>
        <v>INSERT INTO Person_R1 VALUES ('S9662439O', 'Shawanda Oestreich', 'Nanyang Business School', '36 Bedok Avenue #12-07', '96036368', 'SHAWA076@e.ntu.edu.sg');</v>
      </c>
    </row>
    <row r="91" spans="1:10" ht="19">
      <c r="A91" t="s">
        <v>291</v>
      </c>
      <c r="B91" s="1" t="s">
        <v>90</v>
      </c>
      <c r="C91" t="s">
        <v>404</v>
      </c>
      <c r="D91" t="s">
        <v>712</v>
      </c>
      <c r="E91" t="s">
        <v>512</v>
      </c>
      <c r="F91">
        <v>92286509</v>
      </c>
      <c r="G91" t="s">
        <v>901</v>
      </c>
      <c r="J91" t="str">
        <f t="shared" si="1"/>
        <v>INSERT INTO Person_R1 VALUES ('S9754303V', 'Willa Stracener', 'Nanyang Business School', '37 Bugis View #11-20', '92286509', 'WILLA995@e.ntu.edu.sg');</v>
      </c>
    </row>
    <row r="92" spans="1:10" ht="19">
      <c r="A92" t="s">
        <v>292</v>
      </c>
      <c r="B92" s="2" t="s">
        <v>91</v>
      </c>
      <c r="C92" t="s">
        <v>404</v>
      </c>
      <c r="D92" t="s">
        <v>713</v>
      </c>
      <c r="E92" t="s">
        <v>513</v>
      </c>
      <c r="F92">
        <v>86082578</v>
      </c>
      <c r="G92" t="s">
        <v>902</v>
      </c>
      <c r="J92" t="str">
        <f t="shared" si="1"/>
        <v>INSERT INTO Person_R1 VALUES ('S9856731Y', 'Jeremiah Baines', 'Nanyang Business School', '30 Haig Crescent #08-18', '86082578', 'JEREM389@e.ntu.edu.sg');</v>
      </c>
    </row>
    <row r="93" spans="1:10" ht="19">
      <c r="A93" t="s">
        <v>293</v>
      </c>
      <c r="B93" s="1" t="s">
        <v>92</v>
      </c>
      <c r="C93" t="s">
        <v>404</v>
      </c>
      <c r="D93" t="s">
        <v>714</v>
      </c>
      <c r="E93" t="s">
        <v>514</v>
      </c>
      <c r="F93">
        <v>82744720</v>
      </c>
      <c r="G93" t="s">
        <v>903</v>
      </c>
      <c r="J93" t="str">
        <f t="shared" si="1"/>
        <v>INSERT INTO Person_R1 VALUES ('S9685423A', 'Elaine Mcfalls', 'Nanyang Business School', '33 Bugis Avenue #02-17', '82744720', 'ELAIN568@e.ntu.edu.sg');</v>
      </c>
    </row>
    <row r="94" spans="1:10" ht="19">
      <c r="A94" t="s">
        <v>294</v>
      </c>
      <c r="B94" s="2" t="s">
        <v>93</v>
      </c>
      <c r="C94" t="s">
        <v>404</v>
      </c>
      <c r="D94" t="s">
        <v>715</v>
      </c>
      <c r="E94" t="s">
        <v>515</v>
      </c>
      <c r="F94">
        <v>91860817</v>
      </c>
      <c r="G94" t="s">
        <v>904</v>
      </c>
      <c r="J94" t="str">
        <f t="shared" si="1"/>
        <v>INSERT INTO Person_R1 VALUES ('S9651245B', 'Damian Rider', 'Nanyang Business School', '11 Paya Lebar View #20-12', '91860817', 'DAMIA511@e.ntu.edu.sg');</v>
      </c>
    </row>
    <row r="95" spans="1:10" ht="19">
      <c r="A95" t="s">
        <v>295</v>
      </c>
      <c r="B95" s="1" t="s">
        <v>94</v>
      </c>
      <c r="C95" t="s">
        <v>404</v>
      </c>
      <c r="D95" t="s">
        <v>716</v>
      </c>
      <c r="E95" t="s">
        <v>516</v>
      </c>
      <c r="F95">
        <v>93901710</v>
      </c>
      <c r="G95" t="s">
        <v>995</v>
      </c>
      <c r="J95" t="str">
        <f t="shared" si="1"/>
        <v>INSERT INTO Person_R1 VALUES ('S9954632A', 'Rena Comes', 'Nanyang Business School', '23 Paya Lebar Avenue #04-15', '93901710', 'RENA840@e.ntu.edu.sg');</v>
      </c>
    </row>
    <row r="96" spans="1:10" ht="19">
      <c r="A96" t="s">
        <v>296</v>
      </c>
      <c r="B96" s="1" t="s">
        <v>95</v>
      </c>
      <c r="C96" t="s">
        <v>404</v>
      </c>
      <c r="D96" t="s">
        <v>717</v>
      </c>
      <c r="E96" t="s">
        <v>517</v>
      </c>
      <c r="F96">
        <v>90134798</v>
      </c>
      <c r="G96" t="s">
        <v>905</v>
      </c>
      <c r="J96" t="str">
        <f t="shared" si="1"/>
        <v>INSERT INTO Person_R1 VALUES ('S9664494X', 'Wendy Moser', 'Nanyang Business School', '36 Nanyang Crescent #15-13', '90134798', 'WENDY016@e.ntu.edu.sg');</v>
      </c>
    </row>
    <row r="97" spans="1:10" ht="19">
      <c r="A97" t="s">
        <v>297</v>
      </c>
      <c r="B97" s="2" t="s">
        <v>96</v>
      </c>
      <c r="C97" t="s">
        <v>404</v>
      </c>
      <c r="D97" t="s">
        <v>718</v>
      </c>
      <c r="E97" t="s">
        <v>518</v>
      </c>
      <c r="F97">
        <v>86228411</v>
      </c>
      <c r="G97" t="s">
        <v>996</v>
      </c>
      <c r="J97" t="str">
        <f t="shared" si="1"/>
        <v>INSERT INTO Person_R1 VALUES ('S9852702M', 'Cory Labrie', 'Nanyang Business School', '40 Chestnut View #12-09', '86228411', 'CORY962@e.ntu.edu.sg');</v>
      </c>
    </row>
    <row r="98" spans="1:10" ht="19">
      <c r="A98" t="s">
        <v>298</v>
      </c>
      <c r="B98" s="1" t="s">
        <v>97</v>
      </c>
      <c r="C98" t="s">
        <v>404</v>
      </c>
      <c r="D98" t="s">
        <v>719</v>
      </c>
      <c r="E98" t="s">
        <v>519</v>
      </c>
      <c r="F98">
        <v>92733418</v>
      </c>
      <c r="G98" t="s">
        <v>906</v>
      </c>
      <c r="J98" t="str">
        <f t="shared" si="1"/>
        <v>INSERT INTO Person_R1 VALUES ('S9830620D', 'Kaley Wadkins', 'Nanyang Business School', '32 Pasir Ris Street #20-12', '92733418', 'KALEY083@e.ntu.edu.sg');</v>
      </c>
    </row>
    <row r="99" spans="1:10" ht="19">
      <c r="A99" t="s">
        <v>299</v>
      </c>
      <c r="B99" s="1" t="s">
        <v>98</v>
      </c>
      <c r="C99" t="s">
        <v>404</v>
      </c>
      <c r="D99" t="s">
        <v>720</v>
      </c>
      <c r="E99" t="s">
        <v>520</v>
      </c>
      <c r="F99">
        <v>87477390</v>
      </c>
      <c r="G99" t="s">
        <v>907</v>
      </c>
      <c r="J99" t="str">
        <f t="shared" si="1"/>
        <v>INSERT INTO Person_R1 VALUES ('S9641754F', 'China Mawson', 'Nanyang Business School', '24 Bukit Batok Street #04-10', '87477390', 'CHINA154@e.ntu.edu.sg');</v>
      </c>
    </row>
    <row r="100" spans="1:10" ht="19">
      <c r="A100" t="s">
        <v>300</v>
      </c>
      <c r="B100" s="1" t="s">
        <v>99</v>
      </c>
      <c r="C100" t="s">
        <v>404</v>
      </c>
      <c r="D100" t="s">
        <v>721</v>
      </c>
      <c r="E100" t="s">
        <v>521</v>
      </c>
      <c r="F100">
        <v>80633713</v>
      </c>
      <c r="G100" t="s">
        <v>908</v>
      </c>
      <c r="J100" t="str">
        <f t="shared" si="1"/>
        <v>INSERT INTO Person_R1 VALUES ('S9626637W', 'Juliann Hilt', 'Nanyang Business School', '17 Pasir Ris Street #19-14', '80633713', 'JULIA367@e.ntu.edu.sg');</v>
      </c>
    </row>
    <row r="101" spans="1:10" ht="19">
      <c r="A101" t="s">
        <v>301</v>
      </c>
      <c r="B101" s="2" t="s">
        <v>100</v>
      </c>
      <c r="C101" t="s">
        <v>403</v>
      </c>
      <c r="D101" t="s">
        <v>722</v>
      </c>
      <c r="E101" t="s">
        <v>522</v>
      </c>
      <c r="F101">
        <v>94182219</v>
      </c>
      <c r="G101" t="s">
        <v>909</v>
      </c>
      <c r="J101" t="str">
        <f t="shared" si="1"/>
        <v>INSERT INTO Person_R1 VALUES ('S8468939S', 'Efrain Spurrier', 'School of Computer Science and Engineering', '39 Bugis Avenue #06-06', '94182219', 'EFRAI061@e.ntu.edu.sg');</v>
      </c>
    </row>
    <row r="102" spans="1:10" ht="19">
      <c r="A102" t="s">
        <v>302</v>
      </c>
      <c r="B102" s="2" t="s">
        <v>101</v>
      </c>
      <c r="C102" t="s">
        <v>403</v>
      </c>
      <c r="D102" t="s">
        <v>723</v>
      </c>
      <c r="E102" t="s">
        <v>523</v>
      </c>
      <c r="F102">
        <v>92892896</v>
      </c>
      <c r="G102" t="s">
        <v>910</v>
      </c>
      <c r="J102" t="str">
        <f t="shared" si="1"/>
        <v>INSERT INTO Person_R1 VALUES ('S7690922X', 'Fabian Deardorff', 'School of Computer Science and Engineering', '46 Haig Street #13-13', '92892896', 'FABIA399@e.ntu.edu.sg');</v>
      </c>
    </row>
    <row r="103" spans="1:10" ht="19">
      <c r="A103" t="s">
        <v>303</v>
      </c>
      <c r="B103" s="2" t="s">
        <v>102</v>
      </c>
      <c r="C103" t="s">
        <v>403</v>
      </c>
      <c r="D103" t="s">
        <v>724</v>
      </c>
      <c r="E103" t="s">
        <v>524</v>
      </c>
      <c r="F103">
        <v>83969389</v>
      </c>
      <c r="G103" t="s">
        <v>911</v>
      </c>
      <c r="J103" t="str">
        <f t="shared" si="1"/>
        <v>INSERT INTO Person_R1 VALUES ('S8972332B', 'Hubert Borelli', 'School of Computer Science and Engineering', '48 Ang Mo Kio Street #16-01', '83969389', 'HUBER208@e.ntu.edu.sg');</v>
      </c>
    </row>
    <row r="104" spans="1:10" ht="19">
      <c r="A104" t="s">
        <v>304</v>
      </c>
      <c r="B104" s="2" t="s">
        <v>103</v>
      </c>
      <c r="C104" t="s">
        <v>403</v>
      </c>
      <c r="D104" t="s">
        <v>725</v>
      </c>
      <c r="E104" t="s">
        <v>525</v>
      </c>
      <c r="F104">
        <v>80267431</v>
      </c>
      <c r="G104" t="s">
        <v>912</v>
      </c>
      <c r="J104" t="str">
        <f t="shared" si="1"/>
        <v>INSERT INTO Person_R1 VALUES ('S8744898T', 'Moses Lipton', 'School of Computer Science and Engineering', '11 Chestnut Avenue #12-07', '80267431', 'MOSES906@e.ntu.edu.sg');</v>
      </c>
    </row>
    <row r="105" spans="1:10" ht="19">
      <c r="A105" t="s">
        <v>305</v>
      </c>
      <c r="B105" s="2" t="s">
        <v>104</v>
      </c>
      <c r="C105" t="s">
        <v>403</v>
      </c>
      <c r="D105" t="s">
        <v>726</v>
      </c>
      <c r="E105" t="s">
        <v>526</v>
      </c>
      <c r="F105">
        <v>99845407</v>
      </c>
      <c r="G105" t="s">
        <v>913</v>
      </c>
      <c r="J105" t="str">
        <f t="shared" si="1"/>
        <v>INSERT INTO Person_R1 VALUES ('S6547447J', 'Chadwick Hadfield', 'School of Computer Science and Engineering', '43 Chestnut Avenue #13-11', '99845407', 'CHADW892@e.ntu.edu.sg');</v>
      </c>
    </row>
    <row r="106" spans="1:10" ht="19">
      <c r="A106" t="s">
        <v>306</v>
      </c>
      <c r="B106" s="2" t="s">
        <v>105</v>
      </c>
      <c r="C106" t="s">
        <v>403</v>
      </c>
      <c r="D106" t="s">
        <v>727</v>
      </c>
      <c r="E106" t="s">
        <v>527</v>
      </c>
      <c r="F106">
        <v>92290155</v>
      </c>
      <c r="G106" t="s">
        <v>914</v>
      </c>
      <c r="J106" t="str">
        <f t="shared" si="1"/>
        <v>INSERT INTO Person_R1 VALUES ('S7547074F', 'Rufus Grote', 'School of Computer Science and Engineering', '11 Pasir Ris Street #15-08', '92290155', 'RUFUS881@e.ntu.edu.sg');</v>
      </c>
    </row>
    <row r="107" spans="1:10" ht="19">
      <c r="A107" t="s">
        <v>307</v>
      </c>
      <c r="B107" s="2" t="s">
        <v>106</v>
      </c>
      <c r="C107" t="s">
        <v>403</v>
      </c>
      <c r="D107" t="s">
        <v>728</v>
      </c>
      <c r="E107" t="s">
        <v>528</v>
      </c>
      <c r="F107">
        <v>99359211</v>
      </c>
      <c r="G107" t="s">
        <v>915</v>
      </c>
      <c r="J107" t="str">
        <f t="shared" si="1"/>
        <v>INSERT INTO Person_R1 VALUES ('S7087203A', 'Bertram Srour', 'School of Computer Science and Engineering', '38 Bugis Crescent #09-13', '99359211', 'BERTR944@e.ntu.edu.sg');</v>
      </c>
    </row>
    <row r="108" spans="1:10" ht="19">
      <c r="A108" t="s">
        <v>308</v>
      </c>
      <c r="B108" s="2" t="s">
        <v>107</v>
      </c>
      <c r="C108" t="s">
        <v>403</v>
      </c>
      <c r="D108" t="s">
        <v>729</v>
      </c>
      <c r="E108" t="s">
        <v>529</v>
      </c>
      <c r="F108">
        <v>88318941</v>
      </c>
      <c r="G108" t="s">
        <v>916</v>
      </c>
      <c r="J108" t="str">
        <f t="shared" si="1"/>
        <v>INSERT INTO Person_R1 VALUES ('S6346342Q', 'Sherman Halvorson', 'School of Computer Science and Engineering', '18 Bedok Street #18-20', '88318941', 'SHERM199@e.ntu.edu.sg');</v>
      </c>
    </row>
    <row r="109" spans="1:10" ht="19">
      <c r="A109" t="s">
        <v>309</v>
      </c>
      <c r="B109" s="2" t="s">
        <v>108</v>
      </c>
      <c r="C109" t="s">
        <v>403</v>
      </c>
      <c r="D109" t="s">
        <v>730</v>
      </c>
      <c r="E109" t="s">
        <v>530</v>
      </c>
      <c r="F109">
        <v>86500254</v>
      </c>
      <c r="G109" t="s">
        <v>917</v>
      </c>
      <c r="J109" t="str">
        <f t="shared" si="1"/>
        <v>INSERT INTO Person_R1 VALUES ('S6155367M', 'Garfield Whitcher', 'School of Computer Science and Engineering', '44 Pasir Ris Avenue #10-13', '86500254', 'GARFI275@e.ntu.edu.sg');</v>
      </c>
    </row>
    <row r="110" spans="1:10" ht="19">
      <c r="A110" t="s">
        <v>310</v>
      </c>
      <c r="B110" s="2" t="s">
        <v>109</v>
      </c>
      <c r="C110" t="s">
        <v>403</v>
      </c>
      <c r="D110" t="s">
        <v>731</v>
      </c>
      <c r="E110" t="s">
        <v>531</v>
      </c>
      <c r="F110">
        <v>93473268</v>
      </c>
      <c r="G110" t="s">
        <v>918</v>
      </c>
      <c r="J110" t="str">
        <f t="shared" si="1"/>
        <v>INSERT INTO Person_R1 VALUES ('S8014273K', 'Harry Lukasiewicz', 'School of Computer Science and Engineering', '32 Paya Lebar Street #14-09', '93473268', 'HARRY740@e.ntu.edu.sg');</v>
      </c>
    </row>
    <row r="111" spans="1:10" ht="19">
      <c r="A111" t="s">
        <v>311</v>
      </c>
      <c r="B111" s="2" t="s">
        <v>110</v>
      </c>
      <c r="C111" t="s">
        <v>403</v>
      </c>
      <c r="D111" t="s">
        <v>732</v>
      </c>
      <c r="E111" t="s">
        <v>532</v>
      </c>
      <c r="F111">
        <v>82589362</v>
      </c>
      <c r="G111" t="s">
        <v>919</v>
      </c>
      <c r="J111" t="str">
        <f t="shared" si="1"/>
        <v>INSERT INTO Person_R1 VALUES ('S7213861V', 'Reggie Leitner', 'School of Computer Science and Engineering', '30 Nanyang Street #04-07', '82589362', 'REGGI454@e.ntu.edu.sg');</v>
      </c>
    </row>
    <row r="112" spans="1:10" ht="19">
      <c r="A112" t="s">
        <v>312</v>
      </c>
      <c r="B112" s="2" t="s">
        <v>111</v>
      </c>
      <c r="C112" t="s">
        <v>403</v>
      </c>
      <c r="D112" t="s">
        <v>733</v>
      </c>
      <c r="E112" t="s">
        <v>533</v>
      </c>
      <c r="F112">
        <v>87351608</v>
      </c>
      <c r="G112" t="s">
        <v>920</v>
      </c>
      <c r="J112" t="str">
        <f t="shared" si="1"/>
        <v>INSERT INTO Person_R1 VALUES ('S7662038Y', 'Delmer Wiltse', 'School of Computer Science and Engineering', '18 Nanyang Street #19-08', '87351608', 'DELME262@e.ntu.edu.sg');</v>
      </c>
    </row>
    <row r="113" spans="1:10" ht="19">
      <c r="A113" t="s">
        <v>313</v>
      </c>
      <c r="B113" s="2" t="s">
        <v>112</v>
      </c>
      <c r="C113" t="s">
        <v>403</v>
      </c>
      <c r="D113" t="s">
        <v>734</v>
      </c>
      <c r="E113" t="s">
        <v>534</v>
      </c>
      <c r="F113">
        <v>95745103</v>
      </c>
      <c r="G113" t="s">
        <v>997</v>
      </c>
      <c r="J113" t="str">
        <f t="shared" si="1"/>
        <v>INSERT INTO Person_R1 VALUES ('S8032187I', 'Dana Lopinto', 'School of Computer Science and Engineering', '24 Ang Mo Kio View #02-09', '95745103', 'DANA054@e.ntu.edu.sg');</v>
      </c>
    </row>
    <row r="114" spans="1:10" ht="19">
      <c r="A114" t="s">
        <v>314</v>
      </c>
      <c r="B114" s="2" t="s">
        <v>113</v>
      </c>
      <c r="C114" t="s">
        <v>403</v>
      </c>
      <c r="D114" t="s">
        <v>735</v>
      </c>
      <c r="E114" t="s">
        <v>535</v>
      </c>
      <c r="F114">
        <v>94982240</v>
      </c>
      <c r="G114" t="s">
        <v>998</v>
      </c>
      <c r="J114" t="str">
        <f t="shared" si="1"/>
        <v>INSERT INTO Person_R1 VALUES ('S6033601G', 'Ken Brucker', 'School of Computer Science and Engineering', '13 Pasir Ris View #03-01', '94982240', 'KENB217@e.ntu.edu.sg');</v>
      </c>
    </row>
    <row r="115" spans="1:10" ht="19">
      <c r="A115" t="s">
        <v>315</v>
      </c>
      <c r="B115" s="2" t="s">
        <v>114</v>
      </c>
      <c r="C115" t="s">
        <v>403</v>
      </c>
      <c r="D115" t="s">
        <v>736</v>
      </c>
      <c r="E115" t="s">
        <v>536</v>
      </c>
      <c r="F115">
        <v>90907845</v>
      </c>
      <c r="G115" t="s">
        <v>921</v>
      </c>
      <c r="J115" t="str">
        <f t="shared" si="1"/>
        <v>INSERT INTO Person_R1 VALUES ('S9052022T', 'Rafael Varela', 'School of Computer Science and Engineering', '19 Chestnut Avenue #18-07', '90907845', 'RAFAE388@e.ntu.edu.sg');</v>
      </c>
    </row>
    <row r="116" spans="1:10" ht="19">
      <c r="A116" t="s">
        <v>316</v>
      </c>
      <c r="B116" s="2" t="s">
        <v>115</v>
      </c>
      <c r="C116" t="s">
        <v>403</v>
      </c>
      <c r="D116" t="s">
        <v>737</v>
      </c>
      <c r="E116" t="s">
        <v>537</v>
      </c>
      <c r="F116">
        <v>94923318</v>
      </c>
      <c r="G116" t="s">
        <v>922</v>
      </c>
      <c r="J116" t="str">
        <f t="shared" si="1"/>
        <v>INSERT INTO Person_R1 VALUES ('S7340826O', 'Lenny Dolce', 'School of Computer Science and Engineering', '45 Chestnut Avenue #11-09', '94923318', 'LENNY384@e.ntu.edu.sg');</v>
      </c>
    </row>
    <row r="117" spans="1:10" ht="19">
      <c r="A117" t="s">
        <v>317</v>
      </c>
      <c r="B117" s="2" t="s">
        <v>116</v>
      </c>
      <c r="C117" t="s">
        <v>403</v>
      </c>
      <c r="D117" t="s">
        <v>738</v>
      </c>
      <c r="E117" t="s">
        <v>538</v>
      </c>
      <c r="F117">
        <v>84576783</v>
      </c>
      <c r="G117" t="s">
        <v>999</v>
      </c>
      <c r="J117" t="str">
        <f t="shared" si="1"/>
        <v>INSERT INTO Person_R1 VALUES ('S7071758C', 'Reid Giraud', 'School of Computer Science and Engineering', '19 Bukit Batok View #04-20', '84576783', 'REID965@e.ntu.edu.sg');</v>
      </c>
    </row>
    <row r="118" spans="1:10" ht="19">
      <c r="A118" t="s">
        <v>318</v>
      </c>
      <c r="B118" s="2" t="s">
        <v>117</v>
      </c>
      <c r="C118" t="s">
        <v>405</v>
      </c>
      <c r="D118" t="s">
        <v>739</v>
      </c>
      <c r="E118" t="s">
        <v>539</v>
      </c>
      <c r="F118">
        <v>96308576</v>
      </c>
      <c r="G118" t="s">
        <v>923</v>
      </c>
      <c r="J118" t="str">
        <f t="shared" si="1"/>
        <v>INSERT INTO Person_R1 VALUES ('S6587237S', 'Scottie Mikels', 'School of Physical and Mathematical Sciences', '37 Tampines Avenue #08-15', '96308576', 'SCOTT932@e.ntu.edu.sg');</v>
      </c>
    </row>
    <row r="119" spans="1:10" ht="19">
      <c r="A119" t="s">
        <v>319</v>
      </c>
      <c r="B119" s="2" t="s">
        <v>118</v>
      </c>
      <c r="C119" t="s">
        <v>405</v>
      </c>
      <c r="D119" t="s">
        <v>740</v>
      </c>
      <c r="E119" t="s">
        <v>540</v>
      </c>
      <c r="F119">
        <v>97220376</v>
      </c>
      <c r="G119" t="s">
        <v>924</v>
      </c>
      <c r="J119" t="str">
        <f t="shared" si="1"/>
        <v>INSERT INTO Person_R1 VALUES ('S7375473S', 'Wilbur Faulks', 'School of Physical and Mathematical Sciences', '36 Pasir Ris Avenue #11-10', '97220376', 'WILBU515@e.ntu.edu.sg');</v>
      </c>
    </row>
    <row r="120" spans="1:10" ht="19">
      <c r="A120" t="s">
        <v>320</v>
      </c>
      <c r="B120" s="2" t="s">
        <v>119</v>
      </c>
      <c r="C120" t="s">
        <v>405</v>
      </c>
      <c r="D120" t="s">
        <v>741</v>
      </c>
      <c r="E120" t="s">
        <v>541</v>
      </c>
      <c r="F120">
        <v>84691124</v>
      </c>
      <c r="G120" t="s">
        <v>925</v>
      </c>
      <c r="J120" t="str">
        <f t="shared" si="1"/>
        <v>INSERT INTO Person_R1 VALUES ('S7825933P', 'Stacey Uzzle', 'School of Physical and Mathematical Sciences', '15 Haig View #08-01', '84691124', 'STACE513@e.ntu.edu.sg');</v>
      </c>
    </row>
    <row r="121" spans="1:10" ht="19">
      <c r="A121" t="s">
        <v>321</v>
      </c>
      <c r="B121" s="2" t="s">
        <v>120</v>
      </c>
      <c r="C121" t="s">
        <v>405</v>
      </c>
      <c r="D121" t="s">
        <v>742</v>
      </c>
      <c r="E121" t="s">
        <v>542</v>
      </c>
      <c r="F121">
        <v>86589684</v>
      </c>
      <c r="G121" t="s">
        <v>926</v>
      </c>
      <c r="J121" t="str">
        <f t="shared" si="1"/>
        <v>INSERT INTO Person_R1 VALUES ('S7425165R', 'Earle Hasler', 'School of Physical and Mathematical Sciences', '34 Haig Street #16-07', '86589684', 'EARLE918@e.ntu.edu.sg');</v>
      </c>
    </row>
    <row r="122" spans="1:10" ht="19">
      <c r="A122" t="s">
        <v>322</v>
      </c>
      <c r="B122" s="2" t="s">
        <v>121</v>
      </c>
      <c r="C122" t="s">
        <v>405</v>
      </c>
      <c r="D122" t="s">
        <v>743</v>
      </c>
      <c r="E122" t="s">
        <v>543</v>
      </c>
      <c r="F122">
        <v>81010120</v>
      </c>
      <c r="G122" t="s">
        <v>1000</v>
      </c>
      <c r="J122" t="str">
        <f t="shared" si="1"/>
        <v>INSERT INTO Person_R1 VALUES ('S8333952M', 'Nick Davalos', 'School of Physical and Mathematical Sciences', '27 Chestnut Crescent #06-05', '81010120', 'NICK267@e.ntu.edu.sg');</v>
      </c>
    </row>
    <row r="123" spans="1:10" ht="19">
      <c r="A123" t="s">
        <v>323</v>
      </c>
      <c r="B123" s="2" t="s">
        <v>122</v>
      </c>
      <c r="C123" t="s">
        <v>405</v>
      </c>
      <c r="D123" t="s">
        <v>744</v>
      </c>
      <c r="E123" t="s">
        <v>544</v>
      </c>
      <c r="F123">
        <v>98409049</v>
      </c>
      <c r="G123" t="s">
        <v>927</v>
      </c>
      <c r="J123" t="str">
        <f t="shared" si="1"/>
        <v>INSERT INTO Person_R1 VALUES ('S7326139L', 'James Molander', 'School of Physical and Mathematical Sciences', '16 Bedok Avenue #15-05', '98409049', 'JAMES716@e.ntu.edu.sg');</v>
      </c>
    </row>
    <row r="124" spans="1:10" ht="19">
      <c r="A124" t="s">
        <v>324</v>
      </c>
      <c r="B124" s="2" t="s">
        <v>123</v>
      </c>
      <c r="C124" t="s">
        <v>405</v>
      </c>
      <c r="D124" t="s">
        <v>745</v>
      </c>
      <c r="E124" t="s">
        <v>545</v>
      </c>
      <c r="F124">
        <v>81280057</v>
      </c>
      <c r="G124" t="s">
        <v>928</v>
      </c>
      <c r="J124" t="str">
        <f t="shared" si="1"/>
        <v>INSERT INTO Person_R1 VALUES ('S8568828S', 'Monroe Burkey', 'School of Physical and Mathematical Sciences', '26 Ang Mo Kio View #04-13', '81280057', 'MONRO594@e.ntu.edu.sg');</v>
      </c>
    </row>
    <row r="125" spans="1:10" ht="19">
      <c r="A125" t="s">
        <v>325</v>
      </c>
      <c r="B125" s="2" t="s">
        <v>124</v>
      </c>
      <c r="C125" t="s">
        <v>405</v>
      </c>
      <c r="D125" t="s">
        <v>746</v>
      </c>
      <c r="E125" t="s">
        <v>546</v>
      </c>
      <c r="F125">
        <v>86622831</v>
      </c>
      <c r="G125" t="s">
        <v>929</v>
      </c>
      <c r="J125" t="str">
        <f t="shared" si="1"/>
        <v>INSERT INTO Person_R1 VALUES ('S8858395X', 'Deshawn Mceachin', 'School of Physical and Mathematical Sciences', '34 Paya Lebar Street #17-14', '86622831', 'DESHA289@e.ntu.edu.sg');</v>
      </c>
    </row>
    <row r="126" spans="1:10" ht="19">
      <c r="A126" t="s">
        <v>326</v>
      </c>
      <c r="B126" s="2" t="s">
        <v>125</v>
      </c>
      <c r="C126" t="s">
        <v>405</v>
      </c>
      <c r="D126" t="s">
        <v>747</v>
      </c>
      <c r="E126" t="s">
        <v>547</v>
      </c>
      <c r="F126">
        <v>90547761</v>
      </c>
      <c r="G126" t="s">
        <v>930</v>
      </c>
      <c r="J126" t="str">
        <f t="shared" si="1"/>
        <v>INSERT INTO Person_R1 VALUES ('S6475373S', 'Dallas Esquivel', 'School of Physical and Mathematical Sciences', '15 Chestnut Avenue #20-04', '90547761', 'DALLA887@e.ntu.edu.sg');</v>
      </c>
    </row>
    <row r="127" spans="1:10" ht="19">
      <c r="A127" t="s">
        <v>327</v>
      </c>
      <c r="B127" s="2" t="s">
        <v>126</v>
      </c>
      <c r="C127" t="s">
        <v>405</v>
      </c>
      <c r="D127" t="s">
        <v>748</v>
      </c>
      <c r="E127" t="s">
        <v>548</v>
      </c>
      <c r="F127">
        <v>96806517</v>
      </c>
      <c r="G127" t="s">
        <v>931</v>
      </c>
      <c r="J127" t="str">
        <f t="shared" si="1"/>
        <v>INSERT INTO Person_R1 VALUES ('S6919101E', 'Frank Ennis', 'School of Physical and Mathematical Sciences', '23 Bedok View #20-20', '96806517', 'FRANK532@e.ntu.edu.sg');</v>
      </c>
    </row>
    <row r="128" spans="1:10" ht="19">
      <c r="A128" t="s">
        <v>328</v>
      </c>
      <c r="B128" s="2" t="s">
        <v>127</v>
      </c>
      <c r="C128" t="s">
        <v>405</v>
      </c>
      <c r="D128" t="s">
        <v>749</v>
      </c>
      <c r="E128" t="s">
        <v>549</v>
      </c>
      <c r="F128">
        <v>88054208</v>
      </c>
      <c r="G128" t="s">
        <v>1001</v>
      </c>
      <c r="J128" t="str">
        <f t="shared" si="1"/>
        <v>INSERT INTO Person_R1 VALUES ('S6330488Q', 'Erik Auman', 'School of Physical and Mathematical Sciences', '46 Nanyang Crescent #06-18', '88054208', 'ERIK106@e.ntu.edu.sg');</v>
      </c>
    </row>
    <row r="129" spans="1:10" ht="19">
      <c r="A129" t="s">
        <v>329</v>
      </c>
      <c r="B129" s="2" t="s">
        <v>128</v>
      </c>
      <c r="C129" t="s">
        <v>405</v>
      </c>
      <c r="D129" t="s">
        <v>750</v>
      </c>
      <c r="E129" t="s">
        <v>550</v>
      </c>
      <c r="F129">
        <v>81658473</v>
      </c>
      <c r="G129" t="s">
        <v>932</v>
      </c>
      <c r="J129" t="str">
        <f t="shared" si="1"/>
        <v>INSERT INTO Person_R1 VALUES ('S6043853R', 'Manual Fermin', 'School of Physical and Mathematical Sciences', '42 Nanyang Crescent #01-17', '81658473', 'MANUA429@e.ntu.edu.sg');</v>
      </c>
    </row>
    <row r="130" spans="1:10" ht="19">
      <c r="A130" t="s">
        <v>330</v>
      </c>
      <c r="B130" s="2" t="s">
        <v>129</v>
      </c>
      <c r="C130" t="s">
        <v>405</v>
      </c>
      <c r="D130" t="s">
        <v>751</v>
      </c>
      <c r="E130" t="s">
        <v>551</v>
      </c>
      <c r="F130">
        <v>85696420</v>
      </c>
      <c r="G130" t="s">
        <v>933</v>
      </c>
      <c r="J130" t="str">
        <f t="shared" si="1"/>
        <v>INSERT INTO Person_R1 VALUES ('S6968369P', 'Leonard Monica', 'School of Physical and Mathematical Sciences', '11 Nanyang View #02-19', '85696420', 'LEONA006@e.ntu.edu.sg');</v>
      </c>
    </row>
    <row r="131" spans="1:10" ht="19">
      <c r="A131" t="s">
        <v>331</v>
      </c>
      <c r="B131" s="2" t="s">
        <v>130</v>
      </c>
      <c r="C131" t="s">
        <v>405</v>
      </c>
      <c r="D131" t="s">
        <v>752</v>
      </c>
      <c r="E131" t="s">
        <v>552</v>
      </c>
      <c r="F131">
        <v>81245394</v>
      </c>
      <c r="G131" t="s">
        <v>1002</v>
      </c>
      <c r="J131" t="str">
        <f t="shared" ref="J131:J194" si="2">_xlfn.CONCAT("INSERT INTO Person_R1 VALUES ('",A131,"', '",B131,"', '",C131,"', '",D131,"', '",TEXT(F131,"0"),"', '",G131,"');")</f>
        <v>INSERT INTO Person_R1 VALUES ('S7756343K', 'Gino Alexandria', 'School of Physical and Mathematical Sciences', '30 Chestnut View #12-18', '81245394', 'GINO591@e.ntu.edu.sg');</v>
      </c>
    </row>
    <row r="132" spans="1:10" ht="19">
      <c r="A132" t="s">
        <v>332</v>
      </c>
      <c r="B132" s="2" t="s">
        <v>131</v>
      </c>
      <c r="C132" t="s">
        <v>405</v>
      </c>
      <c r="D132" t="s">
        <v>753</v>
      </c>
      <c r="E132" t="s">
        <v>553</v>
      </c>
      <c r="F132">
        <v>82799417</v>
      </c>
      <c r="G132" t="s">
        <v>934</v>
      </c>
      <c r="J132" t="str">
        <f t="shared" si="2"/>
        <v>INSERT INTO Person_R1 VALUES ('S6431984V', 'Edgar Heesch', 'School of Physical and Mathematical Sciences', '50 Paya Lebar Street #16-02', '82799417', 'EDGAR286@e.ntu.edu.sg');</v>
      </c>
    </row>
    <row r="133" spans="1:10" ht="19">
      <c r="A133" t="s">
        <v>333</v>
      </c>
      <c r="B133" s="2" t="s">
        <v>132</v>
      </c>
      <c r="C133" t="s">
        <v>404</v>
      </c>
      <c r="D133" t="s">
        <v>754</v>
      </c>
      <c r="E133" t="s">
        <v>554</v>
      </c>
      <c r="F133">
        <v>96575433</v>
      </c>
      <c r="G133" t="s">
        <v>935</v>
      </c>
      <c r="J133" t="str">
        <f t="shared" si="2"/>
        <v>INSERT INTO Person_R1 VALUES ('S8681069Z', 'Percy Mcleroy', 'Nanyang Business School', '38 Bedok Street #15-17', '96575433', 'PERCY384@e.ntu.edu.sg');</v>
      </c>
    </row>
    <row r="134" spans="1:10" ht="19">
      <c r="A134" t="s">
        <v>334</v>
      </c>
      <c r="B134" s="2" t="s">
        <v>133</v>
      </c>
      <c r="C134" t="s">
        <v>404</v>
      </c>
      <c r="D134" t="s">
        <v>755</v>
      </c>
      <c r="E134" t="s">
        <v>555</v>
      </c>
      <c r="F134">
        <v>99192974</v>
      </c>
      <c r="G134" t="s">
        <v>1003</v>
      </c>
      <c r="J134" t="str">
        <f t="shared" si="2"/>
        <v>INSERT INTO Person_R1 VALUES ('S8623658P', 'Seth Dickinson', 'Nanyang Business School', '17 Haig Street #19-05', '99192974', 'SETH104@e.ntu.edu.sg');</v>
      </c>
    </row>
    <row r="135" spans="1:10" ht="19">
      <c r="A135" t="s">
        <v>335</v>
      </c>
      <c r="B135" s="2" t="s">
        <v>134</v>
      </c>
      <c r="C135" t="s">
        <v>404</v>
      </c>
      <c r="D135" t="s">
        <v>756</v>
      </c>
      <c r="E135" t="s">
        <v>556</v>
      </c>
      <c r="F135">
        <v>83197553</v>
      </c>
      <c r="G135" t="s">
        <v>1004</v>
      </c>
      <c r="J135" t="str">
        <f t="shared" si="2"/>
        <v>INSERT INTO Person_R1 VALUES ('S8443404U', 'Luis Boatwright', 'Nanyang Business School', '11 Bukit Batok Crescent #07-07', '83197553', 'LUIS950@e.ntu.edu.sg');</v>
      </c>
    </row>
    <row r="136" spans="1:10" ht="19">
      <c r="A136" t="s">
        <v>336</v>
      </c>
      <c r="B136" s="2" t="s">
        <v>135</v>
      </c>
      <c r="C136" t="s">
        <v>404</v>
      </c>
      <c r="D136" t="s">
        <v>757</v>
      </c>
      <c r="E136" t="s">
        <v>557</v>
      </c>
      <c r="F136">
        <v>99409322</v>
      </c>
      <c r="G136" t="s">
        <v>936</v>
      </c>
      <c r="J136" t="str">
        <f t="shared" si="2"/>
        <v>INSERT INTO Person_R1 VALUES ('S6726612O', 'Brady Arechiga', 'Nanyang Business School', '12 Chestnut View #17-19', '99409322', 'BRADY640@e.ntu.edu.sg');</v>
      </c>
    </row>
    <row r="137" spans="1:10" ht="19">
      <c r="A137" t="s">
        <v>337</v>
      </c>
      <c r="B137" s="2" t="s">
        <v>1436</v>
      </c>
      <c r="C137" t="s">
        <v>404</v>
      </c>
      <c r="D137" t="s">
        <v>758</v>
      </c>
      <c r="E137" t="s">
        <v>558</v>
      </c>
      <c r="F137">
        <v>82788939</v>
      </c>
      <c r="G137" t="s">
        <v>937</v>
      </c>
      <c r="J137" t="str">
        <f t="shared" si="2"/>
        <v>INSERT INTO Person_R1 VALUES ('S8713017P', 'Vincent Selenbarger', 'Nanyang Business School', '30 Pasir Ris Street #07-08', '82788939', 'VINCE137@e.ntu.edu.sg');</v>
      </c>
    </row>
    <row r="138" spans="1:10" ht="19">
      <c r="A138" t="s">
        <v>338</v>
      </c>
      <c r="B138" s="2" t="s">
        <v>137</v>
      </c>
      <c r="C138" t="s">
        <v>404</v>
      </c>
      <c r="D138" t="s">
        <v>759</v>
      </c>
      <c r="E138" t="s">
        <v>559</v>
      </c>
      <c r="F138">
        <v>91409979</v>
      </c>
      <c r="G138" t="s">
        <v>938</v>
      </c>
      <c r="J138" t="str">
        <f t="shared" si="2"/>
        <v>INSERT INTO Person_R1 VALUES ('S8435941Y', 'Nathanael Berberich', 'Nanyang Business School', '25 Bugis Street #01-09', '91409979', 'NATHA866@e.ntu.edu.sg');</v>
      </c>
    </row>
    <row r="139" spans="1:10" ht="19">
      <c r="A139" t="s">
        <v>339</v>
      </c>
      <c r="B139" s="2" t="s">
        <v>138</v>
      </c>
      <c r="C139" t="s">
        <v>404</v>
      </c>
      <c r="D139" t="s">
        <v>760</v>
      </c>
      <c r="E139" t="s">
        <v>560</v>
      </c>
      <c r="F139">
        <v>92234650</v>
      </c>
      <c r="G139" t="s">
        <v>939</v>
      </c>
      <c r="J139" t="str">
        <f t="shared" si="2"/>
        <v>INSERT INTO Person_R1 VALUES ('S6793515E', 'Carmelo Saechao', 'Nanyang Business School', '22 Chestnut Street #17-16', '92234650', 'CARME218@e.ntu.edu.sg');</v>
      </c>
    </row>
    <row r="140" spans="1:10" ht="19">
      <c r="A140" t="s">
        <v>340</v>
      </c>
      <c r="B140" s="2" t="s">
        <v>139</v>
      </c>
      <c r="C140" t="s">
        <v>404</v>
      </c>
      <c r="D140" t="s">
        <v>761</v>
      </c>
      <c r="E140" t="s">
        <v>561</v>
      </c>
      <c r="F140">
        <v>83023751</v>
      </c>
      <c r="G140" t="s">
        <v>1005</v>
      </c>
      <c r="J140" t="str">
        <f t="shared" si="2"/>
        <v>INSERT INTO Person_R1 VALUES ('S6032927W', 'Doug Bissonette', 'Nanyang Business School', '17 Chestnut Avenue #16-16', '83023751', 'DOUG863@e.ntu.edu.sg');</v>
      </c>
    </row>
    <row r="141" spans="1:10" ht="19">
      <c r="A141" t="s">
        <v>341</v>
      </c>
      <c r="B141" s="2" t="s">
        <v>140</v>
      </c>
      <c r="C141" t="s">
        <v>404</v>
      </c>
      <c r="D141" t="s">
        <v>762</v>
      </c>
      <c r="E141" t="s">
        <v>562</v>
      </c>
      <c r="F141">
        <v>94695839</v>
      </c>
      <c r="G141" t="s">
        <v>1006</v>
      </c>
      <c r="J141" t="str">
        <f t="shared" si="2"/>
        <v>INSERT INTO Person_R1 VALUES ('S7894186R', 'Hal Amsler', 'Nanyang Business School', '40 Chestnut Crescent #02-19', '94695839', 'HALA863@e.ntu.edu.sg');</v>
      </c>
    </row>
    <row r="142" spans="1:10" ht="19">
      <c r="A142" t="s">
        <v>342</v>
      </c>
      <c r="B142" s="2" t="s">
        <v>141</v>
      </c>
      <c r="C142" t="s">
        <v>404</v>
      </c>
      <c r="D142" t="s">
        <v>763</v>
      </c>
      <c r="E142" t="s">
        <v>563</v>
      </c>
      <c r="F142">
        <v>92913861</v>
      </c>
      <c r="G142" t="s">
        <v>940</v>
      </c>
      <c r="J142" t="str">
        <f t="shared" si="2"/>
        <v>INSERT INTO Person_R1 VALUES ('S7842712W', 'Bryon Pinegar', 'Nanyang Business School', '46 Paya Lebar Avenue #02-03', '92913861', 'BRYON040@e.ntu.edu.sg');</v>
      </c>
    </row>
    <row r="143" spans="1:10" ht="19">
      <c r="A143" t="s">
        <v>343</v>
      </c>
      <c r="B143" s="2" t="s">
        <v>142</v>
      </c>
      <c r="C143" t="s">
        <v>404</v>
      </c>
      <c r="D143" t="s">
        <v>764</v>
      </c>
      <c r="E143" t="s">
        <v>564</v>
      </c>
      <c r="F143">
        <v>95592848</v>
      </c>
      <c r="G143" t="s">
        <v>1007</v>
      </c>
      <c r="J143" t="str">
        <f t="shared" si="2"/>
        <v>INSERT INTO Person_R1 VALUES ('S7835154R', 'Pete Gullion', 'Nanyang Business School', '30 Bukit Batok Crescent #06-01', '95592848', 'PETE122@e.ntu.edu.sg');</v>
      </c>
    </row>
    <row r="144" spans="1:10" ht="19">
      <c r="A144" t="s">
        <v>344</v>
      </c>
      <c r="B144" s="2" t="s">
        <v>143</v>
      </c>
      <c r="C144" t="s">
        <v>404</v>
      </c>
      <c r="D144" t="s">
        <v>765</v>
      </c>
      <c r="E144" t="s">
        <v>565</v>
      </c>
      <c r="F144">
        <v>81130104</v>
      </c>
      <c r="G144" t="s">
        <v>941</v>
      </c>
      <c r="J144" t="str">
        <f t="shared" si="2"/>
        <v>INSERT INTO Person_R1 VALUES ('S6337328X', 'Taylor Claude', 'Nanyang Business School', '41 Pasir Ris Crescent #02-17', '81130104', 'TAYLO009@e.ntu.edu.sg');</v>
      </c>
    </row>
    <row r="145" spans="1:10" ht="19">
      <c r="A145" t="s">
        <v>345</v>
      </c>
      <c r="B145" s="2" t="s">
        <v>144</v>
      </c>
      <c r="C145" t="s">
        <v>404</v>
      </c>
      <c r="D145" t="s">
        <v>766</v>
      </c>
      <c r="E145" t="s">
        <v>566</v>
      </c>
      <c r="F145">
        <v>93361396</v>
      </c>
      <c r="G145" t="s">
        <v>1008</v>
      </c>
      <c r="J145" t="str">
        <f t="shared" si="2"/>
        <v>INSERT INTO Person_R1 VALUES ('S8039220B', 'Lee Hesson', 'Nanyang Business School', '48 Paya Lebar Street #13-12', '93361396', 'LEEH539@e.ntu.edu.sg');</v>
      </c>
    </row>
    <row r="146" spans="1:10" ht="19">
      <c r="A146" t="s">
        <v>346</v>
      </c>
      <c r="B146" s="2" t="s">
        <v>145</v>
      </c>
      <c r="C146" t="s">
        <v>404</v>
      </c>
      <c r="D146" t="s">
        <v>767</v>
      </c>
      <c r="E146" t="s">
        <v>567</v>
      </c>
      <c r="F146">
        <v>93289539</v>
      </c>
      <c r="G146" t="s">
        <v>942</v>
      </c>
      <c r="J146" t="str">
        <f t="shared" si="2"/>
        <v>INSERT INTO Person_R1 VALUES ('S8760195S', 'Nelson Pottorff', 'Nanyang Business School', '25 Bugis View #20-00', '93289539', 'NELSO622@e.ntu.edu.sg');</v>
      </c>
    </row>
    <row r="147" spans="1:10" ht="19">
      <c r="A147" t="s">
        <v>347</v>
      </c>
      <c r="B147" s="2" t="s">
        <v>146</v>
      </c>
      <c r="C147" t="s">
        <v>404</v>
      </c>
      <c r="D147" t="s">
        <v>768</v>
      </c>
      <c r="E147" t="s">
        <v>568</v>
      </c>
      <c r="F147">
        <v>86901030</v>
      </c>
      <c r="G147" t="s">
        <v>1009</v>
      </c>
      <c r="J147" t="str">
        <f t="shared" si="2"/>
        <v>INSERT INTO Person_R1 VALUES ('S7795713R', 'Joan Denby', 'Nanyang Business School', '21 Ang Mo Kio Avenue #04-02', '86901030', 'JOAN950@e.ntu.edu.sg');</v>
      </c>
    </row>
    <row r="148" spans="1:10" ht="19">
      <c r="A148" t="s">
        <v>348</v>
      </c>
      <c r="B148" s="2" t="s">
        <v>147</v>
      </c>
      <c r="C148" t="s">
        <v>404</v>
      </c>
      <c r="D148" t="s">
        <v>769</v>
      </c>
      <c r="E148" t="s">
        <v>569</v>
      </c>
      <c r="F148">
        <v>89231049</v>
      </c>
      <c r="G148" t="s">
        <v>943</v>
      </c>
      <c r="J148" t="str">
        <f t="shared" si="2"/>
        <v>INSERT INTO Person_R1 VALUES ('S7732428O', 'Florencio Hintzen', 'Nanyang Business School', '28 Bedok Crescent #09-15', '89231049', 'FLORE606@e.ntu.edu.sg');</v>
      </c>
    </row>
    <row r="149" spans="1:10" ht="19">
      <c r="A149" t="s">
        <v>349</v>
      </c>
      <c r="B149" s="2" t="s">
        <v>148</v>
      </c>
      <c r="C149" t="s">
        <v>404</v>
      </c>
      <c r="D149" t="s">
        <v>770</v>
      </c>
      <c r="E149" t="s">
        <v>570</v>
      </c>
      <c r="F149">
        <v>91965401</v>
      </c>
      <c r="G149" t="s">
        <v>1010</v>
      </c>
      <c r="J149" t="str">
        <f t="shared" si="2"/>
        <v>INSERT INTO Person_R1 VALUES ('S6382021H', 'Abel Houston', 'Nanyang Business School', '38 Haig Crescent #02-14', '91965401', 'ABEL484@e.ntu.edu.sg');</v>
      </c>
    </row>
    <row r="150" spans="1:10" ht="19">
      <c r="A150" t="s">
        <v>350</v>
      </c>
      <c r="B150" s="2" t="s">
        <v>149</v>
      </c>
      <c r="C150" t="s">
        <v>404</v>
      </c>
      <c r="D150" t="s">
        <v>771</v>
      </c>
      <c r="E150" t="s">
        <v>571</v>
      </c>
      <c r="F150">
        <v>98261884</v>
      </c>
      <c r="G150" t="s">
        <v>944</v>
      </c>
      <c r="J150" t="str">
        <f t="shared" si="2"/>
        <v>INSERT INTO Person_R1 VALUES ('S8465926D', 'Clinton Appleton', 'Nanyang Business School', '43 Tampines Avenue #02-12', '98261884', 'CLINT737@e.ntu.edu.sg');</v>
      </c>
    </row>
    <row r="151" spans="1:10" ht="19">
      <c r="A151" t="s">
        <v>351</v>
      </c>
      <c r="B151" s="2" t="s">
        <v>150</v>
      </c>
      <c r="C151" t="s">
        <v>404</v>
      </c>
      <c r="D151" t="s">
        <v>772</v>
      </c>
      <c r="E151" t="s">
        <v>572</v>
      </c>
      <c r="F151">
        <v>94323640</v>
      </c>
      <c r="G151" t="s">
        <v>945</v>
      </c>
      <c r="J151" t="str">
        <f t="shared" si="2"/>
        <v>INSERT INTO Person_R1 VALUES ('S8099990M', 'Darren Krenz', 'Nanyang Business School', '15 Bugis Street #15-00', '94323640', 'DARRE569@e.ntu.edu.sg');</v>
      </c>
    </row>
    <row r="152" spans="1:10" ht="19">
      <c r="A152" t="s">
        <v>352</v>
      </c>
      <c r="B152" s="1" t="s">
        <v>151</v>
      </c>
      <c r="C152" t="s">
        <v>403</v>
      </c>
      <c r="D152" t="s">
        <v>773</v>
      </c>
      <c r="E152" t="s">
        <v>573</v>
      </c>
      <c r="F152">
        <v>94916544</v>
      </c>
      <c r="G152" t="s">
        <v>946</v>
      </c>
      <c r="J152" t="str">
        <f t="shared" si="2"/>
        <v>INSERT INTO Person_R1 VALUES ('S6542945M', 'Chantell Gidney', 'School of Computer Science and Engineering', '11 Bedok View #12-15', '94916544', 'CHANT543@e.ntu.edu.sg');</v>
      </c>
    </row>
    <row r="153" spans="1:10" ht="19">
      <c r="A153" t="s">
        <v>353</v>
      </c>
      <c r="B153" s="1" t="s">
        <v>152</v>
      </c>
      <c r="C153" t="s">
        <v>403</v>
      </c>
      <c r="D153" t="s">
        <v>774</v>
      </c>
      <c r="E153" t="s">
        <v>574</v>
      </c>
      <c r="F153">
        <v>86111838</v>
      </c>
      <c r="G153" t="s">
        <v>947</v>
      </c>
      <c r="J153" t="str">
        <f t="shared" si="2"/>
        <v>INSERT INTO Person_R1 VALUES ('S8366204Y', 'Vallie Lowenthal', 'School of Computer Science and Engineering', '37 Paya Lebar Crescent #09-10', '86111838', 'VALLI349@e.ntu.edu.sg');</v>
      </c>
    </row>
    <row r="154" spans="1:10" ht="19">
      <c r="A154" t="s">
        <v>354</v>
      </c>
      <c r="B154" s="2" t="s">
        <v>153</v>
      </c>
      <c r="C154" t="s">
        <v>403</v>
      </c>
      <c r="D154" t="s">
        <v>775</v>
      </c>
      <c r="E154" t="s">
        <v>575</v>
      </c>
      <c r="F154">
        <v>93962936</v>
      </c>
      <c r="G154" t="s">
        <v>948</v>
      </c>
      <c r="J154" t="str">
        <f t="shared" si="2"/>
        <v>INSERT INTO Person_R1 VALUES ('S6198142A', 'Donovan Hilario', 'School of Computer Science and Engineering', '35 Bukit Batok Street #18-20', '93962936', 'DONOV942@e.ntu.edu.sg');</v>
      </c>
    </row>
    <row r="155" spans="1:10" ht="19">
      <c r="A155" t="s">
        <v>355</v>
      </c>
      <c r="B155" s="2" t="s">
        <v>154</v>
      </c>
      <c r="C155" t="s">
        <v>403</v>
      </c>
      <c r="D155" t="s">
        <v>776</v>
      </c>
      <c r="E155" t="s">
        <v>576</v>
      </c>
      <c r="F155">
        <v>94151190</v>
      </c>
      <c r="G155" t="s">
        <v>1011</v>
      </c>
      <c r="J155" t="str">
        <f t="shared" si="2"/>
        <v>INSERT INTO Person_R1 VALUES ('S8855688H', 'Greg Goldsberry', 'School of Computer Science and Engineering', '24 Tampines Crescent #09-06', '94151190', 'GREG335@e.ntu.edu.sg');</v>
      </c>
    </row>
    <row r="156" spans="1:10" ht="19">
      <c r="A156" t="s">
        <v>356</v>
      </c>
      <c r="B156" s="1" t="s">
        <v>155</v>
      </c>
      <c r="C156" t="s">
        <v>403</v>
      </c>
      <c r="D156" t="s">
        <v>777</v>
      </c>
      <c r="E156" t="s">
        <v>577</v>
      </c>
      <c r="F156">
        <v>86283933</v>
      </c>
      <c r="G156" t="s">
        <v>1012</v>
      </c>
      <c r="J156" t="str">
        <f t="shared" si="2"/>
        <v>INSERT INTO Person_R1 VALUES ('S8566467X', 'Nam Swinney', 'School of Computer Science and Engineering', '38 Bedok View #11-01', '86283933', 'NAMS971@e.ntu.edu.sg');</v>
      </c>
    </row>
    <row r="157" spans="1:10" ht="19">
      <c r="A157" t="s">
        <v>357</v>
      </c>
      <c r="B157" s="1" t="s">
        <v>156</v>
      </c>
      <c r="C157" t="s">
        <v>403</v>
      </c>
      <c r="D157" t="s">
        <v>778</v>
      </c>
      <c r="E157" t="s">
        <v>578</v>
      </c>
      <c r="F157">
        <v>84646629</v>
      </c>
      <c r="G157" t="s">
        <v>949</v>
      </c>
      <c r="J157" t="str">
        <f t="shared" si="2"/>
        <v>INSERT INTO Person_R1 VALUES ('S7649901E', 'Luisa Wu', 'School of Computer Science and Engineering', '16 Ang Mo Kio Avenue #10-19', '84646629', 'LUISA094@e.ntu.edu.sg');</v>
      </c>
    </row>
    <row r="158" spans="1:10" ht="19">
      <c r="A158" t="s">
        <v>358</v>
      </c>
      <c r="B158" s="1" t="s">
        <v>157</v>
      </c>
      <c r="C158" t="s">
        <v>403</v>
      </c>
      <c r="D158" t="s">
        <v>779</v>
      </c>
      <c r="E158" t="s">
        <v>579</v>
      </c>
      <c r="F158">
        <v>86848346</v>
      </c>
      <c r="G158" t="s">
        <v>1013</v>
      </c>
      <c r="J158" t="str">
        <f t="shared" si="2"/>
        <v>INSERT INTO Person_R1 VALUES ('S6591556Y', 'Lori Gale', 'School of Computer Science and Engineering', '23 Ang Mo Kio Street #20-18', '86848346', 'LORI483@e.ntu.edu.sg');</v>
      </c>
    </row>
    <row r="159" spans="1:10" ht="19">
      <c r="A159" t="s">
        <v>359</v>
      </c>
      <c r="B159" s="1" t="s">
        <v>158</v>
      </c>
      <c r="C159" t="s">
        <v>403</v>
      </c>
      <c r="D159" t="s">
        <v>780</v>
      </c>
      <c r="E159" t="s">
        <v>580</v>
      </c>
      <c r="F159">
        <v>99520439</v>
      </c>
      <c r="G159" t="s">
        <v>950</v>
      </c>
      <c r="J159" t="str">
        <f t="shared" si="2"/>
        <v>INSERT INTO Person_R1 VALUES ('S8594816L', 'Ammie Woodbury', 'School of Computer Science and Engineering', '38 Haig View #07-20', '99520439', 'AMMIE150@e.ntu.edu.sg');</v>
      </c>
    </row>
    <row r="160" spans="1:10" ht="19">
      <c r="A160" t="s">
        <v>360</v>
      </c>
      <c r="B160" s="1" t="s">
        <v>159</v>
      </c>
      <c r="C160" t="s">
        <v>405</v>
      </c>
      <c r="D160" t="s">
        <v>781</v>
      </c>
      <c r="E160" t="s">
        <v>581</v>
      </c>
      <c r="F160">
        <v>82144521</v>
      </c>
      <c r="G160" t="s">
        <v>951</v>
      </c>
      <c r="J160" t="str">
        <f t="shared" si="2"/>
        <v>INSERT INTO Person_R1 VALUES ('S6429571Q', 'Diamond Weed', 'School of Physical and Mathematical Sciences', '28 Haig Avenue #06-12', '82144521', 'DIAMO895@e.ntu.edu.sg');</v>
      </c>
    </row>
    <row r="161" spans="1:10" ht="19">
      <c r="A161" t="s">
        <v>361</v>
      </c>
      <c r="B161" s="1" t="s">
        <v>160</v>
      </c>
      <c r="C161" t="s">
        <v>405</v>
      </c>
      <c r="D161" t="s">
        <v>782</v>
      </c>
      <c r="E161" t="s">
        <v>582</v>
      </c>
      <c r="F161">
        <v>83171004</v>
      </c>
      <c r="G161" t="s">
        <v>952</v>
      </c>
      <c r="J161" t="str">
        <f t="shared" si="2"/>
        <v>INSERT INTO Person_R1 VALUES ('S8937330A', 'Shakira Mcclaren', 'School of Physical and Mathematical Sciences', '48 Bedok Crescent #11-03', '83171004', 'SHAKI106@e.ntu.edu.sg');</v>
      </c>
    </row>
    <row r="162" spans="1:10" ht="19">
      <c r="A162" t="s">
        <v>362</v>
      </c>
      <c r="B162" s="1" t="s">
        <v>161</v>
      </c>
      <c r="C162" t="s">
        <v>405</v>
      </c>
      <c r="D162" t="s">
        <v>783</v>
      </c>
      <c r="E162" t="s">
        <v>583</v>
      </c>
      <c r="F162">
        <v>83152818</v>
      </c>
      <c r="G162" t="s">
        <v>1014</v>
      </c>
      <c r="J162" t="str">
        <f t="shared" si="2"/>
        <v>INSERT INTO Person_R1 VALUES ('S6716048O', 'Yuri Mcfarland', 'School of Physical and Mathematical Sciences', '34 Bukit Batok View #14-11', '83152818', 'YURI274@e.ntu.edu.sg');</v>
      </c>
    </row>
    <row r="163" spans="1:10" ht="19">
      <c r="A163" t="s">
        <v>363</v>
      </c>
      <c r="B163" s="2" t="s">
        <v>162</v>
      </c>
      <c r="C163" t="s">
        <v>405</v>
      </c>
      <c r="D163" t="s">
        <v>784</v>
      </c>
      <c r="E163" t="s">
        <v>584</v>
      </c>
      <c r="F163">
        <v>98381102</v>
      </c>
      <c r="G163" t="s">
        <v>953</v>
      </c>
      <c r="J163" t="str">
        <f t="shared" si="2"/>
        <v>INSERT INTO Person_R1 VALUES ('S6358692S', 'Chauncey Hohman', 'School of Physical and Mathematical Sciences', '50 Ang Mo Kio View #10-19', '98381102', 'CHAUN996@e.ntu.edu.sg');</v>
      </c>
    </row>
    <row r="164" spans="1:10" ht="19">
      <c r="A164" t="s">
        <v>364</v>
      </c>
      <c r="B164" s="2" t="s">
        <v>163</v>
      </c>
      <c r="C164" t="s">
        <v>405</v>
      </c>
      <c r="D164" t="s">
        <v>785</v>
      </c>
      <c r="E164" t="s">
        <v>585</v>
      </c>
      <c r="F164">
        <v>88551096</v>
      </c>
      <c r="G164" t="s">
        <v>954</v>
      </c>
      <c r="J164" t="str">
        <f t="shared" si="2"/>
        <v>INSERT INTO Person_R1 VALUES ('S6436689G', 'Jospeh Puskar', 'School of Physical and Mathematical Sciences', '34 Paya Lebar View #15-20', '88551096', 'JOSPE647@e.ntu.edu.sg');</v>
      </c>
    </row>
    <row r="165" spans="1:10" ht="19">
      <c r="A165" t="s">
        <v>365</v>
      </c>
      <c r="B165" s="1" t="s">
        <v>164</v>
      </c>
      <c r="C165" t="s">
        <v>405</v>
      </c>
      <c r="D165" t="s">
        <v>786</v>
      </c>
      <c r="E165" t="s">
        <v>586</v>
      </c>
      <c r="F165">
        <v>90804235</v>
      </c>
      <c r="G165" t="s">
        <v>955</v>
      </c>
      <c r="J165" t="str">
        <f t="shared" si="2"/>
        <v>INSERT INTO Person_R1 VALUES ('S6321615X', 'Lavada Cooney', 'School of Physical and Mathematical Sciences', '14 Paya Lebar Street #20-05', '90804235', 'LAVAD030@e.ntu.edu.sg');</v>
      </c>
    </row>
    <row r="166" spans="1:10" ht="19">
      <c r="A166" t="s">
        <v>366</v>
      </c>
      <c r="B166" s="1" t="s">
        <v>165</v>
      </c>
      <c r="C166" t="s">
        <v>405</v>
      </c>
      <c r="D166" t="s">
        <v>787</v>
      </c>
      <c r="E166" t="s">
        <v>587</v>
      </c>
      <c r="F166">
        <v>99861011</v>
      </c>
      <c r="G166" t="s">
        <v>956</v>
      </c>
      <c r="J166" t="str">
        <f t="shared" si="2"/>
        <v>INSERT INTO Person_R1 VALUES ('S6151663N', 'Winona Stogsdill', 'School of Physical and Mathematical Sciences', '48 Bedok View #20-13', '99861011', 'WINON171@e.ntu.edu.sg');</v>
      </c>
    </row>
    <row r="167" spans="1:10" ht="19">
      <c r="A167" t="s">
        <v>367</v>
      </c>
      <c r="B167" s="1" t="s">
        <v>166</v>
      </c>
      <c r="C167" t="s">
        <v>405</v>
      </c>
      <c r="D167" t="s">
        <v>788</v>
      </c>
      <c r="E167" t="s">
        <v>588</v>
      </c>
      <c r="F167">
        <v>98055122</v>
      </c>
      <c r="G167" t="s">
        <v>957</v>
      </c>
      <c r="J167" t="str">
        <f t="shared" si="2"/>
        <v>INSERT INTO Person_R1 VALUES ('S8682501U', 'Shayla Liedtke', 'School of Physical and Mathematical Sciences', '14 Nanyang Crescent #12-10', '98055122', 'SHAYL283@e.ntu.edu.sg');</v>
      </c>
    </row>
    <row r="168" spans="1:10" ht="19">
      <c r="A168" t="s">
        <v>368</v>
      </c>
      <c r="B168" s="1" t="s">
        <v>167</v>
      </c>
      <c r="C168" t="s">
        <v>404</v>
      </c>
      <c r="D168" t="s">
        <v>789</v>
      </c>
      <c r="E168" t="s">
        <v>589</v>
      </c>
      <c r="F168">
        <v>97161725</v>
      </c>
      <c r="G168" t="s">
        <v>958</v>
      </c>
      <c r="J168" t="str">
        <f t="shared" si="2"/>
        <v>INSERT INTO Person_R1 VALUES ('S6919000Y', 'Leonia Paluch', 'Nanyang Business School', '20 Bukit Batok Crescent #04-11', '97161725', 'LEONI740@e.ntu.edu.sg');</v>
      </c>
    </row>
    <row r="169" spans="1:10" ht="19">
      <c r="A169" t="s">
        <v>369</v>
      </c>
      <c r="B169" s="2" t="s">
        <v>168</v>
      </c>
      <c r="C169" t="s">
        <v>404</v>
      </c>
      <c r="D169" t="s">
        <v>790</v>
      </c>
      <c r="E169" t="s">
        <v>590</v>
      </c>
      <c r="F169">
        <v>96174898</v>
      </c>
      <c r="G169" t="s">
        <v>959</v>
      </c>
      <c r="J169" t="str">
        <f t="shared" si="2"/>
        <v>INSERT INTO Person_R1 VALUES ('S8465420H', 'Gregorio Journey', 'Nanyang Business School', '39 Pasir Ris Avenue #12-17', '96174898', 'GREGO319@e.ntu.edu.sg');</v>
      </c>
    </row>
    <row r="170" spans="1:10" ht="19">
      <c r="A170" t="s">
        <v>370</v>
      </c>
      <c r="B170" s="1" t="s">
        <v>169</v>
      </c>
      <c r="C170" t="s">
        <v>404</v>
      </c>
      <c r="D170" t="s">
        <v>791</v>
      </c>
      <c r="E170" t="s">
        <v>591</v>
      </c>
      <c r="F170">
        <v>91343223</v>
      </c>
      <c r="G170" t="s">
        <v>960</v>
      </c>
      <c r="J170" t="str">
        <f t="shared" si="2"/>
        <v>INSERT INTO Person_R1 VALUES ('S6285739O', 'Cheryll Henze', 'Nanyang Business School', '22 Chestnut Avenue #08-15', '91343223', 'CHERY995@e.ntu.edu.sg');</v>
      </c>
    </row>
    <row r="171" spans="1:10" ht="19">
      <c r="A171" t="s">
        <v>371</v>
      </c>
      <c r="B171" s="1" t="s">
        <v>170</v>
      </c>
      <c r="C171" t="s">
        <v>404</v>
      </c>
      <c r="D171" t="s">
        <v>792</v>
      </c>
      <c r="E171" t="s">
        <v>592</v>
      </c>
      <c r="F171">
        <v>95113131</v>
      </c>
      <c r="G171" t="s">
        <v>1015</v>
      </c>
      <c r="J171" t="str">
        <f t="shared" si="2"/>
        <v>INSERT INTO Person_R1 VALUES ('S9093393R', 'Evon Balls', 'Nanyang Business School', '13 Bedok Street #17-14', '95113131', 'EVON192@e.ntu.edu.sg');</v>
      </c>
    </row>
    <row r="172" spans="1:10" ht="19">
      <c r="A172" t="s">
        <v>372</v>
      </c>
      <c r="B172" s="1" t="s">
        <v>171</v>
      </c>
      <c r="C172" t="s">
        <v>404</v>
      </c>
      <c r="D172" t="s">
        <v>793</v>
      </c>
      <c r="E172" t="s">
        <v>593</v>
      </c>
      <c r="F172">
        <v>97274624</v>
      </c>
      <c r="G172" t="s">
        <v>1016</v>
      </c>
      <c r="J172" t="str">
        <f t="shared" si="2"/>
        <v>INSERT INTO Person_R1 VALUES ('S6447104U', 'Veta Grana', 'Nanyang Business School', '38 Paya Lebar Street #14-17', '97274624', 'VETA513@e.ntu.edu.sg');</v>
      </c>
    </row>
    <row r="173" spans="1:10" ht="19">
      <c r="A173" t="s">
        <v>373</v>
      </c>
      <c r="B173" s="1" t="s">
        <v>172</v>
      </c>
      <c r="C173" t="s">
        <v>404</v>
      </c>
      <c r="D173" t="s">
        <v>794</v>
      </c>
      <c r="E173" t="s">
        <v>594</v>
      </c>
      <c r="F173">
        <v>87927271</v>
      </c>
      <c r="G173" t="s">
        <v>1017</v>
      </c>
      <c r="J173" t="str">
        <f t="shared" si="2"/>
        <v>INSERT INTO Person_R1 VALUES ('S7878199C', 'Hien Zeigler', 'Nanyang Business School', '37 Bukit Batok Avenue #03-12', '87927271', 'HIEN887@e.ntu.edu.sg');</v>
      </c>
    </row>
    <row r="174" spans="1:10" ht="19">
      <c r="A174" t="s">
        <v>374</v>
      </c>
      <c r="B174" s="1" t="s">
        <v>173</v>
      </c>
      <c r="C174" t="s">
        <v>404</v>
      </c>
      <c r="D174" t="s">
        <v>795</v>
      </c>
      <c r="E174" t="s">
        <v>595</v>
      </c>
      <c r="F174">
        <v>97192333</v>
      </c>
      <c r="G174" t="s">
        <v>961</v>
      </c>
      <c r="J174" t="str">
        <f t="shared" si="2"/>
        <v>INSERT INTO Person_R1 VALUES ('S7714356F', 'Anita Sharpe', 'Nanyang Business School', '44 Nanyang View #01-10', '97192333', 'ANITA468@e.ntu.edu.sg');</v>
      </c>
    </row>
    <row r="175" spans="1:10" ht="19">
      <c r="A175" t="s">
        <v>375</v>
      </c>
      <c r="B175" s="2" t="s">
        <v>174</v>
      </c>
      <c r="C175" t="s">
        <v>404</v>
      </c>
      <c r="D175" t="s">
        <v>796</v>
      </c>
      <c r="E175" t="s">
        <v>596</v>
      </c>
      <c r="F175">
        <v>86069530</v>
      </c>
      <c r="G175" t="s">
        <v>962</v>
      </c>
      <c r="J175" t="str">
        <f t="shared" si="2"/>
        <v>INSERT INTO Person_R1 VALUES ('S6077441L', 'Isreal Swasey', 'Nanyang Business School', '16 Bukit Batok View #07-07', '86069530', 'ISREA169@e.ntu.edu.sg');</v>
      </c>
    </row>
    <row r="176" spans="1:10" ht="19">
      <c r="A176" t="s">
        <v>376</v>
      </c>
      <c r="B176" s="1" t="s">
        <v>175</v>
      </c>
      <c r="C176" t="s">
        <v>404</v>
      </c>
      <c r="D176" t="s">
        <v>797</v>
      </c>
      <c r="E176" t="s">
        <v>597</v>
      </c>
      <c r="F176">
        <v>99254284</v>
      </c>
      <c r="G176" t="s">
        <v>963</v>
      </c>
      <c r="J176" t="str">
        <f t="shared" si="2"/>
        <v>INSERT INTO Person_R1 VALUES ('S7967552O', 'Abigail Higginbotham', 'Nanyang Business School', '27 Bedok Avenue #03-12', '99254284', 'ABIGA900@e.ntu.edu.sg');</v>
      </c>
    </row>
    <row r="177" spans="1:10" ht="19">
      <c r="A177" t="s">
        <v>377</v>
      </c>
      <c r="B177" s="2" t="s">
        <v>176</v>
      </c>
      <c r="C177" t="s">
        <v>403</v>
      </c>
      <c r="D177" t="s">
        <v>798</v>
      </c>
      <c r="E177" t="s">
        <v>598</v>
      </c>
      <c r="F177">
        <v>81839593</v>
      </c>
      <c r="G177" t="s">
        <v>964</v>
      </c>
      <c r="J177" t="str">
        <f t="shared" si="2"/>
        <v>INSERT INTO Person_R1 VALUES ('S8746763I', 'Hubert Eacret', 'School of Computer Science and Engineering', '17 Paya Lebar Crescent #06-03', '81839593', 'HUBER714@e.ntu.edu.sg');</v>
      </c>
    </row>
    <row r="178" spans="1:10" ht="19">
      <c r="A178" t="s">
        <v>378</v>
      </c>
      <c r="B178" s="1" t="s">
        <v>177</v>
      </c>
      <c r="C178" t="s">
        <v>403</v>
      </c>
      <c r="D178" t="s">
        <v>799</v>
      </c>
      <c r="E178" t="s">
        <v>599</v>
      </c>
      <c r="F178">
        <v>81469911</v>
      </c>
      <c r="G178" t="s">
        <v>965</v>
      </c>
      <c r="J178" t="str">
        <f t="shared" si="2"/>
        <v>INSERT INTO Person_R1 VALUES ('S7116670Q', 'Clara Saulnier', 'School of Computer Science and Engineering', '33 Paya Lebar Street #08-01', '81469911', 'CLARA875@e.ntu.edu.sg');</v>
      </c>
    </row>
    <row r="179" spans="1:10" ht="19">
      <c r="A179" t="s">
        <v>379</v>
      </c>
      <c r="B179" s="1" t="s">
        <v>178</v>
      </c>
      <c r="C179" t="s">
        <v>403</v>
      </c>
      <c r="D179" t="s">
        <v>800</v>
      </c>
      <c r="E179" t="s">
        <v>600</v>
      </c>
      <c r="F179">
        <v>89798639</v>
      </c>
      <c r="G179" t="s">
        <v>966</v>
      </c>
      <c r="J179" t="str">
        <f t="shared" si="2"/>
        <v>INSERT INTO Person_R1 VALUES ('S8019609S', 'Adina Kiley', 'School of Computer Science and Engineering', '44 Nanyang View #10-10', '89798639', 'ADINA912@e.ntu.edu.sg');</v>
      </c>
    </row>
    <row r="180" spans="1:10" ht="19">
      <c r="A180" t="s">
        <v>380</v>
      </c>
      <c r="B180" s="1" t="s">
        <v>179</v>
      </c>
      <c r="C180" t="s">
        <v>403</v>
      </c>
      <c r="D180" t="s">
        <v>801</v>
      </c>
      <c r="E180" t="s">
        <v>601</v>
      </c>
      <c r="F180">
        <v>95155942</v>
      </c>
      <c r="G180" t="s">
        <v>967</v>
      </c>
      <c r="J180" t="str">
        <f t="shared" si="2"/>
        <v>INSERT INTO Person_R1 VALUES ('S7994678N', 'Candis Carnley', 'School of Computer Science and Engineering', '11 Chestnut Street #02-04', '95155942', 'CANDI566@e.ntu.edu.sg');</v>
      </c>
    </row>
    <row r="181" spans="1:10" ht="19">
      <c r="A181" t="s">
        <v>381</v>
      </c>
      <c r="B181" s="2" t="s">
        <v>180</v>
      </c>
      <c r="C181" t="s">
        <v>403</v>
      </c>
      <c r="D181" t="s">
        <v>802</v>
      </c>
      <c r="E181" t="s">
        <v>602</v>
      </c>
      <c r="F181">
        <v>96054671</v>
      </c>
      <c r="G181" t="s">
        <v>1018</v>
      </c>
      <c r="J181" t="str">
        <f t="shared" si="2"/>
        <v>INSERT INTO Person_R1 VALUES ('S7138455N', 'Karl Lex', 'School of Computer Science and Engineering', '18 Haig Crescent #07-20', '96054671', 'KARL250@e.ntu.edu.sg');</v>
      </c>
    </row>
    <row r="182" spans="1:10" ht="19">
      <c r="A182" t="s">
        <v>382</v>
      </c>
      <c r="B182" s="1" t="s">
        <v>181</v>
      </c>
      <c r="C182" t="s">
        <v>403</v>
      </c>
      <c r="D182" t="s">
        <v>803</v>
      </c>
      <c r="E182" t="s">
        <v>603</v>
      </c>
      <c r="F182">
        <v>90283682</v>
      </c>
      <c r="G182" t="s">
        <v>968</v>
      </c>
      <c r="J182" t="str">
        <f t="shared" si="2"/>
        <v>INSERT INTO Person_R1 VALUES ('S8870503O', 'Deanne Shultz', 'School of Computer Science and Engineering', '42 Paya Lebar View #12-13', '90283682', 'DEANN053@e.ntu.edu.sg');</v>
      </c>
    </row>
    <row r="183" spans="1:10" ht="19">
      <c r="A183" t="s">
        <v>383</v>
      </c>
      <c r="B183" s="1" t="s">
        <v>182</v>
      </c>
      <c r="C183" t="s">
        <v>403</v>
      </c>
      <c r="D183" t="s">
        <v>804</v>
      </c>
      <c r="E183" t="s">
        <v>604</v>
      </c>
      <c r="F183">
        <v>94077193</v>
      </c>
      <c r="G183" t="s">
        <v>1019</v>
      </c>
      <c r="J183" t="str">
        <f t="shared" si="2"/>
        <v>INSERT INTO Person_R1 VALUES ('S6818581R', 'Lady Aultman', 'School of Computer Science and Engineering', '22 Tampines Street #19-13', '94077193', 'LADY129@e.ntu.edu.sg');</v>
      </c>
    </row>
    <row r="184" spans="1:10" ht="19">
      <c r="A184" t="s">
        <v>384</v>
      </c>
      <c r="B184" s="1" t="s">
        <v>183</v>
      </c>
      <c r="C184" t="s">
        <v>403</v>
      </c>
      <c r="D184" t="s">
        <v>805</v>
      </c>
      <c r="E184" t="s">
        <v>605</v>
      </c>
      <c r="F184">
        <v>93151183</v>
      </c>
      <c r="G184" t="s">
        <v>1020</v>
      </c>
      <c r="J184" t="str">
        <f t="shared" si="2"/>
        <v>INSERT INTO Person_R1 VALUES ('S7487820E', 'Nila Combes', 'School of Computer Science and Engineering', '32 Pasir Ris Street #11-12', '93151183', 'NILA240@e.ntu.edu.sg');</v>
      </c>
    </row>
    <row r="185" spans="1:10" ht="19">
      <c r="A185" t="s">
        <v>385</v>
      </c>
      <c r="B185" s="1" t="s">
        <v>184</v>
      </c>
      <c r="C185" t="s">
        <v>405</v>
      </c>
      <c r="D185" t="s">
        <v>806</v>
      </c>
      <c r="E185" t="s">
        <v>606</v>
      </c>
      <c r="F185">
        <v>97733648</v>
      </c>
      <c r="G185" t="s">
        <v>969</v>
      </c>
      <c r="J185" t="str">
        <f t="shared" si="2"/>
        <v>INSERT INTO Person_R1 VALUES ('S6293407X', 'Mafalda Pavon', 'School of Physical and Mathematical Sciences', '16 Chestnut Street #02-08', '97733648', 'MAFAL322@e.ntu.edu.sg');</v>
      </c>
    </row>
    <row r="186" spans="1:10" ht="19">
      <c r="A186" t="s">
        <v>386</v>
      </c>
      <c r="B186" s="2" t="s">
        <v>185</v>
      </c>
      <c r="C186" t="s">
        <v>405</v>
      </c>
      <c r="D186" t="s">
        <v>807</v>
      </c>
      <c r="E186" t="s">
        <v>607</v>
      </c>
      <c r="F186">
        <v>99872378</v>
      </c>
      <c r="G186" t="s">
        <v>1021</v>
      </c>
      <c r="J186" t="str">
        <f t="shared" si="2"/>
        <v>INSERT INTO Person_R1 VALUES ('S6255118D', 'Abel Harbor', 'School of Physical and Mathematical Sciences', '45 Bukit Batok Street #20-16', '99872378', 'ABEL942@e.ntu.edu.sg');</v>
      </c>
    </row>
    <row r="187" spans="1:10" ht="19">
      <c r="A187" t="s">
        <v>387</v>
      </c>
      <c r="B187" s="1" t="s">
        <v>186</v>
      </c>
      <c r="C187" t="s">
        <v>405</v>
      </c>
      <c r="D187" t="s">
        <v>808</v>
      </c>
      <c r="E187" t="s">
        <v>608</v>
      </c>
      <c r="F187">
        <v>89381905</v>
      </c>
      <c r="G187" t="s">
        <v>970</v>
      </c>
      <c r="J187" t="str">
        <f t="shared" si="2"/>
        <v>INSERT INTO Person_R1 VALUES ('S6048755N', 'Tamatha Billingsly', 'School of Physical and Mathematical Sciences', '26 Bugis Street #18-02', '89381905', 'TAMAT233@e.ntu.edu.sg');</v>
      </c>
    </row>
    <row r="188" spans="1:10" ht="19">
      <c r="A188" t="s">
        <v>388</v>
      </c>
      <c r="B188" s="1" t="s">
        <v>187</v>
      </c>
      <c r="C188" t="s">
        <v>405</v>
      </c>
      <c r="D188" t="s">
        <v>809</v>
      </c>
      <c r="E188" t="s">
        <v>609</v>
      </c>
      <c r="F188">
        <v>93164525</v>
      </c>
      <c r="G188" t="s">
        <v>971</v>
      </c>
      <c r="J188" t="str">
        <f t="shared" si="2"/>
        <v>INSERT INTO Person_R1 VALUES ('S6299846Z', 'Shakia Oliverio', 'School of Physical and Mathematical Sciences', '32 Ang Mo Kio Crescent #09-17', '93164525', 'SHAKI593@e.ntu.edu.sg');</v>
      </c>
    </row>
    <row r="189" spans="1:10" ht="19">
      <c r="A189" t="s">
        <v>389</v>
      </c>
      <c r="B189" s="1" t="s">
        <v>188</v>
      </c>
      <c r="C189" t="s">
        <v>405</v>
      </c>
      <c r="D189" t="s">
        <v>810</v>
      </c>
      <c r="E189" t="s">
        <v>610</v>
      </c>
      <c r="F189">
        <v>91385606</v>
      </c>
      <c r="G189" t="s">
        <v>972</v>
      </c>
      <c r="J189" t="str">
        <f t="shared" si="2"/>
        <v>INSERT INTO Person_R1 VALUES ('S7557787Z', 'Kacie Mina', 'School of Physical and Mathematical Sciences', '31 Ang Mo Kio Crescent #09-20', '91385606', 'KACIE540@e.ntu.edu.sg');</v>
      </c>
    </row>
    <row r="190" spans="1:10" ht="19">
      <c r="A190" t="s">
        <v>390</v>
      </c>
      <c r="B190" s="2" t="s">
        <v>189</v>
      </c>
      <c r="C190" t="s">
        <v>405</v>
      </c>
      <c r="D190" t="s">
        <v>811</v>
      </c>
      <c r="E190" t="s">
        <v>611</v>
      </c>
      <c r="F190">
        <v>96238268</v>
      </c>
      <c r="G190" t="s">
        <v>1022</v>
      </c>
      <c r="J190" t="str">
        <f t="shared" si="2"/>
        <v>INSERT INTO Person_R1 VALUES ('S6769786J', 'Asa Grubb', 'School of Physical and Mathematical Sciences', '44 Paya Lebar Crescent #01-18', '96238268', 'ASAG792@e.ntu.edu.sg');</v>
      </c>
    </row>
    <row r="191" spans="1:10" ht="19">
      <c r="A191" t="s">
        <v>391</v>
      </c>
      <c r="B191" s="1" t="s">
        <v>190</v>
      </c>
      <c r="C191" t="s">
        <v>405</v>
      </c>
      <c r="D191" t="s">
        <v>812</v>
      </c>
      <c r="E191" t="s">
        <v>612</v>
      </c>
      <c r="F191">
        <v>89889087</v>
      </c>
      <c r="G191" t="s">
        <v>1023</v>
      </c>
      <c r="J191" t="str">
        <f t="shared" si="2"/>
        <v>INSERT INTO Person_R1 VALUES ('S6740690T', 'Deja Osterhout', 'School of Physical and Mathematical Sciences', '27 Paya Lebar Street #05-06', '89889087', 'DEJA930@e.ntu.edu.sg');</v>
      </c>
    </row>
    <row r="192" spans="1:10" ht="19">
      <c r="A192" t="s">
        <v>392</v>
      </c>
      <c r="B192" s="2" t="s">
        <v>191</v>
      </c>
      <c r="C192" t="s">
        <v>405</v>
      </c>
      <c r="D192" t="s">
        <v>813</v>
      </c>
      <c r="E192" t="s">
        <v>613</v>
      </c>
      <c r="F192">
        <v>93328773</v>
      </c>
      <c r="G192" t="s">
        <v>973</v>
      </c>
      <c r="J192" t="str">
        <f t="shared" si="2"/>
        <v>INSERT INTO Person_R1 VALUES ('S8924441X', 'Archie Shapiro', 'School of Physical and Mathematical Sciences', '24 Bedok Crescent #12-09', '93328773', 'ARCHI271@e.ntu.edu.sg');</v>
      </c>
    </row>
    <row r="193" spans="1:10" ht="19">
      <c r="A193" t="s">
        <v>393</v>
      </c>
      <c r="B193" s="1" t="s">
        <v>192</v>
      </c>
      <c r="C193" t="s">
        <v>404</v>
      </c>
      <c r="D193" t="s">
        <v>814</v>
      </c>
      <c r="E193" t="s">
        <v>614</v>
      </c>
      <c r="F193">
        <v>81077366</v>
      </c>
      <c r="G193" t="s">
        <v>1024</v>
      </c>
      <c r="J193" t="str">
        <f t="shared" si="2"/>
        <v>INSERT INTO Person_R1 VALUES ('S8765026P', 'Bea Haber', 'Nanyang Business School', '42 Chestnut Avenue #03-17', '81077366', 'BEAH180@e.ntu.edu.sg');</v>
      </c>
    </row>
    <row r="194" spans="1:10" ht="19">
      <c r="A194" t="s">
        <v>394</v>
      </c>
      <c r="B194" s="2" t="s">
        <v>193</v>
      </c>
      <c r="C194" t="s">
        <v>404</v>
      </c>
      <c r="D194" t="s">
        <v>815</v>
      </c>
      <c r="E194" t="s">
        <v>615</v>
      </c>
      <c r="F194">
        <v>84313382</v>
      </c>
      <c r="G194" t="s">
        <v>1025</v>
      </c>
      <c r="J194" t="str">
        <f t="shared" si="2"/>
        <v>INSERT INTO Person_R1 VALUES ('S6237582U', 'Cary Couturier', 'Nanyang Business School', '50 Pasir Ris View #12-05', '84313382', 'CARY491@e.ntu.edu.sg');</v>
      </c>
    </row>
    <row r="195" spans="1:10" ht="19">
      <c r="A195" t="s">
        <v>395</v>
      </c>
      <c r="B195" s="1" t="s">
        <v>194</v>
      </c>
      <c r="C195" t="s">
        <v>404</v>
      </c>
      <c r="D195" t="s">
        <v>816</v>
      </c>
      <c r="E195" t="s">
        <v>616</v>
      </c>
      <c r="F195">
        <v>94228231</v>
      </c>
      <c r="G195" t="s">
        <v>974</v>
      </c>
      <c r="J195" t="str">
        <f t="shared" ref="J195:J201" si="3">_xlfn.CONCAT("INSERT INTO Person_R1 VALUES ('",A195,"', '",B195,"', '",C195,"', '",D195,"', '",TEXT(F195,"0"),"', '",G195,"');")</f>
        <v>INSERT INTO Person_R1 VALUES ('S6588377J', 'Clarissa Lydick', 'Nanyang Business School', '17 Tampines Crescent #06-04', '94228231', 'CLARI438@e.ntu.edu.sg');</v>
      </c>
    </row>
    <row r="196" spans="1:10" ht="19">
      <c r="A196" t="s">
        <v>396</v>
      </c>
      <c r="B196" s="1" t="s">
        <v>195</v>
      </c>
      <c r="C196" t="s">
        <v>404</v>
      </c>
      <c r="D196" t="s">
        <v>817</v>
      </c>
      <c r="E196" t="s">
        <v>617</v>
      </c>
      <c r="F196">
        <v>84221864</v>
      </c>
      <c r="G196" t="s">
        <v>1026</v>
      </c>
      <c r="J196" t="str">
        <f t="shared" si="3"/>
        <v>INSERT INTO Person_R1 VALUES ('S6359576S', 'Zoe Pyron', 'Nanyang Business School', '40 Pasir Ris View #02-12', '84221864', 'ZOEP011@e.ntu.edu.sg');</v>
      </c>
    </row>
    <row r="197" spans="1:10" ht="19">
      <c r="A197" t="s">
        <v>397</v>
      </c>
      <c r="B197" s="2" t="s">
        <v>196</v>
      </c>
      <c r="C197" t="s">
        <v>404</v>
      </c>
      <c r="D197" t="s">
        <v>818</v>
      </c>
      <c r="E197" t="s">
        <v>618</v>
      </c>
      <c r="F197">
        <v>92995338</v>
      </c>
      <c r="G197" t="s">
        <v>975</v>
      </c>
      <c r="J197" t="str">
        <f t="shared" si="3"/>
        <v>INSERT INTO Person_R1 VALUES ('S7911444U', 'Barton Seneca', 'Nanyang Business School', '25 Bukit Batok View #05-13', '92995338', 'BARTO833@e.ntu.edu.sg');</v>
      </c>
    </row>
    <row r="198" spans="1:10" ht="19">
      <c r="A198" t="s">
        <v>398</v>
      </c>
      <c r="B198" s="1" t="s">
        <v>197</v>
      </c>
      <c r="C198" t="s">
        <v>404</v>
      </c>
      <c r="D198" t="s">
        <v>819</v>
      </c>
      <c r="E198" t="s">
        <v>619</v>
      </c>
      <c r="F198">
        <v>87560374</v>
      </c>
      <c r="G198" t="s">
        <v>976</v>
      </c>
      <c r="J198" t="str">
        <f t="shared" si="3"/>
        <v>INSERT INTO Person_R1 VALUES ('S7989066J', 'Delaine Poquette', 'Nanyang Business School', '30 Tampines View #18-15', '87560374', 'DELAI478@e.ntu.edu.sg');</v>
      </c>
    </row>
    <row r="199" spans="1:10" ht="19">
      <c r="A199" t="s">
        <v>399</v>
      </c>
      <c r="B199" s="2" t="s">
        <v>198</v>
      </c>
      <c r="C199" t="s">
        <v>404</v>
      </c>
      <c r="D199" t="s">
        <v>820</v>
      </c>
      <c r="E199" t="s">
        <v>620</v>
      </c>
      <c r="F199">
        <v>99586841</v>
      </c>
      <c r="G199" t="s">
        <v>977</v>
      </c>
      <c r="J199" t="str">
        <f t="shared" si="3"/>
        <v>INSERT INTO Person_R1 VALUES ('S6341130H', 'Orval Bavaro', 'Nanyang Business School', '13 Paya Lebar Street #04-20', '99586841', 'ORVAL223@e.ntu.edu.sg');</v>
      </c>
    </row>
    <row r="200" spans="1:10" ht="19">
      <c r="A200" t="s">
        <v>400</v>
      </c>
      <c r="B200" s="1" t="s">
        <v>199</v>
      </c>
      <c r="C200" t="s">
        <v>404</v>
      </c>
      <c r="D200" t="s">
        <v>821</v>
      </c>
      <c r="E200" t="s">
        <v>621</v>
      </c>
      <c r="F200">
        <v>98368310</v>
      </c>
      <c r="G200" t="s">
        <v>978</v>
      </c>
      <c r="J200" t="str">
        <f t="shared" si="3"/>
        <v>INSERT INTO Person_R1 VALUES ('S7252145I', 'Beverlee Nolin', 'Nanyang Business School', '19 Bugis Crescent #07-14', '98368310', 'BEVER128@e.ntu.edu.sg');</v>
      </c>
    </row>
    <row r="201" spans="1:10" ht="19">
      <c r="A201" t="s">
        <v>401</v>
      </c>
      <c r="B201" s="2" t="s">
        <v>200</v>
      </c>
      <c r="C201" t="s">
        <v>404</v>
      </c>
      <c r="D201" t="s">
        <v>822</v>
      </c>
      <c r="E201" t="s">
        <v>622</v>
      </c>
      <c r="F201">
        <v>82852419</v>
      </c>
      <c r="G201" t="s">
        <v>979</v>
      </c>
      <c r="J201" t="str">
        <f t="shared" si="3"/>
        <v>INSERT INTO Person_R1 VALUES ('S8228859S', 'Garfield Droz', 'Nanyang Business School', '41 Haig Crescent #11-10', '82852419', 'GARFI685@e.ntu.edu.sg');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1438-EF70-A147-89A5-36B964B79277}">
  <dimension ref="A1:H172"/>
  <sheetViews>
    <sheetView topLeftCell="A71" zoomScale="80" zoomScaleNormal="80" workbookViewId="0">
      <selection activeCell="F83" sqref="F83"/>
    </sheetView>
  </sheetViews>
  <sheetFormatPr defaultColWidth="10.6640625" defaultRowHeight="15.5"/>
  <cols>
    <col min="2" max="2" width="27.33203125" bestFit="1" customWidth="1"/>
    <col min="3" max="3" width="39.5" bestFit="1" customWidth="1"/>
  </cols>
  <sheetData>
    <row r="1" spans="1:8">
      <c r="A1" t="s">
        <v>1053</v>
      </c>
      <c r="F1" t="s">
        <v>1259</v>
      </c>
    </row>
    <row r="2" spans="1:8" ht="19">
      <c r="A2" t="s">
        <v>202</v>
      </c>
      <c r="B2" s="1" t="s">
        <v>0</v>
      </c>
      <c r="C2" t="s">
        <v>403</v>
      </c>
      <c r="D2" t="s">
        <v>1027</v>
      </c>
      <c r="E2" t="s">
        <v>1041</v>
      </c>
      <c r="F2" t="s">
        <v>1140</v>
      </c>
      <c r="H2" t="str">
        <f>_xlfn.CONCAT("INSERT INTO takes VALUES ('",A2,"', '",F2,"');")</f>
        <v>INSERT INTO takes VALUES ('S9733127X', 'CZ2001');</v>
      </c>
    </row>
    <row r="3" spans="1:8" ht="19">
      <c r="A3" t="s">
        <v>202</v>
      </c>
      <c r="B3" s="1"/>
      <c r="F3" t="s">
        <v>1141</v>
      </c>
      <c r="H3" t="str">
        <f t="shared" ref="H3:H66" si="0">_xlfn.CONCAT("INSERT INTO takes VALUES ('",A3,"', '",F3,"');")</f>
        <v>INSERT INTO takes VALUES ('S9733127X', 'CZ2002');</v>
      </c>
    </row>
    <row r="4" spans="1:8" ht="19">
      <c r="A4" t="s">
        <v>202</v>
      </c>
      <c r="B4" s="1"/>
      <c r="F4" t="s">
        <v>1155</v>
      </c>
      <c r="H4" t="str">
        <f t="shared" si="0"/>
        <v>INSERT INTO takes VALUES ('S9733127X', 'BU8101');</v>
      </c>
    </row>
    <row r="5" spans="1:8" ht="19">
      <c r="A5" t="s">
        <v>203</v>
      </c>
      <c r="B5" s="1" t="s">
        <v>1</v>
      </c>
      <c r="C5" t="s">
        <v>403</v>
      </c>
      <c r="D5" t="s">
        <v>1027</v>
      </c>
      <c r="E5" t="s">
        <v>1041</v>
      </c>
      <c r="F5" t="s">
        <v>1140</v>
      </c>
      <c r="H5" t="str">
        <f t="shared" si="0"/>
        <v>INSERT INTO takes VALUES ('S9695846S', 'CZ2001');</v>
      </c>
    </row>
    <row r="6" spans="1:8" ht="19">
      <c r="A6" t="s">
        <v>203</v>
      </c>
      <c r="B6" s="1"/>
      <c r="F6" t="s">
        <v>1141</v>
      </c>
      <c r="H6" t="str">
        <f t="shared" si="0"/>
        <v>INSERT INTO takes VALUES ('S9695846S', 'CZ2002');</v>
      </c>
    </row>
    <row r="7" spans="1:8" ht="19">
      <c r="A7" t="s">
        <v>203</v>
      </c>
      <c r="B7" s="1"/>
      <c r="F7" t="s">
        <v>1143</v>
      </c>
      <c r="H7" t="str">
        <f t="shared" si="0"/>
        <v>INSERT INTO takes VALUES ('S9695846S', 'CZ2007');</v>
      </c>
    </row>
    <row r="8" spans="1:8" ht="19">
      <c r="A8" t="s">
        <v>204</v>
      </c>
      <c r="B8" s="1" t="s">
        <v>2</v>
      </c>
      <c r="C8" t="s">
        <v>403</v>
      </c>
      <c r="D8" t="s">
        <v>1027</v>
      </c>
      <c r="E8" t="s">
        <v>1041</v>
      </c>
      <c r="F8" t="s">
        <v>1139</v>
      </c>
      <c r="H8" t="str">
        <f t="shared" si="0"/>
        <v>INSERT INTO takes VALUES ('S9917559D', 'CZ1007');</v>
      </c>
    </row>
    <row r="9" spans="1:8" s="9" customFormat="1" ht="19">
      <c r="A9" s="9" t="s">
        <v>204</v>
      </c>
      <c r="B9" s="15"/>
      <c r="F9" s="9" t="s">
        <v>1140</v>
      </c>
      <c r="H9" s="9" t="str">
        <f t="shared" si="0"/>
        <v>INSERT INTO takes VALUES ('S9917559D', 'CZ2001');</v>
      </c>
    </row>
    <row r="10" spans="1:8" ht="19">
      <c r="A10" t="s">
        <v>204</v>
      </c>
      <c r="B10" s="1"/>
      <c r="F10" t="s">
        <v>1151</v>
      </c>
      <c r="H10" t="str">
        <f t="shared" si="0"/>
        <v>INSERT INTO takes VALUES ('S9917559D', 'MH2100');</v>
      </c>
    </row>
    <row r="11" spans="1:8" ht="19">
      <c r="A11" t="s">
        <v>205</v>
      </c>
      <c r="B11" s="1" t="s">
        <v>3</v>
      </c>
      <c r="C11" t="s">
        <v>403</v>
      </c>
      <c r="D11" t="s">
        <v>1027</v>
      </c>
      <c r="E11" t="s">
        <v>1041</v>
      </c>
      <c r="F11" t="s">
        <v>1140</v>
      </c>
      <c r="H11" t="str">
        <f t="shared" si="0"/>
        <v>INSERT INTO takes VALUES ('S9722588R', 'CZ2001');</v>
      </c>
    </row>
    <row r="12" spans="1:8" ht="19">
      <c r="A12" t="s">
        <v>205</v>
      </c>
      <c r="B12" s="1"/>
      <c r="F12" t="s">
        <v>1141</v>
      </c>
      <c r="H12" t="str">
        <f t="shared" si="0"/>
        <v>INSERT INTO takes VALUES ('S9722588R', 'CZ2002');</v>
      </c>
    </row>
    <row r="13" spans="1:8" ht="19">
      <c r="A13" t="s">
        <v>205</v>
      </c>
      <c r="B13" s="1"/>
      <c r="F13" t="s">
        <v>1142</v>
      </c>
      <c r="H13" t="str">
        <f t="shared" si="0"/>
        <v>INSERT INTO takes VALUES ('S9722588R', 'CZ3005');</v>
      </c>
    </row>
    <row r="14" spans="1:8" ht="19">
      <c r="A14" t="s">
        <v>206</v>
      </c>
      <c r="B14" s="1" t="s">
        <v>4</v>
      </c>
      <c r="C14" t="s">
        <v>403</v>
      </c>
      <c r="D14" t="s">
        <v>1027</v>
      </c>
      <c r="E14" t="s">
        <v>1041</v>
      </c>
      <c r="F14" t="s">
        <v>1138</v>
      </c>
      <c r="H14" t="str">
        <f t="shared" si="0"/>
        <v>INSERT INTO takes VALUES ('S9831152C', 'CZ1003');</v>
      </c>
    </row>
    <row r="15" spans="1:8" ht="19">
      <c r="A15" t="s">
        <v>206</v>
      </c>
      <c r="B15" s="1"/>
      <c r="F15" t="s">
        <v>1139</v>
      </c>
      <c r="H15" t="str">
        <f t="shared" si="0"/>
        <v>INSERT INTO takes VALUES ('S9831152C', 'CZ1007');</v>
      </c>
    </row>
    <row r="16" spans="1:8" ht="19">
      <c r="A16" t="s">
        <v>206</v>
      </c>
      <c r="B16" s="1"/>
      <c r="F16" t="s">
        <v>1156</v>
      </c>
      <c r="H16" t="str">
        <f t="shared" si="0"/>
        <v>INSERT INTO takes VALUES ('S9831152C', 'BU8201');</v>
      </c>
    </row>
    <row r="17" spans="1:8" ht="19">
      <c r="A17" t="s">
        <v>207</v>
      </c>
      <c r="B17" s="2" t="s">
        <v>5</v>
      </c>
      <c r="C17" t="s">
        <v>403</v>
      </c>
      <c r="D17" t="s">
        <v>1027</v>
      </c>
      <c r="E17" t="s">
        <v>1041</v>
      </c>
      <c r="F17" t="s">
        <v>1140</v>
      </c>
      <c r="H17" t="str">
        <f t="shared" si="0"/>
        <v>INSERT INTO takes VALUES ('S9850619F', 'CZ2001');</v>
      </c>
    </row>
    <row r="18" spans="1:8" ht="19">
      <c r="A18" t="s">
        <v>207</v>
      </c>
      <c r="B18" s="2"/>
      <c r="F18" t="s">
        <v>1141</v>
      </c>
      <c r="H18" t="str">
        <f t="shared" si="0"/>
        <v>INSERT INTO takes VALUES ('S9850619F', 'CZ2002');</v>
      </c>
    </row>
    <row r="19" spans="1:8" ht="19">
      <c r="A19" t="s">
        <v>207</v>
      </c>
      <c r="B19" s="2"/>
      <c r="F19" t="s">
        <v>1142</v>
      </c>
      <c r="H19" t="str">
        <f t="shared" si="0"/>
        <v>INSERT INTO takes VALUES ('S9850619F', 'CZ3005');</v>
      </c>
    </row>
    <row r="20" spans="1:8" ht="19">
      <c r="A20" t="s">
        <v>208</v>
      </c>
      <c r="B20" s="1" t="s">
        <v>6</v>
      </c>
      <c r="C20" t="s">
        <v>403</v>
      </c>
      <c r="D20" t="s">
        <v>1027</v>
      </c>
      <c r="E20" t="s">
        <v>1041</v>
      </c>
      <c r="F20" t="s">
        <v>1140</v>
      </c>
      <c r="H20" t="str">
        <f t="shared" si="0"/>
        <v>INSERT INTO takes VALUES ('S9756352I', 'CZ2001');</v>
      </c>
    </row>
    <row r="21" spans="1:8">
      <c r="A21" t="s">
        <v>208</v>
      </c>
      <c r="F21" t="s">
        <v>1141</v>
      </c>
      <c r="H21" t="str">
        <f t="shared" si="0"/>
        <v>INSERT INTO takes VALUES ('S9756352I', 'CZ2002');</v>
      </c>
    </row>
    <row r="22" spans="1:8">
      <c r="A22" t="s">
        <v>208</v>
      </c>
      <c r="F22" t="s">
        <v>1158</v>
      </c>
      <c r="H22" t="str">
        <f t="shared" si="0"/>
        <v>INSERT INTO takes VALUES ('S9756352I', 'BU8401');</v>
      </c>
    </row>
    <row r="23" spans="1:8" ht="19">
      <c r="A23" t="s">
        <v>209</v>
      </c>
      <c r="B23" s="1" t="s">
        <v>7</v>
      </c>
      <c r="C23" t="s">
        <v>403</v>
      </c>
      <c r="D23" t="s">
        <v>1027</v>
      </c>
      <c r="E23" t="s">
        <v>1041</v>
      </c>
      <c r="F23" t="s">
        <v>1140</v>
      </c>
      <c r="H23" t="str">
        <f t="shared" si="0"/>
        <v>INSERT INTO takes VALUES ('S9619775Q', 'CZ2001');</v>
      </c>
    </row>
    <row r="24" spans="1:8" ht="19">
      <c r="A24" t="s">
        <v>209</v>
      </c>
      <c r="B24" s="1"/>
      <c r="F24" t="s">
        <v>1141</v>
      </c>
      <c r="H24" t="str">
        <f t="shared" si="0"/>
        <v>INSERT INTO takes VALUES ('S9619775Q', 'CZ2002');</v>
      </c>
    </row>
    <row r="25" spans="1:8" ht="19">
      <c r="A25" t="s">
        <v>209</v>
      </c>
      <c r="B25" s="1"/>
      <c r="F25" t="s">
        <v>1143</v>
      </c>
      <c r="H25" t="str">
        <f t="shared" si="0"/>
        <v>INSERT INTO takes VALUES ('S9619775Q', 'CZ2007');</v>
      </c>
    </row>
    <row r="26" spans="1:8" ht="19">
      <c r="A26" t="s">
        <v>210</v>
      </c>
      <c r="B26" s="1" t="s">
        <v>8</v>
      </c>
      <c r="C26" t="s">
        <v>403</v>
      </c>
      <c r="D26" t="s">
        <v>1027</v>
      </c>
      <c r="E26" t="s">
        <v>1041</v>
      </c>
      <c r="F26" t="s">
        <v>1140</v>
      </c>
      <c r="H26" t="str">
        <f t="shared" si="0"/>
        <v>INSERT INTO takes VALUES ('S9929822J', 'CZ2001');</v>
      </c>
    </row>
    <row r="27" spans="1:8" ht="19">
      <c r="A27" t="s">
        <v>210</v>
      </c>
      <c r="B27" s="1"/>
      <c r="F27" t="s">
        <v>1141</v>
      </c>
      <c r="H27" t="str">
        <f t="shared" si="0"/>
        <v>INSERT INTO takes VALUES ('S9929822J', 'CZ2002');</v>
      </c>
    </row>
    <row r="28" spans="1:8" ht="19">
      <c r="A28" t="s">
        <v>210</v>
      </c>
      <c r="B28" s="1"/>
      <c r="F28" t="s">
        <v>1143</v>
      </c>
      <c r="H28" t="str">
        <f t="shared" si="0"/>
        <v>INSERT INTO takes VALUES ('S9929822J', 'CZ2007');</v>
      </c>
    </row>
    <row r="29" spans="1:8" ht="19">
      <c r="A29" t="s">
        <v>211</v>
      </c>
      <c r="B29" s="1" t="s">
        <v>9</v>
      </c>
      <c r="C29" t="s">
        <v>403</v>
      </c>
      <c r="D29" t="s">
        <v>1027</v>
      </c>
      <c r="E29" t="s">
        <v>1041</v>
      </c>
      <c r="F29" t="s">
        <v>1140</v>
      </c>
      <c r="H29" t="str">
        <f t="shared" si="0"/>
        <v>INSERT INTO takes VALUES ('S9629414M', 'CZ2001');</v>
      </c>
    </row>
    <row r="30" spans="1:8" ht="19">
      <c r="A30" t="s">
        <v>211</v>
      </c>
      <c r="B30" s="1"/>
      <c r="F30" t="s">
        <v>1141</v>
      </c>
      <c r="H30" t="str">
        <f t="shared" si="0"/>
        <v>INSERT INTO takes VALUES ('S9629414M', 'CZ2002');</v>
      </c>
    </row>
    <row r="31" spans="1:8" ht="19">
      <c r="A31" t="s">
        <v>211</v>
      </c>
      <c r="B31" s="1"/>
      <c r="F31" t="s">
        <v>1143</v>
      </c>
      <c r="H31" t="str">
        <f t="shared" si="0"/>
        <v>INSERT INTO takes VALUES ('S9629414M', 'CZ2007');</v>
      </c>
    </row>
    <row r="32" spans="1:8" ht="19">
      <c r="A32" t="s">
        <v>212</v>
      </c>
      <c r="B32" s="1" t="s">
        <v>10</v>
      </c>
      <c r="C32" t="s">
        <v>403</v>
      </c>
      <c r="D32" t="s">
        <v>1027</v>
      </c>
      <c r="E32" t="s">
        <v>1041</v>
      </c>
      <c r="F32" t="s">
        <v>1140</v>
      </c>
      <c r="H32" t="str">
        <f t="shared" si="0"/>
        <v>INSERT INTO takes VALUES ('S9677981C', 'CZ2001');</v>
      </c>
    </row>
    <row r="33" spans="1:8" ht="19">
      <c r="A33" t="s">
        <v>212</v>
      </c>
      <c r="B33" s="1"/>
      <c r="F33" t="s">
        <v>1141</v>
      </c>
      <c r="H33" t="str">
        <f t="shared" si="0"/>
        <v>INSERT INTO takes VALUES ('S9677981C', 'CZ2002');</v>
      </c>
    </row>
    <row r="34" spans="1:8" ht="19">
      <c r="A34" t="s">
        <v>212</v>
      </c>
      <c r="B34" s="1"/>
      <c r="F34" t="s">
        <v>1143</v>
      </c>
      <c r="H34" t="str">
        <f t="shared" si="0"/>
        <v>INSERT INTO takes VALUES ('S9677981C', 'CZ2007');</v>
      </c>
    </row>
    <row r="35" spans="1:8" ht="19">
      <c r="A35" t="s">
        <v>213</v>
      </c>
      <c r="B35" s="1" t="s">
        <v>11</v>
      </c>
      <c r="C35" t="s">
        <v>403</v>
      </c>
      <c r="D35" t="s">
        <v>1027</v>
      </c>
      <c r="E35" t="s">
        <v>1041</v>
      </c>
      <c r="F35" t="s">
        <v>1140</v>
      </c>
      <c r="H35" t="str">
        <f t="shared" si="0"/>
        <v>INSERT INTO takes VALUES ('S9722475Y', 'CZ2001');</v>
      </c>
    </row>
    <row r="36" spans="1:8" ht="19">
      <c r="A36" t="s">
        <v>213</v>
      </c>
      <c r="B36" s="1"/>
      <c r="F36" t="s">
        <v>1141</v>
      </c>
      <c r="H36" t="str">
        <f t="shared" si="0"/>
        <v>INSERT INTO takes VALUES ('S9722475Y', 'CZ2002');</v>
      </c>
    </row>
    <row r="37" spans="1:8" ht="19">
      <c r="A37" t="s">
        <v>213</v>
      </c>
      <c r="B37" s="1"/>
      <c r="F37" t="s">
        <v>1157</v>
      </c>
      <c r="H37" t="str">
        <f t="shared" si="0"/>
        <v>INSERT INTO takes VALUES ('S9722475Y', 'BU8301');</v>
      </c>
    </row>
    <row r="38" spans="1:8" ht="19">
      <c r="A38" t="s">
        <v>214</v>
      </c>
      <c r="B38" s="1" t="s">
        <v>12</v>
      </c>
      <c r="C38" t="s">
        <v>403</v>
      </c>
      <c r="D38" t="s">
        <v>1027</v>
      </c>
      <c r="E38" t="s">
        <v>1041</v>
      </c>
      <c r="F38" t="s">
        <v>1140</v>
      </c>
      <c r="H38" t="str">
        <f t="shared" si="0"/>
        <v>INSERT INTO takes VALUES ('S9851774K', 'CZ2001');</v>
      </c>
    </row>
    <row r="39" spans="1:8" ht="19">
      <c r="A39" t="s">
        <v>214</v>
      </c>
      <c r="B39" s="1"/>
      <c r="F39" t="s">
        <v>1141</v>
      </c>
      <c r="H39" t="str">
        <f t="shared" si="0"/>
        <v>INSERT INTO takes VALUES ('S9851774K', 'CZ2002');</v>
      </c>
    </row>
    <row r="40" spans="1:8" ht="19">
      <c r="A40" t="s">
        <v>214</v>
      </c>
      <c r="B40" s="1"/>
      <c r="F40" t="s">
        <v>1143</v>
      </c>
      <c r="H40" t="str">
        <f t="shared" si="0"/>
        <v>INSERT INTO takes VALUES ('S9851774K', 'CZ2007');</v>
      </c>
    </row>
    <row r="41" spans="1:8" ht="19">
      <c r="A41" t="s">
        <v>215</v>
      </c>
      <c r="B41" s="1" t="s">
        <v>13</v>
      </c>
      <c r="C41" t="s">
        <v>403</v>
      </c>
      <c r="D41" t="s">
        <v>1027</v>
      </c>
      <c r="E41" t="s">
        <v>1041</v>
      </c>
      <c r="F41" t="s">
        <v>1138</v>
      </c>
      <c r="H41" t="str">
        <f t="shared" si="0"/>
        <v>INSERT INTO takes VALUES ('S9736207Q', 'CZ1003');</v>
      </c>
    </row>
    <row r="42" spans="1:8" ht="19">
      <c r="A42" t="s">
        <v>215</v>
      </c>
      <c r="B42" s="1"/>
      <c r="F42" t="s">
        <v>1139</v>
      </c>
      <c r="H42" t="str">
        <f t="shared" si="0"/>
        <v>INSERT INTO takes VALUES ('S9736207Q', 'CZ1007');</v>
      </c>
    </row>
    <row r="43" spans="1:8" ht="19">
      <c r="A43" t="s">
        <v>215</v>
      </c>
      <c r="B43" s="1"/>
      <c r="F43" t="s">
        <v>1151</v>
      </c>
      <c r="H43" t="str">
        <f t="shared" si="0"/>
        <v>INSERT INTO takes VALUES ('S9736207Q', 'MH2100');</v>
      </c>
    </row>
    <row r="44" spans="1:8" ht="19">
      <c r="A44" t="s">
        <v>216</v>
      </c>
      <c r="B44" s="1" t="s">
        <v>14</v>
      </c>
      <c r="C44" t="s">
        <v>403</v>
      </c>
      <c r="D44" t="s">
        <v>1027</v>
      </c>
      <c r="E44" t="s">
        <v>1041</v>
      </c>
      <c r="F44" t="s">
        <v>1140</v>
      </c>
      <c r="H44" t="str">
        <f t="shared" si="0"/>
        <v>INSERT INTO takes VALUES ('S9614412D', 'CZ2001');</v>
      </c>
    </row>
    <row r="45" spans="1:8" ht="19">
      <c r="A45" t="s">
        <v>216</v>
      </c>
      <c r="B45" s="1"/>
      <c r="F45" t="s">
        <v>1141</v>
      </c>
      <c r="H45" t="str">
        <f t="shared" si="0"/>
        <v>INSERT INTO takes VALUES ('S9614412D', 'CZ2002');</v>
      </c>
    </row>
    <row r="46" spans="1:8" ht="19">
      <c r="A46" t="s">
        <v>216</v>
      </c>
      <c r="B46" s="1"/>
      <c r="F46" t="s">
        <v>1155</v>
      </c>
      <c r="H46" t="str">
        <f t="shared" si="0"/>
        <v>INSERT INTO takes VALUES ('S9614412D', 'BU8101');</v>
      </c>
    </row>
    <row r="47" spans="1:8" ht="19">
      <c r="A47" t="s">
        <v>217</v>
      </c>
      <c r="B47" s="2" t="s">
        <v>15</v>
      </c>
      <c r="C47" t="s">
        <v>403</v>
      </c>
      <c r="D47" t="s">
        <v>1027</v>
      </c>
      <c r="E47" t="s">
        <v>1041</v>
      </c>
      <c r="F47" t="s">
        <v>1138</v>
      </c>
      <c r="H47" t="str">
        <f t="shared" si="0"/>
        <v>INSERT INTO takes VALUES ('S9767779R', 'CZ1003');</v>
      </c>
    </row>
    <row r="48" spans="1:8" ht="19">
      <c r="A48" t="s">
        <v>217</v>
      </c>
      <c r="B48" s="2"/>
      <c r="F48" t="s">
        <v>1139</v>
      </c>
      <c r="H48" t="str">
        <f t="shared" si="0"/>
        <v>INSERT INTO takes VALUES ('S9767779R', 'CZ1007');</v>
      </c>
    </row>
    <row r="49" spans="1:8" ht="19">
      <c r="A49" t="s">
        <v>218</v>
      </c>
      <c r="B49" s="1" t="s">
        <v>16</v>
      </c>
      <c r="C49" t="s">
        <v>403</v>
      </c>
      <c r="D49" t="s">
        <v>1027</v>
      </c>
      <c r="E49" t="s">
        <v>1041</v>
      </c>
      <c r="F49" t="s">
        <v>1140</v>
      </c>
      <c r="H49" t="str">
        <f t="shared" si="0"/>
        <v>INSERT INTO takes VALUES ('S9820365J', 'CZ2001');</v>
      </c>
    </row>
    <row r="50" spans="1:8" ht="19">
      <c r="A50" t="s">
        <v>218</v>
      </c>
      <c r="B50" s="1"/>
      <c r="F50" t="s">
        <v>1141</v>
      </c>
      <c r="H50" t="str">
        <f t="shared" si="0"/>
        <v>INSERT INTO takes VALUES ('S9820365J', 'CZ2002');</v>
      </c>
    </row>
    <row r="51" spans="1:8" ht="19">
      <c r="A51" t="s">
        <v>218</v>
      </c>
      <c r="B51" s="1"/>
      <c r="F51" t="s">
        <v>1143</v>
      </c>
      <c r="H51" t="str">
        <f t="shared" si="0"/>
        <v>INSERT INTO takes VALUES ('S9820365J', 'CZ2007');</v>
      </c>
    </row>
    <row r="52" spans="1:8" ht="19">
      <c r="A52" t="s">
        <v>219</v>
      </c>
      <c r="B52" s="1" t="s">
        <v>17</v>
      </c>
      <c r="C52" t="s">
        <v>403</v>
      </c>
      <c r="D52" t="s">
        <v>1027</v>
      </c>
      <c r="E52" t="s">
        <v>1041</v>
      </c>
      <c r="F52" t="s">
        <v>1140</v>
      </c>
      <c r="H52" t="str">
        <f t="shared" si="0"/>
        <v>INSERT INTO takes VALUES ('S9870261F', 'CZ2001');</v>
      </c>
    </row>
    <row r="53" spans="1:8" ht="19">
      <c r="A53" t="s">
        <v>219</v>
      </c>
      <c r="B53" s="1"/>
      <c r="F53" t="s">
        <v>1141</v>
      </c>
      <c r="H53" t="str">
        <f t="shared" si="0"/>
        <v>INSERT INTO takes VALUES ('S9870261F', 'CZ2002');</v>
      </c>
    </row>
    <row r="54" spans="1:8" ht="19">
      <c r="A54" t="s">
        <v>219</v>
      </c>
      <c r="B54" s="1"/>
      <c r="F54" t="s">
        <v>1143</v>
      </c>
      <c r="H54" t="str">
        <f t="shared" si="0"/>
        <v>INSERT INTO takes VALUES ('S9870261F', 'CZ2007');</v>
      </c>
    </row>
    <row r="55" spans="1:8" ht="19">
      <c r="A55" t="s">
        <v>220</v>
      </c>
      <c r="B55" s="2" t="s">
        <v>18</v>
      </c>
      <c r="C55" t="s">
        <v>403</v>
      </c>
      <c r="D55" t="s">
        <v>1027</v>
      </c>
      <c r="E55" t="s">
        <v>1041</v>
      </c>
      <c r="F55" t="s">
        <v>1140</v>
      </c>
      <c r="H55" t="str">
        <f t="shared" si="0"/>
        <v>INSERT INTO takes VALUES ('S9772710P', 'CZ2001');</v>
      </c>
    </row>
    <row r="56" spans="1:8" ht="19">
      <c r="A56" t="s">
        <v>220</v>
      </c>
      <c r="B56" s="2"/>
      <c r="F56" t="s">
        <v>1141</v>
      </c>
      <c r="H56" t="str">
        <f t="shared" si="0"/>
        <v>INSERT INTO takes VALUES ('S9772710P', 'CZ2002');</v>
      </c>
    </row>
    <row r="57" spans="1:8" ht="19">
      <c r="A57" t="s">
        <v>220</v>
      </c>
      <c r="B57" s="2"/>
      <c r="F57" t="s">
        <v>1156</v>
      </c>
      <c r="H57" t="str">
        <f t="shared" si="0"/>
        <v>INSERT INTO takes VALUES ('S9772710P', 'BU8201');</v>
      </c>
    </row>
    <row r="58" spans="1:8" ht="19">
      <c r="A58" t="s">
        <v>234</v>
      </c>
      <c r="B58" s="1" t="s">
        <v>32</v>
      </c>
      <c r="C58" t="s">
        <v>405</v>
      </c>
      <c r="D58" t="s">
        <v>1027</v>
      </c>
      <c r="E58" t="s">
        <v>1041</v>
      </c>
      <c r="F58" t="s">
        <v>1151</v>
      </c>
      <c r="H58" t="str">
        <f t="shared" si="0"/>
        <v>INSERT INTO takes VALUES ('S9657712Y', 'MH2100');</v>
      </c>
    </row>
    <row r="59" spans="1:8" ht="19">
      <c r="A59" t="s">
        <v>234</v>
      </c>
      <c r="B59" s="1"/>
      <c r="F59" t="s">
        <v>1152</v>
      </c>
      <c r="H59" t="str">
        <f t="shared" si="0"/>
        <v>INSERT INTO takes VALUES ('S9657712Y', 'MH2500');</v>
      </c>
    </row>
    <row r="60" spans="1:8" ht="19">
      <c r="A60" t="s">
        <v>235</v>
      </c>
      <c r="B60" s="1" t="s">
        <v>33</v>
      </c>
      <c r="C60" t="s">
        <v>405</v>
      </c>
      <c r="D60" t="s">
        <v>1027</v>
      </c>
      <c r="E60" t="s">
        <v>1041</v>
      </c>
      <c r="F60" t="s">
        <v>1151</v>
      </c>
      <c r="H60" t="str">
        <f t="shared" si="0"/>
        <v>INSERT INTO takes VALUES ('S9684849K', 'MH2100');</v>
      </c>
    </row>
    <row r="61" spans="1:8" ht="19">
      <c r="A61" t="s">
        <v>235</v>
      </c>
      <c r="B61" s="1"/>
      <c r="F61" t="s">
        <v>1152</v>
      </c>
      <c r="H61" t="str">
        <f t="shared" si="0"/>
        <v>INSERT INTO takes VALUES ('S9684849K', 'MH2500');</v>
      </c>
    </row>
    <row r="62" spans="1:8" ht="19">
      <c r="A62" t="s">
        <v>236</v>
      </c>
      <c r="B62" s="1" t="s">
        <v>34</v>
      </c>
      <c r="C62" t="s">
        <v>405</v>
      </c>
      <c r="D62" t="s">
        <v>1027</v>
      </c>
      <c r="E62" t="s">
        <v>1041</v>
      </c>
      <c r="F62" t="s">
        <v>1151</v>
      </c>
      <c r="H62" t="str">
        <f t="shared" si="0"/>
        <v>INSERT INTO takes VALUES ('S9693627R', 'MH2100');</v>
      </c>
    </row>
    <row r="63" spans="1:8" ht="19">
      <c r="A63" t="s">
        <v>236</v>
      </c>
      <c r="B63" s="1"/>
      <c r="F63" t="s">
        <v>1152</v>
      </c>
      <c r="H63" t="str">
        <f t="shared" si="0"/>
        <v>INSERT INTO takes VALUES ('S9693627R', 'MH2500');</v>
      </c>
    </row>
    <row r="64" spans="1:8" ht="19">
      <c r="A64" t="s">
        <v>237</v>
      </c>
      <c r="B64" s="1" t="s">
        <v>35</v>
      </c>
      <c r="C64" t="s">
        <v>405</v>
      </c>
      <c r="D64" t="s">
        <v>1027</v>
      </c>
      <c r="E64" t="s">
        <v>1041</v>
      </c>
      <c r="F64" t="s">
        <v>1151</v>
      </c>
      <c r="H64" t="str">
        <f t="shared" si="0"/>
        <v>INSERT INTO takes VALUES ('S9660049B', 'MH2100');</v>
      </c>
    </row>
    <row r="65" spans="1:8" ht="19">
      <c r="A65" t="s">
        <v>237</v>
      </c>
      <c r="B65" s="1"/>
      <c r="F65" t="s">
        <v>1152</v>
      </c>
      <c r="H65" t="str">
        <f t="shared" si="0"/>
        <v>INSERT INTO takes VALUES ('S9660049B', 'MH2500');</v>
      </c>
    </row>
    <row r="66" spans="1:8" ht="19">
      <c r="A66" t="s">
        <v>238</v>
      </c>
      <c r="B66" s="1" t="s">
        <v>36</v>
      </c>
      <c r="C66" t="s">
        <v>405</v>
      </c>
      <c r="D66" t="s">
        <v>1027</v>
      </c>
      <c r="E66" t="s">
        <v>1041</v>
      </c>
      <c r="F66" t="s">
        <v>1151</v>
      </c>
      <c r="H66" t="str">
        <f t="shared" si="0"/>
        <v>INSERT INTO takes VALUES ('S9739121Z', 'MH2100');</v>
      </c>
    </row>
    <row r="67" spans="1:8" ht="19">
      <c r="A67" t="s">
        <v>238</v>
      </c>
      <c r="B67" s="1"/>
      <c r="F67" t="s">
        <v>1152</v>
      </c>
      <c r="H67" t="str">
        <f t="shared" ref="H67:H130" si="1">_xlfn.CONCAT("INSERT INTO takes VALUES ('",A67,"', '",F67,"');")</f>
        <v>INSERT INTO takes VALUES ('S9739121Z', 'MH2500');</v>
      </c>
    </row>
    <row r="68" spans="1:8" ht="19">
      <c r="A68" t="s">
        <v>239</v>
      </c>
      <c r="B68" s="1" t="s">
        <v>37</v>
      </c>
      <c r="C68" t="s">
        <v>405</v>
      </c>
      <c r="D68" t="s">
        <v>1027</v>
      </c>
      <c r="E68" t="s">
        <v>1041</v>
      </c>
      <c r="F68" t="s">
        <v>1151</v>
      </c>
      <c r="H68" t="str">
        <f t="shared" si="1"/>
        <v>INSERT INTO takes VALUES ('S9696281M', 'MH2100');</v>
      </c>
    </row>
    <row r="69" spans="1:8" ht="19">
      <c r="A69" t="s">
        <v>239</v>
      </c>
      <c r="B69" s="1"/>
      <c r="F69" t="s">
        <v>1152</v>
      </c>
      <c r="H69" t="str">
        <f t="shared" si="1"/>
        <v>INSERT INTO takes VALUES ('S9696281M', 'MH2500');</v>
      </c>
    </row>
    <row r="70" spans="1:8" ht="19">
      <c r="A70" t="s">
        <v>240</v>
      </c>
      <c r="B70" s="1" t="s">
        <v>38</v>
      </c>
      <c r="C70" t="s">
        <v>405</v>
      </c>
      <c r="D70" t="s">
        <v>1027</v>
      </c>
      <c r="E70" t="s">
        <v>1041</v>
      </c>
      <c r="F70" t="s">
        <v>1151</v>
      </c>
      <c r="H70" t="str">
        <f t="shared" si="1"/>
        <v>INSERT INTO takes VALUES ('S9770160P', 'MH2100');</v>
      </c>
    </row>
    <row r="71" spans="1:8" ht="19">
      <c r="A71" t="s">
        <v>240</v>
      </c>
      <c r="B71" s="1"/>
      <c r="F71" t="s">
        <v>1152</v>
      </c>
      <c r="H71" t="str">
        <f t="shared" si="1"/>
        <v>INSERT INTO takes VALUES ('S9770160P', 'MH2500');</v>
      </c>
    </row>
    <row r="72" spans="1:8" ht="19">
      <c r="A72" t="s">
        <v>241</v>
      </c>
      <c r="B72" s="1" t="s">
        <v>39</v>
      </c>
      <c r="C72" t="s">
        <v>405</v>
      </c>
      <c r="D72" t="s">
        <v>1027</v>
      </c>
      <c r="E72" t="s">
        <v>1041</v>
      </c>
      <c r="F72" t="s">
        <v>1151</v>
      </c>
      <c r="H72" t="str">
        <f t="shared" si="1"/>
        <v>INSERT INTO takes VALUES ('S9626262S', 'MH2100');</v>
      </c>
    </row>
    <row r="73" spans="1:8" ht="19">
      <c r="A73" t="s">
        <v>241</v>
      </c>
      <c r="B73" s="1"/>
      <c r="F73" t="s">
        <v>1152</v>
      </c>
      <c r="H73" t="str">
        <f t="shared" si="1"/>
        <v>INSERT INTO takes VALUES ('S9626262S', 'MH2500');</v>
      </c>
    </row>
    <row r="74" spans="1:8" ht="19">
      <c r="A74" t="s">
        <v>242</v>
      </c>
      <c r="B74" s="1" t="s">
        <v>40</v>
      </c>
      <c r="C74" t="s">
        <v>405</v>
      </c>
      <c r="D74" t="s">
        <v>1027</v>
      </c>
      <c r="E74" t="s">
        <v>1041</v>
      </c>
      <c r="F74" t="s">
        <v>1151</v>
      </c>
      <c r="H74" t="str">
        <f t="shared" si="1"/>
        <v>INSERT INTO takes VALUES ('S9778004A', 'MH2100');</v>
      </c>
    </row>
    <row r="75" spans="1:8" ht="19">
      <c r="A75" t="s">
        <v>242</v>
      </c>
      <c r="B75" s="1"/>
      <c r="F75" t="s">
        <v>1152</v>
      </c>
      <c r="H75" t="str">
        <f t="shared" si="1"/>
        <v>INSERT INTO takes VALUES ('S9778004A', 'MH2500');</v>
      </c>
    </row>
    <row r="76" spans="1:8" ht="19">
      <c r="A76" t="s">
        <v>243</v>
      </c>
      <c r="B76" s="1" t="s">
        <v>41</v>
      </c>
      <c r="C76" t="s">
        <v>405</v>
      </c>
      <c r="D76" t="s">
        <v>1027</v>
      </c>
      <c r="E76" t="s">
        <v>1041</v>
      </c>
      <c r="F76" t="s">
        <v>1151</v>
      </c>
      <c r="H76" t="str">
        <f t="shared" si="1"/>
        <v>INSERT INTO takes VALUES ('S9690567B', 'MH2100');</v>
      </c>
    </row>
    <row r="77" spans="1:8" ht="19">
      <c r="A77" t="s">
        <v>243</v>
      </c>
      <c r="B77" s="1"/>
      <c r="F77" t="s">
        <v>1152</v>
      </c>
      <c r="H77" t="str">
        <f t="shared" si="1"/>
        <v>INSERT INTO takes VALUES ('S9690567B', 'MH2500');</v>
      </c>
    </row>
    <row r="78" spans="1:8" ht="19">
      <c r="A78" t="s">
        <v>244</v>
      </c>
      <c r="B78" s="2" t="s">
        <v>42</v>
      </c>
      <c r="C78" t="s">
        <v>405</v>
      </c>
      <c r="D78" t="s">
        <v>1027</v>
      </c>
      <c r="E78" t="s">
        <v>1041</v>
      </c>
      <c r="F78" t="s">
        <v>1151</v>
      </c>
      <c r="H78" t="str">
        <f t="shared" si="1"/>
        <v>INSERT INTO takes VALUES ('S9658098C', 'MH2100');</v>
      </c>
    </row>
    <row r="79" spans="1:8" ht="19">
      <c r="A79" t="s">
        <v>244</v>
      </c>
      <c r="B79" s="2"/>
      <c r="F79" t="s">
        <v>1152</v>
      </c>
      <c r="H79" t="str">
        <f t="shared" si="1"/>
        <v>INSERT INTO takes VALUES ('S9658098C', 'MH2500');</v>
      </c>
    </row>
    <row r="80" spans="1:8" ht="19">
      <c r="A80" t="s">
        <v>245</v>
      </c>
      <c r="B80" s="1" t="s">
        <v>43</v>
      </c>
      <c r="C80" t="s">
        <v>405</v>
      </c>
      <c r="D80" t="s">
        <v>1027</v>
      </c>
      <c r="E80" t="s">
        <v>1041</v>
      </c>
      <c r="F80" t="s">
        <v>1153</v>
      </c>
      <c r="H80" t="str">
        <f t="shared" si="1"/>
        <v>INSERT INTO takes VALUES ('S9727073Y', 'PH1101');</v>
      </c>
    </row>
    <row r="81" spans="1:8" ht="19">
      <c r="A81" t="s">
        <v>245</v>
      </c>
      <c r="B81" s="1"/>
      <c r="F81" t="s">
        <v>1154</v>
      </c>
      <c r="H81" t="str">
        <f t="shared" si="1"/>
        <v>INSERT INTO takes VALUES ('S9727073Y', 'PH1102');</v>
      </c>
    </row>
    <row r="82" spans="1:8" ht="19">
      <c r="A82" t="s">
        <v>245</v>
      </c>
      <c r="B82" s="1"/>
      <c r="F82" t="s">
        <v>1150</v>
      </c>
      <c r="H82" t="str">
        <f t="shared" si="1"/>
        <v>INSERT INTO takes VALUES ('S9727073Y', 'MH1100');</v>
      </c>
    </row>
    <row r="83" spans="1:8" ht="19">
      <c r="A83" t="s">
        <v>246</v>
      </c>
      <c r="B83" s="1" t="s">
        <v>44</v>
      </c>
      <c r="C83" t="s">
        <v>405</v>
      </c>
      <c r="D83" t="s">
        <v>1027</v>
      </c>
      <c r="E83" t="s">
        <v>1041</v>
      </c>
      <c r="F83" t="s">
        <v>1153</v>
      </c>
      <c r="H83" t="str">
        <f t="shared" si="1"/>
        <v>INSERT INTO takes VALUES ('S9645973W', 'PH1101');</v>
      </c>
    </row>
    <row r="84" spans="1:8" ht="19">
      <c r="A84" t="s">
        <v>246</v>
      </c>
      <c r="B84" s="1"/>
      <c r="F84" t="s">
        <v>1154</v>
      </c>
      <c r="H84" t="str">
        <f t="shared" si="1"/>
        <v>INSERT INTO takes VALUES ('S9645973W', 'PH1102');</v>
      </c>
    </row>
    <row r="85" spans="1:8" ht="19">
      <c r="A85" t="s">
        <v>246</v>
      </c>
      <c r="B85" s="1"/>
      <c r="F85" t="s">
        <v>1150</v>
      </c>
      <c r="H85" t="str">
        <f t="shared" si="1"/>
        <v>INSERT INTO takes VALUES ('S9645973W', 'MH1100');</v>
      </c>
    </row>
    <row r="86" spans="1:8" ht="19">
      <c r="A86" t="s">
        <v>247</v>
      </c>
      <c r="B86" s="1" t="s">
        <v>45</v>
      </c>
      <c r="C86" t="s">
        <v>405</v>
      </c>
      <c r="D86" t="s">
        <v>1027</v>
      </c>
      <c r="E86" t="s">
        <v>1041</v>
      </c>
      <c r="F86" t="s">
        <v>1153</v>
      </c>
      <c r="H86" t="str">
        <f t="shared" si="1"/>
        <v>INSERT INTO takes VALUES ('S9844000X', 'PH1101');</v>
      </c>
    </row>
    <row r="87" spans="1:8" ht="19">
      <c r="A87" t="s">
        <v>247</v>
      </c>
      <c r="B87" s="1"/>
      <c r="F87" t="s">
        <v>1154</v>
      </c>
      <c r="H87" t="str">
        <f t="shared" si="1"/>
        <v>INSERT INTO takes VALUES ('S9844000X', 'PH1102');</v>
      </c>
    </row>
    <row r="88" spans="1:8" ht="19">
      <c r="A88" t="s">
        <v>247</v>
      </c>
      <c r="B88" s="1"/>
      <c r="F88" t="s">
        <v>1150</v>
      </c>
      <c r="H88" t="str">
        <f t="shared" si="1"/>
        <v>INSERT INTO takes VALUES ('S9844000X', 'MH1100');</v>
      </c>
    </row>
    <row r="89" spans="1:8" ht="19">
      <c r="A89" t="s">
        <v>248</v>
      </c>
      <c r="B89" s="1" t="s">
        <v>46</v>
      </c>
      <c r="C89" t="s">
        <v>405</v>
      </c>
      <c r="D89" t="s">
        <v>1027</v>
      </c>
      <c r="E89" t="s">
        <v>1041</v>
      </c>
      <c r="F89" t="s">
        <v>1153</v>
      </c>
      <c r="H89" t="str">
        <f t="shared" si="1"/>
        <v>INSERT INTO takes VALUES ('S9920635S', 'PH1101');</v>
      </c>
    </row>
    <row r="90" spans="1:8" ht="19">
      <c r="A90" t="s">
        <v>248</v>
      </c>
      <c r="B90" s="1"/>
      <c r="F90" t="s">
        <v>1154</v>
      </c>
      <c r="H90" t="str">
        <f t="shared" si="1"/>
        <v>INSERT INTO takes VALUES ('S9920635S', 'PH1102');</v>
      </c>
    </row>
    <row r="91" spans="1:8" ht="19">
      <c r="A91" t="s">
        <v>248</v>
      </c>
      <c r="B91" s="1"/>
      <c r="F91" t="s">
        <v>1150</v>
      </c>
      <c r="H91" t="str">
        <f t="shared" si="1"/>
        <v>INSERT INTO takes VALUES ('S9920635S', 'MH1100');</v>
      </c>
    </row>
    <row r="92" spans="1:8" ht="19">
      <c r="A92" t="s">
        <v>249</v>
      </c>
      <c r="B92" s="2" t="s">
        <v>47</v>
      </c>
      <c r="C92" t="s">
        <v>405</v>
      </c>
      <c r="D92" t="s">
        <v>1027</v>
      </c>
      <c r="E92" t="s">
        <v>1041</v>
      </c>
      <c r="F92" t="s">
        <v>1153</v>
      </c>
      <c r="H92" t="str">
        <f t="shared" si="1"/>
        <v>INSERT INTO takes VALUES ('S9975572K', 'PH1101');</v>
      </c>
    </row>
    <row r="93" spans="1:8" ht="19">
      <c r="A93" t="s">
        <v>249</v>
      </c>
      <c r="B93" s="2"/>
      <c r="F93" t="s">
        <v>1154</v>
      </c>
      <c r="H93" t="str">
        <f t="shared" si="1"/>
        <v>INSERT INTO takes VALUES ('S9975572K', 'PH1102');</v>
      </c>
    </row>
    <row r="94" spans="1:8" ht="19">
      <c r="A94" t="s">
        <v>249</v>
      </c>
      <c r="B94" s="2"/>
      <c r="F94" t="s">
        <v>1150</v>
      </c>
      <c r="H94" t="str">
        <f t="shared" si="1"/>
        <v>INSERT INTO takes VALUES ('S9975572K', 'MH1100');</v>
      </c>
    </row>
    <row r="95" spans="1:8" ht="19">
      <c r="A95" t="s">
        <v>250</v>
      </c>
      <c r="B95" s="1" t="s">
        <v>48</v>
      </c>
      <c r="C95" t="s">
        <v>405</v>
      </c>
      <c r="D95" t="s">
        <v>1027</v>
      </c>
      <c r="E95" t="s">
        <v>1041</v>
      </c>
      <c r="F95" t="s">
        <v>1153</v>
      </c>
      <c r="H95" t="str">
        <f t="shared" si="1"/>
        <v>INSERT INTO takes VALUES ('S9945398G', 'PH1101');</v>
      </c>
    </row>
    <row r="96" spans="1:8" ht="19">
      <c r="A96" t="s">
        <v>250</v>
      </c>
      <c r="B96" s="1"/>
      <c r="F96" t="s">
        <v>1154</v>
      </c>
      <c r="H96" t="str">
        <f t="shared" si="1"/>
        <v>INSERT INTO takes VALUES ('S9945398G', 'PH1102');</v>
      </c>
    </row>
    <row r="97" spans="1:8" ht="19">
      <c r="A97" t="s">
        <v>250</v>
      </c>
      <c r="B97" s="1"/>
      <c r="F97" t="s">
        <v>1150</v>
      </c>
      <c r="H97" t="str">
        <f t="shared" si="1"/>
        <v>INSERT INTO takes VALUES ('S9945398G', 'MH1100');</v>
      </c>
    </row>
    <row r="98" spans="1:8" ht="19">
      <c r="A98" t="s">
        <v>251</v>
      </c>
      <c r="B98" s="1" t="s">
        <v>49</v>
      </c>
      <c r="C98" t="s">
        <v>405</v>
      </c>
      <c r="D98" t="s">
        <v>1027</v>
      </c>
      <c r="E98" t="s">
        <v>1041</v>
      </c>
      <c r="F98" t="s">
        <v>1153</v>
      </c>
      <c r="H98" t="str">
        <f t="shared" si="1"/>
        <v>INSERT INTO takes VALUES ('S9860529S', 'PH1101');</v>
      </c>
    </row>
    <row r="99" spans="1:8" ht="19">
      <c r="A99" t="s">
        <v>251</v>
      </c>
      <c r="B99" s="1"/>
      <c r="F99" t="s">
        <v>1154</v>
      </c>
      <c r="H99" t="str">
        <f t="shared" si="1"/>
        <v>INSERT INTO takes VALUES ('S9860529S', 'PH1102');</v>
      </c>
    </row>
    <row r="100" spans="1:8" ht="19">
      <c r="A100" t="s">
        <v>251</v>
      </c>
      <c r="B100" s="1"/>
      <c r="F100" t="s">
        <v>1150</v>
      </c>
      <c r="H100" t="str">
        <f t="shared" si="1"/>
        <v>INSERT INTO takes VALUES ('S9860529S', 'MH1100');</v>
      </c>
    </row>
    <row r="101" spans="1:8" ht="19">
      <c r="A101" t="s">
        <v>252</v>
      </c>
      <c r="B101" s="1" t="s">
        <v>51</v>
      </c>
      <c r="C101" t="s">
        <v>405</v>
      </c>
      <c r="D101" t="s">
        <v>1027</v>
      </c>
      <c r="E101" t="s">
        <v>1041</v>
      </c>
      <c r="F101" t="s">
        <v>1153</v>
      </c>
      <c r="H101" t="str">
        <f t="shared" si="1"/>
        <v>INSERT INTO takes VALUES ('S9830478U', 'PH1101');</v>
      </c>
    </row>
    <row r="102" spans="1:8" ht="19">
      <c r="A102" t="s">
        <v>252</v>
      </c>
      <c r="B102" s="1"/>
      <c r="F102" t="s">
        <v>1154</v>
      </c>
      <c r="H102" t="str">
        <f t="shared" si="1"/>
        <v>INSERT INTO takes VALUES ('S9830478U', 'PH1102');</v>
      </c>
    </row>
    <row r="103" spans="1:8" ht="19">
      <c r="A103" t="s">
        <v>252</v>
      </c>
      <c r="B103" s="1"/>
      <c r="F103" t="s">
        <v>1150</v>
      </c>
      <c r="H103" t="str">
        <f t="shared" si="1"/>
        <v>INSERT INTO takes VALUES ('S9830478U', 'MH1100');</v>
      </c>
    </row>
    <row r="104" spans="1:8" ht="19">
      <c r="A104" t="s">
        <v>268</v>
      </c>
      <c r="B104" s="2" t="s">
        <v>67</v>
      </c>
      <c r="C104" t="s">
        <v>404</v>
      </c>
      <c r="D104" t="s">
        <v>1027</v>
      </c>
      <c r="E104" s="4" t="s">
        <v>1041</v>
      </c>
      <c r="F104" t="s">
        <v>1155</v>
      </c>
      <c r="H104" t="str">
        <f t="shared" si="1"/>
        <v>INSERT INTO takes VALUES ('S9637726Z', 'BU8101');</v>
      </c>
    </row>
    <row r="105" spans="1:8" ht="19">
      <c r="A105" t="s">
        <v>268</v>
      </c>
      <c r="B105" s="2"/>
      <c r="E105" s="4"/>
      <c r="F105" t="s">
        <v>1156</v>
      </c>
      <c r="H105" t="str">
        <f t="shared" si="1"/>
        <v>INSERT INTO takes VALUES ('S9637726Z', 'BU8201');</v>
      </c>
    </row>
    <row r="106" spans="1:8" ht="19">
      <c r="A106" t="s">
        <v>268</v>
      </c>
      <c r="B106" s="2"/>
      <c r="E106" s="4"/>
      <c r="F106" t="s">
        <v>1157</v>
      </c>
      <c r="H106" t="str">
        <f t="shared" si="1"/>
        <v>INSERT INTO takes VALUES ('S9637726Z', 'BU8301');</v>
      </c>
    </row>
    <row r="107" spans="1:8" ht="19">
      <c r="A107" t="s">
        <v>269</v>
      </c>
      <c r="B107" s="2" t="s">
        <v>68</v>
      </c>
      <c r="C107" t="s">
        <v>404</v>
      </c>
      <c r="D107" t="s">
        <v>1027</v>
      </c>
      <c r="E107" s="4" t="s">
        <v>1041</v>
      </c>
      <c r="F107" t="s">
        <v>1155</v>
      </c>
      <c r="H107" t="str">
        <f t="shared" si="1"/>
        <v>INSERT INTO takes VALUES ('S9930318Z', 'BU8101');</v>
      </c>
    </row>
    <row r="108" spans="1:8" ht="19">
      <c r="A108" t="s">
        <v>269</v>
      </c>
      <c r="B108" s="2"/>
      <c r="E108" s="4"/>
      <c r="F108" t="s">
        <v>1156</v>
      </c>
      <c r="H108" t="str">
        <f t="shared" si="1"/>
        <v>INSERT INTO takes VALUES ('S9930318Z', 'BU8201');</v>
      </c>
    </row>
    <row r="109" spans="1:8" ht="19">
      <c r="A109" t="s">
        <v>269</v>
      </c>
      <c r="B109" s="2"/>
      <c r="E109" s="4"/>
      <c r="F109" t="s">
        <v>1157</v>
      </c>
      <c r="H109" t="str">
        <f t="shared" si="1"/>
        <v>INSERT INTO takes VALUES ('S9930318Z', 'BU8301');</v>
      </c>
    </row>
    <row r="110" spans="1:8" ht="19">
      <c r="A110" t="s">
        <v>270</v>
      </c>
      <c r="B110" s="1" t="s">
        <v>69</v>
      </c>
      <c r="C110" t="s">
        <v>404</v>
      </c>
      <c r="D110" t="s">
        <v>1027</v>
      </c>
      <c r="E110" s="4" t="s">
        <v>1041</v>
      </c>
      <c r="F110" t="s">
        <v>1155</v>
      </c>
      <c r="H110" t="str">
        <f t="shared" si="1"/>
        <v>INSERT INTO takes VALUES ('S9817088U', 'BU8101');</v>
      </c>
    </row>
    <row r="111" spans="1:8" ht="19">
      <c r="A111" t="s">
        <v>270</v>
      </c>
      <c r="B111" s="1"/>
      <c r="E111" s="4"/>
      <c r="F111" t="s">
        <v>1156</v>
      </c>
      <c r="H111" t="str">
        <f t="shared" si="1"/>
        <v>INSERT INTO takes VALUES ('S9817088U', 'BU8201');</v>
      </c>
    </row>
    <row r="112" spans="1:8" ht="19">
      <c r="A112" t="s">
        <v>270</v>
      </c>
      <c r="B112" s="1"/>
      <c r="E112" s="4"/>
      <c r="F112" t="s">
        <v>1157</v>
      </c>
      <c r="H112" t="str">
        <f t="shared" si="1"/>
        <v>INSERT INTO takes VALUES ('S9817088U', 'BU8301');</v>
      </c>
    </row>
    <row r="113" spans="1:8" ht="19">
      <c r="A113" t="s">
        <v>271</v>
      </c>
      <c r="B113" s="2" t="s">
        <v>70</v>
      </c>
      <c r="C113" t="s">
        <v>404</v>
      </c>
      <c r="D113" t="s">
        <v>1027</v>
      </c>
      <c r="E113" s="4" t="s">
        <v>1041</v>
      </c>
      <c r="F113" t="s">
        <v>1155</v>
      </c>
      <c r="H113" t="str">
        <f t="shared" si="1"/>
        <v>INSERT INTO takes VALUES ('S9828865E', 'BU8101');</v>
      </c>
    </row>
    <row r="114" spans="1:8" ht="19">
      <c r="A114" t="s">
        <v>271</v>
      </c>
      <c r="B114" s="2"/>
      <c r="E114" s="4"/>
      <c r="F114" t="s">
        <v>1156</v>
      </c>
      <c r="H114" t="str">
        <f t="shared" si="1"/>
        <v>INSERT INTO takes VALUES ('S9828865E', 'BU8201');</v>
      </c>
    </row>
    <row r="115" spans="1:8" ht="19">
      <c r="A115" t="s">
        <v>271</v>
      </c>
      <c r="B115" s="2"/>
      <c r="E115" s="4"/>
      <c r="F115" t="s">
        <v>1157</v>
      </c>
      <c r="H115" t="str">
        <f t="shared" si="1"/>
        <v>INSERT INTO takes VALUES ('S9828865E', 'BU8301');</v>
      </c>
    </row>
    <row r="116" spans="1:8" ht="19">
      <c r="A116" t="s">
        <v>272</v>
      </c>
      <c r="B116" s="1" t="s">
        <v>71</v>
      </c>
      <c r="C116" t="s">
        <v>404</v>
      </c>
      <c r="D116" t="s">
        <v>1027</v>
      </c>
      <c r="E116" s="4" t="s">
        <v>1041</v>
      </c>
      <c r="F116" t="s">
        <v>1155</v>
      </c>
      <c r="H116" t="str">
        <f t="shared" si="1"/>
        <v>INSERT INTO takes VALUES ('S9963538Q', 'BU8101');</v>
      </c>
    </row>
    <row r="117" spans="1:8" ht="19">
      <c r="A117" t="s">
        <v>272</v>
      </c>
      <c r="B117" s="1"/>
      <c r="E117" s="4"/>
      <c r="F117" t="s">
        <v>1156</v>
      </c>
      <c r="H117" t="str">
        <f t="shared" si="1"/>
        <v>INSERT INTO takes VALUES ('S9963538Q', 'BU8201');</v>
      </c>
    </row>
    <row r="118" spans="1:8" ht="19">
      <c r="A118" t="s">
        <v>272</v>
      </c>
      <c r="B118" s="1"/>
      <c r="E118" s="4"/>
      <c r="F118" t="s">
        <v>1157</v>
      </c>
      <c r="H118" t="str">
        <f t="shared" si="1"/>
        <v>INSERT INTO takes VALUES ('S9963538Q', 'BU8301');</v>
      </c>
    </row>
    <row r="119" spans="1:8" ht="19">
      <c r="A119" t="s">
        <v>272</v>
      </c>
      <c r="B119" s="1"/>
      <c r="E119" s="4"/>
      <c r="F119" t="s">
        <v>1158</v>
      </c>
      <c r="H119" t="str">
        <f t="shared" si="1"/>
        <v>INSERT INTO takes VALUES ('S9963538Q', 'BU8401');</v>
      </c>
    </row>
    <row r="120" spans="1:8" ht="19">
      <c r="A120" t="s">
        <v>273</v>
      </c>
      <c r="B120" s="1" t="s">
        <v>72</v>
      </c>
      <c r="C120" t="s">
        <v>404</v>
      </c>
      <c r="D120" t="s">
        <v>1027</v>
      </c>
      <c r="E120" s="4" t="s">
        <v>1041</v>
      </c>
      <c r="F120" t="s">
        <v>1156</v>
      </c>
      <c r="H120" t="str">
        <f t="shared" si="1"/>
        <v>INSERT INTO takes VALUES ('S9915654K', 'BU8201');</v>
      </c>
    </row>
    <row r="121" spans="1:8" ht="19">
      <c r="A121" t="s">
        <v>273</v>
      </c>
      <c r="B121" s="1"/>
      <c r="E121" s="4"/>
      <c r="F121" t="s">
        <v>1157</v>
      </c>
      <c r="H121" t="str">
        <f t="shared" si="1"/>
        <v>INSERT INTO takes VALUES ('S9915654K', 'BU8301');</v>
      </c>
    </row>
    <row r="122" spans="1:8" ht="19">
      <c r="A122" t="s">
        <v>273</v>
      </c>
      <c r="B122" s="1"/>
      <c r="E122" s="4"/>
      <c r="F122" t="s">
        <v>1158</v>
      </c>
      <c r="H122" t="str">
        <f t="shared" si="1"/>
        <v>INSERT INTO takes VALUES ('S9915654K', 'BU8401');</v>
      </c>
    </row>
    <row r="123" spans="1:8" ht="19">
      <c r="A123" t="s">
        <v>274</v>
      </c>
      <c r="B123" s="2" t="s">
        <v>73</v>
      </c>
      <c r="C123" t="s">
        <v>404</v>
      </c>
      <c r="D123" t="s">
        <v>1027</v>
      </c>
      <c r="E123" s="4" t="s">
        <v>1041</v>
      </c>
      <c r="F123" s="4" t="s">
        <v>1155</v>
      </c>
      <c r="H123" t="str">
        <f t="shared" si="1"/>
        <v>INSERT INTO takes VALUES ('S9786239J', 'BU8101');</v>
      </c>
    </row>
    <row r="124" spans="1:8" ht="19">
      <c r="A124" t="s">
        <v>274</v>
      </c>
      <c r="B124" s="2"/>
      <c r="E124" s="4"/>
      <c r="F124" s="4" t="s">
        <v>1156</v>
      </c>
      <c r="H124" t="str">
        <f t="shared" si="1"/>
        <v>INSERT INTO takes VALUES ('S9786239J', 'BU8201');</v>
      </c>
    </row>
    <row r="125" spans="1:8" ht="19">
      <c r="A125" t="s">
        <v>274</v>
      </c>
      <c r="B125" s="2"/>
      <c r="E125" s="4"/>
      <c r="F125" s="4" t="s">
        <v>1157</v>
      </c>
      <c r="H125" t="str">
        <f t="shared" si="1"/>
        <v>INSERT INTO takes VALUES ('S9786239J', 'BU8301');</v>
      </c>
    </row>
    <row r="126" spans="1:8" ht="19">
      <c r="A126" t="s">
        <v>275</v>
      </c>
      <c r="B126" s="2" t="s">
        <v>74</v>
      </c>
      <c r="C126" t="s">
        <v>404</v>
      </c>
      <c r="D126" t="s">
        <v>1027</v>
      </c>
      <c r="E126" s="4" t="s">
        <v>1041</v>
      </c>
      <c r="F126" s="4" t="s">
        <v>1155</v>
      </c>
      <c r="H126" t="str">
        <f t="shared" si="1"/>
        <v>INSERT INTO takes VALUES ('S9750630U', 'BU8101');</v>
      </c>
    </row>
    <row r="127" spans="1:8" ht="19">
      <c r="A127" t="s">
        <v>275</v>
      </c>
      <c r="B127" s="2"/>
      <c r="E127" s="4"/>
      <c r="F127" s="4" t="s">
        <v>1156</v>
      </c>
      <c r="H127" t="str">
        <f t="shared" si="1"/>
        <v>INSERT INTO takes VALUES ('S9750630U', 'BU8201');</v>
      </c>
    </row>
    <row r="128" spans="1:8" ht="19">
      <c r="A128" t="s">
        <v>275</v>
      </c>
      <c r="B128" s="2"/>
      <c r="E128" s="4"/>
      <c r="F128" s="4" t="s">
        <v>1157</v>
      </c>
      <c r="H128" t="str">
        <f t="shared" si="1"/>
        <v>INSERT INTO takes VALUES ('S9750630U', 'BU8301');</v>
      </c>
    </row>
    <row r="129" spans="1:8" ht="19">
      <c r="A129" t="s">
        <v>276</v>
      </c>
      <c r="B129" s="1" t="s">
        <v>75</v>
      </c>
      <c r="C129" t="s">
        <v>404</v>
      </c>
      <c r="D129" t="s">
        <v>1027</v>
      </c>
      <c r="E129" s="4" t="s">
        <v>1041</v>
      </c>
      <c r="F129" t="s">
        <v>1156</v>
      </c>
      <c r="H129" t="str">
        <f t="shared" si="1"/>
        <v>INSERT INTO takes VALUES ('S9945680P', 'BU8201');</v>
      </c>
    </row>
    <row r="130" spans="1:8" ht="19">
      <c r="A130" t="s">
        <v>276</v>
      </c>
      <c r="B130" s="1"/>
      <c r="E130" s="4"/>
      <c r="F130" t="s">
        <v>1157</v>
      </c>
      <c r="H130" t="str">
        <f t="shared" si="1"/>
        <v>INSERT INTO takes VALUES ('S9945680P', 'BU8301');</v>
      </c>
    </row>
    <row r="131" spans="1:8" ht="19">
      <c r="A131" t="s">
        <v>276</v>
      </c>
      <c r="B131" s="1"/>
      <c r="E131" s="4"/>
      <c r="F131" t="s">
        <v>1158</v>
      </c>
      <c r="H131" t="str">
        <f t="shared" ref="H131:H172" si="2">_xlfn.CONCAT("INSERT INTO takes VALUES ('",A131,"', '",F131,"');")</f>
        <v>INSERT INTO takes VALUES ('S9945680P', 'BU8401');</v>
      </c>
    </row>
    <row r="132" spans="1:8" ht="19">
      <c r="A132" t="s">
        <v>277</v>
      </c>
      <c r="B132" s="1" t="s">
        <v>76</v>
      </c>
      <c r="C132" t="s">
        <v>404</v>
      </c>
      <c r="D132" t="s">
        <v>1027</v>
      </c>
      <c r="E132" s="4" t="s">
        <v>1041</v>
      </c>
      <c r="F132" t="s">
        <v>1156</v>
      </c>
      <c r="H132" t="str">
        <f t="shared" si="2"/>
        <v>INSERT INTO takes VALUES ('S9682691N', 'BU8201');</v>
      </c>
    </row>
    <row r="133" spans="1:8" ht="19">
      <c r="A133" t="s">
        <v>277</v>
      </c>
      <c r="B133" s="1"/>
      <c r="E133" s="4"/>
      <c r="F133" t="s">
        <v>1157</v>
      </c>
      <c r="H133" t="str">
        <f t="shared" si="2"/>
        <v>INSERT INTO takes VALUES ('S9682691N', 'BU8301');</v>
      </c>
    </row>
    <row r="134" spans="1:8" ht="19">
      <c r="A134" t="s">
        <v>277</v>
      </c>
      <c r="B134" s="1"/>
      <c r="E134" s="4"/>
      <c r="F134" t="s">
        <v>1158</v>
      </c>
      <c r="H134" t="str">
        <f t="shared" si="2"/>
        <v>INSERT INTO takes VALUES ('S9682691N', 'BU8401');</v>
      </c>
    </row>
    <row r="135" spans="1:8" ht="19">
      <c r="A135" t="s">
        <v>278</v>
      </c>
      <c r="B135" s="1" t="s">
        <v>77</v>
      </c>
      <c r="C135" t="s">
        <v>404</v>
      </c>
      <c r="D135" t="s">
        <v>1027</v>
      </c>
      <c r="E135" s="4" t="s">
        <v>1041</v>
      </c>
      <c r="F135" t="s">
        <v>1156</v>
      </c>
      <c r="H135" t="str">
        <f t="shared" si="2"/>
        <v>INSERT INTO takes VALUES ('S9867108D', 'BU8201');</v>
      </c>
    </row>
    <row r="136" spans="1:8" ht="19">
      <c r="A136" t="s">
        <v>278</v>
      </c>
      <c r="B136" s="1"/>
      <c r="E136" s="4"/>
      <c r="F136" t="s">
        <v>1157</v>
      </c>
      <c r="H136" t="str">
        <f t="shared" si="2"/>
        <v>INSERT INTO takes VALUES ('S9867108D', 'BU8301');</v>
      </c>
    </row>
    <row r="137" spans="1:8" ht="19">
      <c r="A137" t="s">
        <v>278</v>
      </c>
      <c r="B137" s="1"/>
      <c r="E137" s="4"/>
      <c r="F137" t="s">
        <v>1158</v>
      </c>
      <c r="H137" t="str">
        <f t="shared" si="2"/>
        <v>INSERT INTO takes VALUES ('S9867108D', 'BU8401');</v>
      </c>
    </row>
    <row r="138" spans="1:8" ht="19">
      <c r="A138" t="s">
        <v>279</v>
      </c>
      <c r="B138" s="1" t="s">
        <v>78</v>
      </c>
      <c r="C138" t="s">
        <v>404</v>
      </c>
      <c r="D138" t="s">
        <v>1027</v>
      </c>
      <c r="E138" s="4" t="s">
        <v>1041</v>
      </c>
      <c r="F138" t="s">
        <v>1156</v>
      </c>
      <c r="H138" t="str">
        <f t="shared" si="2"/>
        <v>INSERT INTO takes VALUES ('S9726844G', 'BU8201');</v>
      </c>
    </row>
    <row r="139" spans="1:8" ht="19">
      <c r="A139" t="s">
        <v>279</v>
      </c>
      <c r="B139" s="1"/>
      <c r="E139" s="4"/>
      <c r="F139" t="s">
        <v>1157</v>
      </c>
      <c r="H139" t="str">
        <f t="shared" si="2"/>
        <v>INSERT INTO takes VALUES ('S9726844G', 'BU8301');</v>
      </c>
    </row>
    <row r="140" spans="1:8" ht="19">
      <c r="A140" t="s">
        <v>279</v>
      </c>
      <c r="B140" s="1"/>
      <c r="E140" s="4"/>
      <c r="F140" t="s">
        <v>1158</v>
      </c>
      <c r="H140" t="str">
        <f t="shared" si="2"/>
        <v>INSERT INTO takes VALUES ('S9726844G', 'BU8401');</v>
      </c>
    </row>
    <row r="141" spans="1:8" ht="19">
      <c r="A141" t="s">
        <v>280</v>
      </c>
      <c r="B141" s="1" t="s">
        <v>79</v>
      </c>
      <c r="C141" t="s">
        <v>404</v>
      </c>
      <c r="D141" t="s">
        <v>1027</v>
      </c>
      <c r="E141" s="4" t="s">
        <v>1041</v>
      </c>
      <c r="F141" t="s">
        <v>1156</v>
      </c>
      <c r="H141" t="str">
        <f t="shared" si="2"/>
        <v>INSERT INTO takes VALUES ('S9628046W', 'BU8201');</v>
      </c>
    </row>
    <row r="142" spans="1:8" ht="19">
      <c r="A142" t="s">
        <v>280</v>
      </c>
      <c r="B142" s="1"/>
      <c r="E142" s="4"/>
      <c r="F142" t="s">
        <v>1157</v>
      </c>
      <c r="H142" t="str">
        <f t="shared" si="2"/>
        <v>INSERT INTO takes VALUES ('S9628046W', 'BU8301');</v>
      </c>
    </row>
    <row r="143" spans="1:8" ht="19">
      <c r="A143" t="s">
        <v>280</v>
      </c>
      <c r="B143" s="1"/>
      <c r="E143" s="4"/>
      <c r="F143" t="s">
        <v>1158</v>
      </c>
      <c r="H143" t="str">
        <f t="shared" si="2"/>
        <v>INSERT INTO takes VALUES ('S9628046W', 'BU8401');</v>
      </c>
    </row>
    <row r="144" spans="1:8" ht="19">
      <c r="A144" t="s">
        <v>281</v>
      </c>
      <c r="B144" s="1" t="s">
        <v>80</v>
      </c>
      <c r="C144" t="s">
        <v>404</v>
      </c>
      <c r="D144" t="s">
        <v>1027</v>
      </c>
      <c r="E144" s="4" t="s">
        <v>1041</v>
      </c>
      <c r="F144" t="s">
        <v>1156</v>
      </c>
      <c r="H144" t="str">
        <f t="shared" si="2"/>
        <v>INSERT INTO takes VALUES ('S9719396U', 'BU8201');</v>
      </c>
    </row>
    <row r="145" spans="1:8" ht="19">
      <c r="A145" t="s">
        <v>281</v>
      </c>
      <c r="B145" s="1"/>
      <c r="E145" s="4"/>
      <c r="F145" t="s">
        <v>1157</v>
      </c>
      <c r="H145" t="str">
        <f t="shared" si="2"/>
        <v>INSERT INTO takes VALUES ('S9719396U', 'BU8301');</v>
      </c>
    </row>
    <row r="146" spans="1:8" ht="19">
      <c r="A146" t="s">
        <v>281</v>
      </c>
      <c r="B146" s="1"/>
      <c r="E146" s="4"/>
      <c r="F146" t="s">
        <v>1158</v>
      </c>
      <c r="H146" t="str">
        <f t="shared" si="2"/>
        <v>INSERT INTO takes VALUES ('S9719396U', 'BU8401');</v>
      </c>
    </row>
    <row r="147" spans="1:8" ht="19">
      <c r="A147" t="s">
        <v>282</v>
      </c>
      <c r="B147" s="1" t="s">
        <v>81</v>
      </c>
      <c r="C147" t="s">
        <v>404</v>
      </c>
      <c r="D147" t="s">
        <v>1027</v>
      </c>
      <c r="E147" s="4" t="s">
        <v>1041</v>
      </c>
      <c r="F147" t="s">
        <v>1156</v>
      </c>
      <c r="H147" t="str">
        <f t="shared" si="2"/>
        <v>INSERT INTO takes VALUES ('S9796567Y', 'BU8201');</v>
      </c>
    </row>
    <row r="148" spans="1:8" ht="19">
      <c r="A148" t="s">
        <v>282</v>
      </c>
      <c r="B148" s="1"/>
      <c r="E148" s="4"/>
      <c r="F148" t="s">
        <v>1157</v>
      </c>
      <c r="H148" t="str">
        <f t="shared" si="2"/>
        <v>INSERT INTO takes VALUES ('S9796567Y', 'BU8301');</v>
      </c>
    </row>
    <row r="149" spans="1:8" ht="19">
      <c r="A149" t="s">
        <v>282</v>
      </c>
      <c r="B149" s="1"/>
      <c r="E149" s="4"/>
      <c r="F149" t="s">
        <v>1158</v>
      </c>
      <c r="H149" t="str">
        <f t="shared" si="2"/>
        <v>INSERT INTO takes VALUES ('S9796567Y', 'BU8401');</v>
      </c>
    </row>
    <row r="150" spans="1:8" ht="19">
      <c r="A150" t="s">
        <v>283</v>
      </c>
      <c r="B150" s="1" t="s">
        <v>82</v>
      </c>
      <c r="C150" t="s">
        <v>404</v>
      </c>
      <c r="D150" t="s">
        <v>1027</v>
      </c>
      <c r="E150" s="4" t="s">
        <v>1041</v>
      </c>
      <c r="F150" t="s">
        <v>1156</v>
      </c>
      <c r="H150" t="str">
        <f t="shared" si="2"/>
        <v>INSERT INTO takes VALUES ('S9775721E', 'BU8201');</v>
      </c>
    </row>
    <row r="151" spans="1:8" ht="19">
      <c r="A151" t="s">
        <v>283</v>
      </c>
      <c r="B151" s="1"/>
      <c r="E151" s="4"/>
      <c r="F151" t="s">
        <v>1157</v>
      </c>
      <c r="H151" t="str">
        <f t="shared" si="2"/>
        <v>INSERT INTO takes VALUES ('S9775721E', 'BU8301');</v>
      </c>
    </row>
    <row r="152" spans="1:8" ht="19">
      <c r="A152" t="s">
        <v>283</v>
      </c>
      <c r="B152" s="1"/>
      <c r="E152" s="4"/>
      <c r="F152" t="s">
        <v>1158</v>
      </c>
      <c r="H152" t="str">
        <f t="shared" si="2"/>
        <v>INSERT INTO takes VALUES ('S9775721E', 'BU8401');</v>
      </c>
    </row>
    <row r="153" spans="1:8" ht="19">
      <c r="A153" t="s">
        <v>284</v>
      </c>
      <c r="B153" s="1" t="s">
        <v>83</v>
      </c>
      <c r="C153" t="s">
        <v>404</v>
      </c>
      <c r="D153" t="s">
        <v>1027</v>
      </c>
      <c r="E153" s="4" t="s">
        <v>1041</v>
      </c>
      <c r="F153" t="s">
        <v>1156</v>
      </c>
      <c r="H153" t="str">
        <f t="shared" si="2"/>
        <v>INSERT INTO takes VALUES ('S9770748L', 'BU8201');</v>
      </c>
    </row>
    <row r="154" spans="1:8" ht="19">
      <c r="A154" t="s">
        <v>284</v>
      </c>
      <c r="B154" s="1"/>
      <c r="E154" s="4"/>
      <c r="F154" t="s">
        <v>1157</v>
      </c>
      <c r="H154" t="str">
        <f t="shared" si="2"/>
        <v>INSERT INTO takes VALUES ('S9770748L', 'BU8301');</v>
      </c>
    </row>
    <row r="155" spans="1:8" ht="19">
      <c r="A155" t="s">
        <v>284</v>
      </c>
      <c r="B155" s="1"/>
      <c r="E155" s="4"/>
      <c r="F155" t="s">
        <v>1158</v>
      </c>
      <c r="H155" t="str">
        <f t="shared" si="2"/>
        <v>INSERT INTO takes VALUES ('S9770748L', 'BU8401');</v>
      </c>
    </row>
    <row r="156" spans="1:8" ht="19">
      <c r="A156" t="s">
        <v>285</v>
      </c>
      <c r="B156" s="1" t="s">
        <v>84</v>
      </c>
      <c r="C156" t="s">
        <v>404</v>
      </c>
      <c r="D156" t="s">
        <v>1027</v>
      </c>
      <c r="E156" s="4" t="s">
        <v>1041</v>
      </c>
      <c r="F156" t="s">
        <v>1156</v>
      </c>
      <c r="H156" t="str">
        <f t="shared" si="2"/>
        <v>INSERT INTO takes VALUES ('S9731179S', 'BU8201');</v>
      </c>
    </row>
    <row r="157" spans="1:8" ht="19">
      <c r="A157" t="s">
        <v>285</v>
      </c>
      <c r="B157" s="1"/>
      <c r="E157" s="4"/>
      <c r="F157" t="s">
        <v>1157</v>
      </c>
      <c r="H157" t="str">
        <f t="shared" si="2"/>
        <v>INSERT INTO takes VALUES ('S9731179S', 'BU8301');</v>
      </c>
    </row>
    <row r="158" spans="1:8" ht="19">
      <c r="A158" t="s">
        <v>286</v>
      </c>
      <c r="B158" s="1" t="s">
        <v>85</v>
      </c>
      <c r="C158" t="s">
        <v>404</v>
      </c>
      <c r="D158" t="s">
        <v>1027</v>
      </c>
      <c r="E158" s="4" t="s">
        <v>1041</v>
      </c>
      <c r="F158" t="s">
        <v>1158</v>
      </c>
      <c r="H158" t="str">
        <f t="shared" si="2"/>
        <v>INSERT INTO takes VALUES ('S9883595K', 'BU8401');</v>
      </c>
    </row>
    <row r="159" spans="1:8">
      <c r="A159" t="s">
        <v>286</v>
      </c>
      <c r="F159" t="s">
        <v>1155</v>
      </c>
      <c r="H159" t="str">
        <f t="shared" si="2"/>
        <v>INSERT INTO takes VALUES ('S9883595K', 'BU8101');</v>
      </c>
    </row>
    <row r="160" spans="1:8">
      <c r="A160" t="s">
        <v>286</v>
      </c>
      <c r="F160" t="s">
        <v>1156</v>
      </c>
      <c r="H160" t="str">
        <f t="shared" si="2"/>
        <v>INSERT INTO takes VALUES ('S9883595K', 'BU8201');</v>
      </c>
    </row>
    <row r="161" spans="1:8" ht="19">
      <c r="A161" t="s">
        <v>231</v>
      </c>
      <c r="B161" s="1" t="s">
        <v>29</v>
      </c>
      <c r="C161" t="s">
        <v>403</v>
      </c>
      <c r="D161" t="s">
        <v>1027</v>
      </c>
      <c r="E161" t="s">
        <v>1042</v>
      </c>
      <c r="F161" t="s">
        <v>1138</v>
      </c>
      <c r="H161" t="str">
        <f t="shared" si="2"/>
        <v>INSERT INTO takes VALUES ('S9677057V', 'CZ1003');</v>
      </c>
    </row>
    <row r="162" spans="1:8" ht="19">
      <c r="A162" t="s">
        <v>232</v>
      </c>
      <c r="B162" s="1" t="s">
        <v>30</v>
      </c>
      <c r="C162" t="s">
        <v>403</v>
      </c>
      <c r="D162" t="s">
        <v>1027</v>
      </c>
      <c r="E162" t="s">
        <v>1042</v>
      </c>
      <c r="F162" t="s">
        <v>1138</v>
      </c>
      <c r="H162" t="str">
        <f t="shared" si="2"/>
        <v>INSERT INTO takes VALUES ('S9683984N', 'CZ1003');</v>
      </c>
    </row>
    <row r="163" spans="1:8" ht="19">
      <c r="A163" t="s">
        <v>233</v>
      </c>
      <c r="B163" s="1" t="s">
        <v>31</v>
      </c>
      <c r="C163" t="s">
        <v>403</v>
      </c>
      <c r="D163" t="s">
        <v>1027</v>
      </c>
      <c r="E163" t="s">
        <v>1042</v>
      </c>
      <c r="F163" t="s">
        <v>1138</v>
      </c>
      <c r="H163" t="str">
        <f t="shared" si="2"/>
        <v>INSERT INTO takes VALUES ('S9899788Y', 'CZ1003');</v>
      </c>
    </row>
    <row r="164" spans="1:8" ht="19">
      <c r="A164" t="s">
        <v>253</v>
      </c>
      <c r="B164" s="2" t="s">
        <v>52</v>
      </c>
      <c r="C164" t="s">
        <v>405</v>
      </c>
      <c r="D164" t="s">
        <v>1027</v>
      </c>
      <c r="E164" t="s">
        <v>1042</v>
      </c>
      <c r="F164" t="s">
        <v>1150</v>
      </c>
      <c r="H164" t="str">
        <f t="shared" si="2"/>
        <v>INSERT INTO takes VALUES ('S9666826Y', 'MH1100');</v>
      </c>
    </row>
    <row r="165" spans="1:8" ht="19">
      <c r="A165" t="s">
        <v>254</v>
      </c>
      <c r="B165" s="1" t="s">
        <v>53</v>
      </c>
      <c r="C165" t="s">
        <v>405</v>
      </c>
      <c r="D165" t="s">
        <v>1027</v>
      </c>
      <c r="E165" t="s">
        <v>1042</v>
      </c>
      <c r="F165" t="s">
        <v>1150</v>
      </c>
      <c r="H165" t="str">
        <f t="shared" si="2"/>
        <v>INSERT INTO takes VALUES ('S9844485R', 'MH1100');</v>
      </c>
    </row>
    <row r="166" spans="1:8" ht="19">
      <c r="A166" t="s">
        <v>255</v>
      </c>
      <c r="B166" s="1" t="s">
        <v>54</v>
      </c>
      <c r="C166" t="s">
        <v>405</v>
      </c>
      <c r="D166" t="s">
        <v>1027</v>
      </c>
      <c r="E166" t="s">
        <v>1042</v>
      </c>
      <c r="F166" t="s">
        <v>1150</v>
      </c>
      <c r="H166" t="str">
        <f t="shared" si="2"/>
        <v>INSERT INTO takes VALUES ('S9628927W', 'MH1100');</v>
      </c>
    </row>
    <row r="167" spans="1:8" ht="19">
      <c r="A167" t="s">
        <v>256</v>
      </c>
      <c r="B167" s="2" t="s">
        <v>55</v>
      </c>
      <c r="C167" t="s">
        <v>405</v>
      </c>
      <c r="D167" t="s">
        <v>1027</v>
      </c>
      <c r="E167" t="s">
        <v>1042</v>
      </c>
      <c r="F167" t="s">
        <v>1150</v>
      </c>
      <c r="H167" t="str">
        <f t="shared" si="2"/>
        <v>INSERT INTO takes VALUES ('S9990896A', 'MH1100');</v>
      </c>
    </row>
    <row r="168" spans="1:8" ht="19">
      <c r="A168" t="s">
        <v>267</v>
      </c>
      <c r="B168" s="1" t="s">
        <v>66</v>
      </c>
      <c r="C168" t="s">
        <v>405</v>
      </c>
      <c r="D168" t="s">
        <v>1027</v>
      </c>
      <c r="E168" t="s">
        <v>1042</v>
      </c>
      <c r="F168" t="s">
        <v>1150</v>
      </c>
      <c r="H168" t="str">
        <f t="shared" si="2"/>
        <v>INSERT INTO takes VALUES ('S9639826W', 'MH1100');</v>
      </c>
    </row>
    <row r="169" spans="1:8" ht="19">
      <c r="A169" t="s">
        <v>287</v>
      </c>
      <c r="B169" s="1" t="s">
        <v>86</v>
      </c>
      <c r="C169" t="s">
        <v>404</v>
      </c>
      <c r="D169" t="s">
        <v>1027</v>
      </c>
      <c r="E169" s="4" t="s">
        <v>1042</v>
      </c>
      <c r="F169" t="s">
        <v>1156</v>
      </c>
      <c r="H169" t="str">
        <f t="shared" si="2"/>
        <v>INSERT INTO takes VALUES ('S9881948R', 'BU8201');</v>
      </c>
    </row>
    <row r="170" spans="1:8" ht="19">
      <c r="A170" t="s">
        <v>288</v>
      </c>
      <c r="B170" s="1" t="s">
        <v>87</v>
      </c>
      <c r="C170" t="s">
        <v>404</v>
      </c>
      <c r="D170" t="s">
        <v>1027</v>
      </c>
      <c r="E170" s="4" t="s">
        <v>1042</v>
      </c>
      <c r="F170" t="s">
        <v>1156</v>
      </c>
      <c r="H170" t="str">
        <f t="shared" si="2"/>
        <v>INSERT INTO takes VALUES ('S9878146A', 'BU8201');</v>
      </c>
    </row>
    <row r="171" spans="1:8" ht="19">
      <c r="A171" t="s">
        <v>289</v>
      </c>
      <c r="B171" s="1" t="s">
        <v>88</v>
      </c>
      <c r="C171" t="s">
        <v>404</v>
      </c>
      <c r="D171" t="s">
        <v>1027</v>
      </c>
      <c r="E171" s="4" t="s">
        <v>1042</v>
      </c>
      <c r="F171" t="s">
        <v>1156</v>
      </c>
      <c r="H171" t="str">
        <f t="shared" si="2"/>
        <v>INSERT INTO takes VALUES ('S9925377M', 'BU8201');</v>
      </c>
    </row>
    <row r="172" spans="1:8" ht="19">
      <c r="A172" t="s">
        <v>290</v>
      </c>
      <c r="B172" s="1" t="s">
        <v>89</v>
      </c>
      <c r="C172" t="s">
        <v>404</v>
      </c>
      <c r="D172" t="s">
        <v>1027</v>
      </c>
      <c r="E172" s="4" t="s">
        <v>1042</v>
      </c>
      <c r="F172" t="s">
        <v>1156</v>
      </c>
      <c r="H172" t="str">
        <f t="shared" si="2"/>
        <v>INSERT INTO takes VALUES ('S9662439O', 'BU8201');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76FB1-437C-E94B-81BD-4E09D76A53CC}">
  <dimension ref="A1:P41"/>
  <sheetViews>
    <sheetView topLeftCell="A7" zoomScale="110" workbookViewId="0">
      <selection activeCell="M9" sqref="M9"/>
    </sheetView>
  </sheetViews>
  <sheetFormatPr defaultColWidth="10.6640625" defaultRowHeight="15.5"/>
  <cols>
    <col min="7" max="7" width="8.83203125" bestFit="1" customWidth="1"/>
    <col min="8" max="8" width="6.33203125" bestFit="1" customWidth="1"/>
    <col min="9" max="9" width="11.5" bestFit="1" customWidth="1"/>
    <col min="10" max="10" width="14.1640625" bestFit="1" customWidth="1"/>
    <col min="11" max="11" width="9.1640625" bestFit="1" customWidth="1"/>
  </cols>
  <sheetData>
    <row r="1" spans="1:16">
      <c r="A1" t="s">
        <v>1136</v>
      </c>
      <c r="C1" t="s">
        <v>1137</v>
      </c>
      <c r="G1" s="8" t="s">
        <v>1167</v>
      </c>
      <c r="H1" s="8" t="s">
        <v>1168</v>
      </c>
      <c r="I1" s="8" t="s">
        <v>1170</v>
      </c>
      <c r="J1" s="9" t="s">
        <v>1134</v>
      </c>
      <c r="K1" s="9" t="s">
        <v>1135</v>
      </c>
    </row>
    <row r="2" spans="1:16">
      <c r="A2" t="s">
        <v>1138</v>
      </c>
      <c r="C2" t="s">
        <v>1144</v>
      </c>
      <c r="G2" t="s">
        <v>1169</v>
      </c>
      <c r="H2" s="10">
        <v>0.58333333333333337</v>
      </c>
      <c r="I2" s="7">
        <v>0.625</v>
      </c>
      <c r="J2" t="s">
        <v>1171</v>
      </c>
      <c r="K2" t="s">
        <v>1172</v>
      </c>
      <c r="L2" t="str">
        <f t="shared" ref="L2:L41" si="0">TEXT(H2,"hh:mm")</f>
        <v>14:00</v>
      </c>
      <c r="M2" t="str">
        <f t="shared" ref="M2:M41" si="1">TEXT(I2,"hh:mm")</f>
        <v>15:00</v>
      </c>
      <c r="P2" t="str">
        <f>_xlfn.CONCAT("INSERT INTO Timetable VALUES ('",G2,"', '",L2,"', '",M2,"', '",J2,"', '",K2,"');")</f>
        <v>INSERT INTO Timetable VALUES ('Monday', '14:00', '15:00', 'LT2A', 'Lecture');</v>
      </c>
    </row>
    <row r="3" spans="1:16">
      <c r="A3" t="s">
        <v>1138</v>
      </c>
      <c r="C3" t="s">
        <v>1144</v>
      </c>
      <c r="G3" t="s">
        <v>1173</v>
      </c>
      <c r="H3" s="7">
        <v>0.58333333333333337</v>
      </c>
      <c r="I3" s="7">
        <v>0.66666666666666663</v>
      </c>
      <c r="J3" t="s">
        <v>1068</v>
      </c>
      <c r="K3" t="s">
        <v>1060</v>
      </c>
      <c r="L3" t="str">
        <f t="shared" si="0"/>
        <v>14:00</v>
      </c>
      <c r="M3" t="str">
        <f t="shared" si="1"/>
        <v>16:00</v>
      </c>
      <c r="P3" t="str">
        <f t="shared" ref="P3:P41" si="2">_xlfn.CONCAT("INSERT INTO Timetable VALUES ('",G3,"', '",L3,"', '",M3,"', '",J3,"', '",K3,"');")</f>
        <v>INSERT INTO Timetable VALUES ('Thursday', '14:00', '16:00', 'Hardware Lab 3', 'Lab');</v>
      </c>
    </row>
    <row r="4" spans="1:16">
      <c r="A4" t="s">
        <v>1138</v>
      </c>
      <c r="C4" t="s">
        <v>1144</v>
      </c>
      <c r="G4" t="s">
        <v>1174</v>
      </c>
      <c r="H4" s="7">
        <v>0.41666666666666669</v>
      </c>
      <c r="I4" s="7">
        <v>0.45833333333333331</v>
      </c>
      <c r="J4" t="s">
        <v>1171</v>
      </c>
      <c r="K4" t="s">
        <v>1172</v>
      </c>
      <c r="L4" t="str">
        <f t="shared" si="0"/>
        <v>10:00</v>
      </c>
      <c r="M4" t="str">
        <f t="shared" si="1"/>
        <v>11:00</v>
      </c>
      <c r="P4" t="str">
        <f t="shared" si="2"/>
        <v>INSERT INTO Timetable VALUES ('Friday', '10:00', '11:00', 'LT2A', 'Lecture');</v>
      </c>
    </row>
    <row r="5" spans="1:16">
      <c r="A5" t="s">
        <v>1139</v>
      </c>
      <c r="C5" t="s">
        <v>1145</v>
      </c>
      <c r="G5" t="s">
        <v>1175</v>
      </c>
      <c r="H5" s="7">
        <v>0.5</v>
      </c>
      <c r="I5" s="7">
        <v>0.54166666666666663</v>
      </c>
      <c r="J5" t="s">
        <v>1171</v>
      </c>
      <c r="K5" t="s">
        <v>1172</v>
      </c>
      <c r="L5" t="str">
        <f t="shared" si="0"/>
        <v>12:00</v>
      </c>
      <c r="M5" t="str">
        <f t="shared" si="1"/>
        <v>13:00</v>
      </c>
      <c r="P5" t="str">
        <f t="shared" si="2"/>
        <v>INSERT INTO Timetable VALUES ('Tuesday', '12:00', '13:00', 'LT2A', 'Lecture');</v>
      </c>
    </row>
    <row r="6" spans="1:16">
      <c r="A6" t="s">
        <v>1139</v>
      </c>
      <c r="C6" t="s">
        <v>1145</v>
      </c>
      <c r="G6" t="s">
        <v>1176</v>
      </c>
      <c r="H6" s="7">
        <v>0.58333333333333337</v>
      </c>
      <c r="I6" s="7">
        <v>0.66666666666666663</v>
      </c>
      <c r="J6" t="s">
        <v>1066</v>
      </c>
      <c r="K6" t="s">
        <v>1060</v>
      </c>
      <c r="L6" t="str">
        <f t="shared" si="0"/>
        <v>14:00</v>
      </c>
      <c r="M6" t="str">
        <f t="shared" si="1"/>
        <v>16:00</v>
      </c>
      <c r="P6" t="str">
        <f t="shared" si="2"/>
        <v>INSERT INTO Timetable VALUES ('Wednesday', '14:00', '16:00', 'Software Lab 2', 'Lab');</v>
      </c>
    </row>
    <row r="7" spans="1:16">
      <c r="A7" t="s">
        <v>1140</v>
      </c>
      <c r="C7" t="s">
        <v>1146</v>
      </c>
      <c r="G7" t="s">
        <v>1169</v>
      </c>
      <c r="H7" s="7">
        <v>0.33333333333333331</v>
      </c>
      <c r="I7" s="7">
        <v>0.375</v>
      </c>
      <c r="J7" t="s">
        <v>1171</v>
      </c>
      <c r="K7" t="s">
        <v>1172</v>
      </c>
      <c r="L7" t="str">
        <f t="shared" si="0"/>
        <v>08:00</v>
      </c>
      <c r="M7" t="str">
        <f t="shared" si="1"/>
        <v>09:00</v>
      </c>
      <c r="P7" t="str">
        <f t="shared" si="2"/>
        <v>INSERT INTO Timetable VALUES ('Monday', '08:00', '09:00', 'LT2A', 'Lecture');</v>
      </c>
    </row>
    <row r="8" spans="1:16">
      <c r="A8" t="s">
        <v>1140</v>
      </c>
      <c r="C8" t="s">
        <v>1146</v>
      </c>
      <c r="G8" t="s">
        <v>1175</v>
      </c>
      <c r="H8" s="7">
        <v>0.58333333333333337</v>
      </c>
      <c r="I8" s="7">
        <v>0.66666666666666663</v>
      </c>
      <c r="J8" t="s">
        <v>1068</v>
      </c>
      <c r="K8" t="s">
        <v>1060</v>
      </c>
      <c r="L8" t="str">
        <f t="shared" si="0"/>
        <v>14:00</v>
      </c>
      <c r="M8" t="str">
        <f t="shared" si="1"/>
        <v>16:00</v>
      </c>
      <c r="P8" t="str">
        <f t="shared" si="2"/>
        <v>INSERT INTO Timetable VALUES ('Tuesday', '14:00', '16:00', 'Hardware Lab 3', 'Lab');</v>
      </c>
    </row>
    <row r="9" spans="1:16">
      <c r="A9" t="s">
        <v>1140</v>
      </c>
      <c r="C9" t="s">
        <v>1146</v>
      </c>
      <c r="G9" t="s">
        <v>1174</v>
      </c>
      <c r="H9" s="7">
        <v>0.375</v>
      </c>
      <c r="I9" s="7">
        <v>0.41666666666666669</v>
      </c>
      <c r="J9" t="s">
        <v>1171</v>
      </c>
      <c r="K9" t="s">
        <v>1172</v>
      </c>
      <c r="L9" t="str">
        <f t="shared" si="0"/>
        <v>09:00</v>
      </c>
      <c r="M9" t="str">
        <f t="shared" si="1"/>
        <v>10:00</v>
      </c>
      <c r="P9" t="str">
        <f t="shared" si="2"/>
        <v>INSERT INTO Timetable VALUES ('Friday', '09:00', '10:00', 'LT2A', 'Lecture');</v>
      </c>
    </row>
    <row r="10" spans="1:16">
      <c r="A10" t="s">
        <v>1140</v>
      </c>
      <c r="C10" t="s">
        <v>1146</v>
      </c>
      <c r="G10" t="s">
        <v>1174</v>
      </c>
      <c r="H10" s="7">
        <v>0.625</v>
      </c>
      <c r="I10" s="7">
        <v>0.66666666666666663</v>
      </c>
      <c r="J10" t="s">
        <v>1178</v>
      </c>
      <c r="K10" t="s">
        <v>1177</v>
      </c>
      <c r="L10" t="str">
        <f t="shared" si="0"/>
        <v>15:00</v>
      </c>
      <c r="M10" t="str">
        <f t="shared" si="1"/>
        <v>16:00</v>
      </c>
      <c r="P10" t="str">
        <f t="shared" si="2"/>
        <v>INSERT INTO Timetable VALUES ('Friday', '15:00', '16:00', 'TR+20', 'Tutorial');</v>
      </c>
    </row>
    <row r="11" spans="1:16">
      <c r="A11" t="s">
        <v>1141</v>
      </c>
      <c r="C11" t="s">
        <v>1147</v>
      </c>
      <c r="G11" t="s">
        <v>1175</v>
      </c>
      <c r="H11" s="7">
        <v>0.41666666666666669</v>
      </c>
      <c r="I11" s="7">
        <v>0.45833333333333331</v>
      </c>
      <c r="J11" t="s">
        <v>1171</v>
      </c>
      <c r="K11" t="s">
        <v>1172</v>
      </c>
      <c r="L11" t="str">
        <f t="shared" si="0"/>
        <v>10:00</v>
      </c>
      <c r="M11" t="str">
        <f t="shared" si="1"/>
        <v>11:00</v>
      </c>
      <c r="P11" t="str">
        <f t="shared" si="2"/>
        <v>INSERT INTO Timetable VALUES ('Tuesday', '10:00', '11:00', 'LT2A', 'Lecture');</v>
      </c>
    </row>
    <row r="12" spans="1:16">
      <c r="A12" t="s">
        <v>1141</v>
      </c>
      <c r="C12" t="s">
        <v>1147</v>
      </c>
      <c r="G12" t="s">
        <v>1174</v>
      </c>
      <c r="H12" s="7">
        <v>0.54166666666666663</v>
      </c>
      <c r="I12" s="7">
        <v>0.58333333333333337</v>
      </c>
      <c r="J12" t="s">
        <v>1171</v>
      </c>
      <c r="K12" t="s">
        <v>1172</v>
      </c>
      <c r="L12" t="str">
        <f t="shared" si="0"/>
        <v>13:00</v>
      </c>
      <c r="M12" t="str">
        <f t="shared" si="1"/>
        <v>14:00</v>
      </c>
      <c r="P12" t="str">
        <f t="shared" si="2"/>
        <v>INSERT INTO Timetable VALUES ('Friday', '13:00', '14:00', 'LT2A', 'Lecture');</v>
      </c>
    </row>
    <row r="13" spans="1:16">
      <c r="A13" t="s">
        <v>1141</v>
      </c>
      <c r="C13" t="s">
        <v>1147</v>
      </c>
      <c r="G13" t="s">
        <v>1173</v>
      </c>
      <c r="H13" s="7">
        <v>0.41666666666666669</v>
      </c>
      <c r="I13" s="7">
        <v>0.45833333333333331</v>
      </c>
      <c r="J13" t="s">
        <v>1179</v>
      </c>
      <c r="K13" t="s">
        <v>1177</v>
      </c>
      <c r="L13" t="str">
        <f t="shared" si="0"/>
        <v>10:00</v>
      </c>
      <c r="M13" t="str">
        <f t="shared" si="1"/>
        <v>11:00</v>
      </c>
      <c r="P13" t="str">
        <f t="shared" si="2"/>
        <v>INSERT INTO Timetable VALUES ('Thursday', '10:00', '11:00', 'TR+18', 'Tutorial');</v>
      </c>
    </row>
    <row r="14" spans="1:16">
      <c r="A14" t="s">
        <v>1141</v>
      </c>
      <c r="C14" t="s">
        <v>1147</v>
      </c>
      <c r="G14" t="s">
        <v>1173</v>
      </c>
      <c r="H14" s="7">
        <v>0.45833333333333331</v>
      </c>
      <c r="I14" s="7">
        <v>0.54166666666666663</v>
      </c>
      <c r="J14" t="s">
        <v>1066</v>
      </c>
      <c r="K14" t="s">
        <v>1060</v>
      </c>
      <c r="L14" t="str">
        <f t="shared" si="0"/>
        <v>11:00</v>
      </c>
      <c r="M14" t="str">
        <f t="shared" si="1"/>
        <v>13:00</v>
      </c>
      <c r="P14" t="str">
        <f t="shared" si="2"/>
        <v>INSERT INTO Timetable VALUES ('Thursday', '11:00', '13:00', 'Software Lab 2', 'Lab');</v>
      </c>
    </row>
    <row r="15" spans="1:16">
      <c r="A15" t="s">
        <v>1143</v>
      </c>
      <c r="C15" t="s">
        <v>1148</v>
      </c>
      <c r="G15" t="s">
        <v>1169</v>
      </c>
      <c r="H15" s="7">
        <v>0.41666666666666669</v>
      </c>
      <c r="I15" s="7">
        <v>0.45833333333333331</v>
      </c>
      <c r="J15" t="s">
        <v>1180</v>
      </c>
      <c r="K15" t="s">
        <v>1172</v>
      </c>
      <c r="L15" t="str">
        <f t="shared" si="0"/>
        <v>10:00</v>
      </c>
      <c r="M15" t="str">
        <f t="shared" si="1"/>
        <v>11:00</v>
      </c>
      <c r="P15" t="str">
        <f t="shared" si="2"/>
        <v>INSERT INTO Timetable VALUES ('Monday', '10:00', '11:00', 'TCT-LT', 'Lecture');</v>
      </c>
    </row>
    <row r="16" spans="1:16">
      <c r="A16" t="s">
        <v>1143</v>
      </c>
      <c r="C16" t="s">
        <v>1148</v>
      </c>
      <c r="G16" t="s">
        <v>1174</v>
      </c>
      <c r="H16" s="7">
        <v>0.33333333333333331</v>
      </c>
      <c r="I16" s="7">
        <v>0.375</v>
      </c>
      <c r="J16" t="s">
        <v>1180</v>
      </c>
      <c r="K16" t="s">
        <v>1172</v>
      </c>
      <c r="L16" t="str">
        <f t="shared" si="0"/>
        <v>08:00</v>
      </c>
      <c r="M16" t="str">
        <f t="shared" si="1"/>
        <v>09:00</v>
      </c>
      <c r="P16" t="str">
        <f t="shared" si="2"/>
        <v>INSERT INTO Timetable VALUES ('Friday', '08:00', '09:00', 'TCT-LT', 'Lecture');</v>
      </c>
    </row>
    <row r="17" spans="1:16">
      <c r="A17" t="s">
        <v>1143</v>
      </c>
      <c r="C17" t="s">
        <v>1148</v>
      </c>
      <c r="G17" t="s">
        <v>1175</v>
      </c>
      <c r="H17" s="7">
        <v>0.41666666666666669</v>
      </c>
      <c r="I17" s="7">
        <v>0.5</v>
      </c>
      <c r="J17" t="s">
        <v>1181</v>
      </c>
      <c r="K17" t="s">
        <v>1177</v>
      </c>
      <c r="L17" t="str">
        <f t="shared" si="0"/>
        <v>10:00</v>
      </c>
      <c r="M17" t="str">
        <f t="shared" si="1"/>
        <v>12:00</v>
      </c>
      <c r="P17" t="str">
        <f t="shared" si="2"/>
        <v>INSERT INTO Timetable VALUES ('Tuesday', '10:00', '12:00', 'TR+15', 'Tutorial');</v>
      </c>
    </row>
    <row r="18" spans="1:16">
      <c r="A18" t="s">
        <v>1143</v>
      </c>
      <c r="C18" t="s">
        <v>1148</v>
      </c>
      <c r="G18" t="s">
        <v>1176</v>
      </c>
      <c r="H18" s="7">
        <v>0.5</v>
      </c>
      <c r="I18" s="7">
        <v>0.58333333333333337</v>
      </c>
      <c r="J18" t="s">
        <v>1066</v>
      </c>
      <c r="K18" t="s">
        <v>1060</v>
      </c>
      <c r="L18" t="str">
        <f t="shared" si="0"/>
        <v>12:00</v>
      </c>
      <c r="M18" t="str">
        <f t="shared" si="1"/>
        <v>14:00</v>
      </c>
      <c r="P18" t="str">
        <f t="shared" si="2"/>
        <v>INSERT INTO Timetable VALUES ('Wednesday', '12:00', '14:00', 'Software Lab 2', 'Lab');</v>
      </c>
    </row>
    <row r="19" spans="1:16">
      <c r="A19" t="s">
        <v>1142</v>
      </c>
      <c r="C19" t="s">
        <v>1149</v>
      </c>
      <c r="G19" t="s">
        <v>1173</v>
      </c>
      <c r="H19" s="7">
        <v>0.33333333333333331</v>
      </c>
      <c r="I19" s="7">
        <v>0.41666666666666669</v>
      </c>
      <c r="J19" t="s">
        <v>1171</v>
      </c>
      <c r="K19" t="s">
        <v>1172</v>
      </c>
      <c r="L19" t="str">
        <f t="shared" si="0"/>
        <v>08:00</v>
      </c>
      <c r="M19" t="str">
        <f t="shared" si="1"/>
        <v>10:00</v>
      </c>
      <c r="P19" t="str">
        <f t="shared" si="2"/>
        <v>INSERT INTO Timetable VALUES ('Thursday', '08:00', '10:00', 'LT2A', 'Lecture');</v>
      </c>
    </row>
    <row r="20" spans="1:16">
      <c r="A20" t="s">
        <v>1142</v>
      </c>
      <c r="C20" t="s">
        <v>1149</v>
      </c>
      <c r="G20" t="s">
        <v>1175</v>
      </c>
      <c r="H20" s="7">
        <v>0.41666666666666669</v>
      </c>
      <c r="I20" s="7">
        <v>0.5</v>
      </c>
      <c r="J20" t="s">
        <v>1182</v>
      </c>
      <c r="K20" t="s">
        <v>1177</v>
      </c>
      <c r="L20" t="str">
        <f t="shared" si="0"/>
        <v>10:00</v>
      </c>
      <c r="M20" t="str">
        <f t="shared" si="1"/>
        <v>12:00</v>
      </c>
      <c r="P20" t="str">
        <f t="shared" si="2"/>
        <v>INSERT INTO Timetable VALUES ('Tuesday', '10:00', '12:00', 'TR+21', 'Tutorial');</v>
      </c>
    </row>
    <row r="21" spans="1:16">
      <c r="A21" t="s">
        <v>1142</v>
      </c>
      <c r="C21" t="s">
        <v>1149</v>
      </c>
      <c r="G21" t="s">
        <v>1176</v>
      </c>
      <c r="H21" s="7">
        <v>0.5</v>
      </c>
      <c r="I21" s="7">
        <v>0.58333333333333337</v>
      </c>
      <c r="J21" t="s">
        <v>1064</v>
      </c>
      <c r="K21" t="s">
        <v>1060</v>
      </c>
      <c r="L21" t="str">
        <f t="shared" si="0"/>
        <v>12:00</v>
      </c>
      <c r="M21" t="str">
        <f t="shared" si="1"/>
        <v>14:00</v>
      </c>
      <c r="P21" t="str">
        <f t="shared" si="2"/>
        <v>INSERT INTO Timetable VALUES ('Wednesday', '12:00', '14:00', 'Software Lab 1', 'Lab');</v>
      </c>
    </row>
    <row r="22" spans="1:16">
      <c r="A22" t="s">
        <v>1150</v>
      </c>
      <c r="C22" t="s">
        <v>1163</v>
      </c>
      <c r="G22" t="s">
        <v>1169</v>
      </c>
      <c r="H22" s="7">
        <v>0.375</v>
      </c>
      <c r="I22" s="7">
        <v>0.5</v>
      </c>
      <c r="J22" t="s">
        <v>1183</v>
      </c>
      <c r="K22" t="s">
        <v>1172</v>
      </c>
      <c r="L22" t="str">
        <f t="shared" si="0"/>
        <v>09:00</v>
      </c>
      <c r="M22" t="str">
        <f t="shared" si="1"/>
        <v>12:00</v>
      </c>
      <c r="P22" t="str">
        <f t="shared" si="2"/>
        <v>INSERT INTO Timetable VALUES ('Monday', '09:00', '12:00', 'LT29', 'Lecture');</v>
      </c>
    </row>
    <row r="23" spans="1:16">
      <c r="A23" t="s">
        <v>1150</v>
      </c>
      <c r="C23" t="s">
        <v>1163</v>
      </c>
      <c r="G23" t="s">
        <v>1176</v>
      </c>
      <c r="H23" s="7">
        <v>0.41666666666666669</v>
      </c>
      <c r="I23" s="7">
        <v>0.5</v>
      </c>
      <c r="J23" t="s">
        <v>1184</v>
      </c>
      <c r="K23" t="s">
        <v>1177</v>
      </c>
      <c r="L23" t="str">
        <f t="shared" si="0"/>
        <v>10:00</v>
      </c>
      <c r="M23" t="str">
        <f t="shared" si="1"/>
        <v>12:00</v>
      </c>
      <c r="P23" t="str">
        <f t="shared" si="2"/>
        <v>INSERT INTO Timetable VALUES ('Wednesday', '10:00', '12:00', 'SPMS-TR+1', 'Tutorial');</v>
      </c>
    </row>
    <row r="24" spans="1:16">
      <c r="A24" t="s">
        <v>1150</v>
      </c>
      <c r="C24" t="s">
        <v>1163</v>
      </c>
      <c r="G24" t="s">
        <v>1174</v>
      </c>
      <c r="H24" s="7">
        <v>0.375</v>
      </c>
      <c r="I24" s="7">
        <v>0.41666666666666669</v>
      </c>
      <c r="J24" t="s">
        <v>1070</v>
      </c>
      <c r="K24" t="s">
        <v>1060</v>
      </c>
      <c r="L24" t="str">
        <f t="shared" si="0"/>
        <v>09:00</v>
      </c>
      <c r="M24" t="str">
        <f t="shared" si="1"/>
        <v>10:00</v>
      </c>
      <c r="P24" t="str">
        <f t="shared" si="2"/>
        <v>INSERT INTO Timetable VALUES ('Friday', '09:00', '10:00', 'Computer Lab 1', 'Lab');</v>
      </c>
    </row>
    <row r="25" spans="1:16" s="9" customFormat="1">
      <c r="A25" s="9" t="s">
        <v>1151</v>
      </c>
      <c r="C25" s="9" t="s">
        <v>1315</v>
      </c>
      <c r="G25" s="9" t="s">
        <v>1175</v>
      </c>
      <c r="H25" s="16">
        <v>0.375</v>
      </c>
      <c r="I25" s="16">
        <v>0.5</v>
      </c>
      <c r="J25" s="9" t="s">
        <v>1183</v>
      </c>
      <c r="K25" s="9" t="s">
        <v>1172</v>
      </c>
      <c r="L25" s="9" t="str">
        <f t="shared" si="0"/>
        <v>09:00</v>
      </c>
      <c r="M25" s="9" t="str">
        <f t="shared" si="1"/>
        <v>12:00</v>
      </c>
      <c r="P25" s="9" t="str">
        <f t="shared" si="2"/>
        <v>INSERT INTO Timetable VALUES ('Tuesday', '09:00', '12:00', 'LT29', 'Lecture');</v>
      </c>
    </row>
    <row r="26" spans="1:16" s="9" customFormat="1">
      <c r="A26" s="9" t="s">
        <v>1151</v>
      </c>
      <c r="C26" s="9" t="s">
        <v>1315</v>
      </c>
      <c r="G26" s="9" t="s">
        <v>1176</v>
      </c>
      <c r="H26" s="16">
        <v>0.41666666666666669</v>
      </c>
      <c r="I26" s="16">
        <v>0.5</v>
      </c>
      <c r="J26" s="9" t="s">
        <v>1185</v>
      </c>
      <c r="K26" s="9" t="s">
        <v>1177</v>
      </c>
      <c r="L26" s="9" t="str">
        <f t="shared" si="0"/>
        <v>10:00</v>
      </c>
      <c r="M26" s="9" t="str">
        <f t="shared" si="1"/>
        <v>12:00</v>
      </c>
      <c r="P26" s="9" t="str">
        <f t="shared" si="2"/>
        <v>INSERT INTO Timetable VALUES ('Wednesday', '10:00', '12:00', 'SPMS-TR+2', 'Tutorial');</v>
      </c>
    </row>
    <row r="27" spans="1:16" s="9" customFormat="1">
      <c r="A27" s="9" t="s">
        <v>1151</v>
      </c>
      <c r="C27" s="9" t="s">
        <v>1315</v>
      </c>
      <c r="G27" s="9" t="s">
        <v>1174</v>
      </c>
      <c r="H27" s="16">
        <v>0.41666666666666669</v>
      </c>
      <c r="I27" s="16">
        <v>0.45833333333333331</v>
      </c>
      <c r="J27" s="9" t="s">
        <v>1072</v>
      </c>
      <c r="K27" s="9" t="s">
        <v>1060</v>
      </c>
      <c r="L27" s="9" t="str">
        <f t="shared" si="0"/>
        <v>10:00</v>
      </c>
      <c r="M27" s="9" t="str">
        <f t="shared" si="1"/>
        <v>11:00</v>
      </c>
      <c r="P27" s="9" t="str">
        <f t="shared" si="2"/>
        <v>INSERT INTO Timetable VALUES ('Friday', '10:00', '11:00', 'Computer Lab 2', 'Lab');</v>
      </c>
    </row>
    <row r="28" spans="1:16">
      <c r="A28" t="s">
        <v>1152</v>
      </c>
      <c r="C28" t="s">
        <v>1164</v>
      </c>
      <c r="G28" t="s">
        <v>1169</v>
      </c>
      <c r="H28" s="7">
        <v>0.58333333333333337</v>
      </c>
      <c r="I28" s="7">
        <v>0.66666666666666663</v>
      </c>
      <c r="J28" t="s">
        <v>1183</v>
      </c>
      <c r="K28" t="s">
        <v>1172</v>
      </c>
      <c r="L28" t="str">
        <f t="shared" si="0"/>
        <v>14:00</v>
      </c>
      <c r="M28" t="str">
        <f t="shared" si="1"/>
        <v>16:00</v>
      </c>
      <c r="P28" t="str">
        <f t="shared" si="2"/>
        <v>INSERT INTO Timetable VALUES ('Monday', '14:00', '16:00', 'LT29', 'Lecture');</v>
      </c>
    </row>
    <row r="29" spans="1:16">
      <c r="A29" t="s">
        <v>1152</v>
      </c>
      <c r="C29" t="s">
        <v>1164</v>
      </c>
      <c r="G29" t="s">
        <v>1173</v>
      </c>
      <c r="H29" s="7">
        <v>0.58333333333333337</v>
      </c>
      <c r="I29" s="7">
        <v>0.625</v>
      </c>
      <c r="J29" t="s">
        <v>1184</v>
      </c>
      <c r="K29" t="s">
        <v>1177</v>
      </c>
      <c r="L29" t="str">
        <f t="shared" si="0"/>
        <v>14:00</v>
      </c>
      <c r="M29" t="str">
        <f t="shared" si="1"/>
        <v>15:00</v>
      </c>
      <c r="P29" t="str">
        <f t="shared" si="2"/>
        <v>INSERT INTO Timetable VALUES ('Thursday', '14:00', '15:00', 'SPMS-TR+1', 'Tutorial');</v>
      </c>
    </row>
    <row r="30" spans="1:16">
      <c r="A30" t="s">
        <v>1153</v>
      </c>
      <c r="C30" t="s">
        <v>1165</v>
      </c>
      <c r="G30" t="s">
        <v>1175</v>
      </c>
      <c r="H30" s="7">
        <v>0.41666666666666669</v>
      </c>
      <c r="I30" s="7">
        <v>0.45833333333333331</v>
      </c>
      <c r="J30" t="s">
        <v>1186</v>
      </c>
      <c r="K30" t="s">
        <v>1172</v>
      </c>
      <c r="L30" t="str">
        <f t="shared" si="0"/>
        <v>10:00</v>
      </c>
      <c r="M30" t="str">
        <f t="shared" si="1"/>
        <v>11:00</v>
      </c>
      <c r="P30" t="str">
        <f t="shared" si="2"/>
        <v>INSERT INTO Timetable VALUES ('Tuesday', '10:00', '11:00', 'LT28', 'Lecture');</v>
      </c>
    </row>
    <row r="31" spans="1:16">
      <c r="A31" t="s">
        <v>1153</v>
      </c>
      <c r="C31" t="s">
        <v>1165</v>
      </c>
      <c r="G31" t="s">
        <v>1173</v>
      </c>
      <c r="H31" s="7">
        <v>0.33333333333333331</v>
      </c>
      <c r="I31" s="7">
        <v>0.375</v>
      </c>
      <c r="J31" t="s">
        <v>1186</v>
      </c>
      <c r="K31" t="s">
        <v>1172</v>
      </c>
      <c r="L31" t="str">
        <f t="shared" si="0"/>
        <v>08:00</v>
      </c>
      <c r="M31" t="str">
        <f t="shared" si="1"/>
        <v>09:00</v>
      </c>
      <c r="P31" t="str">
        <f t="shared" si="2"/>
        <v>INSERT INTO Timetable VALUES ('Thursday', '08:00', '09:00', 'LT28', 'Lecture');</v>
      </c>
    </row>
    <row r="32" spans="1:16">
      <c r="A32" t="s">
        <v>1153</v>
      </c>
      <c r="C32" t="s">
        <v>1165</v>
      </c>
      <c r="G32" t="s">
        <v>1176</v>
      </c>
      <c r="H32" s="7">
        <v>0.41666666666666669</v>
      </c>
      <c r="I32" s="7">
        <v>0.5</v>
      </c>
      <c r="J32" t="s">
        <v>1181</v>
      </c>
      <c r="K32" t="s">
        <v>1177</v>
      </c>
      <c r="L32" t="str">
        <f t="shared" si="0"/>
        <v>10:00</v>
      </c>
      <c r="M32" t="str">
        <f t="shared" si="1"/>
        <v>12:00</v>
      </c>
      <c r="P32" t="str">
        <f t="shared" si="2"/>
        <v>INSERT INTO Timetable VALUES ('Wednesday', '10:00', '12:00', 'TR+15', 'Tutorial');</v>
      </c>
    </row>
    <row r="33" spans="1:16">
      <c r="A33" t="s">
        <v>1153</v>
      </c>
      <c r="C33" t="s">
        <v>1165</v>
      </c>
      <c r="G33" t="s">
        <v>1174</v>
      </c>
      <c r="H33" s="7">
        <v>0.5</v>
      </c>
      <c r="I33" s="7">
        <v>0.58333333333333337</v>
      </c>
      <c r="J33" t="s">
        <v>1187</v>
      </c>
      <c r="K33" t="s">
        <v>1060</v>
      </c>
      <c r="L33" t="str">
        <f t="shared" si="0"/>
        <v>12:00</v>
      </c>
      <c r="M33" t="str">
        <f t="shared" si="1"/>
        <v>14:00</v>
      </c>
      <c r="P33" t="str">
        <f t="shared" si="2"/>
        <v>INSERT INTO Timetable VALUES ('Friday', '12:00', '14:00', 'Physics Lab', 'Lab');</v>
      </c>
    </row>
    <row r="34" spans="1:16">
      <c r="A34" t="s">
        <v>1154</v>
      </c>
      <c r="C34" t="s">
        <v>1166</v>
      </c>
      <c r="G34" t="s">
        <v>1176</v>
      </c>
      <c r="H34" s="7">
        <v>0.375</v>
      </c>
      <c r="I34" s="7">
        <v>0.41666666666666669</v>
      </c>
      <c r="J34" t="s">
        <v>1188</v>
      </c>
      <c r="K34" t="s">
        <v>1172</v>
      </c>
      <c r="L34" t="str">
        <f t="shared" si="0"/>
        <v>09:00</v>
      </c>
      <c r="M34" t="str">
        <f t="shared" si="1"/>
        <v>10:00</v>
      </c>
      <c r="P34" t="str">
        <f t="shared" si="2"/>
        <v>INSERT INTO Timetable VALUES ('Wednesday', '09:00', '10:00', 'LT27', 'Lecture');</v>
      </c>
    </row>
    <row r="35" spans="1:16">
      <c r="A35" t="s">
        <v>1154</v>
      </c>
      <c r="C35" t="s">
        <v>1166</v>
      </c>
      <c r="G35" t="s">
        <v>1173</v>
      </c>
      <c r="H35" s="7">
        <v>0.375</v>
      </c>
      <c r="I35" s="7">
        <v>0.41666666666666669</v>
      </c>
      <c r="J35" t="s">
        <v>1188</v>
      </c>
      <c r="K35" t="s">
        <v>1172</v>
      </c>
      <c r="L35" t="str">
        <f t="shared" si="0"/>
        <v>09:00</v>
      </c>
      <c r="M35" t="str">
        <f t="shared" si="1"/>
        <v>10:00</v>
      </c>
      <c r="P35" t="str">
        <f t="shared" si="2"/>
        <v>INSERT INTO Timetable VALUES ('Thursday', '09:00', '10:00', 'LT27', 'Lecture');</v>
      </c>
    </row>
    <row r="36" spans="1:16">
      <c r="A36" t="s">
        <v>1154</v>
      </c>
      <c r="C36" t="s">
        <v>1166</v>
      </c>
      <c r="G36" t="s">
        <v>1174</v>
      </c>
      <c r="H36" s="7">
        <v>0.58333333333333337</v>
      </c>
      <c r="I36" s="7">
        <v>0.66666666666666663</v>
      </c>
      <c r="J36" t="s">
        <v>1187</v>
      </c>
      <c r="K36" t="s">
        <v>1060</v>
      </c>
      <c r="L36" t="str">
        <f t="shared" si="0"/>
        <v>14:00</v>
      </c>
      <c r="M36" t="str">
        <f t="shared" si="1"/>
        <v>16:00</v>
      </c>
      <c r="P36" t="str">
        <f t="shared" si="2"/>
        <v>INSERT INTO Timetable VALUES ('Friday', '14:00', '16:00', 'Physics Lab', 'Lab');</v>
      </c>
    </row>
    <row r="37" spans="1:16">
      <c r="A37" t="s">
        <v>1154</v>
      </c>
      <c r="C37" t="s">
        <v>1166</v>
      </c>
      <c r="G37" t="s">
        <v>1169</v>
      </c>
      <c r="H37" s="7">
        <v>0.54166666666666663</v>
      </c>
      <c r="I37" s="7">
        <v>0.58333333333333337</v>
      </c>
      <c r="J37" t="s">
        <v>1189</v>
      </c>
      <c r="K37" t="s">
        <v>1177</v>
      </c>
      <c r="L37" t="str">
        <f t="shared" si="0"/>
        <v>13:00</v>
      </c>
      <c r="M37" t="str">
        <f t="shared" si="1"/>
        <v>14:00</v>
      </c>
      <c r="P37" t="str">
        <f t="shared" si="2"/>
        <v>INSERT INTO Timetable VALUES ('Monday', '13:00', '14:00', 'SPMS-TR+3', 'Tutorial');</v>
      </c>
    </row>
    <row r="38" spans="1:16">
      <c r="A38" t="s">
        <v>1155</v>
      </c>
      <c r="C38" t="s">
        <v>1159</v>
      </c>
      <c r="G38" t="s">
        <v>1176</v>
      </c>
      <c r="H38" s="7">
        <v>0.375</v>
      </c>
      <c r="I38" s="7">
        <v>0.5</v>
      </c>
      <c r="J38" t="s">
        <v>1191</v>
      </c>
      <c r="K38" t="s">
        <v>1190</v>
      </c>
      <c r="L38" t="str">
        <f t="shared" si="0"/>
        <v>09:00</v>
      </c>
      <c r="M38" t="str">
        <f t="shared" si="1"/>
        <v>12:00</v>
      </c>
      <c r="P38" t="str">
        <f t="shared" si="2"/>
        <v>INSERT INTO Timetable VALUES ('Wednesday', '09:00', '12:00', 'S3-SR1', 'Seminar');</v>
      </c>
    </row>
    <row r="39" spans="1:16">
      <c r="A39" t="s">
        <v>1156</v>
      </c>
      <c r="C39" t="s">
        <v>1160</v>
      </c>
      <c r="G39" t="s">
        <v>1176</v>
      </c>
      <c r="H39" s="7">
        <v>0.45833333333333331</v>
      </c>
      <c r="I39" s="7">
        <v>0.5</v>
      </c>
      <c r="J39" t="s">
        <v>1192</v>
      </c>
      <c r="K39" t="s">
        <v>1190</v>
      </c>
      <c r="L39" t="str">
        <f t="shared" si="0"/>
        <v>11:00</v>
      </c>
      <c r="M39" t="str">
        <f t="shared" si="1"/>
        <v>12:00</v>
      </c>
      <c r="P39" t="str">
        <f t="shared" si="2"/>
        <v>INSERT INTO Timetable VALUES ('Wednesday', '11:00', '12:00', 'S3-SR19', 'Seminar');</v>
      </c>
    </row>
    <row r="40" spans="1:16">
      <c r="A40" t="s">
        <v>1157</v>
      </c>
      <c r="C40" t="s">
        <v>1161</v>
      </c>
      <c r="G40" t="s">
        <v>1169</v>
      </c>
      <c r="H40" s="7">
        <v>0.54166666666666663</v>
      </c>
      <c r="I40" s="7">
        <v>0.625</v>
      </c>
      <c r="J40" t="s">
        <v>1193</v>
      </c>
      <c r="K40" t="s">
        <v>1190</v>
      </c>
      <c r="L40" t="str">
        <f t="shared" si="0"/>
        <v>13:00</v>
      </c>
      <c r="M40" t="str">
        <f t="shared" si="1"/>
        <v>15:00</v>
      </c>
      <c r="P40" t="str">
        <f t="shared" si="2"/>
        <v>INSERT INTO Timetable VALUES ('Monday', '13:00', '15:00', 'S3-SR5', 'Seminar');</v>
      </c>
    </row>
    <row r="41" spans="1:16">
      <c r="A41" t="s">
        <v>1158</v>
      </c>
      <c r="C41" t="s">
        <v>1162</v>
      </c>
      <c r="G41" t="s">
        <v>1175</v>
      </c>
      <c r="H41" s="7">
        <v>0.5</v>
      </c>
      <c r="I41" s="7">
        <v>0.625</v>
      </c>
      <c r="J41" t="s">
        <v>1194</v>
      </c>
      <c r="K41" t="s">
        <v>1190</v>
      </c>
      <c r="L41" t="str">
        <f t="shared" si="0"/>
        <v>12:00</v>
      </c>
      <c r="M41" t="str">
        <f t="shared" si="1"/>
        <v>15:00</v>
      </c>
      <c r="P41" t="str">
        <f t="shared" si="2"/>
        <v>INSERT INTO Timetable VALUES ('Tuesday', '12:00', '15:00', 'S3-SR9', 'Seminar');</v>
      </c>
    </row>
  </sheetData>
  <phoneticPr fontId="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0656-0DEB-FE44-9A4A-DCC227DBF1ED}">
  <dimension ref="A1:V75"/>
  <sheetViews>
    <sheetView tabSelected="1" topLeftCell="U1" zoomScale="90" workbookViewId="0">
      <selection activeCell="AA2" sqref="AA2"/>
    </sheetView>
  </sheetViews>
  <sheetFormatPr defaultColWidth="10.6640625" defaultRowHeight="15.5"/>
  <cols>
    <col min="11" max="11" width="8.83203125" bestFit="1" customWidth="1"/>
    <col min="12" max="12" width="6.33203125" bestFit="1" customWidth="1"/>
    <col min="13" max="13" width="11.5" bestFit="1" customWidth="1"/>
    <col min="14" max="14" width="14.1640625" bestFit="1" customWidth="1"/>
    <col min="15" max="15" width="9.1640625" bestFit="1" customWidth="1"/>
    <col min="17" max="17" width="11" bestFit="1" customWidth="1"/>
    <col min="18" max="18" width="26" bestFit="1" customWidth="1"/>
    <col min="19" max="19" width="39.5" bestFit="1" customWidth="1"/>
  </cols>
  <sheetData>
    <row r="1" spans="1:22">
      <c r="A1" s="11" t="s">
        <v>1285</v>
      </c>
      <c r="E1" t="s">
        <v>1136</v>
      </c>
      <c r="G1" t="s">
        <v>1137</v>
      </c>
      <c r="K1" s="8" t="s">
        <v>1167</v>
      </c>
      <c r="L1" s="8" t="s">
        <v>1168</v>
      </c>
      <c r="M1" s="8" t="s">
        <v>1170</v>
      </c>
      <c r="N1" s="9" t="s">
        <v>1134</v>
      </c>
      <c r="O1" s="12" t="s">
        <v>1135</v>
      </c>
      <c r="P1" s="13" t="s">
        <v>1292</v>
      </c>
      <c r="Q1" s="9" t="s">
        <v>201</v>
      </c>
      <c r="R1" t="s">
        <v>50</v>
      </c>
      <c r="S1" t="s">
        <v>402</v>
      </c>
    </row>
    <row r="2" spans="1:22" ht="19">
      <c r="A2" s="5" t="s">
        <v>1288</v>
      </c>
      <c r="E2" t="s">
        <v>1138</v>
      </c>
      <c r="G2" t="s">
        <v>1144</v>
      </c>
      <c r="K2" t="s">
        <v>1169</v>
      </c>
      <c r="L2" s="10" t="s">
        <v>1296</v>
      </c>
      <c r="M2" s="7" t="s">
        <v>1297</v>
      </c>
      <c r="N2" t="s">
        <v>1171</v>
      </c>
      <c r="O2" t="s">
        <v>1172</v>
      </c>
      <c r="P2" t="s">
        <v>1293</v>
      </c>
      <c r="Q2" t="s">
        <v>301</v>
      </c>
      <c r="R2" s="2" t="s">
        <v>100</v>
      </c>
      <c r="S2" t="s">
        <v>403</v>
      </c>
      <c r="T2" t="s">
        <v>1028</v>
      </c>
      <c r="V2" t="str">
        <f>_xlfn.CONCAT("INSERT INTO teach VALUES ('",K2,"', '",L2,"', '",M2,"', '",N2,"', '",E2,"', '",Q2,"');")</f>
        <v>INSERT INTO teach VALUES ('Monday', '14:00', '15:00', 'LT2A', 'CZ1003', 'S8468939S');</v>
      </c>
    </row>
    <row r="3" spans="1:22" ht="19">
      <c r="A3" s="5" t="s">
        <v>1289</v>
      </c>
      <c r="E3" t="s">
        <v>1138</v>
      </c>
      <c r="G3" t="s">
        <v>1144</v>
      </c>
      <c r="K3" t="s">
        <v>1173</v>
      </c>
      <c r="L3" s="7" t="s">
        <v>1296</v>
      </c>
      <c r="M3" s="7" t="s">
        <v>1298</v>
      </c>
      <c r="N3" t="s">
        <v>1068</v>
      </c>
      <c r="O3" t="s">
        <v>1060</v>
      </c>
      <c r="P3" t="s">
        <v>1293</v>
      </c>
      <c r="Q3" t="s">
        <v>302</v>
      </c>
      <c r="R3" s="2" t="s">
        <v>101</v>
      </c>
      <c r="S3" t="s">
        <v>403</v>
      </c>
      <c r="T3" t="s">
        <v>1028</v>
      </c>
      <c r="V3" t="str">
        <f t="shared" ref="V3:V41" si="0">_xlfn.CONCAT("INSERT INTO teach VALUES ('",K3,"', '",L3,"', '",M3,"', '",N3,"', '",E3,"', '",Q3,"');")</f>
        <v>INSERT INTO teach VALUES ('Thursday', '14:00', '16:00', 'Hardware Lab 3', 'CZ1003', 'S7690922X');</v>
      </c>
    </row>
    <row r="4" spans="1:22" ht="19">
      <c r="A4" s="5" t="s">
        <v>1290</v>
      </c>
      <c r="E4" t="s">
        <v>1138</v>
      </c>
      <c r="G4" t="s">
        <v>1144</v>
      </c>
      <c r="K4" t="s">
        <v>1174</v>
      </c>
      <c r="L4" s="7" t="s">
        <v>1299</v>
      </c>
      <c r="M4" s="7" t="s">
        <v>1300</v>
      </c>
      <c r="N4" t="s">
        <v>1171</v>
      </c>
      <c r="O4" t="s">
        <v>1172</v>
      </c>
      <c r="P4" t="s">
        <v>1293</v>
      </c>
      <c r="Q4" t="s">
        <v>303</v>
      </c>
      <c r="R4" s="2" t="s">
        <v>102</v>
      </c>
      <c r="S4" t="s">
        <v>403</v>
      </c>
      <c r="T4" t="s">
        <v>1028</v>
      </c>
      <c r="V4" t="str">
        <f t="shared" si="0"/>
        <v>INSERT INTO teach VALUES ('Friday', '10:00', '11:00', 'LT2A', 'CZ1003', 'S8972332B');</v>
      </c>
    </row>
    <row r="5" spans="1:22" ht="19">
      <c r="A5" s="5" t="s">
        <v>1286</v>
      </c>
      <c r="E5" t="s">
        <v>1139</v>
      </c>
      <c r="G5" t="s">
        <v>1145</v>
      </c>
      <c r="K5" t="s">
        <v>1175</v>
      </c>
      <c r="L5" s="7" t="s">
        <v>1301</v>
      </c>
      <c r="M5" s="7" t="s">
        <v>1302</v>
      </c>
      <c r="N5" t="s">
        <v>1171</v>
      </c>
      <c r="O5" t="s">
        <v>1172</v>
      </c>
      <c r="P5" t="s">
        <v>1293</v>
      </c>
      <c r="Q5" t="s">
        <v>304</v>
      </c>
      <c r="R5" s="2" t="s">
        <v>103</v>
      </c>
      <c r="S5" t="s">
        <v>403</v>
      </c>
      <c r="T5" t="s">
        <v>1028</v>
      </c>
      <c r="V5" t="str">
        <f t="shared" si="0"/>
        <v>INSERT INTO teach VALUES ('Tuesday', '12:00', '13:00', 'LT2A', 'CZ1007', 'S8744898T');</v>
      </c>
    </row>
    <row r="6" spans="1:22" ht="19">
      <c r="A6" s="5" t="s">
        <v>1287</v>
      </c>
      <c r="E6" t="s">
        <v>1139</v>
      </c>
      <c r="G6" t="s">
        <v>1145</v>
      </c>
      <c r="K6" t="s">
        <v>1176</v>
      </c>
      <c r="L6" s="7" t="s">
        <v>1296</v>
      </c>
      <c r="M6" s="7" t="s">
        <v>1298</v>
      </c>
      <c r="N6" t="s">
        <v>1066</v>
      </c>
      <c r="O6" t="s">
        <v>1060</v>
      </c>
      <c r="P6" t="s">
        <v>1293</v>
      </c>
      <c r="Q6" t="s">
        <v>305</v>
      </c>
      <c r="R6" s="2" t="s">
        <v>104</v>
      </c>
      <c r="S6" t="s">
        <v>403</v>
      </c>
      <c r="T6" t="s">
        <v>1028</v>
      </c>
      <c r="V6" t="str">
        <f t="shared" si="0"/>
        <v>INSERT INTO teach VALUES ('Wednesday', '14:00', '16:00', 'Software Lab 2', 'CZ1007', 'S6547447J');</v>
      </c>
    </row>
    <row r="7" spans="1:22" ht="19">
      <c r="A7" s="5" t="s">
        <v>1291</v>
      </c>
      <c r="E7" t="s">
        <v>1140</v>
      </c>
      <c r="G7" t="s">
        <v>1146</v>
      </c>
      <c r="K7" t="s">
        <v>1169</v>
      </c>
      <c r="L7" s="7" t="s">
        <v>1303</v>
      </c>
      <c r="M7" s="7" t="s">
        <v>1304</v>
      </c>
      <c r="N7" t="s">
        <v>1171</v>
      </c>
      <c r="O7" t="s">
        <v>1172</v>
      </c>
      <c r="P7" t="s">
        <v>1293</v>
      </c>
      <c r="Q7" t="s">
        <v>306</v>
      </c>
      <c r="R7" s="2" t="s">
        <v>105</v>
      </c>
      <c r="S7" t="s">
        <v>403</v>
      </c>
      <c r="T7" t="s">
        <v>1028</v>
      </c>
      <c r="V7" t="str">
        <f t="shared" si="0"/>
        <v>INSERT INTO teach VALUES ('Monday', '08:00', '09:00', 'LT2A', 'CZ2001', 'S7547074F');</v>
      </c>
    </row>
    <row r="8" spans="1:22" ht="19">
      <c r="E8" t="s">
        <v>1140</v>
      </c>
      <c r="G8" t="s">
        <v>1146</v>
      </c>
      <c r="K8" t="s">
        <v>1175</v>
      </c>
      <c r="L8" s="7" t="s">
        <v>1296</v>
      </c>
      <c r="M8" s="7" t="s">
        <v>1298</v>
      </c>
      <c r="N8" t="s">
        <v>1068</v>
      </c>
      <c r="O8" t="s">
        <v>1060</v>
      </c>
      <c r="P8" t="s">
        <v>1293</v>
      </c>
      <c r="Q8" t="s">
        <v>307</v>
      </c>
      <c r="R8" s="2" t="s">
        <v>106</v>
      </c>
      <c r="S8" t="s">
        <v>403</v>
      </c>
      <c r="T8" t="s">
        <v>1028</v>
      </c>
      <c r="V8" t="str">
        <f t="shared" si="0"/>
        <v>INSERT INTO teach VALUES ('Tuesday', '14:00', '16:00', 'Hardware Lab 3', 'CZ2001', 'S7087203A');</v>
      </c>
    </row>
    <row r="9" spans="1:22" ht="19">
      <c r="E9" t="s">
        <v>1140</v>
      </c>
      <c r="G9" t="s">
        <v>1146</v>
      </c>
      <c r="K9" t="s">
        <v>1174</v>
      </c>
      <c r="L9" s="7" t="s">
        <v>1299</v>
      </c>
      <c r="M9" s="7" t="s">
        <v>1300</v>
      </c>
      <c r="N9" t="s">
        <v>1171</v>
      </c>
      <c r="O9" t="s">
        <v>1172</v>
      </c>
      <c r="P9" t="s">
        <v>1293</v>
      </c>
      <c r="Q9" t="s">
        <v>308</v>
      </c>
      <c r="R9" s="2" t="s">
        <v>107</v>
      </c>
      <c r="S9" t="s">
        <v>403</v>
      </c>
      <c r="T9" t="s">
        <v>1028</v>
      </c>
      <c r="V9" t="str">
        <f t="shared" si="0"/>
        <v>INSERT INTO teach VALUES ('Friday', '10:00', '11:00', 'LT2A', 'CZ2001', 'S6346342Q');</v>
      </c>
    </row>
    <row r="10" spans="1:22" ht="19">
      <c r="E10" t="s">
        <v>1140</v>
      </c>
      <c r="G10" t="s">
        <v>1146</v>
      </c>
      <c r="K10" t="s">
        <v>1174</v>
      </c>
      <c r="L10" s="7" t="s">
        <v>1297</v>
      </c>
      <c r="M10" s="7" t="s">
        <v>1298</v>
      </c>
      <c r="N10" t="s">
        <v>1178</v>
      </c>
      <c r="O10" t="s">
        <v>1177</v>
      </c>
      <c r="P10" t="s">
        <v>1293</v>
      </c>
      <c r="Q10" t="s">
        <v>309</v>
      </c>
      <c r="R10" s="2" t="s">
        <v>108</v>
      </c>
      <c r="S10" t="s">
        <v>403</v>
      </c>
      <c r="T10" t="s">
        <v>1028</v>
      </c>
      <c r="V10" t="str">
        <f t="shared" si="0"/>
        <v>INSERT INTO teach VALUES ('Friday', '15:00', '16:00', 'TR+20', 'CZ2001', 'S6155367M');</v>
      </c>
    </row>
    <row r="11" spans="1:22" ht="19">
      <c r="E11" t="s">
        <v>1141</v>
      </c>
      <c r="G11" t="s">
        <v>1147</v>
      </c>
      <c r="K11" t="s">
        <v>1175</v>
      </c>
      <c r="L11" s="7" t="s">
        <v>1299</v>
      </c>
      <c r="M11" s="7" t="s">
        <v>1300</v>
      </c>
      <c r="N11" t="s">
        <v>1171</v>
      </c>
      <c r="O11" t="s">
        <v>1172</v>
      </c>
      <c r="P11" t="s">
        <v>1293</v>
      </c>
      <c r="Q11" t="s">
        <v>310</v>
      </c>
      <c r="R11" s="2" t="s">
        <v>109</v>
      </c>
      <c r="S11" t="s">
        <v>403</v>
      </c>
      <c r="T11" t="s">
        <v>1028</v>
      </c>
      <c r="V11" t="str">
        <f t="shared" si="0"/>
        <v>INSERT INTO teach VALUES ('Tuesday', '10:00', '11:00', 'LT2A', 'CZ2002', 'S8014273K');</v>
      </c>
    </row>
    <row r="12" spans="1:22" ht="19">
      <c r="E12" t="s">
        <v>1141</v>
      </c>
      <c r="G12" t="s">
        <v>1147</v>
      </c>
      <c r="K12" t="s">
        <v>1174</v>
      </c>
      <c r="L12" s="7" t="s">
        <v>1302</v>
      </c>
      <c r="M12" s="7" t="s">
        <v>1296</v>
      </c>
      <c r="N12" t="s">
        <v>1171</v>
      </c>
      <c r="O12" t="s">
        <v>1172</v>
      </c>
      <c r="P12" t="s">
        <v>1293</v>
      </c>
      <c r="Q12" t="s">
        <v>311</v>
      </c>
      <c r="R12" s="2" t="s">
        <v>110</v>
      </c>
      <c r="S12" t="s">
        <v>403</v>
      </c>
      <c r="T12" t="s">
        <v>1028</v>
      </c>
      <c r="V12" t="str">
        <f t="shared" si="0"/>
        <v>INSERT INTO teach VALUES ('Friday', '13:00', '14:00', 'LT2A', 'CZ2002', 'S7213861V');</v>
      </c>
    </row>
    <row r="13" spans="1:22" ht="19">
      <c r="E13" t="s">
        <v>1141</v>
      </c>
      <c r="G13" t="s">
        <v>1147</v>
      </c>
      <c r="K13" t="s">
        <v>1173</v>
      </c>
      <c r="L13" s="7" t="s">
        <v>1299</v>
      </c>
      <c r="M13" s="7" t="s">
        <v>1300</v>
      </c>
      <c r="N13" t="s">
        <v>1179</v>
      </c>
      <c r="O13" t="s">
        <v>1177</v>
      </c>
      <c r="P13" t="s">
        <v>1293</v>
      </c>
      <c r="Q13" t="s">
        <v>312</v>
      </c>
      <c r="R13" s="2" t="s">
        <v>111</v>
      </c>
      <c r="S13" t="s">
        <v>403</v>
      </c>
      <c r="T13" t="s">
        <v>1028</v>
      </c>
      <c r="V13" t="str">
        <f t="shared" si="0"/>
        <v>INSERT INTO teach VALUES ('Thursday', '10:00', '11:00', 'TR+18', 'CZ2002', 'S7662038Y');</v>
      </c>
    </row>
    <row r="14" spans="1:22" ht="19">
      <c r="E14" t="s">
        <v>1141</v>
      </c>
      <c r="G14" t="s">
        <v>1147</v>
      </c>
      <c r="K14" t="s">
        <v>1173</v>
      </c>
      <c r="L14" s="7" t="s">
        <v>1300</v>
      </c>
      <c r="M14" s="7" t="s">
        <v>1302</v>
      </c>
      <c r="N14" t="s">
        <v>1066</v>
      </c>
      <c r="O14" t="s">
        <v>1060</v>
      </c>
      <c r="P14" t="s">
        <v>1293</v>
      </c>
      <c r="Q14" t="s">
        <v>313</v>
      </c>
      <c r="R14" s="2" t="s">
        <v>112</v>
      </c>
      <c r="S14" t="s">
        <v>403</v>
      </c>
      <c r="T14" t="s">
        <v>1028</v>
      </c>
      <c r="V14" t="str">
        <f t="shared" si="0"/>
        <v>INSERT INTO teach VALUES ('Thursday', '11:00', '13:00', 'Software Lab 2', 'CZ2002', 'S8032187I');</v>
      </c>
    </row>
    <row r="15" spans="1:22" ht="19">
      <c r="E15" t="s">
        <v>1143</v>
      </c>
      <c r="G15" t="s">
        <v>1148</v>
      </c>
      <c r="K15" t="s">
        <v>1169</v>
      </c>
      <c r="L15" s="7" t="s">
        <v>1299</v>
      </c>
      <c r="M15" s="7" t="s">
        <v>1300</v>
      </c>
      <c r="N15" t="s">
        <v>1180</v>
      </c>
      <c r="O15" t="s">
        <v>1172</v>
      </c>
      <c r="P15" t="s">
        <v>1293</v>
      </c>
      <c r="Q15" t="s">
        <v>314</v>
      </c>
      <c r="R15" s="2" t="s">
        <v>113</v>
      </c>
      <c r="S15" t="s">
        <v>403</v>
      </c>
      <c r="T15" t="s">
        <v>1028</v>
      </c>
      <c r="V15" t="str">
        <f t="shared" si="0"/>
        <v>INSERT INTO teach VALUES ('Monday', '10:00', '11:00', 'TCT-LT', 'CZ2007', 'S6033601G');</v>
      </c>
    </row>
    <row r="16" spans="1:22" ht="19">
      <c r="E16" t="s">
        <v>1143</v>
      </c>
      <c r="G16" t="s">
        <v>1148</v>
      </c>
      <c r="K16" t="s">
        <v>1174</v>
      </c>
      <c r="L16" s="7" t="s">
        <v>1303</v>
      </c>
      <c r="M16" s="7" t="s">
        <v>1304</v>
      </c>
      <c r="N16" t="s">
        <v>1180</v>
      </c>
      <c r="O16" t="s">
        <v>1172</v>
      </c>
      <c r="P16" t="s">
        <v>1293</v>
      </c>
      <c r="Q16" t="s">
        <v>315</v>
      </c>
      <c r="R16" s="2" t="s">
        <v>114</v>
      </c>
      <c r="S16" t="s">
        <v>403</v>
      </c>
      <c r="T16" t="s">
        <v>1028</v>
      </c>
      <c r="V16" t="str">
        <f t="shared" si="0"/>
        <v>INSERT INTO teach VALUES ('Friday', '08:00', '09:00', 'TCT-LT', 'CZ2007', 'S9052022T');</v>
      </c>
    </row>
    <row r="17" spans="5:22" ht="19">
      <c r="E17" t="s">
        <v>1143</v>
      </c>
      <c r="G17" t="s">
        <v>1148</v>
      </c>
      <c r="K17" t="s">
        <v>1175</v>
      </c>
      <c r="L17" s="7" t="s">
        <v>1299</v>
      </c>
      <c r="M17" s="7" t="s">
        <v>1301</v>
      </c>
      <c r="N17" t="s">
        <v>1181</v>
      </c>
      <c r="O17" t="s">
        <v>1177</v>
      </c>
      <c r="P17" t="s">
        <v>1293</v>
      </c>
      <c r="Q17" t="s">
        <v>316</v>
      </c>
      <c r="R17" s="2" t="s">
        <v>115</v>
      </c>
      <c r="S17" t="s">
        <v>403</v>
      </c>
      <c r="T17" t="s">
        <v>1028</v>
      </c>
      <c r="V17" t="str">
        <f t="shared" si="0"/>
        <v>INSERT INTO teach VALUES ('Tuesday', '10:00', '12:00', 'TR+15', 'CZ2007', 'S7340826O');</v>
      </c>
    </row>
    <row r="18" spans="5:22" ht="19">
      <c r="E18" t="s">
        <v>1143</v>
      </c>
      <c r="G18" t="s">
        <v>1148</v>
      </c>
      <c r="K18" t="s">
        <v>1176</v>
      </c>
      <c r="L18" s="7" t="s">
        <v>1301</v>
      </c>
      <c r="M18" s="7" t="s">
        <v>1296</v>
      </c>
      <c r="N18" t="s">
        <v>1066</v>
      </c>
      <c r="O18" t="s">
        <v>1060</v>
      </c>
      <c r="P18" t="s">
        <v>1293</v>
      </c>
      <c r="Q18" t="s">
        <v>317</v>
      </c>
      <c r="R18" s="2" t="s">
        <v>116</v>
      </c>
      <c r="S18" t="s">
        <v>403</v>
      </c>
      <c r="T18" t="s">
        <v>1028</v>
      </c>
      <c r="V18" t="str">
        <f t="shared" si="0"/>
        <v>INSERT INTO teach VALUES ('Wednesday', '12:00', '14:00', 'Software Lab 2', 'CZ2007', 'S7071758C');</v>
      </c>
    </row>
    <row r="19" spans="5:22" ht="19">
      <c r="E19" t="s">
        <v>1142</v>
      </c>
      <c r="G19" t="s">
        <v>1149</v>
      </c>
      <c r="K19" t="s">
        <v>1173</v>
      </c>
      <c r="L19" s="7" t="s">
        <v>1303</v>
      </c>
      <c r="M19" s="7" t="s">
        <v>1299</v>
      </c>
      <c r="N19" t="s">
        <v>1171</v>
      </c>
      <c r="O19" t="s">
        <v>1172</v>
      </c>
      <c r="P19" t="s">
        <v>1293</v>
      </c>
      <c r="Q19" t="s">
        <v>301</v>
      </c>
      <c r="R19" s="2" t="s">
        <v>100</v>
      </c>
      <c r="S19" t="s">
        <v>403</v>
      </c>
      <c r="T19" t="s">
        <v>1028</v>
      </c>
      <c r="V19" t="str">
        <f t="shared" si="0"/>
        <v>INSERT INTO teach VALUES ('Thursday', '08:00', '10:00', 'LT2A', 'CZ3005', 'S8468939S');</v>
      </c>
    </row>
    <row r="20" spans="5:22" ht="19">
      <c r="E20" t="s">
        <v>1142</v>
      </c>
      <c r="G20" t="s">
        <v>1149</v>
      </c>
      <c r="K20" t="s">
        <v>1175</v>
      </c>
      <c r="L20" s="7" t="s">
        <v>1299</v>
      </c>
      <c r="M20" s="7" t="s">
        <v>1301</v>
      </c>
      <c r="N20" t="s">
        <v>1182</v>
      </c>
      <c r="O20" t="s">
        <v>1177</v>
      </c>
      <c r="P20" t="s">
        <v>1293</v>
      </c>
      <c r="Q20" t="s">
        <v>302</v>
      </c>
      <c r="R20" s="2" t="s">
        <v>101</v>
      </c>
      <c r="S20" t="s">
        <v>403</v>
      </c>
      <c r="T20" t="s">
        <v>1028</v>
      </c>
      <c r="V20" t="str">
        <f t="shared" si="0"/>
        <v>INSERT INTO teach VALUES ('Tuesday', '10:00', '12:00', 'TR+21', 'CZ3005', 'S7690922X');</v>
      </c>
    </row>
    <row r="21" spans="5:22" ht="19">
      <c r="E21" t="s">
        <v>1142</v>
      </c>
      <c r="G21" t="s">
        <v>1149</v>
      </c>
      <c r="K21" t="s">
        <v>1176</v>
      </c>
      <c r="L21" s="7" t="s">
        <v>1301</v>
      </c>
      <c r="M21" s="7" t="s">
        <v>1296</v>
      </c>
      <c r="N21" t="s">
        <v>1064</v>
      </c>
      <c r="O21" t="s">
        <v>1060</v>
      </c>
      <c r="P21" t="s">
        <v>1293</v>
      </c>
      <c r="Q21" t="s">
        <v>303</v>
      </c>
      <c r="R21" s="2" t="s">
        <v>102</v>
      </c>
      <c r="S21" t="s">
        <v>403</v>
      </c>
      <c r="T21" t="s">
        <v>1028</v>
      </c>
      <c r="V21" t="str">
        <f t="shared" si="0"/>
        <v>INSERT INTO teach VALUES ('Wednesday', '12:00', '14:00', 'Software Lab 1', 'CZ3005', 'S8972332B');</v>
      </c>
    </row>
    <row r="22" spans="5:22" ht="19">
      <c r="E22" t="s">
        <v>1150</v>
      </c>
      <c r="G22" t="s">
        <v>1163</v>
      </c>
      <c r="K22" t="s">
        <v>1169</v>
      </c>
      <c r="L22" s="7" t="s">
        <v>1304</v>
      </c>
      <c r="M22" s="7" t="s">
        <v>1301</v>
      </c>
      <c r="N22" t="s">
        <v>1183</v>
      </c>
      <c r="O22" t="s">
        <v>1172</v>
      </c>
      <c r="P22" t="s">
        <v>1294</v>
      </c>
      <c r="Q22" t="s">
        <v>318</v>
      </c>
      <c r="R22" s="2" t="s">
        <v>117</v>
      </c>
      <c r="S22" t="s">
        <v>405</v>
      </c>
      <c r="T22" t="s">
        <v>1028</v>
      </c>
      <c r="V22" t="str">
        <f t="shared" si="0"/>
        <v>INSERT INTO teach VALUES ('Monday', '09:00', '12:00', 'LT29', 'MH1100', 'S6587237S');</v>
      </c>
    </row>
    <row r="23" spans="5:22" ht="19">
      <c r="E23" t="s">
        <v>1150</v>
      </c>
      <c r="G23" t="s">
        <v>1163</v>
      </c>
      <c r="K23" t="s">
        <v>1176</v>
      </c>
      <c r="L23" s="7" t="s">
        <v>1299</v>
      </c>
      <c r="M23" s="7" t="s">
        <v>1301</v>
      </c>
      <c r="N23" t="s">
        <v>1184</v>
      </c>
      <c r="O23" t="s">
        <v>1177</v>
      </c>
      <c r="P23" t="s">
        <v>1294</v>
      </c>
      <c r="Q23" t="s">
        <v>319</v>
      </c>
      <c r="R23" s="2" t="s">
        <v>118</v>
      </c>
      <c r="S23" t="s">
        <v>405</v>
      </c>
      <c r="T23" t="s">
        <v>1028</v>
      </c>
      <c r="V23" t="str">
        <f t="shared" si="0"/>
        <v>INSERT INTO teach VALUES ('Wednesday', '10:00', '12:00', 'SPMS-TR+1', 'MH1100', 'S7375473S');</v>
      </c>
    </row>
    <row r="24" spans="5:22" ht="19">
      <c r="E24" t="s">
        <v>1150</v>
      </c>
      <c r="G24" t="s">
        <v>1163</v>
      </c>
      <c r="K24" t="s">
        <v>1174</v>
      </c>
      <c r="L24" s="7" t="s">
        <v>1304</v>
      </c>
      <c r="M24" s="7" t="s">
        <v>1299</v>
      </c>
      <c r="N24" t="s">
        <v>1070</v>
      </c>
      <c r="O24" t="s">
        <v>1060</v>
      </c>
      <c r="P24" t="s">
        <v>1294</v>
      </c>
      <c r="Q24" t="s">
        <v>320</v>
      </c>
      <c r="R24" s="2" t="s">
        <v>119</v>
      </c>
      <c r="S24" t="s">
        <v>405</v>
      </c>
      <c r="T24" t="s">
        <v>1028</v>
      </c>
      <c r="V24" t="str">
        <f t="shared" si="0"/>
        <v>INSERT INTO teach VALUES ('Friday', '09:00', '10:00', 'Computer Lab 1', 'MH1100', 'S7825933P');</v>
      </c>
    </row>
    <row r="25" spans="5:22" ht="19">
      <c r="E25" t="s">
        <v>1151</v>
      </c>
      <c r="G25" t="s">
        <v>1315</v>
      </c>
      <c r="K25" t="s">
        <v>1175</v>
      </c>
      <c r="L25" s="7" t="s">
        <v>1304</v>
      </c>
      <c r="M25" s="7" t="s">
        <v>1301</v>
      </c>
      <c r="N25" t="s">
        <v>1183</v>
      </c>
      <c r="O25" t="s">
        <v>1172</v>
      </c>
      <c r="P25" t="s">
        <v>1294</v>
      </c>
      <c r="Q25" t="s">
        <v>321</v>
      </c>
      <c r="R25" s="2" t="s">
        <v>120</v>
      </c>
      <c r="S25" t="s">
        <v>405</v>
      </c>
      <c r="T25" t="s">
        <v>1028</v>
      </c>
      <c r="V25" t="str">
        <f t="shared" si="0"/>
        <v>INSERT INTO teach VALUES ('Tuesday', '09:00', '12:00', 'LT29', 'MH2100', 'S7425165R');</v>
      </c>
    </row>
    <row r="26" spans="5:22" ht="19">
      <c r="E26" t="s">
        <v>1151</v>
      </c>
      <c r="G26" t="s">
        <v>1315</v>
      </c>
      <c r="K26" t="s">
        <v>1176</v>
      </c>
      <c r="L26" s="7" t="s">
        <v>1299</v>
      </c>
      <c r="M26" s="7" t="s">
        <v>1301</v>
      </c>
      <c r="N26" t="s">
        <v>1185</v>
      </c>
      <c r="O26" t="s">
        <v>1177</v>
      </c>
      <c r="P26" t="s">
        <v>1294</v>
      </c>
      <c r="Q26" t="s">
        <v>322</v>
      </c>
      <c r="R26" s="2" t="s">
        <v>121</v>
      </c>
      <c r="S26" t="s">
        <v>405</v>
      </c>
      <c r="T26" t="s">
        <v>1028</v>
      </c>
      <c r="V26" t="str">
        <f t="shared" si="0"/>
        <v>INSERT INTO teach VALUES ('Wednesday', '10:00', '12:00', 'SPMS-TR+2', 'MH2100', 'S8333952M');</v>
      </c>
    </row>
    <row r="27" spans="5:22" ht="19">
      <c r="E27" t="s">
        <v>1151</v>
      </c>
      <c r="G27" t="s">
        <v>1315</v>
      </c>
      <c r="K27" t="s">
        <v>1174</v>
      </c>
      <c r="L27" s="7" t="s">
        <v>1299</v>
      </c>
      <c r="M27" s="7" t="s">
        <v>1300</v>
      </c>
      <c r="N27" t="s">
        <v>1072</v>
      </c>
      <c r="O27" t="s">
        <v>1060</v>
      </c>
      <c r="P27" t="s">
        <v>1294</v>
      </c>
      <c r="Q27" t="s">
        <v>323</v>
      </c>
      <c r="R27" s="2" t="s">
        <v>122</v>
      </c>
      <c r="S27" t="s">
        <v>405</v>
      </c>
      <c r="T27" t="s">
        <v>1028</v>
      </c>
      <c r="V27" t="str">
        <f t="shared" si="0"/>
        <v>INSERT INTO teach VALUES ('Friday', '10:00', '11:00', 'Computer Lab 2', 'MH2100', 'S7326139L');</v>
      </c>
    </row>
    <row r="28" spans="5:22" ht="19">
      <c r="E28" t="s">
        <v>1152</v>
      </c>
      <c r="G28" t="s">
        <v>1164</v>
      </c>
      <c r="K28" t="s">
        <v>1169</v>
      </c>
      <c r="L28" s="7" t="s">
        <v>1296</v>
      </c>
      <c r="M28" s="7" t="s">
        <v>1298</v>
      </c>
      <c r="N28" t="s">
        <v>1183</v>
      </c>
      <c r="O28" t="s">
        <v>1172</v>
      </c>
      <c r="P28" t="s">
        <v>1294</v>
      </c>
      <c r="Q28" t="s">
        <v>324</v>
      </c>
      <c r="R28" s="2" t="s">
        <v>123</v>
      </c>
      <c r="S28" t="s">
        <v>405</v>
      </c>
      <c r="T28" t="s">
        <v>1028</v>
      </c>
      <c r="V28" t="str">
        <f t="shared" si="0"/>
        <v>INSERT INTO teach VALUES ('Monday', '14:00', '16:00', 'LT29', 'MH2500', 'S8568828S');</v>
      </c>
    </row>
    <row r="29" spans="5:22" ht="19">
      <c r="E29" t="s">
        <v>1152</v>
      </c>
      <c r="G29" t="s">
        <v>1164</v>
      </c>
      <c r="K29" t="s">
        <v>1173</v>
      </c>
      <c r="L29" s="7" t="s">
        <v>1296</v>
      </c>
      <c r="M29" s="7" t="s">
        <v>1297</v>
      </c>
      <c r="N29" t="s">
        <v>1184</v>
      </c>
      <c r="O29" t="s">
        <v>1177</v>
      </c>
      <c r="P29" t="s">
        <v>1294</v>
      </c>
      <c r="Q29" t="s">
        <v>325</v>
      </c>
      <c r="R29" s="2" t="s">
        <v>124</v>
      </c>
      <c r="S29" t="s">
        <v>405</v>
      </c>
      <c r="T29" t="s">
        <v>1028</v>
      </c>
      <c r="V29" t="str">
        <f t="shared" si="0"/>
        <v>INSERT INTO teach VALUES ('Thursday', '14:00', '15:00', 'SPMS-TR+1', 'MH2500', 'S8858395X');</v>
      </c>
    </row>
    <row r="30" spans="5:22" ht="19">
      <c r="E30" t="s">
        <v>1153</v>
      </c>
      <c r="G30" t="s">
        <v>1165</v>
      </c>
      <c r="K30" t="s">
        <v>1175</v>
      </c>
      <c r="L30" s="7" t="s">
        <v>1299</v>
      </c>
      <c r="M30" s="7" t="s">
        <v>1300</v>
      </c>
      <c r="N30" t="s">
        <v>1186</v>
      </c>
      <c r="O30" t="s">
        <v>1172</v>
      </c>
      <c r="P30" t="s">
        <v>1294</v>
      </c>
      <c r="Q30" t="s">
        <v>326</v>
      </c>
      <c r="R30" s="2" t="s">
        <v>125</v>
      </c>
      <c r="S30" t="s">
        <v>405</v>
      </c>
      <c r="T30" t="s">
        <v>1028</v>
      </c>
      <c r="V30" t="str">
        <f t="shared" si="0"/>
        <v>INSERT INTO teach VALUES ('Tuesday', '10:00', '11:00', 'LT28', 'PH1101', 'S6475373S');</v>
      </c>
    </row>
    <row r="31" spans="5:22" ht="19">
      <c r="E31" t="s">
        <v>1153</v>
      </c>
      <c r="G31" t="s">
        <v>1165</v>
      </c>
      <c r="K31" t="s">
        <v>1173</v>
      </c>
      <c r="L31" s="7" t="s">
        <v>1303</v>
      </c>
      <c r="M31" s="7" t="s">
        <v>1304</v>
      </c>
      <c r="N31" t="s">
        <v>1186</v>
      </c>
      <c r="O31" t="s">
        <v>1172</v>
      </c>
      <c r="P31" t="s">
        <v>1294</v>
      </c>
      <c r="Q31" t="s">
        <v>327</v>
      </c>
      <c r="R31" s="2" t="s">
        <v>126</v>
      </c>
      <c r="S31" t="s">
        <v>405</v>
      </c>
      <c r="T31" t="s">
        <v>1028</v>
      </c>
      <c r="V31" t="str">
        <f t="shared" si="0"/>
        <v>INSERT INTO teach VALUES ('Thursday', '08:00', '09:00', 'LT28', 'PH1101', 'S6919101E');</v>
      </c>
    </row>
    <row r="32" spans="5:22" ht="19">
      <c r="E32" t="s">
        <v>1153</v>
      </c>
      <c r="G32" t="s">
        <v>1165</v>
      </c>
      <c r="K32" t="s">
        <v>1176</v>
      </c>
      <c r="L32" s="7" t="s">
        <v>1299</v>
      </c>
      <c r="M32" s="7" t="s">
        <v>1301</v>
      </c>
      <c r="N32" t="s">
        <v>1181</v>
      </c>
      <c r="O32" t="s">
        <v>1177</v>
      </c>
      <c r="P32" t="s">
        <v>1294</v>
      </c>
      <c r="Q32" t="s">
        <v>328</v>
      </c>
      <c r="R32" s="2" t="s">
        <v>127</v>
      </c>
      <c r="S32" t="s">
        <v>405</v>
      </c>
      <c r="T32" t="s">
        <v>1028</v>
      </c>
      <c r="V32" t="str">
        <f t="shared" si="0"/>
        <v>INSERT INTO teach VALUES ('Wednesday', '10:00', '12:00', 'TR+15', 'PH1101', 'S6330488Q');</v>
      </c>
    </row>
    <row r="33" spans="5:22" ht="19">
      <c r="E33" t="s">
        <v>1153</v>
      </c>
      <c r="G33" t="s">
        <v>1165</v>
      </c>
      <c r="K33" t="s">
        <v>1174</v>
      </c>
      <c r="L33" s="7" t="s">
        <v>1301</v>
      </c>
      <c r="M33" s="7" t="s">
        <v>1296</v>
      </c>
      <c r="N33" t="s">
        <v>1187</v>
      </c>
      <c r="O33" t="s">
        <v>1060</v>
      </c>
      <c r="P33" t="s">
        <v>1294</v>
      </c>
      <c r="Q33" t="s">
        <v>329</v>
      </c>
      <c r="R33" s="2" t="s">
        <v>128</v>
      </c>
      <c r="S33" t="s">
        <v>405</v>
      </c>
      <c r="T33" t="s">
        <v>1028</v>
      </c>
      <c r="V33" t="str">
        <f t="shared" si="0"/>
        <v>INSERT INTO teach VALUES ('Friday', '12:00', '14:00', 'Physics Lab', 'PH1101', 'S6043853R');</v>
      </c>
    </row>
    <row r="34" spans="5:22" ht="19">
      <c r="E34" t="s">
        <v>1154</v>
      </c>
      <c r="G34" t="s">
        <v>1166</v>
      </c>
      <c r="K34" t="s">
        <v>1176</v>
      </c>
      <c r="L34" s="7" t="s">
        <v>1304</v>
      </c>
      <c r="M34" s="7" t="s">
        <v>1299</v>
      </c>
      <c r="N34" t="s">
        <v>1188</v>
      </c>
      <c r="O34" t="s">
        <v>1172</v>
      </c>
      <c r="P34" t="s">
        <v>1294</v>
      </c>
      <c r="Q34" t="s">
        <v>330</v>
      </c>
      <c r="R34" s="2" t="s">
        <v>129</v>
      </c>
      <c r="S34" t="s">
        <v>405</v>
      </c>
      <c r="T34" t="s">
        <v>1028</v>
      </c>
      <c r="V34" t="str">
        <f t="shared" si="0"/>
        <v>INSERT INTO teach VALUES ('Wednesday', '09:00', '10:00', 'LT27', 'PH1102', 'S6968369P');</v>
      </c>
    </row>
    <row r="35" spans="5:22" ht="19">
      <c r="E35" t="s">
        <v>1154</v>
      </c>
      <c r="G35" t="s">
        <v>1166</v>
      </c>
      <c r="K35" t="s">
        <v>1173</v>
      </c>
      <c r="L35" s="7" t="s">
        <v>1304</v>
      </c>
      <c r="M35" s="7" t="s">
        <v>1299</v>
      </c>
      <c r="N35" t="s">
        <v>1188</v>
      </c>
      <c r="O35" t="s">
        <v>1172</v>
      </c>
      <c r="P35" t="s">
        <v>1294</v>
      </c>
      <c r="Q35" t="s">
        <v>331</v>
      </c>
      <c r="R35" s="2" t="s">
        <v>130</v>
      </c>
      <c r="S35" t="s">
        <v>405</v>
      </c>
      <c r="T35" t="s">
        <v>1028</v>
      </c>
      <c r="V35" t="str">
        <f t="shared" si="0"/>
        <v>INSERT INTO teach VALUES ('Thursday', '09:00', '10:00', 'LT27', 'PH1102', 'S7756343K');</v>
      </c>
    </row>
    <row r="36" spans="5:22" ht="19">
      <c r="E36" t="s">
        <v>1154</v>
      </c>
      <c r="G36" t="s">
        <v>1166</v>
      </c>
      <c r="K36" t="s">
        <v>1174</v>
      </c>
      <c r="L36" s="7" t="s">
        <v>1301</v>
      </c>
      <c r="M36" s="7" t="s">
        <v>1296</v>
      </c>
      <c r="N36" t="s">
        <v>1187</v>
      </c>
      <c r="O36" t="s">
        <v>1060</v>
      </c>
      <c r="P36" t="s">
        <v>1294</v>
      </c>
      <c r="Q36" t="s">
        <v>332</v>
      </c>
      <c r="R36" s="2" t="s">
        <v>131</v>
      </c>
      <c r="S36" t="s">
        <v>405</v>
      </c>
      <c r="T36" t="s">
        <v>1028</v>
      </c>
      <c r="V36" t="str">
        <f t="shared" si="0"/>
        <v>INSERT INTO teach VALUES ('Friday', '12:00', '14:00', 'Physics Lab', 'PH1102', 'S6431984V');</v>
      </c>
    </row>
    <row r="37" spans="5:22" ht="19">
      <c r="E37" t="s">
        <v>1154</v>
      </c>
      <c r="G37" t="s">
        <v>1166</v>
      </c>
      <c r="K37" t="s">
        <v>1169</v>
      </c>
      <c r="L37" s="7" t="s">
        <v>1302</v>
      </c>
      <c r="M37" s="7" t="s">
        <v>1296</v>
      </c>
      <c r="N37" t="s">
        <v>1189</v>
      </c>
      <c r="O37" t="s">
        <v>1177</v>
      </c>
      <c r="P37" t="s">
        <v>1294</v>
      </c>
      <c r="Q37" t="s">
        <v>332</v>
      </c>
      <c r="R37" s="2" t="s">
        <v>131</v>
      </c>
      <c r="S37" t="s">
        <v>405</v>
      </c>
      <c r="T37" t="s">
        <v>1028</v>
      </c>
      <c r="V37" t="str">
        <f t="shared" si="0"/>
        <v>INSERT INTO teach VALUES ('Monday', '13:00', '14:00', 'SPMS-TR+3', 'PH1102', 'S6431984V');</v>
      </c>
    </row>
    <row r="38" spans="5:22" ht="19">
      <c r="E38" t="s">
        <v>1155</v>
      </c>
      <c r="G38" t="s">
        <v>1159</v>
      </c>
      <c r="K38" t="s">
        <v>1176</v>
      </c>
      <c r="L38" s="7" t="s">
        <v>1304</v>
      </c>
      <c r="M38" s="7" t="s">
        <v>1301</v>
      </c>
      <c r="N38" t="s">
        <v>1191</v>
      </c>
      <c r="O38" t="s">
        <v>1190</v>
      </c>
      <c r="P38" t="s">
        <v>1295</v>
      </c>
      <c r="Q38" t="s">
        <v>333</v>
      </c>
      <c r="R38" s="2" t="s">
        <v>132</v>
      </c>
      <c r="S38" t="s">
        <v>404</v>
      </c>
      <c r="T38" t="s">
        <v>1028</v>
      </c>
      <c r="V38" t="str">
        <f t="shared" si="0"/>
        <v>INSERT INTO teach VALUES ('Wednesday', '09:00', '12:00', 'S3-SR1', 'BU8101', 'S8681069Z');</v>
      </c>
    </row>
    <row r="39" spans="5:22" ht="19">
      <c r="E39" t="s">
        <v>1156</v>
      </c>
      <c r="G39" t="s">
        <v>1160</v>
      </c>
      <c r="K39" t="s">
        <v>1176</v>
      </c>
      <c r="L39" s="7" t="s">
        <v>1300</v>
      </c>
      <c r="M39" s="7" t="s">
        <v>1301</v>
      </c>
      <c r="N39" t="s">
        <v>1192</v>
      </c>
      <c r="O39" t="s">
        <v>1190</v>
      </c>
      <c r="P39" t="s">
        <v>1295</v>
      </c>
      <c r="Q39" t="s">
        <v>334</v>
      </c>
      <c r="R39" s="2" t="s">
        <v>133</v>
      </c>
      <c r="S39" t="s">
        <v>404</v>
      </c>
      <c r="T39" t="s">
        <v>1028</v>
      </c>
      <c r="V39" t="str">
        <f t="shared" si="0"/>
        <v>INSERT INTO teach VALUES ('Wednesday', '11:00', '12:00', 'S3-SR19', 'BU8201', 'S8623658P');</v>
      </c>
    </row>
    <row r="40" spans="5:22" ht="19">
      <c r="E40" t="s">
        <v>1157</v>
      </c>
      <c r="G40" t="s">
        <v>1161</v>
      </c>
      <c r="K40" t="s">
        <v>1169</v>
      </c>
      <c r="L40" s="7" t="s">
        <v>1302</v>
      </c>
      <c r="M40" s="7" t="s">
        <v>1297</v>
      </c>
      <c r="N40" t="s">
        <v>1193</v>
      </c>
      <c r="O40" t="s">
        <v>1190</v>
      </c>
      <c r="P40" t="s">
        <v>1295</v>
      </c>
      <c r="Q40" t="s">
        <v>335</v>
      </c>
      <c r="R40" s="2" t="s">
        <v>134</v>
      </c>
      <c r="S40" t="s">
        <v>404</v>
      </c>
      <c r="T40" t="s">
        <v>1028</v>
      </c>
      <c r="V40" t="str">
        <f t="shared" si="0"/>
        <v>INSERT INTO teach VALUES ('Monday', '13:00', '15:00', 'S3-SR5', 'BU8301', 'S8443404U');</v>
      </c>
    </row>
    <row r="41" spans="5:22" ht="19">
      <c r="E41" t="s">
        <v>1158</v>
      </c>
      <c r="G41" t="s">
        <v>1162</v>
      </c>
      <c r="K41" t="s">
        <v>1175</v>
      </c>
      <c r="L41" s="7" t="s">
        <v>1301</v>
      </c>
      <c r="M41" s="7" t="s">
        <v>1297</v>
      </c>
      <c r="N41" t="s">
        <v>1194</v>
      </c>
      <c r="O41" t="s">
        <v>1190</v>
      </c>
      <c r="P41" t="s">
        <v>1295</v>
      </c>
      <c r="Q41" t="s">
        <v>336</v>
      </c>
      <c r="R41" s="2" t="s">
        <v>135</v>
      </c>
      <c r="S41" t="s">
        <v>404</v>
      </c>
      <c r="T41" t="s">
        <v>1028</v>
      </c>
      <c r="V41" t="str">
        <f t="shared" si="0"/>
        <v>INSERT INTO teach VALUES ('Tuesday', '12:00', '15:00', 'S3-SR9', 'BU8401', 'S6726612O');</v>
      </c>
    </row>
    <row r="61" spans="17:20" ht="19">
      <c r="Q61" t="s">
        <v>337</v>
      </c>
      <c r="R61" s="2" t="s">
        <v>136</v>
      </c>
      <c r="S61" t="s">
        <v>404</v>
      </c>
      <c r="T61" t="s">
        <v>1028</v>
      </c>
    </row>
    <row r="62" spans="17:20" ht="19">
      <c r="Q62" t="s">
        <v>338</v>
      </c>
      <c r="R62" s="2" t="s">
        <v>137</v>
      </c>
      <c r="S62" t="s">
        <v>404</v>
      </c>
      <c r="T62" t="s">
        <v>1028</v>
      </c>
    </row>
    <row r="63" spans="17:20" ht="19">
      <c r="Q63" t="s">
        <v>339</v>
      </c>
      <c r="R63" s="2" t="s">
        <v>138</v>
      </c>
      <c r="S63" t="s">
        <v>404</v>
      </c>
      <c r="T63" t="s">
        <v>1028</v>
      </c>
    </row>
    <row r="64" spans="17:20" ht="19">
      <c r="Q64" t="s">
        <v>340</v>
      </c>
      <c r="R64" s="2" t="s">
        <v>139</v>
      </c>
      <c r="S64" t="s">
        <v>404</v>
      </c>
      <c r="T64" t="s">
        <v>1028</v>
      </c>
    </row>
    <row r="65" spans="17:20" ht="19">
      <c r="Q65" t="s">
        <v>341</v>
      </c>
      <c r="R65" s="2" t="s">
        <v>140</v>
      </c>
      <c r="S65" t="s">
        <v>404</v>
      </c>
      <c r="T65" t="s">
        <v>1028</v>
      </c>
    </row>
    <row r="66" spans="17:20" ht="19">
      <c r="Q66" t="s">
        <v>342</v>
      </c>
      <c r="R66" s="2" t="s">
        <v>141</v>
      </c>
      <c r="S66" t="s">
        <v>404</v>
      </c>
      <c r="T66" t="s">
        <v>1028</v>
      </c>
    </row>
    <row r="67" spans="17:20" ht="19">
      <c r="Q67" t="s">
        <v>343</v>
      </c>
      <c r="R67" s="2" t="s">
        <v>142</v>
      </c>
      <c r="S67" t="s">
        <v>404</v>
      </c>
      <c r="T67" t="s">
        <v>1028</v>
      </c>
    </row>
    <row r="68" spans="17:20" ht="19">
      <c r="Q68" t="s">
        <v>344</v>
      </c>
      <c r="R68" s="2" t="s">
        <v>143</v>
      </c>
      <c r="S68" t="s">
        <v>404</v>
      </c>
      <c r="T68" t="s">
        <v>1028</v>
      </c>
    </row>
    <row r="69" spans="17:20" ht="19">
      <c r="Q69" t="s">
        <v>345</v>
      </c>
      <c r="R69" s="2" t="s">
        <v>144</v>
      </c>
      <c r="S69" t="s">
        <v>404</v>
      </c>
      <c r="T69" t="s">
        <v>1028</v>
      </c>
    </row>
    <row r="70" spans="17:20" ht="19">
      <c r="Q70" t="s">
        <v>346</v>
      </c>
      <c r="R70" s="2" t="s">
        <v>145</v>
      </c>
      <c r="S70" t="s">
        <v>404</v>
      </c>
      <c r="T70" t="s">
        <v>1028</v>
      </c>
    </row>
    <row r="71" spans="17:20" ht="19">
      <c r="Q71" t="s">
        <v>347</v>
      </c>
      <c r="R71" s="2" t="s">
        <v>146</v>
      </c>
      <c r="S71" t="s">
        <v>404</v>
      </c>
      <c r="T71" t="s">
        <v>1028</v>
      </c>
    </row>
    <row r="72" spans="17:20" ht="19">
      <c r="Q72" t="s">
        <v>348</v>
      </c>
      <c r="R72" s="2" t="s">
        <v>147</v>
      </c>
      <c r="S72" t="s">
        <v>404</v>
      </c>
      <c r="T72" t="s">
        <v>1028</v>
      </c>
    </row>
    <row r="73" spans="17:20" ht="19">
      <c r="Q73" t="s">
        <v>349</v>
      </c>
      <c r="R73" s="2" t="s">
        <v>148</v>
      </c>
      <c r="S73" t="s">
        <v>404</v>
      </c>
      <c r="T73" t="s">
        <v>1028</v>
      </c>
    </row>
    <row r="74" spans="17:20" ht="19">
      <c r="Q74" t="s">
        <v>350</v>
      </c>
      <c r="R74" s="2" t="s">
        <v>149</v>
      </c>
      <c r="S74" t="s">
        <v>404</v>
      </c>
      <c r="T74" t="s">
        <v>1028</v>
      </c>
    </row>
    <row r="75" spans="17:20" ht="19">
      <c r="Q75" t="s">
        <v>351</v>
      </c>
      <c r="R75" s="2" t="s">
        <v>150</v>
      </c>
      <c r="S75" t="s">
        <v>404</v>
      </c>
      <c r="T75" t="s">
        <v>1028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B46D-1F69-A847-9791-134FC218E016}">
  <dimension ref="A1:I25"/>
  <sheetViews>
    <sheetView topLeftCell="A4" zoomScale="70" zoomScaleNormal="70" workbookViewId="0">
      <selection activeCell="E24" sqref="E24"/>
    </sheetView>
  </sheetViews>
  <sheetFormatPr defaultColWidth="10.6640625" defaultRowHeight="15.5"/>
  <cols>
    <col min="1" max="1" width="44.83203125" bestFit="1" customWidth="1"/>
    <col min="2" max="2" width="25.5" bestFit="1" customWidth="1"/>
    <col min="3" max="3" width="39.5" bestFit="1" customWidth="1"/>
    <col min="4" max="4" width="5.1640625" bestFit="1" customWidth="1"/>
    <col min="5" max="5" width="17.83203125" bestFit="1" customWidth="1"/>
    <col min="6" max="6" width="20.1640625" bestFit="1" customWidth="1"/>
  </cols>
  <sheetData>
    <row r="1" spans="1:9">
      <c r="A1" s="5" t="s">
        <v>1099</v>
      </c>
    </row>
    <row r="2" spans="1:9">
      <c r="A2" s="5" t="s">
        <v>1095</v>
      </c>
    </row>
    <row r="3" spans="1:9">
      <c r="A3" s="5" t="s">
        <v>1096</v>
      </c>
    </row>
    <row r="4" spans="1:9">
      <c r="A4" s="5" t="s">
        <v>1097</v>
      </c>
    </row>
    <row r="5" spans="1:9">
      <c r="A5" s="5" t="s">
        <v>1098</v>
      </c>
    </row>
    <row r="7" spans="1:9" ht="19">
      <c r="A7" t="s">
        <v>1053</v>
      </c>
      <c r="B7" s="2"/>
      <c r="E7" t="s">
        <v>1056</v>
      </c>
      <c r="F7" t="s">
        <v>1100</v>
      </c>
      <c r="G7" t="s">
        <v>1101</v>
      </c>
    </row>
    <row r="8" spans="1:9" ht="19">
      <c r="A8" t="s">
        <v>352</v>
      </c>
      <c r="B8" s="1" t="s">
        <v>151</v>
      </c>
      <c r="C8" t="s">
        <v>403</v>
      </c>
      <c r="D8" t="s">
        <v>1029</v>
      </c>
      <c r="E8" t="s">
        <v>1057</v>
      </c>
      <c r="F8" s="6" t="s">
        <v>1123</v>
      </c>
      <c r="G8" t="s">
        <v>1102</v>
      </c>
      <c r="I8" t="str">
        <f>_xlfn.CONCAT("INSERT INTO Admin_Staff VALUES ('",A8,"', '",F8,"', '",G8,"', '",E8,"');")</f>
        <v>INSERT INTO Admin_Staff VALUES ('S6542945M', '​N4-02a-32', '69173635', 'Administrative Staff');</v>
      </c>
    </row>
    <row r="9" spans="1:9" ht="19">
      <c r="A9" t="s">
        <v>353</v>
      </c>
      <c r="B9" s="1" t="s">
        <v>152</v>
      </c>
      <c r="C9" t="s">
        <v>403</v>
      </c>
      <c r="D9" t="s">
        <v>1029</v>
      </c>
      <c r="E9" t="s">
        <v>1057</v>
      </c>
      <c r="F9" s="6" t="s">
        <v>1124</v>
      </c>
      <c r="G9" t="s">
        <v>1103</v>
      </c>
      <c r="I9" t="str">
        <f t="shared" ref="I9:I23" si="0">_xlfn.CONCAT("INSERT INTO Admin_Staff VALUES ('",A9,"', '",F9,"', '",G9,"', '",E9,"');")</f>
        <v>INSERT INTO Admin_Staff VALUES ('S8366204Y', 'N4-02b-49', '61978692', 'Administrative Staff');</v>
      </c>
    </row>
    <row r="10" spans="1:9" ht="19">
      <c r="A10" t="s">
        <v>354</v>
      </c>
      <c r="B10" s="2" t="s">
        <v>153</v>
      </c>
      <c r="C10" t="s">
        <v>403</v>
      </c>
      <c r="D10" t="s">
        <v>1029</v>
      </c>
      <c r="E10" t="s">
        <v>1057</v>
      </c>
      <c r="F10" s="6" t="s">
        <v>1125</v>
      </c>
      <c r="G10" t="s">
        <v>1104</v>
      </c>
      <c r="I10" t="str">
        <f t="shared" si="0"/>
        <v>INSERT INTO Admin_Staff VALUES ('S6198142A', 'N4-02b-70/71', '66408553', 'Administrative Staff');</v>
      </c>
    </row>
    <row r="11" spans="1:9" ht="19">
      <c r="A11" t="s">
        <v>355</v>
      </c>
      <c r="B11" s="2" t="s">
        <v>154</v>
      </c>
      <c r="C11" t="s">
        <v>403</v>
      </c>
      <c r="D11" t="s">
        <v>1029</v>
      </c>
      <c r="E11" t="s">
        <v>1057</v>
      </c>
      <c r="F11" s="6" t="s">
        <v>1126</v>
      </c>
      <c r="G11" t="s">
        <v>1105</v>
      </c>
      <c r="I11" t="str">
        <f t="shared" si="0"/>
        <v>INSERT INTO Admin_Staff VALUES ('S8855688H', 'N4-B1b-12', '69882652', 'Administrative Staff');</v>
      </c>
    </row>
    <row r="12" spans="1:9" ht="19">
      <c r="A12" t="s">
        <v>360</v>
      </c>
      <c r="B12" s="1" t="s">
        <v>159</v>
      </c>
      <c r="C12" t="s">
        <v>405</v>
      </c>
      <c r="D12" t="s">
        <v>1029</v>
      </c>
      <c r="E12" t="s">
        <v>1057</v>
      </c>
      <c r="F12" s="6" t="s">
        <v>1118</v>
      </c>
      <c r="G12" t="s">
        <v>1106</v>
      </c>
      <c r="I12" t="str">
        <f t="shared" si="0"/>
        <v>INSERT INTO Admin_Staff VALUES ('S6429571Q', 'SPMS-PAP-02-01', '65577722', 'Administrative Staff');</v>
      </c>
    </row>
    <row r="13" spans="1:9" ht="19">
      <c r="A13" t="s">
        <v>361</v>
      </c>
      <c r="B13" s="1" t="s">
        <v>160</v>
      </c>
      <c r="C13" t="s">
        <v>405</v>
      </c>
      <c r="D13" t="s">
        <v>1029</v>
      </c>
      <c r="E13" t="s">
        <v>1057</v>
      </c>
      <c r="F13" s="6" t="s">
        <v>1119</v>
      </c>
      <c r="G13" t="s">
        <v>1107</v>
      </c>
      <c r="I13" t="str">
        <f t="shared" si="0"/>
        <v>INSERT INTO Admin_Staff VALUES ('S8937330A', 'SPMS-PAP-02-02', '67727816', 'Administrative Staff');</v>
      </c>
    </row>
    <row r="14" spans="1:9" ht="19">
      <c r="A14" t="s">
        <v>362</v>
      </c>
      <c r="B14" s="1" t="s">
        <v>161</v>
      </c>
      <c r="C14" t="s">
        <v>405</v>
      </c>
      <c r="D14" t="s">
        <v>1029</v>
      </c>
      <c r="E14" t="s">
        <v>1057</v>
      </c>
      <c r="F14" s="6" t="s">
        <v>1120</v>
      </c>
      <c r="G14" t="s">
        <v>1108</v>
      </c>
      <c r="I14" t="str">
        <f t="shared" si="0"/>
        <v>INSERT INTO Admin_Staff VALUES ('S6716048O', 'SPMS-PAP-02-03', '68392627', 'Administrative Staff');</v>
      </c>
    </row>
    <row r="15" spans="1:9" ht="19">
      <c r="A15" t="s">
        <v>363</v>
      </c>
      <c r="B15" s="2" t="s">
        <v>162</v>
      </c>
      <c r="C15" t="s">
        <v>405</v>
      </c>
      <c r="D15" t="s">
        <v>1029</v>
      </c>
      <c r="E15" t="s">
        <v>1057</v>
      </c>
      <c r="F15" s="6" t="s">
        <v>1121</v>
      </c>
      <c r="G15" t="s">
        <v>1109</v>
      </c>
      <c r="I15" t="str">
        <f t="shared" si="0"/>
        <v>INSERT INTO Admin_Staff VALUES ('S6358692S', 'SPMS-PAP-02-04', '66020770', 'Administrative Staff');</v>
      </c>
    </row>
    <row r="16" spans="1:9" ht="19">
      <c r="A16" t="s">
        <v>364</v>
      </c>
      <c r="B16" s="2" t="s">
        <v>163</v>
      </c>
      <c r="C16" t="s">
        <v>405</v>
      </c>
      <c r="D16" t="s">
        <v>1029</v>
      </c>
      <c r="E16" t="s">
        <v>1057</v>
      </c>
      <c r="F16" s="6" t="s">
        <v>1122</v>
      </c>
      <c r="G16" t="s">
        <v>1110</v>
      </c>
      <c r="I16" t="str">
        <f t="shared" si="0"/>
        <v>INSERT INTO Admin_Staff VALUES ('S6436689G', 'SPMS-PAP-02-05', '65553895', 'Administrative Staff');</v>
      </c>
    </row>
    <row r="17" spans="1:9" ht="19">
      <c r="A17" t="s">
        <v>368</v>
      </c>
      <c r="B17" s="1" t="s">
        <v>167</v>
      </c>
      <c r="C17" t="s">
        <v>404</v>
      </c>
      <c r="D17" t="s">
        <v>1029</v>
      </c>
      <c r="E17" t="s">
        <v>1057</v>
      </c>
      <c r="F17" s="6" t="s">
        <v>1127</v>
      </c>
      <c r="G17" t="s">
        <v>1111</v>
      </c>
      <c r="I17" t="str">
        <f t="shared" si="0"/>
        <v>INSERT INTO Admin_Staff VALUES ('S6919000Y', 'S3-01a-01', '63457989', 'Administrative Staff');</v>
      </c>
    </row>
    <row r="18" spans="1:9" ht="19">
      <c r="A18" t="s">
        <v>369</v>
      </c>
      <c r="B18" s="2" t="s">
        <v>168</v>
      </c>
      <c r="C18" t="s">
        <v>404</v>
      </c>
      <c r="D18" t="s">
        <v>1029</v>
      </c>
      <c r="E18" t="s">
        <v>1057</v>
      </c>
      <c r="F18" s="6" t="s">
        <v>1128</v>
      </c>
      <c r="G18" t="s">
        <v>1112</v>
      </c>
      <c r="I18" t="str">
        <f t="shared" si="0"/>
        <v>INSERT INTO Admin_Staff VALUES ('S8465420H', 'S3-01a-02', '66328126', 'Administrative Staff');</v>
      </c>
    </row>
    <row r="19" spans="1:9" ht="19">
      <c r="A19" t="s">
        <v>370</v>
      </c>
      <c r="B19" s="1" t="s">
        <v>169</v>
      </c>
      <c r="C19" t="s">
        <v>404</v>
      </c>
      <c r="D19" t="s">
        <v>1029</v>
      </c>
      <c r="E19" t="s">
        <v>1057</v>
      </c>
      <c r="F19" s="6" t="s">
        <v>1129</v>
      </c>
      <c r="G19" t="s">
        <v>1113</v>
      </c>
      <c r="I19" t="str">
        <f t="shared" si="0"/>
        <v>INSERT INTO Admin_Staff VALUES ('S6285739O', 'S3-01a-03', '64775680', 'Administrative Staff');</v>
      </c>
    </row>
    <row r="20" spans="1:9" ht="19">
      <c r="A20" t="s">
        <v>371</v>
      </c>
      <c r="B20" s="1" t="s">
        <v>170</v>
      </c>
      <c r="C20" t="s">
        <v>404</v>
      </c>
      <c r="D20" t="s">
        <v>1029</v>
      </c>
      <c r="E20" t="s">
        <v>1057</v>
      </c>
      <c r="F20" s="6" t="s">
        <v>1130</v>
      </c>
      <c r="G20" t="s">
        <v>1114</v>
      </c>
      <c r="I20" t="str">
        <f t="shared" si="0"/>
        <v>INSERT INTO Admin_Staff VALUES ('S9093393R', 'S3-01a-04', '65550882', 'Administrative Staff');</v>
      </c>
    </row>
    <row r="21" spans="1:9" ht="19">
      <c r="A21" t="s">
        <v>372</v>
      </c>
      <c r="B21" s="1" t="s">
        <v>171</v>
      </c>
      <c r="C21" t="s">
        <v>404</v>
      </c>
      <c r="D21" t="s">
        <v>1029</v>
      </c>
      <c r="E21" t="s">
        <v>1057</v>
      </c>
      <c r="F21" s="6" t="s">
        <v>1131</v>
      </c>
      <c r="G21" t="s">
        <v>1115</v>
      </c>
      <c r="I21" t="str">
        <f t="shared" si="0"/>
        <v>INSERT INTO Admin_Staff VALUES ('S6447104U', 'S3-01a-05', '66623291', 'Administrative Staff');</v>
      </c>
    </row>
    <row r="22" spans="1:9" ht="19">
      <c r="A22" t="s">
        <v>373</v>
      </c>
      <c r="B22" s="1" t="s">
        <v>172</v>
      </c>
      <c r="C22" t="s">
        <v>404</v>
      </c>
      <c r="D22" t="s">
        <v>1029</v>
      </c>
      <c r="E22" t="s">
        <v>1057</v>
      </c>
      <c r="F22" s="6" t="s">
        <v>1132</v>
      </c>
      <c r="G22" t="s">
        <v>1116</v>
      </c>
      <c r="I22" t="str">
        <f t="shared" si="0"/>
        <v>INSERT INTO Admin_Staff VALUES ('S7878199C', 'S3-01a-06', '62288805', 'Administrative Staff');</v>
      </c>
    </row>
    <row r="23" spans="1:9" ht="19">
      <c r="A23" t="s">
        <v>374</v>
      </c>
      <c r="B23" s="1" t="s">
        <v>173</v>
      </c>
      <c r="C23" t="s">
        <v>404</v>
      </c>
      <c r="D23" t="s">
        <v>1029</v>
      </c>
      <c r="E23" t="s">
        <v>1057</v>
      </c>
      <c r="F23" s="6" t="s">
        <v>1133</v>
      </c>
      <c r="G23" t="s">
        <v>1117</v>
      </c>
      <c r="I23" t="str">
        <f t="shared" si="0"/>
        <v>INSERT INTO Admin_Staff VALUES ('S7714356F', 'S3-01a-07', '69955258', 'Administrative Staff');</v>
      </c>
    </row>
    <row r="24" spans="1:9" s="12" customFormat="1" ht="19">
      <c r="B24" s="22"/>
      <c r="F24" s="23"/>
    </row>
    <row r="25" spans="1:9" s="12" customFormat="1" ht="19">
      <c r="B25" s="24"/>
      <c r="F25" s="23"/>
    </row>
  </sheetData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FF35-3A33-2842-9DFC-2B38213BE523}">
  <dimension ref="A1:U64"/>
  <sheetViews>
    <sheetView topLeftCell="O43" zoomScale="85" zoomScaleNormal="85" workbookViewId="0">
      <selection activeCell="U59" sqref="U59"/>
    </sheetView>
  </sheetViews>
  <sheetFormatPr defaultColWidth="10.6640625" defaultRowHeight="15.5"/>
  <cols>
    <col min="7" max="7" width="14.6640625" bestFit="1" customWidth="1"/>
    <col min="8" max="8" width="10.83203125" bestFit="1" customWidth="1"/>
    <col min="9" max="9" width="18" bestFit="1" customWidth="1"/>
    <col min="10" max="10" width="6" bestFit="1" customWidth="1"/>
    <col min="18" max="18" width="22.5" customWidth="1"/>
  </cols>
  <sheetData>
    <row r="1" spans="1:21">
      <c r="A1" s="5" t="s">
        <v>1195</v>
      </c>
      <c r="G1" t="s">
        <v>1200</v>
      </c>
      <c r="H1" t="s">
        <v>1201</v>
      </c>
      <c r="I1" t="s">
        <v>1202</v>
      </c>
      <c r="J1" t="s">
        <v>1203</v>
      </c>
      <c r="S1" t="s">
        <v>1260</v>
      </c>
    </row>
    <row r="2" spans="1:21">
      <c r="A2" s="5" t="s">
        <v>1196</v>
      </c>
      <c r="G2" t="s">
        <v>1205</v>
      </c>
      <c r="H2" t="s">
        <v>1210</v>
      </c>
      <c r="I2" t="s">
        <v>377</v>
      </c>
      <c r="J2" t="s">
        <v>1206</v>
      </c>
      <c r="L2" t="str">
        <f>_xlfn.CONCAT("INSERT INTO CommentSuggestion VALUES ('",G2,"', '",H2,"', '",I2,"', '",J2,"');")</f>
        <v>INSERT INTO CommentSuggestion VALUES ('Finance', '2018/10/03', 'S8746763I', 'Resolved');</v>
      </c>
      <c r="S2" t="s">
        <v>352</v>
      </c>
      <c r="U2" t="str">
        <f>_xlfn.CONCAT("INSERT INTO assignCommentSuggestionAdminStaff VALUES ('",S2,"', '",I2,"', '",G2,"', '",H2,"');")</f>
        <v>INSERT INTO assignCommentSuggestionAdminStaff VALUES ('S6542945M', 'S8746763I', 'Finance', '2018/10/03');</v>
      </c>
    </row>
    <row r="3" spans="1:21">
      <c r="A3" s="5" t="s">
        <v>1197</v>
      </c>
      <c r="G3" t="s">
        <v>1207</v>
      </c>
      <c r="H3" t="s">
        <v>1211</v>
      </c>
      <c r="I3" t="s">
        <v>378</v>
      </c>
      <c r="J3" t="s">
        <v>1204</v>
      </c>
      <c r="L3" t="str">
        <f t="shared" ref="L3:L64" si="0">_xlfn.CONCAT("INSERT INTO CommentSuggestion VALUES ('",G3,"', '",H3,"', '",I3,"', '",J3,"');")</f>
        <v>INSERT INTO CommentSuggestion VALUES ('Student Affairs', '2017/04/27', 'S7116670Q', 'Pending');</v>
      </c>
      <c r="S3" t="s">
        <v>353</v>
      </c>
      <c r="U3" t="str">
        <f t="shared" ref="U3:U64" si="1">_xlfn.CONCAT("INSERT INTO assignCommentSuggestionAdminStaff VALUES ('",S3,"', '",I3,"', '",G3,"', '",H3,"');")</f>
        <v>INSERT INTO assignCommentSuggestionAdminStaff VALUES ('S8366204Y', 'S7116670Q', 'Student Affairs', '2017/04/27');</v>
      </c>
    </row>
    <row r="4" spans="1:21">
      <c r="A4" s="5" t="s">
        <v>1198</v>
      </c>
      <c r="G4" t="s">
        <v>1208</v>
      </c>
      <c r="H4" t="s">
        <v>1212</v>
      </c>
      <c r="I4" t="s">
        <v>379</v>
      </c>
      <c r="J4" t="s">
        <v>1206</v>
      </c>
      <c r="L4" t="str">
        <f t="shared" si="0"/>
        <v>INSERT INTO CommentSuggestion VALUES ('Student Welfare', '2019/05/14', 'S8019609S', 'Resolved');</v>
      </c>
      <c r="S4" t="s">
        <v>354</v>
      </c>
      <c r="U4" t="str">
        <f t="shared" si="1"/>
        <v>INSERT INTO assignCommentSuggestionAdminStaff VALUES ('S6198142A', 'S8019609S', 'Student Welfare', '2019/05/14');</v>
      </c>
    </row>
    <row r="5" spans="1:21">
      <c r="A5" s="5" t="s">
        <v>1199</v>
      </c>
      <c r="G5" t="s">
        <v>1209</v>
      </c>
      <c r="H5" t="s">
        <v>1213</v>
      </c>
      <c r="I5" t="s">
        <v>380</v>
      </c>
      <c r="J5" t="s">
        <v>1204</v>
      </c>
      <c r="L5" t="str">
        <f t="shared" si="0"/>
        <v>INSERT INTO CommentSuggestion VALUES ('Safety', '2018/12/26', 'S7994678N', 'Pending');</v>
      </c>
      <c r="S5" t="s">
        <v>355</v>
      </c>
      <c r="U5" t="str">
        <f t="shared" si="1"/>
        <v>INSERT INTO assignCommentSuggestionAdminStaff VALUES ('S8855688H', 'S7994678N', 'Safety', '2018/12/26');</v>
      </c>
    </row>
    <row r="6" spans="1:21">
      <c r="G6" t="s">
        <v>1205</v>
      </c>
      <c r="H6" t="s">
        <v>1214</v>
      </c>
      <c r="I6" t="s">
        <v>381</v>
      </c>
      <c r="J6" t="s">
        <v>1206</v>
      </c>
      <c r="L6" t="str">
        <f t="shared" si="0"/>
        <v>INSERT INTO CommentSuggestion VALUES ('Finance', '2015/10/02', 'S7138455N', 'Resolved');</v>
      </c>
      <c r="S6" t="s">
        <v>360</v>
      </c>
      <c r="U6" t="str">
        <f t="shared" si="1"/>
        <v>INSERT INTO assignCommentSuggestionAdminStaff VALUES ('S6429571Q', 'S7138455N', 'Finance', '2015/10/02');</v>
      </c>
    </row>
    <row r="7" spans="1:21">
      <c r="G7" t="s">
        <v>1207</v>
      </c>
      <c r="H7" t="s">
        <v>1215</v>
      </c>
      <c r="I7" t="s">
        <v>382</v>
      </c>
      <c r="J7" t="s">
        <v>1204</v>
      </c>
      <c r="L7" t="str">
        <f t="shared" si="0"/>
        <v>INSERT INTO CommentSuggestion VALUES ('Student Affairs', '2017/06/02', 'S8870503O', 'Pending');</v>
      </c>
      <c r="S7" t="s">
        <v>361</v>
      </c>
      <c r="U7" t="str">
        <f t="shared" si="1"/>
        <v>INSERT INTO assignCommentSuggestionAdminStaff VALUES ('S8937330A', 'S8870503O', 'Student Affairs', '2017/06/02');</v>
      </c>
    </row>
    <row r="8" spans="1:21">
      <c r="G8" t="s">
        <v>1208</v>
      </c>
      <c r="H8" t="s">
        <v>1216</v>
      </c>
      <c r="I8" t="s">
        <v>383</v>
      </c>
      <c r="J8" t="s">
        <v>1204</v>
      </c>
      <c r="L8" t="str">
        <f t="shared" si="0"/>
        <v>INSERT INTO CommentSuggestion VALUES ('Student Welfare', '2017/06/16', 'S6818581R', 'Pending');</v>
      </c>
      <c r="S8" t="s">
        <v>362</v>
      </c>
      <c r="T8" s="12"/>
      <c r="U8" t="str">
        <f t="shared" si="1"/>
        <v>INSERT INTO assignCommentSuggestionAdminStaff VALUES ('S6716048O', 'S6818581R', 'Student Welfare', '2017/06/16');</v>
      </c>
    </row>
    <row r="9" spans="1:21">
      <c r="G9" t="s">
        <v>1209</v>
      </c>
      <c r="H9" t="s">
        <v>1217</v>
      </c>
      <c r="I9" t="s">
        <v>384</v>
      </c>
      <c r="J9" t="s">
        <v>1206</v>
      </c>
      <c r="L9" t="str">
        <f t="shared" si="0"/>
        <v>INSERT INTO CommentSuggestion VALUES ('Safety', '2019/06/07', 'S7487820E', 'Resolved');</v>
      </c>
      <c r="S9" t="s">
        <v>363</v>
      </c>
      <c r="U9" t="str">
        <f t="shared" si="1"/>
        <v>INSERT INTO assignCommentSuggestionAdminStaff VALUES ('S6358692S', 'S7487820E', 'Safety', '2019/06/07');</v>
      </c>
    </row>
    <row r="10" spans="1:21">
      <c r="G10" t="s">
        <v>1205</v>
      </c>
      <c r="H10" t="s">
        <v>1218</v>
      </c>
      <c r="I10" t="s">
        <v>386</v>
      </c>
      <c r="J10" t="s">
        <v>1204</v>
      </c>
      <c r="L10" t="str">
        <f t="shared" si="0"/>
        <v>INSERT INTO CommentSuggestion VALUES ('Finance', '2019/08/24', 'S6255118D', 'Pending');</v>
      </c>
      <c r="S10" t="s">
        <v>364</v>
      </c>
      <c r="U10" t="str">
        <f t="shared" si="1"/>
        <v>INSERT INTO assignCommentSuggestionAdminStaff VALUES ('S6436689G', 'S6255118D', 'Finance', '2019/08/24');</v>
      </c>
    </row>
    <row r="11" spans="1:21">
      <c r="G11" t="s">
        <v>1207</v>
      </c>
      <c r="H11" t="s">
        <v>1219</v>
      </c>
      <c r="I11" t="s">
        <v>387</v>
      </c>
      <c r="J11" t="s">
        <v>1204</v>
      </c>
      <c r="L11" t="str">
        <f t="shared" si="0"/>
        <v>INSERT INTO CommentSuggestion VALUES ('Student Affairs', '2018/01/03', 'S6048755N', 'Pending');</v>
      </c>
      <c r="S11" t="s">
        <v>368</v>
      </c>
      <c r="U11" t="str">
        <f t="shared" si="1"/>
        <v>INSERT INTO assignCommentSuggestionAdminStaff VALUES ('S6919000Y', 'S6048755N', 'Student Affairs', '2018/01/03');</v>
      </c>
    </row>
    <row r="12" spans="1:21">
      <c r="G12" t="s">
        <v>1208</v>
      </c>
      <c r="H12" t="s">
        <v>1220</v>
      </c>
      <c r="I12" t="s">
        <v>388</v>
      </c>
      <c r="J12" t="s">
        <v>1204</v>
      </c>
      <c r="L12" t="str">
        <f t="shared" si="0"/>
        <v>INSERT INTO CommentSuggestion VALUES ('Student Welfare', '2018/06/26', 'S6299846Z', 'Pending');</v>
      </c>
      <c r="S12" t="s">
        <v>369</v>
      </c>
      <c r="U12" t="str">
        <f t="shared" si="1"/>
        <v>INSERT INTO assignCommentSuggestionAdminStaff VALUES ('S8465420H', 'S6299846Z', 'Student Welfare', '2018/06/26');</v>
      </c>
    </row>
    <row r="13" spans="1:21">
      <c r="G13" t="s">
        <v>1209</v>
      </c>
      <c r="H13" t="s">
        <v>1221</v>
      </c>
      <c r="I13" t="s">
        <v>389</v>
      </c>
      <c r="J13" t="s">
        <v>1206</v>
      </c>
      <c r="L13" t="str">
        <f t="shared" si="0"/>
        <v>INSERT INTO CommentSuggestion VALUES ('Safety', '2016/05/12', 'S7557787Z', 'Resolved');</v>
      </c>
      <c r="S13" t="s">
        <v>370</v>
      </c>
      <c r="U13" t="str">
        <f t="shared" si="1"/>
        <v>INSERT INTO assignCommentSuggestionAdminStaff VALUES ('S6285739O', 'S7557787Z', 'Safety', '2016/05/12');</v>
      </c>
    </row>
    <row r="14" spans="1:21">
      <c r="G14" t="s">
        <v>1205</v>
      </c>
      <c r="H14" t="s">
        <v>1222</v>
      </c>
      <c r="I14" t="s">
        <v>390</v>
      </c>
      <c r="J14" t="s">
        <v>1206</v>
      </c>
      <c r="L14" t="str">
        <f t="shared" si="0"/>
        <v>INSERT INTO CommentSuggestion VALUES ('Finance', '2015/01/08', 'S6769786J', 'Resolved');</v>
      </c>
      <c r="S14" t="s">
        <v>371</v>
      </c>
      <c r="U14" t="str">
        <f t="shared" si="1"/>
        <v>INSERT INTO assignCommentSuggestionAdminStaff VALUES ('S9093393R', 'S6769786J', 'Finance', '2015/01/08');</v>
      </c>
    </row>
    <row r="15" spans="1:21">
      <c r="G15" t="s">
        <v>1207</v>
      </c>
      <c r="H15" t="s">
        <v>1223</v>
      </c>
      <c r="I15" t="s">
        <v>391</v>
      </c>
      <c r="J15" t="s">
        <v>1204</v>
      </c>
      <c r="L15" t="str">
        <f t="shared" si="0"/>
        <v>INSERT INTO CommentSuggestion VALUES ('Student Affairs', '2015/05/28', 'S6740690T', 'Pending');</v>
      </c>
      <c r="S15" t="s">
        <v>372</v>
      </c>
      <c r="U15" t="str">
        <f t="shared" si="1"/>
        <v>INSERT INTO assignCommentSuggestionAdminStaff VALUES ('S6447104U', 'S6740690T', 'Student Affairs', '2015/05/28');</v>
      </c>
    </row>
    <row r="16" spans="1:21">
      <c r="G16" t="s">
        <v>1208</v>
      </c>
      <c r="H16" t="s">
        <v>1224</v>
      </c>
      <c r="I16" t="s">
        <v>392</v>
      </c>
      <c r="J16" t="s">
        <v>1206</v>
      </c>
      <c r="L16" t="str">
        <f t="shared" si="0"/>
        <v>INSERT INTO CommentSuggestion VALUES ('Student Welfare', '2016/12/24', 'S8924441X', 'Resolved');</v>
      </c>
      <c r="S16" t="s">
        <v>373</v>
      </c>
      <c r="U16" t="str">
        <f t="shared" si="1"/>
        <v>INSERT INTO assignCommentSuggestionAdminStaff VALUES ('S7878199C', 'S8924441X', 'Student Welfare', '2016/12/24');</v>
      </c>
    </row>
    <row r="17" spans="7:21">
      <c r="G17" t="s">
        <v>1209</v>
      </c>
      <c r="H17" t="s">
        <v>1225</v>
      </c>
      <c r="I17" t="s">
        <v>394</v>
      </c>
      <c r="J17" t="s">
        <v>1204</v>
      </c>
      <c r="L17" t="str">
        <f t="shared" si="0"/>
        <v>INSERT INTO CommentSuggestion VALUES ('Safety', '2017/12/26', 'S6237582U', 'Pending');</v>
      </c>
      <c r="S17" t="s">
        <v>374</v>
      </c>
      <c r="U17" t="str">
        <f t="shared" si="1"/>
        <v>INSERT INTO assignCommentSuggestionAdminStaff VALUES ('S7714356F', 'S6237582U', 'Safety', '2017/12/26');</v>
      </c>
    </row>
    <row r="18" spans="7:21">
      <c r="G18" s="12" t="s">
        <v>1205</v>
      </c>
      <c r="H18" t="s">
        <v>1226</v>
      </c>
      <c r="I18" t="s">
        <v>395</v>
      </c>
      <c r="J18" t="s">
        <v>1204</v>
      </c>
      <c r="L18" t="str">
        <f t="shared" si="0"/>
        <v>INSERT INTO CommentSuggestion VALUES ('Finance', '2015/12/14', 'S6588377J', 'Pending');</v>
      </c>
      <c r="S18" s="12" t="s">
        <v>373</v>
      </c>
      <c r="U18" t="str">
        <f t="shared" si="1"/>
        <v>INSERT INTO assignCommentSuggestionAdminStaff VALUES ('S7878199C', 'S6588377J', 'Finance', '2015/12/14');</v>
      </c>
    </row>
    <row r="19" spans="7:21">
      <c r="G19" t="s">
        <v>1207</v>
      </c>
      <c r="H19" t="s">
        <v>1227</v>
      </c>
      <c r="I19" t="s">
        <v>396</v>
      </c>
      <c r="J19" t="s">
        <v>1204</v>
      </c>
      <c r="L19" t="str">
        <f t="shared" si="0"/>
        <v>INSERT INTO CommentSuggestion VALUES ('Student Affairs', '2016/06/12', 'S6359576S', 'Pending');</v>
      </c>
      <c r="S19" t="s">
        <v>369</v>
      </c>
      <c r="U19" t="str">
        <f t="shared" si="1"/>
        <v>INSERT INTO assignCommentSuggestionAdminStaff VALUES ('S8465420H', 'S6359576S', 'Student Affairs', '2016/06/12');</v>
      </c>
    </row>
    <row r="20" spans="7:21">
      <c r="G20" t="s">
        <v>1208</v>
      </c>
      <c r="H20" t="s">
        <v>1228</v>
      </c>
      <c r="I20" t="s">
        <v>397</v>
      </c>
      <c r="J20" t="s">
        <v>1206</v>
      </c>
      <c r="L20" t="str">
        <f t="shared" si="0"/>
        <v>INSERT INTO CommentSuggestion VALUES ('Student Welfare', '2019/09/03', 'S7911444U', 'Resolved');</v>
      </c>
      <c r="S20" t="s">
        <v>352</v>
      </c>
      <c r="U20" t="str">
        <f t="shared" si="1"/>
        <v>INSERT INTO assignCommentSuggestionAdminStaff VALUES ('S6542945M', 'S7911444U', 'Student Welfare', '2019/09/03');</v>
      </c>
    </row>
    <row r="21" spans="7:21">
      <c r="G21" t="s">
        <v>1209</v>
      </c>
      <c r="H21" t="s">
        <v>1229</v>
      </c>
      <c r="I21" t="s">
        <v>398</v>
      </c>
      <c r="J21" t="s">
        <v>1204</v>
      </c>
      <c r="L21" t="str">
        <f t="shared" si="0"/>
        <v>INSERT INTO CommentSuggestion VALUES ('Safety', '2017/05/18', 'S7989066J', 'Pending');</v>
      </c>
      <c r="S21" t="s">
        <v>353</v>
      </c>
      <c r="U21" t="str">
        <f t="shared" si="1"/>
        <v>INSERT INTO assignCommentSuggestionAdminStaff VALUES ('S8366204Y', 'S7989066J', 'Safety', '2017/05/18');</v>
      </c>
    </row>
    <row r="22" spans="7:21">
      <c r="G22" t="s">
        <v>1205</v>
      </c>
      <c r="H22" t="s">
        <v>1230</v>
      </c>
      <c r="I22" t="s">
        <v>399</v>
      </c>
      <c r="J22" t="s">
        <v>1204</v>
      </c>
      <c r="L22" t="str">
        <f t="shared" si="0"/>
        <v>INSERT INTO CommentSuggestion VALUES ('Finance', '2017/10/27', 'S6341130H', 'Pending');</v>
      </c>
      <c r="S22" t="s">
        <v>354</v>
      </c>
      <c r="U22" t="str">
        <f t="shared" si="1"/>
        <v>INSERT INTO assignCommentSuggestionAdminStaff VALUES ('S6198142A', 'S6341130H', 'Finance', '2017/10/27');</v>
      </c>
    </row>
    <row r="23" spans="7:21">
      <c r="G23" t="s">
        <v>1207</v>
      </c>
      <c r="H23" t="s">
        <v>1231</v>
      </c>
      <c r="I23" t="s">
        <v>400</v>
      </c>
      <c r="J23" t="s">
        <v>1206</v>
      </c>
      <c r="L23" t="str">
        <f t="shared" si="0"/>
        <v>INSERT INTO CommentSuggestion VALUES ('Student Affairs', '2016/02/13', 'S7252145I', 'Resolved');</v>
      </c>
      <c r="S23" t="s">
        <v>355</v>
      </c>
      <c r="U23" t="str">
        <f t="shared" si="1"/>
        <v>INSERT INTO assignCommentSuggestionAdminStaff VALUES ('S8855688H', 'S7252145I', 'Student Affairs', '2016/02/13');</v>
      </c>
    </row>
    <row r="24" spans="7:21">
      <c r="G24" t="s">
        <v>1208</v>
      </c>
      <c r="H24" t="s">
        <v>1232</v>
      </c>
      <c r="I24" t="s">
        <v>401</v>
      </c>
      <c r="J24" t="s">
        <v>1206</v>
      </c>
      <c r="L24" t="str">
        <f t="shared" si="0"/>
        <v>INSERT INTO CommentSuggestion VALUES ('Student Welfare', '2019/05/01', 'S8228859S', 'Resolved');</v>
      </c>
      <c r="S24" t="s">
        <v>360</v>
      </c>
      <c r="U24" t="str">
        <f t="shared" si="1"/>
        <v>INSERT INTO assignCommentSuggestionAdminStaff VALUES ('S6429571Q', 'S8228859S', 'Student Welfare', '2019/05/01');</v>
      </c>
    </row>
    <row r="25" spans="7:21">
      <c r="G25" t="s">
        <v>1209</v>
      </c>
      <c r="H25" t="s">
        <v>1233</v>
      </c>
      <c r="I25" t="s">
        <v>377</v>
      </c>
      <c r="J25" t="s">
        <v>1204</v>
      </c>
      <c r="L25" t="str">
        <f t="shared" si="0"/>
        <v>INSERT INTO CommentSuggestion VALUES ('Safety', '2016/03/22', 'S8746763I', 'Pending');</v>
      </c>
      <c r="S25" t="s">
        <v>361</v>
      </c>
      <c r="U25" t="str">
        <f t="shared" si="1"/>
        <v>INSERT INTO assignCommentSuggestionAdminStaff VALUES ('S8937330A', 'S8746763I', 'Safety', '2016/03/22');</v>
      </c>
    </row>
    <row r="26" spans="7:21">
      <c r="G26" t="s">
        <v>1205</v>
      </c>
      <c r="H26" t="s">
        <v>1234</v>
      </c>
      <c r="I26" t="s">
        <v>378</v>
      </c>
      <c r="J26" t="s">
        <v>1204</v>
      </c>
      <c r="L26" t="str">
        <f t="shared" si="0"/>
        <v>INSERT INTO CommentSuggestion VALUES ('Finance', '2019/09/13', 'S7116670Q', 'Pending');</v>
      </c>
      <c r="S26" t="s">
        <v>362</v>
      </c>
      <c r="U26" t="str">
        <f t="shared" si="1"/>
        <v>INSERT INTO assignCommentSuggestionAdminStaff VALUES ('S6716048O', 'S7116670Q', 'Finance', '2019/09/13');</v>
      </c>
    </row>
    <row r="27" spans="7:21">
      <c r="G27" t="s">
        <v>1207</v>
      </c>
      <c r="H27" t="s">
        <v>1235</v>
      </c>
      <c r="I27" t="s">
        <v>379</v>
      </c>
      <c r="J27" t="s">
        <v>1204</v>
      </c>
      <c r="L27" t="str">
        <f t="shared" si="0"/>
        <v>INSERT INTO CommentSuggestion VALUES ('Student Affairs', '2015/02/12', 'S8019609S', 'Pending');</v>
      </c>
      <c r="S27" t="s">
        <v>363</v>
      </c>
      <c r="U27" t="str">
        <f t="shared" si="1"/>
        <v>INSERT INTO assignCommentSuggestionAdminStaff VALUES ('S6358692S', 'S8019609S', 'Student Affairs', '2015/02/12');</v>
      </c>
    </row>
    <row r="28" spans="7:21">
      <c r="G28" t="s">
        <v>1208</v>
      </c>
      <c r="H28" t="s">
        <v>1236</v>
      </c>
      <c r="I28" t="s">
        <v>380</v>
      </c>
      <c r="J28" t="s">
        <v>1204</v>
      </c>
      <c r="L28" t="str">
        <f t="shared" si="0"/>
        <v>INSERT INTO CommentSuggestion VALUES ('Student Welfare', '2019/03/12', 'S7994678N', 'Pending');</v>
      </c>
      <c r="S28" t="s">
        <v>364</v>
      </c>
      <c r="U28" t="str">
        <f>_xlfn.CONCAT("INSERT INTO assignCommentSuggestionAdminStaff VALUES ('",S28,"', '",I28,"', '",G28,"', '",H28,"');")</f>
        <v>INSERT INTO assignCommentSuggestionAdminStaff VALUES ('S6436689G', 'S7994678N', 'Student Welfare', '2019/03/12');</v>
      </c>
    </row>
    <row r="29" spans="7:21">
      <c r="G29" t="s">
        <v>1209</v>
      </c>
      <c r="H29" t="s">
        <v>1237</v>
      </c>
      <c r="I29" t="s">
        <v>381</v>
      </c>
      <c r="J29" t="s">
        <v>1206</v>
      </c>
      <c r="L29" t="str">
        <f t="shared" si="0"/>
        <v>INSERT INTO CommentSuggestion VALUES ('Safety', '2017/04/26', 'S7138455N', 'Resolved');</v>
      </c>
      <c r="S29" t="s">
        <v>368</v>
      </c>
      <c r="U29" t="str">
        <f t="shared" si="1"/>
        <v>INSERT INTO assignCommentSuggestionAdminStaff VALUES ('S6919000Y', 'S7138455N', 'Safety', '2017/04/26');</v>
      </c>
    </row>
    <row r="30" spans="7:21">
      <c r="G30" t="s">
        <v>1205</v>
      </c>
      <c r="H30" t="s">
        <v>1238</v>
      </c>
      <c r="I30" t="s">
        <v>382</v>
      </c>
      <c r="J30" t="s">
        <v>1204</v>
      </c>
      <c r="L30" t="str">
        <f t="shared" si="0"/>
        <v>INSERT INTO CommentSuggestion VALUES ('Finance', '2017/10/08', 'S8870503O', 'Pending');</v>
      </c>
      <c r="S30" t="s">
        <v>369</v>
      </c>
      <c r="U30" t="str">
        <f t="shared" si="1"/>
        <v>INSERT INTO assignCommentSuggestionAdminStaff VALUES ('S8465420H', 'S8870503O', 'Finance', '2017/10/08');</v>
      </c>
    </row>
    <row r="31" spans="7:21">
      <c r="G31" t="s">
        <v>1207</v>
      </c>
      <c r="H31" t="s">
        <v>1239</v>
      </c>
      <c r="I31" t="s">
        <v>383</v>
      </c>
      <c r="J31" t="s">
        <v>1204</v>
      </c>
      <c r="L31" t="str">
        <f t="shared" si="0"/>
        <v>INSERT INTO CommentSuggestion VALUES ('Student Affairs', '2018/11/03', 'S6818581R', 'Pending');</v>
      </c>
      <c r="S31" t="s">
        <v>370</v>
      </c>
      <c r="U31" t="str">
        <f t="shared" si="1"/>
        <v>INSERT INTO assignCommentSuggestionAdminStaff VALUES ('S6285739O', 'S6818581R', 'Student Affairs', '2018/11/03');</v>
      </c>
    </row>
    <row r="32" spans="7:21">
      <c r="G32" t="s">
        <v>1208</v>
      </c>
      <c r="H32" t="s">
        <v>1240</v>
      </c>
      <c r="I32" t="s">
        <v>384</v>
      </c>
      <c r="J32" t="s">
        <v>1204</v>
      </c>
      <c r="L32" t="str">
        <f t="shared" si="0"/>
        <v>INSERT INTO CommentSuggestion VALUES ('Student Welfare', '2016/01/21', 'S7487820E', 'Pending');</v>
      </c>
      <c r="S32" t="s">
        <v>371</v>
      </c>
      <c r="U32" t="str">
        <f t="shared" si="1"/>
        <v>INSERT INTO assignCommentSuggestionAdminStaff VALUES ('S9093393R', 'S7487820E', 'Student Welfare', '2016/01/21');</v>
      </c>
    </row>
    <row r="33" spans="7:21">
      <c r="G33" t="s">
        <v>1209</v>
      </c>
      <c r="H33" t="s">
        <v>1241</v>
      </c>
      <c r="I33" t="s">
        <v>385</v>
      </c>
      <c r="J33" t="s">
        <v>1206</v>
      </c>
      <c r="L33" t="str">
        <f t="shared" si="0"/>
        <v>INSERT INTO CommentSuggestion VALUES ('Safety', '2017/09/25', 'S6293407X', 'Resolved');</v>
      </c>
      <c r="S33" t="s">
        <v>372</v>
      </c>
      <c r="U33" t="str">
        <f t="shared" si="1"/>
        <v>INSERT INTO assignCommentSuggestionAdminStaff VALUES ('S6447104U', 'S6293407X', 'Safety', '2017/09/25');</v>
      </c>
    </row>
    <row r="34" spans="7:21">
      <c r="G34" t="s">
        <v>1205</v>
      </c>
      <c r="H34" t="s">
        <v>1242</v>
      </c>
      <c r="I34" t="s">
        <v>386</v>
      </c>
      <c r="J34" t="s">
        <v>1206</v>
      </c>
      <c r="L34" t="str">
        <f t="shared" si="0"/>
        <v>INSERT INTO CommentSuggestion VALUES ('Finance', '2018/02/22', 'S6255118D', 'Resolved');</v>
      </c>
      <c r="S34" t="s">
        <v>373</v>
      </c>
      <c r="U34" t="str">
        <f t="shared" si="1"/>
        <v>INSERT INTO assignCommentSuggestionAdminStaff VALUES ('S7878199C', 'S6255118D', 'Finance', '2018/02/22');</v>
      </c>
    </row>
    <row r="35" spans="7:21">
      <c r="G35" t="s">
        <v>1207</v>
      </c>
      <c r="H35" t="s">
        <v>1243</v>
      </c>
      <c r="I35" t="s">
        <v>387</v>
      </c>
      <c r="J35" t="s">
        <v>1204</v>
      </c>
      <c r="L35" t="str">
        <f t="shared" si="0"/>
        <v>INSERT INTO CommentSuggestion VALUES ('Student Affairs', '2016/04/03', 'S6048755N', 'Pending');</v>
      </c>
      <c r="S35" t="s">
        <v>374</v>
      </c>
      <c r="U35" t="str">
        <f t="shared" si="1"/>
        <v>INSERT INTO assignCommentSuggestionAdminStaff VALUES ('S7714356F', 'S6048755N', 'Student Affairs', '2016/04/03');</v>
      </c>
    </row>
    <row r="36" spans="7:21">
      <c r="G36" t="s">
        <v>1208</v>
      </c>
      <c r="H36" t="s">
        <v>1244</v>
      </c>
      <c r="I36" t="s">
        <v>388</v>
      </c>
      <c r="J36" t="s">
        <v>1204</v>
      </c>
      <c r="L36" t="str">
        <f t="shared" si="0"/>
        <v>INSERT INTO CommentSuggestion VALUES ('Student Welfare', '2016/07/18', 'S6299846Z', 'Pending');</v>
      </c>
      <c r="S36" t="s">
        <v>373</v>
      </c>
      <c r="U36" t="str">
        <f t="shared" si="1"/>
        <v>INSERT INTO assignCommentSuggestionAdminStaff VALUES ('S7878199C', 'S6299846Z', 'Student Welfare', '2016/07/18');</v>
      </c>
    </row>
    <row r="37" spans="7:21">
      <c r="G37" t="s">
        <v>1209</v>
      </c>
      <c r="H37" t="s">
        <v>1245</v>
      </c>
      <c r="I37" t="s">
        <v>389</v>
      </c>
      <c r="J37" t="s">
        <v>1204</v>
      </c>
      <c r="L37" t="str">
        <f t="shared" si="0"/>
        <v>INSERT INTO CommentSuggestion VALUES ('Safety', '2015/08/21', 'S7557787Z', 'Pending');</v>
      </c>
      <c r="S37" t="s">
        <v>369</v>
      </c>
      <c r="U37" t="str">
        <f t="shared" si="1"/>
        <v>INSERT INTO assignCommentSuggestionAdminStaff VALUES ('S8465420H', 'S7557787Z', 'Safety', '2015/08/21');</v>
      </c>
    </row>
    <row r="38" spans="7:21">
      <c r="G38" t="s">
        <v>1205</v>
      </c>
      <c r="H38" t="s">
        <v>1246</v>
      </c>
      <c r="I38" t="s">
        <v>390</v>
      </c>
      <c r="J38" t="s">
        <v>1204</v>
      </c>
      <c r="L38" t="str">
        <f t="shared" si="0"/>
        <v>INSERT INTO CommentSuggestion VALUES ('Finance', '2019/08/13', 'S6769786J', 'Pending');</v>
      </c>
      <c r="S38" t="s">
        <v>352</v>
      </c>
      <c r="U38" t="str">
        <f t="shared" si="1"/>
        <v>INSERT INTO assignCommentSuggestionAdminStaff VALUES ('S6542945M', 'S6769786J', 'Finance', '2019/08/13');</v>
      </c>
    </row>
    <row r="39" spans="7:21">
      <c r="G39" t="s">
        <v>1207</v>
      </c>
      <c r="H39" t="s">
        <v>1247</v>
      </c>
      <c r="I39" t="s">
        <v>391</v>
      </c>
      <c r="J39" t="s">
        <v>1206</v>
      </c>
      <c r="L39" t="str">
        <f t="shared" si="0"/>
        <v>INSERT INTO CommentSuggestion VALUES ('Student Affairs', '2019/05/27', 'S6740690T', 'Resolved');</v>
      </c>
      <c r="S39" t="s">
        <v>353</v>
      </c>
      <c r="U39" t="str">
        <f t="shared" si="1"/>
        <v>INSERT INTO assignCommentSuggestionAdminStaff VALUES ('S8366204Y', 'S6740690T', 'Student Affairs', '2019/05/27');</v>
      </c>
    </row>
    <row r="40" spans="7:21">
      <c r="G40" t="s">
        <v>1208</v>
      </c>
      <c r="H40" t="s">
        <v>1248</v>
      </c>
      <c r="I40" t="s">
        <v>393</v>
      </c>
      <c r="J40" t="s">
        <v>1204</v>
      </c>
      <c r="L40" t="str">
        <f t="shared" si="0"/>
        <v>INSERT INTO CommentSuggestion VALUES ('Student Welfare', '2015/08/19', 'S8765026P', 'Pending');</v>
      </c>
      <c r="S40" t="s">
        <v>354</v>
      </c>
      <c r="U40" t="str">
        <f t="shared" si="1"/>
        <v>INSERT INTO assignCommentSuggestionAdminStaff VALUES ('S6198142A', 'S8765026P', 'Student Welfare', '2015/08/19');</v>
      </c>
    </row>
    <row r="41" spans="7:21">
      <c r="G41" t="s">
        <v>1209</v>
      </c>
      <c r="H41" t="s">
        <v>1249</v>
      </c>
      <c r="I41" t="s">
        <v>394</v>
      </c>
      <c r="J41" t="s">
        <v>1204</v>
      </c>
      <c r="L41" t="str">
        <f t="shared" si="0"/>
        <v>INSERT INTO CommentSuggestion VALUES ('Safety', '2019/06/28', 'S6237582U', 'Pending');</v>
      </c>
      <c r="S41" t="s">
        <v>355</v>
      </c>
      <c r="U41" t="str">
        <f t="shared" si="1"/>
        <v>INSERT INTO assignCommentSuggestionAdminStaff VALUES ('S8855688H', 'S6237582U', 'Safety', '2019/06/28');</v>
      </c>
    </row>
    <row r="42" spans="7:21">
      <c r="G42" t="s">
        <v>1205</v>
      </c>
      <c r="H42" t="s">
        <v>1250</v>
      </c>
      <c r="I42" t="s">
        <v>396</v>
      </c>
      <c r="J42" t="s">
        <v>1204</v>
      </c>
      <c r="L42" t="str">
        <f t="shared" si="0"/>
        <v>INSERT INTO CommentSuggestion VALUES ('Finance', '2017/04/05', 'S6359576S', 'Pending');</v>
      </c>
      <c r="S42" t="s">
        <v>360</v>
      </c>
      <c r="U42" t="str">
        <f t="shared" si="1"/>
        <v>INSERT INTO assignCommentSuggestionAdminStaff VALUES ('S6429571Q', 'S6359576S', 'Finance', '2017/04/05');</v>
      </c>
    </row>
    <row r="43" spans="7:21">
      <c r="G43" t="s">
        <v>1207</v>
      </c>
      <c r="H43" t="s">
        <v>1251</v>
      </c>
      <c r="I43" t="s">
        <v>397</v>
      </c>
      <c r="J43" t="s">
        <v>1206</v>
      </c>
      <c r="L43" t="str">
        <f t="shared" si="0"/>
        <v>INSERT INTO CommentSuggestion VALUES ('Student Affairs', '2018/09/04', 'S7911444U', 'Resolved');</v>
      </c>
      <c r="S43" t="s">
        <v>361</v>
      </c>
      <c r="U43" t="str">
        <f t="shared" si="1"/>
        <v>INSERT INTO assignCommentSuggestionAdminStaff VALUES ('S8937330A', 'S7911444U', 'Student Affairs', '2018/09/04');</v>
      </c>
    </row>
    <row r="44" spans="7:21">
      <c r="G44" t="s">
        <v>1208</v>
      </c>
      <c r="H44" t="s">
        <v>1252</v>
      </c>
      <c r="I44" t="s">
        <v>398</v>
      </c>
      <c r="J44" t="s">
        <v>1206</v>
      </c>
      <c r="L44" t="str">
        <f t="shared" si="0"/>
        <v>INSERT INTO CommentSuggestion VALUES ('Student Welfare', '2016/02/22', 'S7989066J', 'Resolved');</v>
      </c>
      <c r="S44" t="s">
        <v>362</v>
      </c>
      <c r="U44" t="str">
        <f t="shared" si="1"/>
        <v>INSERT INTO assignCommentSuggestionAdminStaff VALUES ('S6716048O', 'S7989066J', 'Student Welfare', '2016/02/22');</v>
      </c>
    </row>
    <row r="45" spans="7:21">
      <c r="G45" t="s">
        <v>1209</v>
      </c>
      <c r="H45" t="s">
        <v>1253</v>
      </c>
      <c r="I45" t="s">
        <v>399</v>
      </c>
      <c r="J45" t="s">
        <v>1206</v>
      </c>
      <c r="L45" t="str">
        <f t="shared" si="0"/>
        <v>INSERT INTO CommentSuggestion VALUES ('Safety', '2019/07/04', 'S6341130H', 'Resolved');</v>
      </c>
      <c r="S45" t="s">
        <v>363</v>
      </c>
      <c r="U45" t="str">
        <f t="shared" si="1"/>
        <v>INSERT INTO assignCommentSuggestionAdminStaff VALUES ('S6358692S', 'S6341130H', 'Safety', '2019/07/04');</v>
      </c>
    </row>
    <row r="46" spans="7:21">
      <c r="G46" t="s">
        <v>1205</v>
      </c>
      <c r="H46" t="s">
        <v>1254</v>
      </c>
      <c r="I46" t="s">
        <v>401</v>
      </c>
      <c r="J46" t="s">
        <v>1206</v>
      </c>
      <c r="L46" t="str">
        <f t="shared" si="0"/>
        <v>INSERT INTO CommentSuggestion VALUES ('Finance', '2018/04/24', 'S8228859S', 'Resolved');</v>
      </c>
      <c r="S46" t="s">
        <v>364</v>
      </c>
      <c r="U46" t="str">
        <f t="shared" si="1"/>
        <v>INSERT INTO assignCommentSuggestionAdminStaff VALUES ('S6436689G', 'S8228859S', 'Finance', '2018/04/24');</v>
      </c>
    </row>
    <row r="47" spans="7:21" s="12" customFormat="1">
      <c r="G47" s="12" t="s">
        <v>1205</v>
      </c>
      <c r="H47" s="12" t="s">
        <v>1270</v>
      </c>
      <c r="I47" s="12" t="s">
        <v>377</v>
      </c>
      <c r="J47" s="12" t="s">
        <v>1204</v>
      </c>
      <c r="L47" s="12" t="str">
        <f t="shared" si="0"/>
        <v>INSERT INTO CommentSuggestion VALUES ('Finance', '2018/11/14', 'S8746763I', 'Pending');</v>
      </c>
      <c r="S47" s="12" t="s">
        <v>374</v>
      </c>
      <c r="U47" s="12" t="str">
        <f t="shared" si="1"/>
        <v>INSERT INTO assignCommentSuggestionAdminStaff VALUES ('S7714356F', 'S8746763I', 'Finance', '2018/11/14');</v>
      </c>
    </row>
    <row r="48" spans="7:21">
      <c r="G48" t="s">
        <v>1207</v>
      </c>
      <c r="H48" t="s">
        <v>1271</v>
      </c>
      <c r="I48" t="s">
        <v>378</v>
      </c>
      <c r="J48" t="s">
        <v>1204</v>
      </c>
      <c r="L48" t="str">
        <f t="shared" si="0"/>
        <v>INSERT INTO CommentSuggestion VALUES ('Student Affairs', '2018/04/14', 'S7116670Q', 'Pending');</v>
      </c>
      <c r="S48" t="s">
        <v>373</v>
      </c>
      <c r="U48" t="str">
        <f t="shared" si="1"/>
        <v>INSERT INTO assignCommentSuggestionAdminStaff VALUES ('S7878199C', 'S7116670Q', 'Student Affairs', '2018/04/14');</v>
      </c>
    </row>
    <row r="49" spans="4:21">
      <c r="G49" t="s">
        <v>1208</v>
      </c>
      <c r="H49" t="s">
        <v>1272</v>
      </c>
      <c r="I49" t="s">
        <v>379</v>
      </c>
      <c r="J49" t="s">
        <v>1204</v>
      </c>
      <c r="L49" t="str">
        <f t="shared" si="0"/>
        <v>INSERT INTO CommentSuggestion VALUES ('Student Welfare', '2015/07/19', 'S8019609S', 'Pending');</v>
      </c>
      <c r="S49" t="s">
        <v>369</v>
      </c>
      <c r="U49" t="str">
        <f t="shared" si="1"/>
        <v>INSERT INTO assignCommentSuggestionAdminStaff VALUES ('S8465420H', 'S8019609S', 'Student Welfare', '2015/07/19');</v>
      </c>
    </row>
    <row r="50" spans="4:21">
      <c r="G50" t="s">
        <v>1209</v>
      </c>
      <c r="H50" t="s">
        <v>1273</v>
      </c>
      <c r="I50" t="s">
        <v>380</v>
      </c>
      <c r="J50" t="s">
        <v>1204</v>
      </c>
      <c r="L50" t="str">
        <f t="shared" si="0"/>
        <v>INSERT INTO CommentSuggestion VALUES ('Safety', '2019/06/24', 'S7994678N', 'Pending');</v>
      </c>
      <c r="S50" t="s">
        <v>352</v>
      </c>
      <c r="U50" t="str">
        <f t="shared" si="1"/>
        <v>INSERT INTO assignCommentSuggestionAdminStaff VALUES ('S6542945M', 'S7994678N', 'Safety', '2019/06/24');</v>
      </c>
    </row>
    <row r="51" spans="4:21">
      <c r="G51" t="s">
        <v>1205</v>
      </c>
      <c r="H51" t="s">
        <v>1274</v>
      </c>
      <c r="I51" t="s">
        <v>381</v>
      </c>
      <c r="J51" t="s">
        <v>1206</v>
      </c>
      <c r="L51" t="str">
        <f t="shared" si="0"/>
        <v>INSERT INTO CommentSuggestion VALUES ('Finance', '2019/06/03', 'S7138455N', 'Resolved');</v>
      </c>
      <c r="S51" t="s">
        <v>353</v>
      </c>
      <c r="U51" t="str">
        <f t="shared" si="1"/>
        <v>INSERT INTO assignCommentSuggestionAdminStaff VALUES ('S8366204Y', 'S7138455N', 'Finance', '2019/06/03');</v>
      </c>
    </row>
    <row r="52" spans="4:21">
      <c r="G52" t="s">
        <v>1205</v>
      </c>
      <c r="H52" t="s">
        <v>1275</v>
      </c>
      <c r="I52" t="s">
        <v>382</v>
      </c>
      <c r="J52" t="s">
        <v>1204</v>
      </c>
      <c r="L52" t="str">
        <f t="shared" si="0"/>
        <v>INSERT INTO CommentSuggestion VALUES ('Finance', '2015/08/11', 'S8870503O', 'Pending');</v>
      </c>
      <c r="S52" t="s">
        <v>354</v>
      </c>
      <c r="U52" t="str">
        <f t="shared" si="1"/>
        <v>INSERT INTO assignCommentSuggestionAdminStaff VALUES ('S6198142A', 'S8870503O', 'Finance', '2015/08/11');</v>
      </c>
    </row>
    <row r="53" spans="4:21">
      <c r="G53" t="s">
        <v>1207</v>
      </c>
      <c r="H53" t="s">
        <v>1276</v>
      </c>
      <c r="I53" t="s">
        <v>383</v>
      </c>
      <c r="J53" t="s">
        <v>1204</v>
      </c>
      <c r="L53" t="str">
        <f t="shared" si="0"/>
        <v>INSERT INTO CommentSuggestion VALUES ('Student Affairs', '2018/04/26', 'S6818581R', 'Pending');</v>
      </c>
      <c r="S53" t="s">
        <v>355</v>
      </c>
      <c r="U53" t="str">
        <f t="shared" si="1"/>
        <v>INSERT INTO assignCommentSuggestionAdminStaff VALUES ('S8855688H', 'S6818581R', 'Student Affairs', '2018/04/26');</v>
      </c>
    </row>
    <row r="54" spans="4:21">
      <c r="G54" t="s">
        <v>1208</v>
      </c>
      <c r="H54" t="s">
        <v>1277</v>
      </c>
      <c r="I54" t="s">
        <v>384</v>
      </c>
      <c r="J54" t="s">
        <v>1204</v>
      </c>
      <c r="L54" t="str">
        <f t="shared" si="0"/>
        <v>INSERT INTO CommentSuggestion VALUES ('Student Welfare', '2019/04/22', 'S7487820E', 'Pending');</v>
      </c>
      <c r="S54" t="s">
        <v>360</v>
      </c>
      <c r="U54" t="str">
        <f t="shared" si="1"/>
        <v>INSERT INTO assignCommentSuggestionAdminStaff VALUES ('S6429571Q', 'S7487820E', 'Student Welfare', '2019/04/22');</v>
      </c>
    </row>
    <row r="55" spans="4:21">
      <c r="G55" t="s">
        <v>1209</v>
      </c>
      <c r="H55" t="s">
        <v>1278</v>
      </c>
      <c r="I55" t="s">
        <v>386</v>
      </c>
      <c r="J55" t="s">
        <v>1206</v>
      </c>
      <c r="L55" t="str">
        <f t="shared" si="0"/>
        <v>INSERT INTO CommentSuggestion VALUES ('Safety', '2018/05/21', 'S6255118D', 'Resolved');</v>
      </c>
      <c r="S55" t="s">
        <v>361</v>
      </c>
      <c r="U55" t="str">
        <f t="shared" si="1"/>
        <v>INSERT INTO assignCommentSuggestionAdminStaff VALUES ('S8937330A', 'S6255118D', 'Safety', '2018/05/21');</v>
      </c>
    </row>
    <row r="56" spans="4:21">
      <c r="G56" t="s">
        <v>1205</v>
      </c>
      <c r="H56" t="s">
        <v>1279</v>
      </c>
      <c r="I56" t="s">
        <v>387</v>
      </c>
      <c r="J56" t="s">
        <v>1204</v>
      </c>
      <c r="L56" t="str">
        <f t="shared" si="0"/>
        <v>INSERT INTO CommentSuggestion VALUES ('Finance', '2015/04/06', 'S6048755N', 'Pending');</v>
      </c>
      <c r="S56" t="s">
        <v>362</v>
      </c>
      <c r="U56" t="str">
        <f t="shared" si="1"/>
        <v>INSERT INTO assignCommentSuggestionAdminStaff VALUES ('S6716048O', 'S6048755N', 'Finance', '2015/04/06');</v>
      </c>
    </row>
    <row r="57" spans="4:21">
      <c r="G57" t="s">
        <v>1205</v>
      </c>
      <c r="H57" t="s">
        <v>1280</v>
      </c>
      <c r="I57" t="s">
        <v>388</v>
      </c>
      <c r="J57" t="s">
        <v>1204</v>
      </c>
      <c r="L57" t="str">
        <f t="shared" si="0"/>
        <v>INSERT INTO CommentSuggestion VALUES ('Finance', '2015/07/05', 'S6299846Z', 'Pending');</v>
      </c>
      <c r="S57" t="s">
        <v>363</v>
      </c>
      <c r="U57" t="str">
        <f t="shared" si="1"/>
        <v>INSERT INTO assignCommentSuggestionAdminStaff VALUES ('S6358692S', 'S6299846Z', 'Finance', '2015/07/05');</v>
      </c>
    </row>
    <row r="58" spans="4:21">
      <c r="G58" t="s">
        <v>1207</v>
      </c>
      <c r="H58" t="s">
        <v>1281</v>
      </c>
      <c r="I58" t="s">
        <v>377</v>
      </c>
      <c r="J58" t="s">
        <v>1206</v>
      </c>
      <c r="L58" t="str">
        <f t="shared" si="0"/>
        <v>INSERT INTO CommentSuggestion VALUES ('Student Affairs', '2017/08/26', 'S8746763I', 'Resolved');</v>
      </c>
      <c r="S58" t="s">
        <v>364</v>
      </c>
      <c r="U58" t="str">
        <f t="shared" si="1"/>
        <v>INSERT INTO assignCommentSuggestionAdminStaff VALUES ('S6436689G', 'S8746763I', 'Student Affairs', '2017/08/26');</v>
      </c>
    </row>
    <row r="59" spans="4:21">
      <c r="G59" t="s">
        <v>1208</v>
      </c>
      <c r="H59" t="s">
        <v>1282</v>
      </c>
      <c r="I59" t="s">
        <v>378</v>
      </c>
      <c r="J59" t="s">
        <v>1206</v>
      </c>
      <c r="L59" t="str">
        <f t="shared" si="0"/>
        <v>INSERT INTO CommentSuggestion VALUES ('Student Welfare', '2018/02/08', 'S7116670Q', 'Resolved');</v>
      </c>
      <c r="S59" t="s">
        <v>374</v>
      </c>
      <c r="U59" t="str">
        <f t="shared" si="1"/>
        <v>INSERT INTO assignCommentSuggestionAdminStaff VALUES ('S7714356F', 'S7116670Q', 'Student Welfare', '2018/02/08');</v>
      </c>
    </row>
    <row r="60" spans="4:21">
      <c r="G60" t="s">
        <v>1209</v>
      </c>
      <c r="H60" t="s">
        <v>1283</v>
      </c>
      <c r="I60" t="s">
        <v>379</v>
      </c>
      <c r="J60" t="s">
        <v>1206</v>
      </c>
      <c r="L60" t="str">
        <f t="shared" si="0"/>
        <v>INSERT INTO CommentSuggestion VALUES ('Safety', '2016/08/08', 'S8019609S', 'Resolved');</v>
      </c>
      <c r="S60" t="s">
        <v>373</v>
      </c>
      <c r="U60" t="str">
        <f t="shared" si="1"/>
        <v>INSERT INTO assignCommentSuggestionAdminStaff VALUES ('S7878199C', 'S8019609S', 'Safety', '2016/08/08');</v>
      </c>
    </row>
    <row r="61" spans="4:21">
      <c r="G61" t="s">
        <v>1205</v>
      </c>
      <c r="H61" t="s">
        <v>1284</v>
      </c>
      <c r="I61" t="s">
        <v>380</v>
      </c>
      <c r="J61" t="s">
        <v>1206</v>
      </c>
      <c r="L61" t="str">
        <f t="shared" si="0"/>
        <v>INSERT INTO CommentSuggestion VALUES ('Finance', '2015/11/22', 'S7994678N', 'Resolved');</v>
      </c>
      <c r="S61" t="s">
        <v>369</v>
      </c>
      <c r="U61" t="str">
        <f t="shared" si="1"/>
        <v>INSERT INTO assignCommentSuggestionAdminStaff VALUES ('S8465420H', 'S7994678N', 'Finance', '2015/11/22');</v>
      </c>
    </row>
    <row r="62" spans="4:21">
      <c r="D62" s="9"/>
      <c r="G62" t="s">
        <v>1208</v>
      </c>
      <c r="H62" s="25" t="s">
        <v>1440</v>
      </c>
      <c r="I62" t="s">
        <v>378</v>
      </c>
      <c r="J62" t="s">
        <v>1204</v>
      </c>
      <c r="L62" t="str">
        <f t="shared" si="0"/>
        <v>INSERT INTO CommentSuggestion VALUES ('Student Welfare', '2015/11/17', 'S7116670Q', 'Pending');</v>
      </c>
      <c r="S62" t="s">
        <v>354</v>
      </c>
      <c r="U62" t="str">
        <f t="shared" si="1"/>
        <v>INSERT INTO assignCommentSuggestionAdminStaff VALUES ('S6198142A', 'S7116670Q', 'Student Welfare', '2015/11/17');</v>
      </c>
    </row>
    <row r="63" spans="4:21">
      <c r="G63" t="s">
        <v>1208</v>
      </c>
      <c r="H63" s="3" t="s">
        <v>1405</v>
      </c>
      <c r="I63" t="s">
        <v>379</v>
      </c>
      <c r="J63" t="s">
        <v>1206</v>
      </c>
      <c r="L63" t="str">
        <f t="shared" si="0"/>
        <v>INSERT INTO CommentSuggestion VALUES ('Student Welfare', '2017/03/27', 'S8019609S', 'Resolved');</v>
      </c>
      <c r="S63" t="s">
        <v>362</v>
      </c>
      <c r="U63" t="str">
        <f t="shared" si="1"/>
        <v>INSERT INTO assignCommentSuggestionAdminStaff VALUES ('S6716048O', 'S8019609S', 'Student Welfare', '2017/03/27');</v>
      </c>
    </row>
    <row r="64" spans="4:21">
      <c r="G64" t="s">
        <v>1209</v>
      </c>
      <c r="H64" s="3" t="s">
        <v>1441</v>
      </c>
      <c r="I64" t="s">
        <v>380</v>
      </c>
      <c r="J64" t="s">
        <v>1204</v>
      </c>
      <c r="L64" t="str">
        <f t="shared" si="0"/>
        <v>INSERT INTO CommentSuggestion VALUES ('Safety', '2018/08/19', 'S7994678N', 'Pending');</v>
      </c>
      <c r="S64" t="s">
        <v>363</v>
      </c>
      <c r="U64" t="str">
        <f t="shared" si="1"/>
        <v>INSERT INTO assignCommentSuggestionAdminStaff VALUES ('S6358692S', 'S7994678N', 'Safety', '2018/08/19');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68924-3718-7349-90EF-7CEB3C6930FC}">
  <dimension ref="A1:S59"/>
  <sheetViews>
    <sheetView topLeftCell="F28" zoomScale="55" zoomScaleNormal="55" workbookViewId="0">
      <selection activeCell="M38" sqref="M38"/>
    </sheetView>
  </sheetViews>
  <sheetFormatPr defaultColWidth="10.6640625" defaultRowHeight="15.5"/>
  <cols>
    <col min="9" max="9" width="39.5" bestFit="1" customWidth="1"/>
    <col min="14" max="14" width="39.5" bestFit="1" customWidth="1"/>
  </cols>
  <sheetData>
    <row r="1" spans="1:19">
      <c r="A1" s="11" t="s">
        <v>1422</v>
      </c>
    </row>
    <row r="2" spans="1:19">
      <c r="A2" s="5" t="s">
        <v>1423</v>
      </c>
    </row>
    <row r="3" spans="1:19">
      <c r="A3" s="5" t="s">
        <v>1424</v>
      </c>
    </row>
    <row r="4" spans="1:19">
      <c r="A4" s="5" t="s">
        <v>1196</v>
      </c>
      <c r="G4" s="21" t="s">
        <v>201</v>
      </c>
      <c r="H4" t="s">
        <v>50</v>
      </c>
      <c r="I4" t="s">
        <v>402</v>
      </c>
      <c r="J4" t="s">
        <v>1425</v>
      </c>
      <c r="L4" s="21"/>
      <c r="P4" s="21"/>
    </row>
    <row r="5" spans="1:19" ht="19">
      <c r="G5" t="s">
        <v>221</v>
      </c>
      <c r="H5" s="1" t="s">
        <v>19</v>
      </c>
      <c r="I5" t="s">
        <v>403</v>
      </c>
      <c r="J5" t="s">
        <v>1027</v>
      </c>
      <c r="K5" t="s">
        <v>1042</v>
      </c>
      <c r="L5" s="19" t="s">
        <v>301</v>
      </c>
      <c r="M5" s="20" t="s">
        <v>100</v>
      </c>
      <c r="N5" s="19" t="s">
        <v>403</v>
      </c>
      <c r="O5" s="19" t="s">
        <v>1028</v>
      </c>
      <c r="P5" s="19" t="s">
        <v>1032</v>
      </c>
      <c r="S5" t="str">
        <f>_xlfn.CONCAT("INSERT INTO supervisedBy VALUES ('",L5,"', '",G5,"', '",P5,"');")</f>
        <v>INSERT INTO supervisedBy VALUES ('S8468939S', 'S9946019G', 'Big Data Analytics');</v>
      </c>
    </row>
    <row r="6" spans="1:19" ht="19">
      <c r="G6" t="s">
        <v>222</v>
      </c>
      <c r="H6" s="2" t="s">
        <v>20</v>
      </c>
      <c r="I6" t="s">
        <v>403</v>
      </c>
      <c r="J6" t="s">
        <v>1027</v>
      </c>
      <c r="K6" t="s">
        <v>1042</v>
      </c>
      <c r="L6" s="19" t="s">
        <v>306</v>
      </c>
      <c r="M6" s="20" t="s">
        <v>105</v>
      </c>
      <c r="N6" s="19" t="s">
        <v>403</v>
      </c>
      <c r="O6" s="19" t="s">
        <v>1028</v>
      </c>
      <c r="P6" s="19" t="s">
        <v>1031</v>
      </c>
      <c r="S6" t="str">
        <f>_xlfn.CONCAT("INSERT INTO supervisedBy VALUES ('",L6,"', '",G6,"', '",P6,"');")</f>
        <v>INSERT INTO supervisedBy VALUES ('S7547074F', 'S9652691I', 'Artificial Intelligence');</v>
      </c>
    </row>
    <row r="7" spans="1:19" ht="19">
      <c r="G7" t="s">
        <v>222</v>
      </c>
      <c r="H7" s="2" t="s">
        <v>20</v>
      </c>
      <c r="I7" t="s">
        <v>403</v>
      </c>
      <c r="J7" t="s">
        <v>1027</v>
      </c>
      <c r="K7" t="s">
        <v>1042</v>
      </c>
      <c r="L7" s="19" t="s">
        <v>302</v>
      </c>
      <c r="M7" s="20" t="s">
        <v>101</v>
      </c>
      <c r="N7" s="19" t="s">
        <v>403</v>
      </c>
      <c r="O7" s="19" t="s">
        <v>1028</v>
      </c>
      <c r="P7" s="19" t="s">
        <v>1031</v>
      </c>
      <c r="S7" t="str">
        <f t="shared" ref="S7:S54" si="0">_xlfn.CONCAT("INSERT INTO supervisedBy VALUES ('",L7,"', '",G7,"', '",P7,"');")</f>
        <v>INSERT INTO supervisedBy VALUES ('S7690922X', 'S9652691I', 'Artificial Intelligence');</v>
      </c>
    </row>
    <row r="8" spans="1:19" ht="19">
      <c r="G8" t="s">
        <v>223</v>
      </c>
      <c r="H8" s="2" t="s">
        <v>21</v>
      </c>
      <c r="I8" t="s">
        <v>403</v>
      </c>
      <c r="J8" t="s">
        <v>1027</v>
      </c>
      <c r="K8" t="s">
        <v>1042</v>
      </c>
      <c r="L8" s="19" t="s">
        <v>303</v>
      </c>
      <c r="M8" s="20" t="s">
        <v>102</v>
      </c>
      <c r="N8" s="19" t="s">
        <v>403</v>
      </c>
      <c r="O8" s="19" t="s">
        <v>1028</v>
      </c>
      <c r="P8" s="19" t="s">
        <v>1033</v>
      </c>
      <c r="S8" t="str">
        <f t="shared" si="0"/>
        <v>INSERT INTO supervisedBy VALUES ('S8972332B', 'S9691398S', 'Distributed Systems');</v>
      </c>
    </row>
    <row r="9" spans="1:19" ht="19">
      <c r="G9" t="s">
        <v>224</v>
      </c>
      <c r="H9" s="2" t="s">
        <v>22</v>
      </c>
      <c r="I9" t="s">
        <v>403</v>
      </c>
      <c r="J9" t="s">
        <v>1027</v>
      </c>
      <c r="K9" t="s">
        <v>1042</v>
      </c>
      <c r="L9" s="19" t="s">
        <v>304</v>
      </c>
      <c r="M9" s="20" t="s">
        <v>103</v>
      </c>
      <c r="N9" s="19" t="s">
        <v>403</v>
      </c>
      <c r="O9" s="19" t="s">
        <v>1028</v>
      </c>
      <c r="P9" s="19" t="s">
        <v>1036</v>
      </c>
      <c r="S9" t="str">
        <f t="shared" si="0"/>
        <v>INSERT INTO supervisedBy VALUES ('S8744898T', 'S9893799S', 'Cryptography');</v>
      </c>
    </row>
    <row r="10" spans="1:19" ht="19">
      <c r="G10" t="s">
        <v>225</v>
      </c>
      <c r="H10" s="1" t="s">
        <v>23</v>
      </c>
      <c r="I10" t="s">
        <v>403</v>
      </c>
      <c r="J10" t="s">
        <v>1027</v>
      </c>
      <c r="K10" t="s">
        <v>1042</v>
      </c>
      <c r="L10" s="19" t="s">
        <v>305</v>
      </c>
      <c r="M10" s="20" t="s">
        <v>104</v>
      </c>
      <c r="N10" s="19" t="s">
        <v>403</v>
      </c>
      <c r="O10" s="19" t="s">
        <v>1028</v>
      </c>
      <c r="P10" s="19" t="s">
        <v>1032</v>
      </c>
      <c r="S10" t="str">
        <f t="shared" si="0"/>
        <v>INSERT INTO supervisedBy VALUES ('S6547447J', 'S9949768H', 'Big Data Analytics');</v>
      </c>
    </row>
    <row r="11" spans="1:19" ht="19">
      <c r="G11" t="s">
        <v>226</v>
      </c>
      <c r="H11" s="2" t="s">
        <v>24</v>
      </c>
      <c r="I11" t="s">
        <v>403</v>
      </c>
      <c r="J11" t="s">
        <v>1027</v>
      </c>
      <c r="K11" t="s">
        <v>1042</v>
      </c>
      <c r="L11" s="19" t="s">
        <v>306</v>
      </c>
      <c r="M11" s="20" t="s">
        <v>105</v>
      </c>
      <c r="N11" s="19" t="s">
        <v>403</v>
      </c>
      <c r="O11" s="19" t="s">
        <v>1028</v>
      </c>
      <c r="P11" s="19" t="s">
        <v>1031</v>
      </c>
      <c r="S11" t="str">
        <f t="shared" si="0"/>
        <v>INSERT INTO supervisedBy VALUES ('S7547074F', 'S9622512G', 'Artificial Intelligence');</v>
      </c>
    </row>
    <row r="12" spans="1:19" ht="19">
      <c r="G12" t="s">
        <v>227</v>
      </c>
      <c r="H12" s="1" t="s">
        <v>25</v>
      </c>
      <c r="I12" t="s">
        <v>403</v>
      </c>
      <c r="J12" t="s">
        <v>1027</v>
      </c>
      <c r="K12" t="s">
        <v>1042</v>
      </c>
      <c r="L12" s="19" t="s">
        <v>307</v>
      </c>
      <c r="M12" s="20" t="s">
        <v>106</v>
      </c>
      <c r="N12" s="19" t="s">
        <v>403</v>
      </c>
      <c r="O12" s="19" t="s">
        <v>1028</v>
      </c>
      <c r="P12" s="19" t="s">
        <v>1033</v>
      </c>
      <c r="S12" t="str">
        <f t="shared" si="0"/>
        <v>INSERT INTO supervisedBy VALUES ('S7087203A', 'S9759216H', 'Distributed Systems');</v>
      </c>
    </row>
    <row r="13" spans="1:19" ht="19">
      <c r="G13" t="s">
        <v>228</v>
      </c>
      <c r="H13" s="1" t="s">
        <v>26</v>
      </c>
      <c r="I13" t="s">
        <v>403</v>
      </c>
      <c r="J13" t="s">
        <v>1027</v>
      </c>
      <c r="K13" t="s">
        <v>1042</v>
      </c>
      <c r="L13" s="19" t="s">
        <v>308</v>
      </c>
      <c r="M13" s="20" t="s">
        <v>107</v>
      </c>
      <c r="N13" s="19" t="s">
        <v>403</v>
      </c>
      <c r="O13" s="19" t="s">
        <v>1028</v>
      </c>
      <c r="P13" s="19" t="s">
        <v>1036</v>
      </c>
      <c r="S13" t="str">
        <f t="shared" si="0"/>
        <v>INSERT INTO supervisedBy VALUES ('S6346342Q', 'S9651893P', 'Cryptography');</v>
      </c>
    </row>
    <row r="14" spans="1:19" ht="19">
      <c r="G14" t="s">
        <v>229</v>
      </c>
      <c r="H14" s="2" t="s">
        <v>27</v>
      </c>
      <c r="I14" t="s">
        <v>403</v>
      </c>
      <c r="J14" t="s">
        <v>1027</v>
      </c>
      <c r="K14" t="s">
        <v>1042</v>
      </c>
      <c r="L14" s="19" t="s">
        <v>309</v>
      </c>
      <c r="M14" s="20" t="s">
        <v>108</v>
      </c>
      <c r="N14" s="19" t="s">
        <v>403</v>
      </c>
      <c r="O14" s="19" t="s">
        <v>1028</v>
      </c>
      <c r="P14" s="19" t="s">
        <v>1032</v>
      </c>
      <c r="S14" t="str">
        <f t="shared" si="0"/>
        <v>INSERT INTO supervisedBy VALUES ('S6155367M', 'S9797872B', 'Big Data Analytics');</v>
      </c>
    </row>
    <row r="15" spans="1:19" ht="19">
      <c r="G15" t="s">
        <v>229</v>
      </c>
      <c r="H15" s="2" t="s">
        <v>27</v>
      </c>
      <c r="I15" t="s">
        <v>403</v>
      </c>
      <c r="J15" t="s">
        <v>1027</v>
      </c>
      <c r="K15" t="s">
        <v>1042</v>
      </c>
      <c r="L15" s="19" t="s">
        <v>305</v>
      </c>
      <c r="M15" s="20" t="s">
        <v>104</v>
      </c>
      <c r="N15" s="19" t="s">
        <v>403</v>
      </c>
      <c r="O15" s="19" t="s">
        <v>1028</v>
      </c>
      <c r="P15" s="19" t="s">
        <v>1032</v>
      </c>
      <c r="S15" t="str">
        <f t="shared" si="0"/>
        <v>INSERT INTO supervisedBy VALUES ('S6547447J', 'S9797872B', 'Big Data Analytics');</v>
      </c>
    </row>
    <row r="16" spans="1:19" ht="19">
      <c r="G16" t="s">
        <v>230</v>
      </c>
      <c r="H16" s="1" t="s">
        <v>28</v>
      </c>
      <c r="I16" t="s">
        <v>403</v>
      </c>
      <c r="J16" t="s">
        <v>1027</v>
      </c>
      <c r="K16" t="s">
        <v>1042</v>
      </c>
      <c r="L16" s="19" t="s">
        <v>310</v>
      </c>
      <c r="M16" s="20" t="s">
        <v>109</v>
      </c>
      <c r="N16" s="19" t="s">
        <v>403</v>
      </c>
      <c r="O16" s="19" t="s">
        <v>1028</v>
      </c>
      <c r="P16" s="19" t="s">
        <v>1031</v>
      </c>
      <c r="S16" t="str">
        <f t="shared" si="0"/>
        <v>INSERT INTO supervisedBy VALUES ('S8014273K', 'S9963519E', 'Artificial Intelligence');</v>
      </c>
    </row>
    <row r="17" spans="6:19" ht="19">
      <c r="G17" t="s">
        <v>231</v>
      </c>
      <c r="H17" s="1" t="s">
        <v>29</v>
      </c>
      <c r="I17" t="s">
        <v>403</v>
      </c>
      <c r="J17" t="s">
        <v>1027</v>
      </c>
      <c r="K17" t="s">
        <v>1042</v>
      </c>
      <c r="L17" s="19" t="s">
        <v>311</v>
      </c>
      <c r="M17" s="20" t="s">
        <v>110</v>
      </c>
      <c r="N17" s="19" t="s">
        <v>403</v>
      </c>
      <c r="O17" s="19" t="s">
        <v>1028</v>
      </c>
      <c r="P17" s="19" t="s">
        <v>1033</v>
      </c>
      <c r="S17" t="str">
        <f t="shared" si="0"/>
        <v>INSERT INTO supervisedBy VALUES ('S7213861V', 'S9677057V', 'Distributed Systems');</v>
      </c>
    </row>
    <row r="18" spans="6:19" ht="19">
      <c r="G18" t="s">
        <v>232</v>
      </c>
      <c r="H18" s="1" t="s">
        <v>30</v>
      </c>
      <c r="I18" t="s">
        <v>403</v>
      </c>
      <c r="J18" t="s">
        <v>1027</v>
      </c>
      <c r="K18" t="s">
        <v>1042</v>
      </c>
      <c r="L18" s="19" t="s">
        <v>312</v>
      </c>
      <c r="M18" s="20" t="s">
        <v>111</v>
      </c>
      <c r="N18" s="19" t="s">
        <v>403</v>
      </c>
      <c r="O18" s="19" t="s">
        <v>1028</v>
      </c>
      <c r="P18" s="19" t="s">
        <v>1036</v>
      </c>
      <c r="S18" t="str">
        <f t="shared" si="0"/>
        <v>INSERT INTO supervisedBy VALUES ('S7662038Y', 'S9683984N', 'Cryptography');</v>
      </c>
    </row>
    <row r="19" spans="6:19" ht="19">
      <c r="F19" s="12"/>
      <c r="G19" t="s">
        <v>233</v>
      </c>
      <c r="H19" s="1" t="s">
        <v>31</v>
      </c>
      <c r="I19" t="s">
        <v>403</v>
      </c>
      <c r="J19" t="s">
        <v>1027</v>
      </c>
      <c r="K19" t="s">
        <v>1042</v>
      </c>
      <c r="L19" s="19" t="s">
        <v>309</v>
      </c>
      <c r="M19" s="20" t="s">
        <v>108</v>
      </c>
      <c r="N19" s="19" t="s">
        <v>403</v>
      </c>
      <c r="O19" s="19" t="s">
        <v>1028</v>
      </c>
      <c r="P19" s="19" t="s">
        <v>1032</v>
      </c>
      <c r="S19" t="str">
        <f t="shared" ref="S19" si="1">_xlfn.CONCAT("INSERT INTO supervisedBy VALUES ('",L19,"', '",G19,"', '",P19,"');")</f>
        <v>INSERT INTO supervisedBy VALUES ('S6155367M', 'S9899788Y', 'Big Data Analytics');</v>
      </c>
    </row>
    <row r="20" spans="6:19" ht="19">
      <c r="G20" t="s">
        <v>233</v>
      </c>
      <c r="H20" s="1" t="s">
        <v>31</v>
      </c>
      <c r="I20" t="s">
        <v>403</v>
      </c>
      <c r="J20" t="s">
        <v>1027</v>
      </c>
      <c r="K20" t="s">
        <v>1042</v>
      </c>
      <c r="L20" s="19" t="s">
        <v>313</v>
      </c>
      <c r="M20" s="20" t="s">
        <v>112</v>
      </c>
      <c r="N20" s="19" t="s">
        <v>403</v>
      </c>
      <c r="O20" s="19" t="s">
        <v>1028</v>
      </c>
      <c r="P20" s="19" t="s">
        <v>1032</v>
      </c>
      <c r="S20" t="str">
        <f t="shared" si="0"/>
        <v>INSERT INTO supervisedBy VALUES ('S8032187I', 'S9899788Y', 'Big Data Analytics');</v>
      </c>
    </row>
    <row r="21" spans="6:19" ht="19">
      <c r="F21" s="9"/>
      <c r="G21" t="s">
        <v>253</v>
      </c>
      <c r="H21" s="2" t="s">
        <v>52</v>
      </c>
      <c r="I21" t="s">
        <v>405</v>
      </c>
      <c r="J21" t="s">
        <v>1027</v>
      </c>
      <c r="K21" t="s">
        <v>1042</v>
      </c>
      <c r="L21" s="19" t="s">
        <v>320</v>
      </c>
      <c r="M21" s="20" t="s">
        <v>119</v>
      </c>
      <c r="N21" s="19" t="s">
        <v>405</v>
      </c>
      <c r="O21" s="19" t="s">
        <v>1028</v>
      </c>
      <c r="P21" s="19" t="s">
        <v>1038</v>
      </c>
      <c r="S21" t="str">
        <f t="shared" si="0"/>
        <v>INSERT INTO supervisedBy VALUES ('S7825933P', 'S9666826Y', 'Number Theory');</v>
      </c>
    </row>
    <row r="22" spans="6:19" ht="19">
      <c r="G22" t="s">
        <v>253</v>
      </c>
      <c r="H22" s="2" t="s">
        <v>52</v>
      </c>
      <c r="I22" t="s">
        <v>405</v>
      </c>
      <c r="J22" t="s">
        <v>1027</v>
      </c>
      <c r="K22" t="s">
        <v>1042</v>
      </c>
      <c r="L22" s="19" t="s">
        <v>318</v>
      </c>
      <c r="M22" s="20" t="s">
        <v>117</v>
      </c>
      <c r="N22" s="19" t="s">
        <v>405</v>
      </c>
      <c r="O22" s="19" t="s">
        <v>1028</v>
      </c>
      <c r="P22" s="19" t="s">
        <v>1037</v>
      </c>
      <c r="S22" t="str">
        <f t="shared" si="0"/>
        <v>INSERT INTO supervisedBy VALUES ('S6587237S', 'S9666826Y', 'Graph Theory');</v>
      </c>
    </row>
    <row r="23" spans="6:19" ht="19">
      <c r="G23" t="s">
        <v>254</v>
      </c>
      <c r="H23" s="1" t="s">
        <v>53</v>
      </c>
      <c r="I23" t="s">
        <v>405</v>
      </c>
      <c r="J23" t="s">
        <v>1027</v>
      </c>
      <c r="K23" t="s">
        <v>1042</v>
      </c>
      <c r="L23" s="19" t="s">
        <v>319</v>
      </c>
      <c r="M23" s="20" t="s">
        <v>118</v>
      </c>
      <c r="N23" s="19" t="s">
        <v>405</v>
      </c>
      <c r="O23" s="19" t="s">
        <v>1028</v>
      </c>
      <c r="P23" s="19" t="s">
        <v>1040</v>
      </c>
      <c r="S23" t="str">
        <f t="shared" si="0"/>
        <v>INSERT INTO supervisedBy VALUES ('S7375473S', 'S9844485R', 'Quantum Physics');</v>
      </c>
    </row>
    <row r="24" spans="6:19" ht="19">
      <c r="G24" t="s">
        <v>255</v>
      </c>
      <c r="H24" s="1" t="s">
        <v>54</v>
      </c>
      <c r="I24" t="s">
        <v>405</v>
      </c>
      <c r="J24" t="s">
        <v>1027</v>
      </c>
      <c r="K24" t="s">
        <v>1042</v>
      </c>
      <c r="L24" s="19" t="s">
        <v>320</v>
      </c>
      <c r="M24" s="20" t="s">
        <v>119</v>
      </c>
      <c r="N24" s="19" t="s">
        <v>405</v>
      </c>
      <c r="O24" s="19" t="s">
        <v>1028</v>
      </c>
      <c r="P24" s="19" t="s">
        <v>1038</v>
      </c>
      <c r="S24" t="str">
        <f t="shared" si="0"/>
        <v>INSERT INTO supervisedBy VALUES ('S7825933P', 'S9628927W', 'Number Theory');</v>
      </c>
    </row>
    <row r="25" spans="6:19" ht="19">
      <c r="G25" t="s">
        <v>256</v>
      </c>
      <c r="H25" s="2" t="s">
        <v>55</v>
      </c>
      <c r="I25" t="s">
        <v>405</v>
      </c>
      <c r="J25" t="s">
        <v>1027</v>
      </c>
      <c r="K25" t="s">
        <v>1042</v>
      </c>
      <c r="L25" s="19" t="s">
        <v>321</v>
      </c>
      <c r="M25" s="20" t="s">
        <v>120</v>
      </c>
      <c r="N25" s="19" t="s">
        <v>405</v>
      </c>
      <c r="O25" s="19" t="s">
        <v>1028</v>
      </c>
      <c r="P25" s="19" t="s">
        <v>1037</v>
      </c>
      <c r="S25" t="str">
        <f t="shared" si="0"/>
        <v>INSERT INTO supervisedBy VALUES ('S7425165R', 'S9990896A', 'Graph Theory');</v>
      </c>
    </row>
    <row r="26" spans="6:19" ht="19">
      <c r="G26" t="s">
        <v>257</v>
      </c>
      <c r="H26" s="2" t="s">
        <v>56</v>
      </c>
      <c r="I26" t="s">
        <v>405</v>
      </c>
      <c r="J26" t="s">
        <v>1027</v>
      </c>
      <c r="K26" t="s">
        <v>1042</v>
      </c>
      <c r="L26" s="19" t="s">
        <v>322</v>
      </c>
      <c r="M26" s="20" t="s">
        <v>121</v>
      </c>
      <c r="N26" s="19" t="s">
        <v>405</v>
      </c>
      <c r="O26" s="19" t="s">
        <v>1028</v>
      </c>
      <c r="P26" s="19" t="s">
        <v>1040</v>
      </c>
      <c r="S26" t="str">
        <f t="shared" si="0"/>
        <v>INSERT INTO supervisedBy VALUES ('S8333952M', 'S9877147E', 'Quantum Physics');</v>
      </c>
    </row>
    <row r="27" spans="6:19" ht="19">
      <c r="G27" t="s">
        <v>258</v>
      </c>
      <c r="H27" s="1" t="s">
        <v>57</v>
      </c>
      <c r="I27" t="s">
        <v>405</v>
      </c>
      <c r="J27" t="s">
        <v>1027</v>
      </c>
      <c r="K27" t="s">
        <v>1042</v>
      </c>
      <c r="L27" s="19" t="s">
        <v>323</v>
      </c>
      <c r="M27" s="20" t="s">
        <v>122</v>
      </c>
      <c r="N27" s="19" t="s">
        <v>405</v>
      </c>
      <c r="O27" s="19" t="s">
        <v>1028</v>
      </c>
      <c r="P27" s="19" t="s">
        <v>1038</v>
      </c>
      <c r="S27" t="str">
        <f t="shared" si="0"/>
        <v>INSERT INTO supervisedBy VALUES ('S7326139L', 'S9611886G', 'Number Theory');</v>
      </c>
    </row>
    <row r="28" spans="6:19" ht="19">
      <c r="G28" t="s">
        <v>259</v>
      </c>
      <c r="H28" s="1" t="s">
        <v>58</v>
      </c>
      <c r="I28" t="s">
        <v>405</v>
      </c>
      <c r="J28" t="s">
        <v>1027</v>
      </c>
      <c r="K28" t="s">
        <v>1042</v>
      </c>
      <c r="L28" s="19" t="s">
        <v>324</v>
      </c>
      <c r="M28" s="20" t="s">
        <v>123</v>
      </c>
      <c r="N28" s="19" t="s">
        <v>405</v>
      </c>
      <c r="O28" s="19" t="s">
        <v>1028</v>
      </c>
      <c r="P28" s="19" t="s">
        <v>1037</v>
      </c>
      <c r="S28" t="str">
        <f t="shared" si="0"/>
        <v>INSERT INTO supervisedBy VALUES ('S8568828S', 'S9955598U', 'Graph Theory');</v>
      </c>
    </row>
    <row r="29" spans="6:19" ht="19">
      <c r="G29" t="s">
        <v>260</v>
      </c>
      <c r="H29" s="2" t="s">
        <v>59</v>
      </c>
      <c r="I29" t="s">
        <v>405</v>
      </c>
      <c r="J29" t="s">
        <v>1027</v>
      </c>
      <c r="K29" t="s">
        <v>1042</v>
      </c>
      <c r="L29" s="19" t="s">
        <v>325</v>
      </c>
      <c r="M29" s="20" t="s">
        <v>124</v>
      </c>
      <c r="N29" s="19" t="s">
        <v>405</v>
      </c>
      <c r="O29" s="19" t="s">
        <v>1028</v>
      </c>
      <c r="P29" s="19" t="s">
        <v>1040</v>
      </c>
      <c r="S29" t="str">
        <f t="shared" si="0"/>
        <v>INSERT INTO supervisedBy VALUES ('S8858395X', 'S9711763A', 'Quantum Physics');</v>
      </c>
    </row>
    <row r="30" spans="6:19" ht="19">
      <c r="G30" t="s">
        <v>261</v>
      </c>
      <c r="H30" s="1" t="s">
        <v>60</v>
      </c>
      <c r="I30" t="s">
        <v>405</v>
      </c>
      <c r="J30" t="s">
        <v>1027</v>
      </c>
      <c r="K30" t="s">
        <v>1042</v>
      </c>
      <c r="L30" s="19" t="s">
        <v>326</v>
      </c>
      <c r="M30" s="20" t="s">
        <v>125</v>
      </c>
      <c r="N30" s="19" t="s">
        <v>405</v>
      </c>
      <c r="O30" s="19" t="s">
        <v>1028</v>
      </c>
      <c r="P30" s="19" t="s">
        <v>1038</v>
      </c>
      <c r="S30" t="str">
        <f t="shared" si="0"/>
        <v>INSERT INTO supervisedBy VALUES ('S6475373S', 'S9867774H', 'Number Theory');</v>
      </c>
    </row>
    <row r="31" spans="6:19" ht="19">
      <c r="G31" t="s">
        <v>262</v>
      </c>
      <c r="H31" s="1" t="s">
        <v>61</v>
      </c>
      <c r="I31" t="s">
        <v>405</v>
      </c>
      <c r="J31" t="s">
        <v>1027</v>
      </c>
      <c r="K31" t="s">
        <v>1042</v>
      </c>
      <c r="L31" s="19" t="s">
        <v>327</v>
      </c>
      <c r="M31" s="20" t="s">
        <v>126</v>
      </c>
      <c r="N31" s="19" t="s">
        <v>405</v>
      </c>
      <c r="O31" s="19" t="s">
        <v>1028</v>
      </c>
      <c r="P31" s="19" t="s">
        <v>1037</v>
      </c>
      <c r="S31" t="str">
        <f t="shared" si="0"/>
        <v>INSERT INTO supervisedBy VALUES ('S6919101E', 'S9781468O', 'Graph Theory');</v>
      </c>
    </row>
    <row r="32" spans="6:19" ht="19">
      <c r="G32" t="s">
        <v>262</v>
      </c>
      <c r="H32" s="1" t="s">
        <v>61</v>
      </c>
      <c r="I32" t="s">
        <v>405</v>
      </c>
      <c r="J32" t="s">
        <v>1027</v>
      </c>
      <c r="K32" t="s">
        <v>1042</v>
      </c>
      <c r="L32" s="19" t="s">
        <v>330</v>
      </c>
      <c r="M32" s="20" t="s">
        <v>129</v>
      </c>
      <c r="N32" s="19" t="s">
        <v>405</v>
      </c>
      <c r="O32" s="19" t="s">
        <v>1028</v>
      </c>
      <c r="P32" s="19" t="s">
        <v>1037</v>
      </c>
      <c r="S32" t="str">
        <f t="shared" si="0"/>
        <v>INSERT INTO supervisedBy VALUES ('S6968369P', 'S9781468O', 'Graph Theory');</v>
      </c>
    </row>
    <row r="33" spans="6:19" ht="19">
      <c r="G33" t="s">
        <v>263</v>
      </c>
      <c r="H33" s="1" t="s">
        <v>62</v>
      </c>
      <c r="I33" t="s">
        <v>405</v>
      </c>
      <c r="J33" t="s">
        <v>1027</v>
      </c>
      <c r="K33" t="s">
        <v>1042</v>
      </c>
      <c r="L33" s="19" t="s">
        <v>328</v>
      </c>
      <c r="M33" s="20" t="s">
        <v>127</v>
      </c>
      <c r="N33" s="19" t="s">
        <v>405</v>
      </c>
      <c r="O33" s="19" t="s">
        <v>1028</v>
      </c>
      <c r="P33" s="19" t="s">
        <v>1040</v>
      </c>
      <c r="S33" t="str">
        <f t="shared" si="0"/>
        <v>INSERT INTO supervisedBy VALUES ('S6330488Q', 'S9672299W', 'Quantum Physics');</v>
      </c>
    </row>
    <row r="34" spans="6:19" ht="19">
      <c r="G34" t="s">
        <v>264</v>
      </c>
      <c r="H34" s="1" t="s">
        <v>63</v>
      </c>
      <c r="I34" t="s">
        <v>405</v>
      </c>
      <c r="J34" t="s">
        <v>1027</v>
      </c>
      <c r="K34" t="s">
        <v>1042</v>
      </c>
      <c r="L34" s="19" t="s">
        <v>329</v>
      </c>
      <c r="M34" s="20" t="s">
        <v>128</v>
      </c>
      <c r="N34" s="19" t="s">
        <v>405</v>
      </c>
      <c r="O34" s="19" t="s">
        <v>1028</v>
      </c>
      <c r="P34" s="19" t="s">
        <v>1038</v>
      </c>
      <c r="S34" t="str">
        <f t="shared" si="0"/>
        <v>INSERT INTO supervisedBy VALUES ('S6043853R', 'S9897266S', 'Number Theory');</v>
      </c>
    </row>
    <row r="35" spans="6:19" ht="19">
      <c r="G35" t="s">
        <v>265</v>
      </c>
      <c r="H35" s="1" t="s">
        <v>64</v>
      </c>
      <c r="I35" t="s">
        <v>405</v>
      </c>
      <c r="J35" t="s">
        <v>1027</v>
      </c>
      <c r="K35" t="s">
        <v>1042</v>
      </c>
      <c r="L35" s="19" t="s">
        <v>330</v>
      </c>
      <c r="M35" s="20" t="s">
        <v>129</v>
      </c>
      <c r="N35" s="19" t="s">
        <v>405</v>
      </c>
      <c r="O35" s="19" t="s">
        <v>1028</v>
      </c>
      <c r="P35" s="19" t="s">
        <v>1037</v>
      </c>
      <c r="S35" t="str">
        <f t="shared" si="0"/>
        <v>INSERT INTO supervisedBy VALUES ('S6968369P', 'S9743479F', 'Graph Theory');</v>
      </c>
    </row>
    <row r="36" spans="6:19" ht="19">
      <c r="G36" t="s">
        <v>266</v>
      </c>
      <c r="H36" s="1" t="s">
        <v>65</v>
      </c>
      <c r="I36" t="s">
        <v>405</v>
      </c>
      <c r="J36" t="s">
        <v>1027</v>
      </c>
      <c r="K36" t="s">
        <v>1042</v>
      </c>
      <c r="L36" s="19" t="s">
        <v>331</v>
      </c>
      <c r="M36" s="20" t="s">
        <v>130</v>
      </c>
      <c r="N36" s="19" t="s">
        <v>405</v>
      </c>
      <c r="O36" s="19" t="s">
        <v>1028</v>
      </c>
      <c r="P36" s="19" t="s">
        <v>1040</v>
      </c>
      <c r="S36" t="str">
        <f t="shared" si="0"/>
        <v>INSERT INTO supervisedBy VALUES ('S7756343K', 'S9720826Z', 'Quantum Physics');</v>
      </c>
    </row>
    <row r="37" spans="6:19" ht="19">
      <c r="G37" t="s">
        <v>267</v>
      </c>
      <c r="H37" s="1" t="s">
        <v>66</v>
      </c>
      <c r="I37" t="s">
        <v>405</v>
      </c>
      <c r="J37" t="s">
        <v>1027</v>
      </c>
      <c r="K37" t="s">
        <v>1042</v>
      </c>
      <c r="L37" s="19" t="s">
        <v>329</v>
      </c>
      <c r="M37" s="20" t="s">
        <v>128</v>
      </c>
      <c r="N37" s="19" t="s">
        <v>405</v>
      </c>
      <c r="O37" s="19" t="s">
        <v>1028</v>
      </c>
      <c r="P37" s="19" t="s">
        <v>1038</v>
      </c>
      <c r="S37" t="str">
        <f t="shared" ref="S37" si="2">_xlfn.CONCAT("INSERT INTO supervisedBy VALUES ('",L37,"', '",G37,"', '",P37,"');")</f>
        <v>INSERT INTO supervisedBy VALUES ('S6043853R', 'S9639826W', 'Number Theory');</v>
      </c>
    </row>
    <row r="38" spans="6:19" ht="19">
      <c r="G38" t="s">
        <v>267</v>
      </c>
      <c r="H38" s="1" t="s">
        <v>66</v>
      </c>
      <c r="I38" t="s">
        <v>405</v>
      </c>
      <c r="J38" t="s">
        <v>1027</v>
      </c>
      <c r="K38" t="s">
        <v>1042</v>
      </c>
      <c r="L38" s="19" t="s">
        <v>332</v>
      </c>
      <c r="M38" s="20" t="s">
        <v>131</v>
      </c>
      <c r="N38" s="19" t="s">
        <v>405</v>
      </c>
      <c r="O38" s="19" t="s">
        <v>1028</v>
      </c>
      <c r="P38" s="19" t="s">
        <v>1038</v>
      </c>
      <c r="S38" t="str">
        <f t="shared" si="0"/>
        <v>INSERT INTO supervisedBy VALUES ('S6431984V', 'S9639826W', 'Number Theory');</v>
      </c>
    </row>
    <row r="39" spans="6:19" ht="19">
      <c r="G39" t="s">
        <v>287</v>
      </c>
      <c r="H39" s="1" t="s">
        <v>86</v>
      </c>
      <c r="I39" t="s">
        <v>404</v>
      </c>
      <c r="J39" t="s">
        <v>1027</v>
      </c>
      <c r="K39" s="4" t="s">
        <v>1042</v>
      </c>
      <c r="L39" s="19" t="s">
        <v>333</v>
      </c>
      <c r="M39" s="20" t="s">
        <v>132</v>
      </c>
      <c r="N39" s="19" t="s">
        <v>404</v>
      </c>
      <c r="O39" s="19" t="s">
        <v>1028</v>
      </c>
      <c r="P39" s="19" t="s">
        <v>1035</v>
      </c>
      <c r="S39" t="str">
        <f t="shared" si="0"/>
        <v>INSERT INTO supervisedBy VALUES ('S8681069Z', 'S9881948R', 'Human Resources Management');</v>
      </c>
    </row>
    <row r="40" spans="6:19" ht="19">
      <c r="G40" t="s">
        <v>288</v>
      </c>
      <c r="H40" s="1" t="s">
        <v>87</v>
      </c>
      <c r="I40" t="s">
        <v>404</v>
      </c>
      <c r="J40" t="s">
        <v>1027</v>
      </c>
      <c r="K40" s="4" t="s">
        <v>1042</v>
      </c>
      <c r="L40" s="19" t="s">
        <v>334</v>
      </c>
      <c r="M40" s="20" t="s">
        <v>133</v>
      </c>
      <c r="N40" s="19" t="s">
        <v>404</v>
      </c>
      <c r="O40" s="19" t="s">
        <v>1028</v>
      </c>
      <c r="P40" s="19" t="s">
        <v>1039</v>
      </c>
      <c r="S40" t="str">
        <f t="shared" si="0"/>
        <v>INSERT INTO supervisedBy VALUES ('S8623658P', 'S9878146A', 'Accounting Systems');</v>
      </c>
    </row>
    <row r="41" spans="6:19" ht="19">
      <c r="G41" t="s">
        <v>289</v>
      </c>
      <c r="H41" s="1" t="s">
        <v>88</v>
      </c>
      <c r="I41" t="s">
        <v>404</v>
      </c>
      <c r="J41" t="s">
        <v>1027</v>
      </c>
      <c r="K41" s="4" t="s">
        <v>1042</v>
      </c>
      <c r="L41" s="19" t="s">
        <v>335</v>
      </c>
      <c r="M41" s="20" t="s">
        <v>134</v>
      </c>
      <c r="N41" s="19" t="s">
        <v>404</v>
      </c>
      <c r="O41" s="19" t="s">
        <v>1028</v>
      </c>
      <c r="P41" s="19" t="s">
        <v>1034</v>
      </c>
      <c r="S41" t="str">
        <f t="shared" si="0"/>
        <v>INSERT INTO supervisedBy VALUES ('S8443404U', 'S9925377M', 'Investment Banking');</v>
      </c>
    </row>
    <row r="42" spans="6:19" ht="19">
      <c r="G42" t="s">
        <v>290</v>
      </c>
      <c r="H42" s="1" t="s">
        <v>89</v>
      </c>
      <c r="I42" t="s">
        <v>404</v>
      </c>
      <c r="J42" t="s">
        <v>1027</v>
      </c>
      <c r="K42" s="4" t="s">
        <v>1042</v>
      </c>
      <c r="L42" s="19" t="s">
        <v>336</v>
      </c>
      <c r="M42" s="20" t="s">
        <v>135</v>
      </c>
      <c r="N42" s="19" t="s">
        <v>404</v>
      </c>
      <c r="O42" s="19" t="s">
        <v>1028</v>
      </c>
      <c r="P42" s="19" t="s">
        <v>1035</v>
      </c>
      <c r="S42" t="str">
        <f t="shared" si="0"/>
        <v>INSERT INTO supervisedBy VALUES ('S6726612O', 'S9662439O', 'Human Resources Management');</v>
      </c>
    </row>
    <row r="43" spans="6:19" ht="19">
      <c r="G43" t="s">
        <v>291</v>
      </c>
      <c r="H43" s="1" t="s">
        <v>90</v>
      </c>
      <c r="I43" t="s">
        <v>404</v>
      </c>
      <c r="J43" t="s">
        <v>1027</v>
      </c>
      <c r="K43" s="4" t="s">
        <v>1042</v>
      </c>
      <c r="L43" s="19" t="s">
        <v>337</v>
      </c>
      <c r="M43" s="20" t="s">
        <v>136</v>
      </c>
      <c r="N43" s="19" t="s">
        <v>404</v>
      </c>
      <c r="O43" s="19" t="s">
        <v>1028</v>
      </c>
      <c r="P43" s="19" t="s">
        <v>1039</v>
      </c>
      <c r="S43" t="str">
        <f t="shared" si="0"/>
        <v>INSERT INTO supervisedBy VALUES ('S8713017P', 'S9754303V', 'Accounting Systems');</v>
      </c>
    </row>
    <row r="44" spans="6:19" ht="19">
      <c r="G44" t="s">
        <v>292</v>
      </c>
      <c r="H44" s="2" t="s">
        <v>91</v>
      </c>
      <c r="I44" t="s">
        <v>404</v>
      </c>
      <c r="J44" t="s">
        <v>1027</v>
      </c>
      <c r="K44" s="4" t="s">
        <v>1042</v>
      </c>
      <c r="L44" s="19" t="s">
        <v>338</v>
      </c>
      <c r="M44" s="20" t="s">
        <v>137</v>
      </c>
      <c r="N44" s="19" t="s">
        <v>404</v>
      </c>
      <c r="O44" s="19" t="s">
        <v>1028</v>
      </c>
      <c r="P44" s="19" t="s">
        <v>1034</v>
      </c>
      <c r="S44" t="str">
        <f t="shared" si="0"/>
        <v>INSERT INTO supervisedBy VALUES ('S8435941Y', 'S9856731Y', 'Investment Banking');</v>
      </c>
    </row>
    <row r="45" spans="6:19" ht="19">
      <c r="G45" t="s">
        <v>293</v>
      </c>
      <c r="H45" s="1" t="s">
        <v>92</v>
      </c>
      <c r="I45" t="s">
        <v>404</v>
      </c>
      <c r="J45" t="s">
        <v>1027</v>
      </c>
      <c r="K45" s="4" t="s">
        <v>1042</v>
      </c>
      <c r="L45" s="19" t="s">
        <v>339</v>
      </c>
      <c r="M45" s="20" t="s">
        <v>138</v>
      </c>
      <c r="N45" s="19" t="s">
        <v>404</v>
      </c>
      <c r="O45" s="19" t="s">
        <v>1028</v>
      </c>
      <c r="P45" s="19" t="s">
        <v>1035</v>
      </c>
      <c r="S45" t="str">
        <f t="shared" si="0"/>
        <v>INSERT INTO supervisedBy VALUES ('S6793515E', 'S9685423A', 'Human Resources Management');</v>
      </c>
    </row>
    <row r="46" spans="6:19" ht="19">
      <c r="G46" t="s">
        <v>294</v>
      </c>
      <c r="H46" s="2" t="s">
        <v>93</v>
      </c>
      <c r="I46" t="s">
        <v>404</v>
      </c>
      <c r="J46" t="s">
        <v>1027</v>
      </c>
      <c r="K46" s="4" t="s">
        <v>1042</v>
      </c>
      <c r="L46" s="19" t="s">
        <v>340</v>
      </c>
      <c r="M46" s="20" t="s">
        <v>139</v>
      </c>
      <c r="N46" s="19" t="s">
        <v>404</v>
      </c>
      <c r="O46" s="19" t="s">
        <v>1028</v>
      </c>
      <c r="P46" s="19" t="s">
        <v>1039</v>
      </c>
      <c r="S46" t="str">
        <f t="shared" si="0"/>
        <v>INSERT INTO supervisedBy VALUES ('S6032927W', 'S9651245B', 'Accounting Systems');</v>
      </c>
    </row>
    <row r="47" spans="6:19" ht="19">
      <c r="G47" t="s">
        <v>295</v>
      </c>
      <c r="H47" s="1" t="s">
        <v>94</v>
      </c>
      <c r="I47" t="s">
        <v>404</v>
      </c>
      <c r="J47" t="s">
        <v>1027</v>
      </c>
      <c r="K47" s="4" t="s">
        <v>1042</v>
      </c>
      <c r="L47" s="19" t="s">
        <v>341</v>
      </c>
      <c r="M47" s="20" t="s">
        <v>140</v>
      </c>
      <c r="N47" s="19" t="s">
        <v>404</v>
      </c>
      <c r="O47" s="19" t="s">
        <v>1028</v>
      </c>
      <c r="P47" s="19" t="s">
        <v>1034</v>
      </c>
      <c r="S47" t="str">
        <f t="shared" si="0"/>
        <v>INSERT INTO supervisedBy VALUES ('S7894186R', 'S9954632A', 'Investment Banking');</v>
      </c>
    </row>
    <row r="48" spans="6:19" ht="19">
      <c r="F48" s="9"/>
      <c r="G48" t="s">
        <v>296</v>
      </c>
      <c r="H48" s="1" t="s">
        <v>95</v>
      </c>
      <c r="I48" t="s">
        <v>404</v>
      </c>
      <c r="J48" t="s">
        <v>1027</v>
      </c>
      <c r="K48" s="4" t="s">
        <v>1042</v>
      </c>
      <c r="L48" s="19" t="s">
        <v>338</v>
      </c>
      <c r="M48" s="20" t="s">
        <v>137</v>
      </c>
      <c r="N48" s="19" t="s">
        <v>404</v>
      </c>
      <c r="O48" s="19" t="s">
        <v>1028</v>
      </c>
      <c r="P48" s="19" t="s">
        <v>1034</v>
      </c>
      <c r="R48" s="9"/>
      <c r="S48" t="str">
        <f t="shared" ref="S48" si="3">_xlfn.CONCAT("INSERT INTO supervisedBy VALUES ('",L48,"', '",G48,"', '",P48,"');")</f>
        <v>INSERT INTO supervisedBy VALUES ('S8435941Y', 'S9664494X', 'Investment Banking');</v>
      </c>
    </row>
    <row r="49" spans="7:19" ht="19">
      <c r="G49" t="s">
        <v>296</v>
      </c>
      <c r="H49" s="1" t="s">
        <v>95</v>
      </c>
      <c r="I49" t="s">
        <v>404</v>
      </c>
      <c r="J49" t="s">
        <v>1027</v>
      </c>
      <c r="K49" s="4" t="s">
        <v>1042</v>
      </c>
      <c r="L49" s="19" t="s">
        <v>342</v>
      </c>
      <c r="M49" s="20" t="s">
        <v>141</v>
      </c>
      <c r="N49" s="19" t="s">
        <v>404</v>
      </c>
      <c r="O49" s="19" t="s">
        <v>1028</v>
      </c>
      <c r="P49" s="19" t="s">
        <v>1035</v>
      </c>
      <c r="S49" t="str">
        <f t="shared" si="0"/>
        <v>INSERT INTO supervisedBy VALUES ('S7842712W', 'S9664494X', 'Human Resources Management');</v>
      </c>
    </row>
    <row r="50" spans="7:19" ht="19">
      <c r="G50" t="s">
        <v>297</v>
      </c>
      <c r="H50" s="2" t="s">
        <v>96</v>
      </c>
      <c r="I50" t="s">
        <v>404</v>
      </c>
      <c r="J50" t="s">
        <v>1027</v>
      </c>
      <c r="K50" s="4" t="s">
        <v>1042</v>
      </c>
      <c r="L50" s="19" t="s">
        <v>343</v>
      </c>
      <c r="M50" s="20" t="s">
        <v>142</v>
      </c>
      <c r="N50" s="19" t="s">
        <v>404</v>
      </c>
      <c r="O50" s="19" t="s">
        <v>1028</v>
      </c>
      <c r="P50" s="19" t="s">
        <v>1039</v>
      </c>
      <c r="S50" t="str">
        <f t="shared" si="0"/>
        <v>INSERT INTO supervisedBy VALUES ('S7835154R', 'S9852702M', 'Accounting Systems');</v>
      </c>
    </row>
    <row r="51" spans="7:19" ht="19">
      <c r="G51" t="s">
        <v>298</v>
      </c>
      <c r="H51" s="1" t="s">
        <v>97</v>
      </c>
      <c r="I51" t="s">
        <v>404</v>
      </c>
      <c r="J51" t="s">
        <v>1027</v>
      </c>
      <c r="K51" s="4" t="s">
        <v>1042</v>
      </c>
      <c r="L51" s="19" t="s">
        <v>344</v>
      </c>
      <c r="M51" s="20" t="s">
        <v>143</v>
      </c>
      <c r="N51" s="19" t="s">
        <v>404</v>
      </c>
      <c r="O51" s="19" t="s">
        <v>1028</v>
      </c>
      <c r="P51" s="19" t="s">
        <v>1034</v>
      </c>
      <c r="S51" t="str">
        <f t="shared" si="0"/>
        <v>INSERT INTO supervisedBy VALUES ('S6337328X', 'S9830620D', 'Investment Banking');</v>
      </c>
    </row>
    <row r="52" spans="7:19" ht="19">
      <c r="G52" t="s">
        <v>299</v>
      </c>
      <c r="H52" s="1" t="s">
        <v>98</v>
      </c>
      <c r="I52" t="s">
        <v>404</v>
      </c>
      <c r="J52" t="s">
        <v>1027</v>
      </c>
      <c r="K52" s="4" t="s">
        <v>1042</v>
      </c>
      <c r="L52" s="19" t="s">
        <v>342</v>
      </c>
      <c r="M52" s="20" t="s">
        <v>141</v>
      </c>
      <c r="N52" s="19" t="s">
        <v>404</v>
      </c>
      <c r="O52" s="19" t="s">
        <v>1028</v>
      </c>
      <c r="P52" s="19" t="s">
        <v>1035</v>
      </c>
      <c r="S52" t="str">
        <f t="shared" si="0"/>
        <v>INSERT INTO supervisedBy VALUES ('S7842712W', 'S9641754F', 'Human Resources Management');</v>
      </c>
    </row>
    <row r="53" spans="7:19" ht="19">
      <c r="G53" t="s">
        <v>299</v>
      </c>
      <c r="H53" s="1" t="s">
        <v>98</v>
      </c>
      <c r="I53" t="s">
        <v>404</v>
      </c>
      <c r="J53" t="s">
        <v>1027</v>
      </c>
      <c r="K53" s="4" t="s">
        <v>1042</v>
      </c>
      <c r="L53" s="19" t="s">
        <v>345</v>
      </c>
      <c r="M53" s="20" t="s">
        <v>144</v>
      </c>
      <c r="N53" s="19" t="s">
        <v>404</v>
      </c>
      <c r="O53" s="19" t="s">
        <v>1028</v>
      </c>
      <c r="P53" s="19" t="s">
        <v>1035</v>
      </c>
      <c r="S53" t="str">
        <f t="shared" si="0"/>
        <v>INSERT INTO supervisedBy VALUES ('S8039220B', 'S9641754F', 'Human Resources Management');</v>
      </c>
    </row>
    <row r="54" spans="7:19" ht="19">
      <c r="G54" t="s">
        <v>300</v>
      </c>
      <c r="H54" s="1" t="s">
        <v>99</v>
      </c>
      <c r="I54" t="s">
        <v>404</v>
      </c>
      <c r="J54" t="s">
        <v>1027</v>
      </c>
      <c r="K54" s="4" t="s">
        <v>1042</v>
      </c>
      <c r="L54" s="19" t="s">
        <v>346</v>
      </c>
      <c r="M54" s="20" t="s">
        <v>145</v>
      </c>
      <c r="N54" s="19" t="s">
        <v>404</v>
      </c>
      <c r="O54" s="19" t="s">
        <v>1028</v>
      </c>
      <c r="P54" s="19" t="s">
        <v>1039</v>
      </c>
      <c r="S54" t="str">
        <f t="shared" si="0"/>
        <v>INSERT INTO supervisedBy VALUES ('S8760195S', 'S9626637W', 'Accounting Systems');</v>
      </c>
    </row>
    <row r="55" spans="7:19" ht="19">
      <c r="L55" s="19"/>
      <c r="M55" s="20"/>
      <c r="N55" s="19"/>
      <c r="O55" s="19"/>
      <c r="P55" s="19"/>
    </row>
    <row r="56" spans="7:19" ht="19">
      <c r="L56" s="19"/>
      <c r="M56" s="20"/>
      <c r="N56" s="19"/>
      <c r="O56" s="19"/>
      <c r="P56" s="19"/>
    </row>
    <row r="57" spans="7:19" ht="19">
      <c r="L57" s="19"/>
      <c r="M57" s="20"/>
      <c r="N57" s="19"/>
      <c r="O57" s="19"/>
      <c r="P57" s="19"/>
    </row>
    <row r="58" spans="7:19" ht="19">
      <c r="L58" s="19"/>
      <c r="M58" s="20"/>
      <c r="N58" s="19"/>
      <c r="O58" s="19"/>
      <c r="P58" s="19"/>
    </row>
    <row r="59" spans="7:19" ht="19">
      <c r="L59" s="19"/>
      <c r="M59" s="20"/>
      <c r="N59" s="19"/>
      <c r="O59" s="19"/>
      <c r="P59" s="1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3ABB-4F25-E446-BC82-10B1FD617EDC}">
  <dimension ref="A1:X52"/>
  <sheetViews>
    <sheetView topLeftCell="D33" zoomScale="70" zoomScaleNormal="70" workbookViewId="0">
      <selection activeCell="J42" sqref="J42"/>
    </sheetView>
  </sheetViews>
  <sheetFormatPr defaultColWidth="10.6640625" defaultRowHeight="15.5"/>
  <cols>
    <col min="5" max="5" width="11" bestFit="1" customWidth="1"/>
    <col min="6" max="6" width="53.33203125" customWidth="1"/>
    <col min="7" max="7" width="39.5" bestFit="1" customWidth="1"/>
    <col min="10" max="10" width="13.5" bestFit="1" customWidth="1"/>
    <col min="11" max="11" width="39.5" bestFit="1" customWidth="1"/>
  </cols>
  <sheetData>
    <row r="1" spans="1:24">
      <c r="A1" s="5" t="s">
        <v>1261</v>
      </c>
      <c r="E1" s="9" t="s">
        <v>201</v>
      </c>
      <c r="F1" t="s">
        <v>50</v>
      </c>
      <c r="G1" t="s">
        <v>402</v>
      </c>
      <c r="J1" s="9" t="s">
        <v>1265</v>
      </c>
      <c r="K1" s="9" t="s">
        <v>1266</v>
      </c>
    </row>
    <row r="2" spans="1:24" ht="19">
      <c r="A2" s="5" t="s">
        <v>1262</v>
      </c>
      <c r="E2" t="s">
        <v>221</v>
      </c>
      <c r="F2" s="1" t="s">
        <v>19</v>
      </c>
      <c r="G2" t="s">
        <v>403</v>
      </c>
      <c r="H2" t="s">
        <v>1027</v>
      </c>
      <c r="I2" t="s">
        <v>1042</v>
      </c>
      <c r="J2" t="s">
        <v>1076</v>
      </c>
      <c r="K2" t="s">
        <v>403</v>
      </c>
      <c r="M2" t="str">
        <f t="shared" ref="M2:M52" si="0">_xlfn.CONCAT("INSERT INTO assignGraduateResearchLab VALUES ('",E2,"', '",J2,"', '",K2,"');")</f>
        <v>INSERT INTO assignGraduateResearchLab VALUES ('S9946019G', 'Research Lab 1', 'School of Computer Science and Engineering');</v>
      </c>
      <c r="X2" t="str">
        <f t="shared" ref="X2:X15" si="1">_xlfn.CONCAT("INSERT INTO Graduate VALUES ('",E2,"');")</f>
        <v>INSERT INTO Graduate VALUES ('S9946019G');</v>
      </c>
    </row>
    <row r="3" spans="1:24" ht="19">
      <c r="A3" s="5" t="s">
        <v>1263</v>
      </c>
      <c r="E3" t="s">
        <v>222</v>
      </c>
      <c r="F3" s="2" t="s">
        <v>20</v>
      </c>
      <c r="G3" t="s">
        <v>403</v>
      </c>
      <c r="H3" t="s">
        <v>1027</v>
      </c>
      <c r="I3" t="s">
        <v>1042</v>
      </c>
      <c r="J3" t="s">
        <v>1077</v>
      </c>
      <c r="K3" t="s">
        <v>403</v>
      </c>
      <c r="M3" t="str">
        <f t="shared" si="0"/>
        <v>INSERT INTO assignGraduateResearchLab VALUES ('S9652691I', 'Research Lab 2', 'School of Computer Science and Engineering');</v>
      </c>
      <c r="X3" t="str">
        <f t="shared" si="1"/>
        <v>INSERT INTO Graduate VALUES ('S9652691I');</v>
      </c>
    </row>
    <row r="4" spans="1:24" ht="19">
      <c r="A4" s="5"/>
      <c r="E4" t="s">
        <v>223</v>
      </c>
      <c r="F4" s="2" t="s">
        <v>21</v>
      </c>
      <c r="G4" t="s">
        <v>403</v>
      </c>
      <c r="H4" t="s">
        <v>1027</v>
      </c>
      <c r="I4" t="s">
        <v>1042</v>
      </c>
      <c r="J4" t="s">
        <v>1076</v>
      </c>
      <c r="K4" t="s">
        <v>403</v>
      </c>
      <c r="M4" t="str">
        <f t="shared" ref="M4" si="2">_xlfn.CONCAT("INSERT INTO assignGraduateResearchLab VALUES ('",E4,"', '",J4,"', '",K4,"');")</f>
        <v>INSERT INTO assignGraduateResearchLab VALUES ('S9691398S', 'Research Lab 1', 'School of Computer Science and Engineering');</v>
      </c>
    </row>
    <row r="5" spans="1:24" ht="19">
      <c r="A5" s="5" t="s">
        <v>1264</v>
      </c>
      <c r="E5" t="s">
        <v>223</v>
      </c>
      <c r="F5" s="2" t="s">
        <v>21</v>
      </c>
      <c r="G5" t="s">
        <v>403</v>
      </c>
      <c r="H5" t="s">
        <v>1027</v>
      </c>
      <c r="I5" t="s">
        <v>1042</v>
      </c>
      <c r="J5" t="s">
        <v>1077</v>
      </c>
      <c r="K5" t="s">
        <v>403</v>
      </c>
      <c r="M5" t="str">
        <f t="shared" si="0"/>
        <v>INSERT INTO assignGraduateResearchLab VALUES ('S9691398S', 'Research Lab 2', 'School of Computer Science and Engineering');</v>
      </c>
      <c r="X5" t="str">
        <f t="shared" si="1"/>
        <v>INSERT INTO Graduate VALUES ('S9691398S');</v>
      </c>
    </row>
    <row r="6" spans="1:24" ht="19">
      <c r="E6" t="s">
        <v>224</v>
      </c>
      <c r="F6" s="2" t="s">
        <v>22</v>
      </c>
      <c r="G6" t="s">
        <v>403</v>
      </c>
      <c r="H6" t="s">
        <v>1027</v>
      </c>
      <c r="I6" t="s">
        <v>1042</v>
      </c>
      <c r="J6" t="s">
        <v>1077</v>
      </c>
      <c r="K6" t="s">
        <v>403</v>
      </c>
      <c r="M6" t="str">
        <f t="shared" si="0"/>
        <v>INSERT INTO assignGraduateResearchLab VALUES ('S9893799S', 'Research Lab 2', 'School of Computer Science and Engineering');</v>
      </c>
      <c r="X6" t="str">
        <f t="shared" si="1"/>
        <v>INSERT INTO Graduate VALUES ('S9893799S');</v>
      </c>
    </row>
    <row r="7" spans="1:24" ht="19">
      <c r="E7" t="s">
        <v>225</v>
      </c>
      <c r="F7" s="1" t="s">
        <v>23</v>
      </c>
      <c r="G7" t="s">
        <v>403</v>
      </c>
      <c r="H7" t="s">
        <v>1027</v>
      </c>
      <c r="I7" t="s">
        <v>1042</v>
      </c>
      <c r="J7" t="s">
        <v>1076</v>
      </c>
      <c r="K7" t="s">
        <v>403</v>
      </c>
      <c r="M7" t="str">
        <f t="shared" si="0"/>
        <v>INSERT INTO assignGraduateResearchLab VALUES ('S9949768H', 'Research Lab 1', 'School of Computer Science and Engineering');</v>
      </c>
      <c r="X7" t="str">
        <f t="shared" si="1"/>
        <v>INSERT INTO Graduate VALUES ('S9949768H');</v>
      </c>
    </row>
    <row r="8" spans="1:24" ht="19">
      <c r="E8" t="s">
        <v>226</v>
      </c>
      <c r="F8" s="2" t="s">
        <v>24</v>
      </c>
      <c r="G8" t="s">
        <v>403</v>
      </c>
      <c r="H8" t="s">
        <v>1027</v>
      </c>
      <c r="I8" t="s">
        <v>1042</v>
      </c>
      <c r="J8" t="s">
        <v>1076</v>
      </c>
      <c r="K8" t="s">
        <v>403</v>
      </c>
      <c r="M8" t="str">
        <f t="shared" si="0"/>
        <v>INSERT INTO assignGraduateResearchLab VALUES ('S9622512G', 'Research Lab 1', 'School of Computer Science and Engineering');</v>
      </c>
      <c r="X8" t="str">
        <f t="shared" si="1"/>
        <v>INSERT INTO Graduate VALUES ('S9622512G');</v>
      </c>
    </row>
    <row r="9" spans="1:24" ht="19">
      <c r="E9" t="s">
        <v>226</v>
      </c>
      <c r="F9" s="2" t="s">
        <v>24</v>
      </c>
      <c r="G9" t="s">
        <v>403</v>
      </c>
      <c r="H9" t="s">
        <v>1027</v>
      </c>
      <c r="I9" t="s">
        <v>1042</v>
      </c>
      <c r="J9" t="s">
        <v>1077</v>
      </c>
      <c r="K9" t="s">
        <v>403</v>
      </c>
      <c r="M9" t="str">
        <f t="shared" ref="M9" si="3">_xlfn.CONCAT("INSERT INTO assignGraduateResearchLab VALUES ('",E9,"', '",J9,"', '",K9,"');")</f>
        <v>INSERT INTO assignGraduateResearchLab VALUES ('S9622512G', 'Research Lab 2', 'School of Computer Science and Engineering');</v>
      </c>
    </row>
    <row r="10" spans="1:24" ht="19">
      <c r="E10" t="s">
        <v>227</v>
      </c>
      <c r="F10" s="1" t="s">
        <v>25</v>
      </c>
      <c r="G10" t="s">
        <v>403</v>
      </c>
      <c r="H10" t="s">
        <v>1027</v>
      </c>
      <c r="I10" t="s">
        <v>1042</v>
      </c>
      <c r="J10" t="s">
        <v>1076</v>
      </c>
      <c r="K10" t="s">
        <v>403</v>
      </c>
      <c r="M10" t="str">
        <f t="shared" si="0"/>
        <v>INSERT INTO assignGraduateResearchLab VALUES ('S9759216H', 'Research Lab 1', 'School of Computer Science and Engineering');</v>
      </c>
      <c r="X10" t="str">
        <f t="shared" si="1"/>
        <v>INSERT INTO Graduate VALUES ('S9759216H');</v>
      </c>
    </row>
    <row r="11" spans="1:24" ht="19">
      <c r="E11" t="s">
        <v>228</v>
      </c>
      <c r="F11" s="1" t="s">
        <v>26</v>
      </c>
      <c r="G11" t="s">
        <v>403</v>
      </c>
      <c r="H11" t="s">
        <v>1027</v>
      </c>
      <c r="I11" t="s">
        <v>1042</v>
      </c>
      <c r="J11" t="s">
        <v>1077</v>
      </c>
      <c r="K11" t="s">
        <v>403</v>
      </c>
      <c r="M11" t="str">
        <f t="shared" si="0"/>
        <v>INSERT INTO assignGraduateResearchLab VALUES ('S9651893P', 'Research Lab 2', 'School of Computer Science and Engineering');</v>
      </c>
      <c r="X11" t="str">
        <f t="shared" si="1"/>
        <v>INSERT INTO Graduate VALUES ('S9651893P');</v>
      </c>
    </row>
    <row r="12" spans="1:24" ht="19">
      <c r="E12" t="s">
        <v>229</v>
      </c>
      <c r="F12" s="2" t="s">
        <v>27</v>
      </c>
      <c r="G12" t="s">
        <v>403</v>
      </c>
      <c r="H12" t="s">
        <v>1027</v>
      </c>
      <c r="I12" t="s">
        <v>1042</v>
      </c>
      <c r="J12" t="s">
        <v>1076</v>
      </c>
      <c r="K12" t="s">
        <v>403</v>
      </c>
      <c r="M12" t="str">
        <f t="shared" si="0"/>
        <v>INSERT INTO assignGraduateResearchLab VALUES ('S9797872B', 'Research Lab 1', 'School of Computer Science and Engineering');</v>
      </c>
      <c r="X12" t="str">
        <f t="shared" si="1"/>
        <v>INSERT INTO Graduate VALUES ('S9797872B');</v>
      </c>
    </row>
    <row r="13" spans="1:24" ht="19">
      <c r="E13" t="s">
        <v>230</v>
      </c>
      <c r="F13" s="1" t="s">
        <v>28</v>
      </c>
      <c r="G13" t="s">
        <v>403</v>
      </c>
      <c r="H13" t="s">
        <v>1027</v>
      </c>
      <c r="I13" t="s">
        <v>1042</v>
      </c>
      <c r="J13" t="s">
        <v>1077</v>
      </c>
      <c r="K13" t="s">
        <v>403</v>
      </c>
      <c r="M13" t="str">
        <f t="shared" si="0"/>
        <v>INSERT INTO assignGraduateResearchLab VALUES ('S9963519E', 'Research Lab 2', 'School of Computer Science and Engineering');</v>
      </c>
      <c r="X13" t="str">
        <f t="shared" si="1"/>
        <v>INSERT INTO Graduate VALUES ('S9963519E');</v>
      </c>
    </row>
    <row r="14" spans="1:24" ht="19">
      <c r="E14" t="s">
        <v>231</v>
      </c>
      <c r="F14" s="1" t="s">
        <v>29</v>
      </c>
      <c r="G14" t="s">
        <v>403</v>
      </c>
      <c r="H14" t="s">
        <v>1027</v>
      </c>
      <c r="I14" t="s">
        <v>1042</v>
      </c>
      <c r="J14" t="s">
        <v>1076</v>
      </c>
      <c r="K14" t="s">
        <v>403</v>
      </c>
      <c r="M14" t="str">
        <f t="shared" si="0"/>
        <v>INSERT INTO assignGraduateResearchLab VALUES ('S9677057V', 'Research Lab 1', 'School of Computer Science and Engineering');</v>
      </c>
      <c r="X14" t="str">
        <f t="shared" si="1"/>
        <v>INSERT INTO Graduate VALUES ('S9677057V');</v>
      </c>
    </row>
    <row r="15" spans="1:24" ht="19">
      <c r="E15" t="s">
        <v>232</v>
      </c>
      <c r="F15" s="1" t="s">
        <v>30</v>
      </c>
      <c r="G15" t="s">
        <v>403</v>
      </c>
      <c r="H15" t="s">
        <v>1027</v>
      </c>
      <c r="I15" t="s">
        <v>1042</v>
      </c>
      <c r="J15" t="s">
        <v>1077</v>
      </c>
      <c r="K15" t="s">
        <v>403</v>
      </c>
      <c r="M15" t="str">
        <f t="shared" si="0"/>
        <v>INSERT INTO assignGraduateResearchLab VALUES ('S9683984N', 'Research Lab 2', 'School of Computer Science and Engineering');</v>
      </c>
      <c r="X15" t="str">
        <f t="shared" si="1"/>
        <v>INSERT INTO Graduate VALUES ('S9683984N');</v>
      </c>
    </row>
    <row r="16" spans="1:24" ht="19">
      <c r="D16" s="12"/>
      <c r="E16" t="s">
        <v>233</v>
      </c>
      <c r="F16" s="1" t="s">
        <v>31</v>
      </c>
      <c r="G16" t="s">
        <v>403</v>
      </c>
      <c r="H16" t="s">
        <v>1027</v>
      </c>
      <c r="I16" t="s">
        <v>1042</v>
      </c>
      <c r="J16" t="s">
        <v>1076</v>
      </c>
      <c r="K16" t="s">
        <v>403</v>
      </c>
      <c r="M16" t="str">
        <f t="shared" si="0"/>
        <v>INSERT INTO assignGraduateResearchLab VALUES ('S9899788Y', 'Research Lab 1', 'School of Computer Science and Engineering');</v>
      </c>
      <c r="X16" s="3" t="s">
        <v>422</v>
      </c>
    </row>
    <row r="17" spans="4:24" ht="19">
      <c r="E17" t="s">
        <v>233</v>
      </c>
      <c r="F17" s="1" t="s">
        <v>31</v>
      </c>
      <c r="G17" t="s">
        <v>403</v>
      </c>
      <c r="H17" t="s">
        <v>1027</v>
      </c>
      <c r="I17" t="s">
        <v>1042</v>
      </c>
      <c r="J17" t="s">
        <v>1077</v>
      </c>
      <c r="K17" t="s">
        <v>403</v>
      </c>
      <c r="M17" t="str">
        <f t="shared" si="0"/>
        <v>INSERT INTO assignGraduateResearchLab VALUES ('S9899788Y', 'Research Lab 2', 'School of Computer Science and Engineering');</v>
      </c>
      <c r="X17" t="str">
        <f t="shared" ref="X17:X52" si="4">_xlfn.CONCAT("INSERT INTO Graduate VALUES ('",E17,"');")</f>
        <v>INSERT INTO Graduate VALUES ('S9899788Y');</v>
      </c>
    </row>
    <row r="18" spans="4:24" ht="19">
      <c r="E18" t="s">
        <v>253</v>
      </c>
      <c r="F18" s="2" t="s">
        <v>52</v>
      </c>
      <c r="G18" t="s">
        <v>405</v>
      </c>
      <c r="H18" t="s">
        <v>1027</v>
      </c>
      <c r="I18" t="s">
        <v>1042</v>
      </c>
      <c r="J18" t="s">
        <v>1078</v>
      </c>
      <c r="K18" t="s">
        <v>405</v>
      </c>
      <c r="M18" t="str">
        <f t="shared" si="0"/>
        <v>INSERT INTO assignGraduateResearchLab VALUES ('S9666826Y', 'Research Lab 3', 'School of Physical and Mathematical Sciences');</v>
      </c>
      <c r="X18" t="str">
        <f t="shared" si="4"/>
        <v>INSERT INTO Graduate VALUES ('S9666826Y');</v>
      </c>
    </row>
    <row r="19" spans="4:24" ht="19">
      <c r="D19" s="9"/>
      <c r="E19" t="s">
        <v>253</v>
      </c>
      <c r="F19" s="2" t="s">
        <v>52</v>
      </c>
      <c r="G19" t="s">
        <v>405</v>
      </c>
      <c r="H19" t="s">
        <v>1027</v>
      </c>
      <c r="I19" t="s">
        <v>1042</v>
      </c>
      <c r="J19" t="s">
        <v>1079</v>
      </c>
      <c r="K19" t="s">
        <v>405</v>
      </c>
      <c r="L19" s="9"/>
      <c r="M19" t="str">
        <f t="shared" si="0"/>
        <v>INSERT INTO assignGraduateResearchLab VALUES ('S9666826Y', 'Research Lab 4', 'School of Physical and Mathematical Sciences');</v>
      </c>
      <c r="W19" s="9"/>
      <c r="X19" s="3" t="s">
        <v>422</v>
      </c>
    </row>
    <row r="20" spans="4:24" ht="19">
      <c r="E20" t="s">
        <v>254</v>
      </c>
      <c r="F20" s="1" t="s">
        <v>53</v>
      </c>
      <c r="G20" t="s">
        <v>405</v>
      </c>
      <c r="H20" t="s">
        <v>1027</v>
      </c>
      <c r="I20" t="s">
        <v>1042</v>
      </c>
      <c r="J20" t="s">
        <v>1079</v>
      </c>
      <c r="K20" t="s">
        <v>405</v>
      </c>
      <c r="M20" t="str">
        <f t="shared" si="0"/>
        <v>INSERT INTO assignGraduateResearchLab VALUES ('S9844485R', 'Research Lab 4', 'School of Physical and Mathematical Sciences');</v>
      </c>
      <c r="X20" t="str">
        <f t="shared" si="4"/>
        <v>INSERT INTO Graduate VALUES ('S9844485R');</v>
      </c>
    </row>
    <row r="21" spans="4:24" ht="19">
      <c r="E21" t="s">
        <v>255</v>
      </c>
      <c r="F21" s="1" t="s">
        <v>54</v>
      </c>
      <c r="G21" t="s">
        <v>405</v>
      </c>
      <c r="H21" t="s">
        <v>1027</v>
      </c>
      <c r="I21" t="s">
        <v>1042</v>
      </c>
      <c r="J21" t="s">
        <v>1078</v>
      </c>
      <c r="K21" t="s">
        <v>405</v>
      </c>
      <c r="M21" t="str">
        <f t="shared" si="0"/>
        <v>INSERT INTO assignGraduateResearchLab VALUES ('S9628927W', 'Research Lab 3', 'School of Physical and Mathematical Sciences');</v>
      </c>
      <c r="X21" t="str">
        <f t="shared" si="4"/>
        <v>INSERT INTO Graduate VALUES ('S9628927W');</v>
      </c>
    </row>
    <row r="22" spans="4:24" ht="19">
      <c r="E22" t="s">
        <v>256</v>
      </c>
      <c r="F22" s="2" t="s">
        <v>55</v>
      </c>
      <c r="G22" t="s">
        <v>405</v>
      </c>
      <c r="H22" t="s">
        <v>1027</v>
      </c>
      <c r="I22" t="s">
        <v>1042</v>
      </c>
      <c r="J22" t="s">
        <v>1079</v>
      </c>
      <c r="K22" t="s">
        <v>405</v>
      </c>
      <c r="M22" t="str">
        <f t="shared" si="0"/>
        <v>INSERT INTO assignGraduateResearchLab VALUES ('S9990896A', 'Research Lab 4', 'School of Physical and Mathematical Sciences');</v>
      </c>
      <c r="X22" t="str">
        <f t="shared" si="4"/>
        <v>INSERT INTO Graduate VALUES ('S9990896A');</v>
      </c>
    </row>
    <row r="23" spans="4:24" ht="19">
      <c r="E23" t="s">
        <v>257</v>
      </c>
      <c r="F23" s="2" t="s">
        <v>56</v>
      </c>
      <c r="G23" t="s">
        <v>405</v>
      </c>
      <c r="H23" t="s">
        <v>1027</v>
      </c>
      <c r="I23" t="s">
        <v>1042</v>
      </c>
      <c r="J23" t="s">
        <v>1078</v>
      </c>
      <c r="K23" t="s">
        <v>405</v>
      </c>
      <c r="M23" t="str">
        <f t="shared" ref="M23" si="5">_xlfn.CONCAT("INSERT INTO assignGraduateResearchLab VALUES ('",E23,"', '",J23,"', '",K23,"');")</f>
        <v>INSERT INTO assignGraduateResearchLab VALUES ('S9877147E', 'Research Lab 3', 'School of Physical and Mathematical Sciences');</v>
      </c>
    </row>
    <row r="24" spans="4:24" ht="19">
      <c r="E24" t="s">
        <v>257</v>
      </c>
      <c r="F24" s="2" t="s">
        <v>56</v>
      </c>
      <c r="G24" t="s">
        <v>405</v>
      </c>
      <c r="H24" t="s">
        <v>1027</v>
      </c>
      <c r="I24" t="s">
        <v>1042</v>
      </c>
      <c r="J24" t="s">
        <v>1079</v>
      </c>
      <c r="K24" t="s">
        <v>405</v>
      </c>
      <c r="M24" t="str">
        <f t="shared" si="0"/>
        <v>INSERT INTO assignGraduateResearchLab VALUES ('S9877147E', 'Research Lab 4', 'School of Physical and Mathematical Sciences');</v>
      </c>
      <c r="X24" t="str">
        <f t="shared" si="4"/>
        <v>INSERT INTO Graduate VALUES ('S9877147E');</v>
      </c>
    </row>
    <row r="25" spans="4:24" ht="19">
      <c r="E25" t="s">
        <v>258</v>
      </c>
      <c r="F25" s="1" t="s">
        <v>57</v>
      </c>
      <c r="G25" t="s">
        <v>405</v>
      </c>
      <c r="H25" t="s">
        <v>1027</v>
      </c>
      <c r="I25" t="s">
        <v>1042</v>
      </c>
      <c r="J25" t="s">
        <v>1079</v>
      </c>
      <c r="K25" t="s">
        <v>405</v>
      </c>
      <c r="M25" t="str">
        <f t="shared" si="0"/>
        <v>INSERT INTO assignGraduateResearchLab VALUES ('S9611886G', 'Research Lab 4', 'School of Physical and Mathematical Sciences');</v>
      </c>
      <c r="X25" t="str">
        <f t="shared" si="4"/>
        <v>INSERT INTO Graduate VALUES ('S9611886G');</v>
      </c>
    </row>
    <row r="26" spans="4:24" ht="19">
      <c r="E26" t="s">
        <v>259</v>
      </c>
      <c r="F26" s="1" t="s">
        <v>58</v>
      </c>
      <c r="G26" t="s">
        <v>405</v>
      </c>
      <c r="H26" t="s">
        <v>1027</v>
      </c>
      <c r="I26" t="s">
        <v>1042</v>
      </c>
      <c r="J26" t="s">
        <v>1078</v>
      </c>
      <c r="K26" t="s">
        <v>405</v>
      </c>
      <c r="M26" t="str">
        <f t="shared" si="0"/>
        <v>INSERT INTO assignGraduateResearchLab VALUES ('S9955598U', 'Research Lab 3', 'School of Physical and Mathematical Sciences');</v>
      </c>
      <c r="X26" t="str">
        <f t="shared" si="4"/>
        <v>INSERT INTO Graduate VALUES ('S9955598U');</v>
      </c>
    </row>
    <row r="27" spans="4:24" ht="19">
      <c r="E27" t="s">
        <v>260</v>
      </c>
      <c r="F27" s="2" t="s">
        <v>59</v>
      </c>
      <c r="G27" t="s">
        <v>405</v>
      </c>
      <c r="H27" t="s">
        <v>1027</v>
      </c>
      <c r="I27" t="s">
        <v>1042</v>
      </c>
      <c r="J27" t="s">
        <v>1079</v>
      </c>
      <c r="K27" t="s">
        <v>405</v>
      </c>
      <c r="M27" t="str">
        <f t="shared" si="0"/>
        <v>INSERT INTO assignGraduateResearchLab VALUES ('S9711763A', 'Research Lab 4', 'School of Physical and Mathematical Sciences');</v>
      </c>
      <c r="X27" t="str">
        <f t="shared" si="4"/>
        <v>INSERT INTO Graduate VALUES ('S9711763A');</v>
      </c>
    </row>
    <row r="28" spans="4:24" ht="19">
      <c r="E28" t="s">
        <v>260</v>
      </c>
      <c r="F28" s="2" t="s">
        <v>59</v>
      </c>
      <c r="G28" t="s">
        <v>405</v>
      </c>
      <c r="H28" t="s">
        <v>1027</v>
      </c>
      <c r="I28" t="s">
        <v>1042</v>
      </c>
      <c r="J28" t="s">
        <v>1078</v>
      </c>
      <c r="K28" t="s">
        <v>405</v>
      </c>
      <c r="M28" t="str">
        <f t="shared" ref="M28" si="6">_xlfn.CONCAT("INSERT INTO assignGraduateResearchLab VALUES ('",E28,"', '",J28,"', '",K28,"');")</f>
        <v>INSERT INTO assignGraduateResearchLab VALUES ('S9711763A', 'Research Lab 3', 'School of Physical and Mathematical Sciences');</v>
      </c>
      <c r="X28" t="str">
        <f t="shared" ref="X28" si="7">_xlfn.CONCAT("INSERT INTO Graduate VALUES ('",E28,"');")</f>
        <v>INSERT INTO Graduate VALUES ('S9711763A');</v>
      </c>
    </row>
    <row r="29" spans="4:24" ht="19">
      <c r="E29" t="s">
        <v>261</v>
      </c>
      <c r="F29" s="1" t="s">
        <v>60</v>
      </c>
      <c r="G29" t="s">
        <v>405</v>
      </c>
      <c r="H29" t="s">
        <v>1027</v>
      </c>
      <c r="I29" t="s">
        <v>1042</v>
      </c>
      <c r="J29" t="s">
        <v>1078</v>
      </c>
      <c r="K29" t="s">
        <v>405</v>
      </c>
      <c r="M29" t="str">
        <f t="shared" si="0"/>
        <v>INSERT INTO assignGraduateResearchLab VALUES ('S9867774H', 'Research Lab 3', 'School of Physical and Mathematical Sciences');</v>
      </c>
      <c r="X29" t="str">
        <f t="shared" si="4"/>
        <v>INSERT INTO Graduate VALUES ('S9867774H');</v>
      </c>
    </row>
    <row r="30" spans="4:24" ht="19">
      <c r="E30" t="s">
        <v>262</v>
      </c>
      <c r="F30" s="1" t="s">
        <v>61</v>
      </c>
      <c r="G30" t="s">
        <v>405</v>
      </c>
      <c r="H30" t="s">
        <v>1027</v>
      </c>
      <c r="I30" t="s">
        <v>1042</v>
      </c>
      <c r="J30" t="s">
        <v>1079</v>
      </c>
      <c r="K30" t="s">
        <v>405</v>
      </c>
      <c r="M30" t="str">
        <f t="shared" si="0"/>
        <v>INSERT INTO assignGraduateResearchLab VALUES ('S9781468O', 'Research Lab 4', 'School of Physical and Mathematical Sciences');</v>
      </c>
      <c r="X30" t="str">
        <f t="shared" si="4"/>
        <v>INSERT INTO Graduate VALUES ('S9781468O');</v>
      </c>
    </row>
    <row r="31" spans="4:24" ht="19">
      <c r="E31" t="s">
        <v>263</v>
      </c>
      <c r="F31" s="1" t="s">
        <v>62</v>
      </c>
      <c r="G31" t="s">
        <v>405</v>
      </c>
      <c r="H31" t="s">
        <v>1027</v>
      </c>
      <c r="I31" t="s">
        <v>1042</v>
      </c>
      <c r="J31" t="s">
        <v>1078</v>
      </c>
      <c r="K31" t="s">
        <v>405</v>
      </c>
      <c r="M31" t="str">
        <f t="shared" si="0"/>
        <v>INSERT INTO assignGraduateResearchLab VALUES ('S9672299W', 'Research Lab 3', 'School of Physical and Mathematical Sciences');</v>
      </c>
      <c r="X31" t="str">
        <f t="shared" si="4"/>
        <v>INSERT INTO Graduate VALUES ('S9672299W');</v>
      </c>
    </row>
    <row r="32" spans="4:24" ht="19">
      <c r="E32" t="s">
        <v>264</v>
      </c>
      <c r="F32" s="1" t="s">
        <v>63</v>
      </c>
      <c r="G32" t="s">
        <v>405</v>
      </c>
      <c r="H32" t="s">
        <v>1027</v>
      </c>
      <c r="I32" t="s">
        <v>1042</v>
      </c>
      <c r="J32" t="s">
        <v>1079</v>
      </c>
      <c r="K32" t="s">
        <v>405</v>
      </c>
      <c r="M32" t="str">
        <f t="shared" si="0"/>
        <v>INSERT INTO assignGraduateResearchLab VALUES ('S9897266S', 'Research Lab 4', 'School of Physical and Mathematical Sciences');</v>
      </c>
      <c r="X32" t="str">
        <f t="shared" si="4"/>
        <v>INSERT INTO Graduate VALUES ('S9897266S');</v>
      </c>
    </row>
    <row r="33" spans="4:24" ht="19">
      <c r="E33" t="s">
        <v>265</v>
      </c>
      <c r="F33" s="1" t="s">
        <v>64</v>
      </c>
      <c r="G33" t="s">
        <v>405</v>
      </c>
      <c r="H33" t="s">
        <v>1027</v>
      </c>
      <c r="I33" t="s">
        <v>1042</v>
      </c>
      <c r="J33" t="s">
        <v>1078</v>
      </c>
      <c r="K33" t="s">
        <v>405</v>
      </c>
      <c r="M33" t="str">
        <f t="shared" si="0"/>
        <v>INSERT INTO assignGraduateResearchLab VALUES ('S9743479F', 'Research Lab 3', 'School of Physical and Mathematical Sciences');</v>
      </c>
      <c r="X33" t="str">
        <f t="shared" si="4"/>
        <v>INSERT INTO Graduate VALUES ('S9743479F');</v>
      </c>
    </row>
    <row r="34" spans="4:24" ht="19">
      <c r="E34" t="s">
        <v>266</v>
      </c>
      <c r="F34" s="1" t="s">
        <v>65</v>
      </c>
      <c r="G34" t="s">
        <v>405</v>
      </c>
      <c r="H34" t="s">
        <v>1027</v>
      </c>
      <c r="I34" t="s">
        <v>1042</v>
      </c>
      <c r="J34" t="s">
        <v>1079</v>
      </c>
      <c r="K34" t="s">
        <v>405</v>
      </c>
      <c r="M34" t="str">
        <f t="shared" si="0"/>
        <v>INSERT INTO assignGraduateResearchLab VALUES ('S9720826Z', 'Research Lab 4', 'School of Physical and Mathematical Sciences');</v>
      </c>
      <c r="X34" t="str">
        <f t="shared" si="4"/>
        <v>INSERT INTO Graduate VALUES ('S9720826Z');</v>
      </c>
    </row>
    <row r="35" spans="4:24" ht="19">
      <c r="E35" t="s">
        <v>267</v>
      </c>
      <c r="F35" s="1" t="s">
        <v>66</v>
      </c>
      <c r="G35" t="s">
        <v>405</v>
      </c>
      <c r="H35" t="s">
        <v>1027</v>
      </c>
      <c r="I35" t="s">
        <v>1042</v>
      </c>
      <c r="J35" t="s">
        <v>1078</v>
      </c>
      <c r="K35" t="s">
        <v>405</v>
      </c>
      <c r="M35" t="str">
        <f t="shared" si="0"/>
        <v>INSERT INTO assignGraduateResearchLab VALUES ('S9639826W', 'Research Lab 3', 'School of Physical and Mathematical Sciences');</v>
      </c>
      <c r="X35" t="str">
        <f t="shared" si="4"/>
        <v>INSERT INTO Graduate VALUES ('S9639826W');</v>
      </c>
    </row>
    <row r="36" spans="4:24" ht="19">
      <c r="E36" t="s">
        <v>287</v>
      </c>
      <c r="F36" s="1" t="s">
        <v>86</v>
      </c>
      <c r="G36" t="s">
        <v>404</v>
      </c>
      <c r="H36" t="s">
        <v>1027</v>
      </c>
      <c r="I36" s="4" t="s">
        <v>1042</v>
      </c>
      <c r="J36" s="12" t="s">
        <v>1267</v>
      </c>
      <c r="K36" s="12" t="s">
        <v>404</v>
      </c>
      <c r="M36" t="str">
        <f t="shared" si="0"/>
        <v>INSERT INTO assignGraduateResearchLab VALUES ('S9881948R', 'Research Lab 5', 'Nanyang Business School');</v>
      </c>
      <c r="X36" t="str">
        <f t="shared" si="4"/>
        <v>INSERT INTO Graduate VALUES ('S9881948R');</v>
      </c>
    </row>
    <row r="37" spans="4:24" ht="19">
      <c r="E37" t="s">
        <v>288</v>
      </c>
      <c r="F37" s="1" t="s">
        <v>87</v>
      </c>
      <c r="G37" t="s">
        <v>404</v>
      </c>
      <c r="H37" t="s">
        <v>1027</v>
      </c>
      <c r="I37" s="4" t="s">
        <v>1042</v>
      </c>
      <c r="J37" s="12" t="s">
        <v>1313</v>
      </c>
      <c r="K37" s="12" t="s">
        <v>404</v>
      </c>
      <c r="M37" t="str">
        <f t="shared" si="0"/>
        <v>INSERT INTO assignGraduateResearchLab VALUES ('S9878146A', 'Research Lab 6', 'Nanyang Business School');</v>
      </c>
    </row>
    <row r="38" spans="4:24" ht="19">
      <c r="E38" t="s">
        <v>288</v>
      </c>
      <c r="F38" s="1" t="s">
        <v>87</v>
      </c>
      <c r="G38" t="s">
        <v>404</v>
      </c>
      <c r="H38" t="s">
        <v>1027</v>
      </c>
      <c r="I38" s="4" t="s">
        <v>1042</v>
      </c>
      <c r="J38" s="12" t="s">
        <v>1267</v>
      </c>
      <c r="K38" s="12" t="s">
        <v>404</v>
      </c>
      <c r="M38" t="str">
        <f t="shared" si="0"/>
        <v>INSERT INTO assignGraduateResearchLab VALUES ('S9878146A', 'Research Lab 5', 'Nanyang Business School');</v>
      </c>
      <c r="X38" t="str">
        <f t="shared" si="4"/>
        <v>INSERT INTO Graduate VALUES ('S9878146A');</v>
      </c>
    </row>
    <row r="39" spans="4:24" ht="19">
      <c r="E39" t="s">
        <v>289</v>
      </c>
      <c r="F39" s="1" t="s">
        <v>88</v>
      </c>
      <c r="G39" t="s">
        <v>404</v>
      </c>
      <c r="H39" t="s">
        <v>1027</v>
      </c>
      <c r="I39" s="4" t="s">
        <v>1042</v>
      </c>
      <c r="J39" s="12" t="s">
        <v>1267</v>
      </c>
      <c r="K39" s="12" t="s">
        <v>404</v>
      </c>
      <c r="M39" t="str">
        <f t="shared" si="0"/>
        <v>INSERT INTO assignGraduateResearchLab VALUES ('S9925377M', 'Research Lab 5', 'Nanyang Business School');</v>
      </c>
      <c r="X39" t="str">
        <f t="shared" si="4"/>
        <v>INSERT INTO Graduate VALUES ('S9925377M');</v>
      </c>
    </row>
    <row r="40" spans="4:24" ht="19">
      <c r="E40" t="s">
        <v>290</v>
      </c>
      <c r="F40" s="1" t="s">
        <v>89</v>
      </c>
      <c r="G40" t="s">
        <v>404</v>
      </c>
      <c r="H40" t="s">
        <v>1027</v>
      </c>
      <c r="I40" s="4" t="s">
        <v>1042</v>
      </c>
      <c r="J40" s="12" t="s">
        <v>1267</v>
      </c>
      <c r="K40" s="12" t="s">
        <v>404</v>
      </c>
      <c r="M40" t="str">
        <f t="shared" si="0"/>
        <v>INSERT INTO assignGraduateResearchLab VALUES ('S9662439O', 'Research Lab 5', 'Nanyang Business School');</v>
      </c>
      <c r="X40" t="str">
        <f t="shared" si="4"/>
        <v>INSERT INTO Graduate VALUES ('S9662439O');</v>
      </c>
    </row>
    <row r="41" spans="4:24" ht="19">
      <c r="E41" t="s">
        <v>291</v>
      </c>
      <c r="F41" s="1" t="s">
        <v>90</v>
      </c>
      <c r="G41" t="s">
        <v>404</v>
      </c>
      <c r="H41" t="s">
        <v>1027</v>
      </c>
      <c r="I41" s="4" t="s">
        <v>1042</v>
      </c>
      <c r="J41" s="12" t="s">
        <v>1267</v>
      </c>
      <c r="K41" s="12" t="s">
        <v>404</v>
      </c>
      <c r="M41" t="str">
        <f t="shared" si="0"/>
        <v>INSERT INTO assignGraduateResearchLab VALUES ('S9754303V', 'Research Lab 5', 'Nanyang Business School');</v>
      </c>
      <c r="X41" t="str">
        <f t="shared" si="4"/>
        <v>INSERT INTO Graduate VALUES ('S9754303V');</v>
      </c>
    </row>
    <row r="42" spans="4:24" ht="19">
      <c r="E42" t="s">
        <v>292</v>
      </c>
      <c r="F42" s="2" t="s">
        <v>91</v>
      </c>
      <c r="G42" t="s">
        <v>404</v>
      </c>
      <c r="H42" t="s">
        <v>1027</v>
      </c>
      <c r="I42" s="4" t="s">
        <v>1042</v>
      </c>
      <c r="J42" s="12" t="s">
        <v>1267</v>
      </c>
      <c r="K42" s="12" t="s">
        <v>404</v>
      </c>
      <c r="M42" t="str">
        <f t="shared" si="0"/>
        <v>INSERT INTO assignGraduateResearchLab VALUES ('S9856731Y', 'Research Lab 5', 'Nanyang Business School');</v>
      </c>
    </row>
    <row r="43" spans="4:24" ht="19">
      <c r="E43" t="s">
        <v>292</v>
      </c>
      <c r="F43" s="2" t="s">
        <v>91</v>
      </c>
      <c r="G43" t="s">
        <v>404</v>
      </c>
      <c r="H43" t="s">
        <v>1027</v>
      </c>
      <c r="I43" s="4" t="s">
        <v>1042</v>
      </c>
      <c r="J43" s="12" t="s">
        <v>1313</v>
      </c>
      <c r="K43" s="12" t="s">
        <v>404</v>
      </c>
      <c r="M43" t="str">
        <f t="shared" si="0"/>
        <v>INSERT INTO assignGraduateResearchLab VALUES ('S9856731Y', 'Research Lab 6', 'Nanyang Business School');</v>
      </c>
      <c r="X43" t="str">
        <f t="shared" si="4"/>
        <v>INSERT INTO Graduate VALUES ('S9856731Y');</v>
      </c>
    </row>
    <row r="44" spans="4:24" ht="19">
      <c r="E44" t="s">
        <v>293</v>
      </c>
      <c r="F44" s="1" t="s">
        <v>92</v>
      </c>
      <c r="G44" t="s">
        <v>404</v>
      </c>
      <c r="H44" t="s">
        <v>1027</v>
      </c>
      <c r="I44" s="4" t="s">
        <v>1042</v>
      </c>
      <c r="J44" s="12" t="s">
        <v>1267</v>
      </c>
      <c r="K44" s="12" t="s">
        <v>404</v>
      </c>
      <c r="M44" t="str">
        <f t="shared" si="0"/>
        <v>INSERT INTO assignGraduateResearchLab VALUES ('S9685423A', 'Research Lab 5', 'Nanyang Business School');</v>
      </c>
      <c r="X44" t="str">
        <f t="shared" si="4"/>
        <v>INSERT INTO Graduate VALUES ('S9685423A');</v>
      </c>
    </row>
    <row r="45" spans="4:24" ht="19">
      <c r="E45" t="s">
        <v>294</v>
      </c>
      <c r="F45" s="2" t="s">
        <v>93</v>
      </c>
      <c r="G45" t="s">
        <v>404</v>
      </c>
      <c r="H45" t="s">
        <v>1027</v>
      </c>
      <c r="I45" s="4" t="s">
        <v>1042</v>
      </c>
      <c r="J45" s="12" t="s">
        <v>1267</v>
      </c>
      <c r="K45" s="12" t="s">
        <v>404</v>
      </c>
      <c r="M45" t="str">
        <f t="shared" si="0"/>
        <v>INSERT INTO assignGraduateResearchLab VALUES ('S9651245B', 'Research Lab 5', 'Nanyang Business School');</v>
      </c>
      <c r="X45" t="str">
        <f t="shared" si="4"/>
        <v>INSERT INTO Graduate VALUES ('S9651245B');</v>
      </c>
    </row>
    <row r="46" spans="4:24" ht="19">
      <c r="E46" t="s">
        <v>295</v>
      </c>
      <c r="F46" s="1" t="s">
        <v>94</v>
      </c>
      <c r="G46" t="s">
        <v>404</v>
      </c>
      <c r="H46" t="s">
        <v>1027</v>
      </c>
      <c r="I46" s="4" t="s">
        <v>1042</v>
      </c>
      <c r="J46" s="12" t="s">
        <v>1267</v>
      </c>
      <c r="K46" s="12" t="s">
        <v>404</v>
      </c>
      <c r="M46" t="str">
        <f t="shared" si="0"/>
        <v>INSERT INTO assignGraduateResearchLab VALUES ('S9954632A', 'Research Lab 5', 'Nanyang Business School');</v>
      </c>
      <c r="X46" t="str">
        <f t="shared" si="4"/>
        <v>INSERT INTO Graduate VALUES ('S9954632A');</v>
      </c>
    </row>
    <row r="47" spans="4:24" ht="19">
      <c r="D47" s="9"/>
      <c r="E47" t="s">
        <v>296</v>
      </c>
      <c r="F47" s="1" t="s">
        <v>95</v>
      </c>
      <c r="G47" t="s">
        <v>404</v>
      </c>
      <c r="H47" t="s">
        <v>1027</v>
      </c>
      <c r="I47" s="4" t="s">
        <v>1042</v>
      </c>
      <c r="J47" s="12" t="s">
        <v>1267</v>
      </c>
      <c r="K47" s="12" t="s">
        <v>404</v>
      </c>
      <c r="L47" s="9"/>
      <c r="M47" t="str">
        <f t="shared" si="0"/>
        <v>INSERT INTO assignGraduateResearchLab VALUES ('S9664494X', 'Research Lab 5', 'Nanyang Business School');</v>
      </c>
    </row>
    <row r="48" spans="4:24" ht="19">
      <c r="E48" t="s">
        <v>296</v>
      </c>
      <c r="F48" s="1" t="s">
        <v>95</v>
      </c>
      <c r="G48" t="s">
        <v>404</v>
      </c>
      <c r="H48" t="s">
        <v>1027</v>
      </c>
      <c r="I48" s="4" t="s">
        <v>1042</v>
      </c>
      <c r="J48" s="12" t="s">
        <v>1313</v>
      </c>
      <c r="K48" s="12" t="s">
        <v>404</v>
      </c>
      <c r="M48" t="str">
        <f t="shared" si="0"/>
        <v>INSERT INTO assignGraduateResearchLab VALUES ('S9664494X', 'Research Lab 6', 'Nanyang Business School');</v>
      </c>
      <c r="X48" t="str">
        <f t="shared" si="4"/>
        <v>INSERT INTO Graduate VALUES ('S9664494X');</v>
      </c>
    </row>
    <row r="49" spans="5:24" ht="19">
      <c r="E49" t="s">
        <v>297</v>
      </c>
      <c r="F49" s="2" t="s">
        <v>96</v>
      </c>
      <c r="G49" t="s">
        <v>404</v>
      </c>
      <c r="H49" t="s">
        <v>1027</v>
      </c>
      <c r="I49" s="4" t="s">
        <v>1042</v>
      </c>
      <c r="J49" s="12" t="s">
        <v>1313</v>
      </c>
      <c r="K49" s="12" t="s">
        <v>404</v>
      </c>
      <c r="M49" t="str">
        <f t="shared" si="0"/>
        <v>INSERT INTO assignGraduateResearchLab VALUES ('S9852702M', 'Research Lab 6', 'Nanyang Business School');</v>
      </c>
      <c r="X49" t="str">
        <f t="shared" si="4"/>
        <v>INSERT INTO Graduate VALUES ('S9852702M');</v>
      </c>
    </row>
    <row r="50" spans="5:24" ht="19">
      <c r="E50" t="s">
        <v>298</v>
      </c>
      <c r="F50" s="1" t="s">
        <v>97</v>
      </c>
      <c r="G50" t="s">
        <v>404</v>
      </c>
      <c r="H50" t="s">
        <v>1027</v>
      </c>
      <c r="I50" s="4" t="s">
        <v>1042</v>
      </c>
      <c r="J50" s="12" t="s">
        <v>1313</v>
      </c>
      <c r="K50" s="12" t="s">
        <v>404</v>
      </c>
      <c r="M50" t="str">
        <f t="shared" si="0"/>
        <v>INSERT INTO assignGraduateResearchLab VALUES ('S9830620D', 'Research Lab 6', 'Nanyang Business School');</v>
      </c>
      <c r="X50" t="str">
        <f t="shared" si="4"/>
        <v>INSERT INTO Graduate VALUES ('S9830620D');</v>
      </c>
    </row>
    <row r="51" spans="5:24" ht="19">
      <c r="E51" t="s">
        <v>299</v>
      </c>
      <c r="F51" s="1" t="s">
        <v>98</v>
      </c>
      <c r="G51" t="s">
        <v>404</v>
      </c>
      <c r="H51" t="s">
        <v>1027</v>
      </c>
      <c r="I51" s="4" t="s">
        <v>1042</v>
      </c>
      <c r="J51" s="12" t="s">
        <v>1313</v>
      </c>
      <c r="K51" s="12" t="s">
        <v>404</v>
      </c>
      <c r="M51" t="str">
        <f t="shared" si="0"/>
        <v>INSERT INTO assignGraduateResearchLab VALUES ('S9641754F', 'Research Lab 6', 'Nanyang Business School');</v>
      </c>
      <c r="X51" t="str">
        <f t="shared" si="4"/>
        <v>INSERT INTO Graduate VALUES ('S9641754F');</v>
      </c>
    </row>
    <row r="52" spans="5:24" ht="19">
      <c r="E52" t="s">
        <v>300</v>
      </c>
      <c r="F52" s="1" t="s">
        <v>99</v>
      </c>
      <c r="G52" t="s">
        <v>404</v>
      </c>
      <c r="H52" t="s">
        <v>1027</v>
      </c>
      <c r="I52" s="4" t="s">
        <v>1042</v>
      </c>
      <c r="J52" s="12" t="s">
        <v>1313</v>
      </c>
      <c r="K52" s="12" t="s">
        <v>404</v>
      </c>
      <c r="M52" t="str">
        <f t="shared" si="0"/>
        <v>INSERT INTO assignGraduateResearchLab VALUES ('S9626637W', 'Research Lab 6', 'Nanyang Business School');</v>
      </c>
      <c r="X52" t="str">
        <f t="shared" si="4"/>
        <v>INSERT INTO Graduate VALUES ('S9626637W');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B6D98-406F-4349-A070-F0D0C69945DE}">
  <dimension ref="A1:T201"/>
  <sheetViews>
    <sheetView topLeftCell="A36" zoomScale="60" zoomScaleNormal="60" workbookViewId="0">
      <selection activeCell="B22" sqref="B22"/>
    </sheetView>
  </sheetViews>
  <sheetFormatPr defaultColWidth="10.6640625" defaultRowHeight="15.5"/>
  <cols>
    <col min="2" max="2" width="27.33203125" bestFit="1" customWidth="1"/>
    <col min="20" max="20" width="27.1640625" bestFit="1" customWidth="1"/>
  </cols>
  <sheetData>
    <row r="1" spans="1:20">
      <c r="A1" t="s">
        <v>201</v>
      </c>
      <c r="B1" t="s">
        <v>50</v>
      </c>
      <c r="C1" t="s">
        <v>402</v>
      </c>
      <c r="M1" t="s">
        <v>406</v>
      </c>
    </row>
    <row r="2" spans="1:20" ht="19">
      <c r="A2" t="s">
        <v>202</v>
      </c>
      <c r="B2" s="1" t="s">
        <v>0</v>
      </c>
      <c r="C2">
        <f ca="1">RAND()</f>
        <v>0.93508158056137303</v>
      </c>
      <c r="D2" t="str">
        <f ca="1">VLOOKUP(C2,$G$2:$H$4,2,TRUE)</f>
        <v>School of Physical and Mathematical Sciences</v>
      </c>
      <c r="G2">
        <v>0</v>
      </c>
      <c r="H2" t="s">
        <v>403</v>
      </c>
      <c r="M2">
        <v>26</v>
      </c>
      <c r="N2" t="s">
        <v>407</v>
      </c>
      <c r="O2" t="s">
        <v>410</v>
      </c>
      <c r="P2" t="s">
        <v>421</v>
      </c>
      <c r="Q2">
        <f ca="1">RANDBETWEEN(1,20)</f>
        <v>5</v>
      </c>
      <c r="R2" s="3" t="s">
        <v>422</v>
      </c>
      <c r="S2">
        <f ca="1">RANDBETWEEN(0,20)</f>
        <v>12</v>
      </c>
      <c r="T2" t="str">
        <f ca="1">_xlfn.CONCAT(TEXT(M2,"0")," ",N2," ",O2," ",P2,TEXT(Q2,"00"),R2,TEXT(S2,"00"))</f>
        <v>26 Nanyang Crescent #05-12</v>
      </c>
    </row>
    <row r="3" spans="1:20" ht="19">
      <c r="A3" t="s">
        <v>203</v>
      </c>
      <c r="B3" s="1" t="s">
        <v>1</v>
      </c>
      <c r="C3">
        <f t="shared" ref="C3:C66" ca="1" si="0">RAND()</f>
        <v>0.84718375360519649</v>
      </c>
      <c r="D3" t="str">
        <f t="shared" ref="D3:D66" ca="1" si="1">VLOOKUP(C3,$G$2:$H$4,2,TRUE)</f>
        <v>School of Physical and Mathematical Sciences</v>
      </c>
      <c r="G3">
        <v>0.33</v>
      </c>
      <c r="H3" t="s">
        <v>404</v>
      </c>
      <c r="M3">
        <v>12</v>
      </c>
      <c r="N3" t="s">
        <v>409</v>
      </c>
      <c r="O3" t="s">
        <v>411</v>
      </c>
      <c r="P3" t="s">
        <v>421</v>
      </c>
      <c r="Q3">
        <f t="shared" ref="Q3:Q66" ca="1" si="2">RANDBETWEEN(1,20)</f>
        <v>8</v>
      </c>
      <c r="R3" s="3" t="s">
        <v>422</v>
      </c>
      <c r="S3">
        <f t="shared" ref="S3:S66" ca="1" si="3">RANDBETWEEN(0,20)</f>
        <v>12</v>
      </c>
      <c r="T3" t="str">
        <f t="shared" ref="T3:T66" ca="1" si="4">_xlfn.CONCAT(TEXT(M3,"0")," ",N3," ",O3," ",P3,TEXT(Q3,"00"),R3,TEXT(S3,"00"))</f>
        <v>12 Bukit Batok View #08-12</v>
      </c>
    </row>
    <row r="4" spans="1:20" ht="19">
      <c r="A4" t="s">
        <v>204</v>
      </c>
      <c r="B4" s="1" t="s">
        <v>2</v>
      </c>
      <c r="C4">
        <f t="shared" ca="1" si="0"/>
        <v>0.72164004771966128</v>
      </c>
      <c r="D4" t="str">
        <f t="shared" ca="1" si="1"/>
        <v>School of Physical and Mathematical Sciences</v>
      </c>
      <c r="G4">
        <v>0.67</v>
      </c>
      <c r="H4" t="s">
        <v>405</v>
      </c>
      <c r="M4">
        <v>45</v>
      </c>
      <c r="N4" t="s">
        <v>409</v>
      </c>
      <c r="O4" t="s">
        <v>410</v>
      </c>
      <c r="P4" t="s">
        <v>421</v>
      </c>
      <c r="Q4">
        <f t="shared" ca="1" si="2"/>
        <v>8</v>
      </c>
      <c r="R4" s="3" t="s">
        <v>422</v>
      </c>
      <c r="S4">
        <f t="shared" ca="1" si="3"/>
        <v>4</v>
      </c>
      <c r="T4" t="str">
        <f t="shared" ca="1" si="4"/>
        <v>45 Bukit Batok Crescent #08-04</v>
      </c>
    </row>
    <row r="5" spans="1:20" ht="19">
      <c r="A5" t="s">
        <v>205</v>
      </c>
      <c r="B5" s="1" t="s">
        <v>3</v>
      </c>
      <c r="C5">
        <f t="shared" ca="1" si="0"/>
        <v>0.13551811251868762</v>
      </c>
      <c r="D5" t="str">
        <f t="shared" ca="1" si="1"/>
        <v>School of Computer Science and Engineering</v>
      </c>
      <c r="M5">
        <v>32</v>
      </c>
      <c r="N5" t="s">
        <v>407</v>
      </c>
      <c r="O5" t="s">
        <v>413</v>
      </c>
      <c r="P5" t="s">
        <v>421</v>
      </c>
      <c r="Q5">
        <f t="shared" ca="1" si="2"/>
        <v>11</v>
      </c>
      <c r="R5" s="3" t="s">
        <v>422</v>
      </c>
      <c r="S5">
        <f t="shared" ca="1" si="3"/>
        <v>4</v>
      </c>
      <c r="T5" t="str">
        <f t="shared" ca="1" si="4"/>
        <v>32 Nanyang Avenue #11-04</v>
      </c>
    </row>
    <row r="6" spans="1:20" ht="19">
      <c r="A6" t="s">
        <v>206</v>
      </c>
      <c r="B6" s="1" t="s">
        <v>4</v>
      </c>
      <c r="C6">
        <f t="shared" ca="1" si="0"/>
        <v>0.36746658714497171</v>
      </c>
      <c r="D6" t="str">
        <f t="shared" ca="1" si="1"/>
        <v>Nanyang Business School</v>
      </c>
      <c r="M6">
        <v>42</v>
      </c>
      <c r="N6" t="s">
        <v>418</v>
      </c>
      <c r="O6" t="s">
        <v>420</v>
      </c>
      <c r="P6" t="s">
        <v>421</v>
      </c>
      <c r="Q6">
        <f t="shared" ca="1" si="2"/>
        <v>11</v>
      </c>
      <c r="R6" s="3" t="s">
        <v>422</v>
      </c>
      <c r="S6">
        <f t="shared" ca="1" si="3"/>
        <v>20</v>
      </c>
      <c r="T6" t="str">
        <f t="shared" ca="1" si="4"/>
        <v>42 Tampines Street #11-20</v>
      </c>
    </row>
    <row r="7" spans="1:20" ht="19">
      <c r="A7" t="s">
        <v>207</v>
      </c>
      <c r="B7" s="2" t="s">
        <v>5</v>
      </c>
      <c r="C7">
        <f t="shared" ca="1" si="0"/>
        <v>3.0149179223956657E-2</v>
      </c>
      <c r="D7" t="str">
        <f t="shared" ca="1" si="1"/>
        <v>School of Computer Science and Engineering</v>
      </c>
      <c r="M7">
        <v>20</v>
      </c>
      <c r="N7" t="s">
        <v>408</v>
      </c>
      <c r="O7" t="s">
        <v>410</v>
      </c>
      <c r="P7" t="s">
        <v>421</v>
      </c>
      <c r="Q7">
        <f t="shared" ca="1" si="2"/>
        <v>11</v>
      </c>
      <c r="R7" s="3" t="s">
        <v>422</v>
      </c>
      <c r="S7">
        <f t="shared" ca="1" si="3"/>
        <v>19</v>
      </c>
      <c r="T7" t="str">
        <f t="shared" ca="1" si="4"/>
        <v>20 Haig Crescent #11-19</v>
      </c>
    </row>
    <row r="8" spans="1:20" ht="19">
      <c r="A8" t="s">
        <v>208</v>
      </c>
      <c r="B8" s="1" t="s">
        <v>6</v>
      </c>
      <c r="C8">
        <f t="shared" ca="1" si="0"/>
        <v>0.94050614568040458</v>
      </c>
      <c r="D8" t="str">
        <f t="shared" ca="1" si="1"/>
        <v>School of Physical and Mathematical Sciences</v>
      </c>
      <c r="M8">
        <v>43</v>
      </c>
      <c r="N8" t="s">
        <v>409</v>
      </c>
      <c r="O8" t="s">
        <v>420</v>
      </c>
      <c r="P8" t="s">
        <v>421</v>
      </c>
      <c r="Q8">
        <f t="shared" ca="1" si="2"/>
        <v>7</v>
      </c>
      <c r="R8" s="3" t="s">
        <v>422</v>
      </c>
      <c r="S8">
        <f t="shared" ca="1" si="3"/>
        <v>14</v>
      </c>
      <c r="T8" t="str">
        <f t="shared" ca="1" si="4"/>
        <v>43 Bukit Batok Street #07-14</v>
      </c>
    </row>
    <row r="9" spans="1:20" ht="19">
      <c r="A9" t="s">
        <v>209</v>
      </c>
      <c r="B9" s="1" t="s">
        <v>7</v>
      </c>
      <c r="C9">
        <f t="shared" ca="1" si="0"/>
        <v>0.6057386874929841</v>
      </c>
      <c r="D9" t="str">
        <f t="shared" ca="1" si="1"/>
        <v>Nanyang Business School</v>
      </c>
      <c r="M9">
        <v>50</v>
      </c>
      <c r="N9" t="s">
        <v>417</v>
      </c>
      <c r="O9" t="s">
        <v>411</v>
      </c>
      <c r="P9" t="s">
        <v>421</v>
      </c>
      <c r="Q9">
        <f t="shared" ca="1" si="2"/>
        <v>13</v>
      </c>
      <c r="R9" s="3" t="s">
        <v>422</v>
      </c>
      <c r="S9">
        <f t="shared" ca="1" si="3"/>
        <v>11</v>
      </c>
      <c r="T9" t="str">
        <f t="shared" ca="1" si="4"/>
        <v>50 Paya Lebar View #13-11</v>
      </c>
    </row>
    <row r="10" spans="1:20" ht="19">
      <c r="A10" t="s">
        <v>210</v>
      </c>
      <c r="B10" s="1" t="s">
        <v>8</v>
      </c>
      <c r="C10">
        <f t="shared" ca="1" si="0"/>
        <v>0.31971367668431727</v>
      </c>
      <c r="D10" t="str">
        <f t="shared" ca="1" si="1"/>
        <v>School of Computer Science and Engineering</v>
      </c>
      <c r="M10">
        <v>31</v>
      </c>
      <c r="N10" t="s">
        <v>409</v>
      </c>
      <c r="O10" t="s">
        <v>420</v>
      </c>
      <c r="P10" t="s">
        <v>421</v>
      </c>
      <c r="Q10">
        <f t="shared" ca="1" si="2"/>
        <v>13</v>
      </c>
      <c r="R10" s="3" t="s">
        <v>422</v>
      </c>
      <c r="S10">
        <f t="shared" ca="1" si="3"/>
        <v>6</v>
      </c>
      <c r="T10" t="str">
        <f t="shared" ca="1" si="4"/>
        <v>31 Bukit Batok Street #13-06</v>
      </c>
    </row>
    <row r="11" spans="1:20" ht="19">
      <c r="A11" t="s">
        <v>211</v>
      </c>
      <c r="B11" s="1" t="s">
        <v>9</v>
      </c>
      <c r="C11">
        <f t="shared" ca="1" si="0"/>
        <v>0.29077091239186847</v>
      </c>
      <c r="D11" t="str">
        <f t="shared" ca="1" si="1"/>
        <v>School of Computer Science and Engineering</v>
      </c>
      <c r="M11">
        <v>17</v>
      </c>
      <c r="N11" t="s">
        <v>415</v>
      </c>
      <c r="O11" t="s">
        <v>411</v>
      </c>
      <c r="P11" t="s">
        <v>421</v>
      </c>
      <c r="Q11">
        <f t="shared" ca="1" si="2"/>
        <v>2</v>
      </c>
      <c r="R11" s="3" t="s">
        <v>422</v>
      </c>
      <c r="S11">
        <f t="shared" ca="1" si="3"/>
        <v>17</v>
      </c>
      <c r="T11" t="str">
        <f t="shared" ca="1" si="4"/>
        <v>17 Ang Mo Kio View #02-17</v>
      </c>
    </row>
    <row r="12" spans="1:20" ht="19">
      <c r="A12" t="s">
        <v>212</v>
      </c>
      <c r="B12" s="1" t="s">
        <v>10</v>
      </c>
      <c r="C12">
        <f t="shared" ca="1" si="0"/>
        <v>0.19586940751818183</v>
      </c>
      <c r="D12" t="str">
        <f t="shared" ca="1" si="1"/>
        <v>School of Computer Science and Engineering</v>
      </c>
      <c r="M12">
        <v>30</v>
      </c>
      <c r="N12" t="s">
        <v>417</v>
      </c>
      <c r="O12" t="s">
        <v>420</v>
      </c>
      <c r="P12" t="s">
        <v>421</v>
      </c>
      <c r="Q12">
        <f t="shared" ca="1" si="2"/>
        <v>19</v>
      </c>
      <c r="R12" s="3" t="s">
        <v>422</v>
      </c>
      <c r="S12">
        <f t="shared" ca="1" si="3"/>
        <v>9</v>
      </c>
      <c r="T12" t="str">
        <f t="shared" ca="1" si="4"/>
        <v>30 Paya Lebar Street #19-09</v>
      </c>
    </row>
    <row r="13" spans="1:20" ht="19">
      <c r="A13" t="s">
        <v>213</v>
      </c>
      <c r="B13" s="1" t="s">
        <v>11</v>
      </c>
      <c r="C13">
        <f t="shared" ca="1" si="0"/>
        <v>0.64374587487342527</v>
      </c>
      <c r="D13" t="str">
        <f t="shared" ca="1" si="1"/>
        <v>Nanyang Business School</v>
      </c>
      <c r="M13">
        <v>18</v>
      </c>
      <c r="N13" t="s">
        <v>409</v>
      </c>
      <c r="O13" t="s">
        <v>411</v>
      </c>
      <c r="P13" t="s">
        <v>421</v>
      </c>
      <c r="Q13">
        <f t="shared" ca="1" si="2"/>
        <v>14</v>
      </c>
      <c r="R13" s="3" t="s">
        <v>422</v>
      </c>
      <c r="S13">
        <f t="shared" ca="1" si="3"/>
        <v>20</v>
      </c>
      <c r="T13" t="str">
        <f t="shared" ca="1" si="4"/>
        <v>18 Bukit Batok View #14-20</v>
      </c>
    </row>
    <row r="14" spans="1:20" ht="19">
      <c r="A14" t="s">
        <v>214</v>
      </c>
      <c r="B14" s="1" t="s">
        <v>12</v>
      </c>
      <c r="C14">
        <f t="shared" ca="1" si="0"/>
        <v>0.55908129166483578</v>
      </c>
      <c r="D14" t="str">
        <f t="shared" ca="1" si="1"/>
        <v>Nanyang Business School</v>
      </c>
      <c r="M14">
        <v>13</v>
      </c>
      <c r="N14" t="s">
        <v>416</v>
      </c>
      <c r="O14" t="s">
        <v>413</v>
      </c>
      <c r="P14" t="s">
        <v>421</v>
      </c>
      <c r="Q14">
        <f t="shared" ca="1" si="2"/>
        <v>18</v>
      </c>
      <c r="R14" s="3" t="s">
        <v>422</v>
      </c>
      <c r="S14">
        <f t="shared" ca="1" si="3"/>
        <v>19</v>
      </c>
      <c r="T14" t="str">
        <f t="shared" ca="1" si="4"/>
        <v>13 Bugis Avenue #18-19</v>
      </c>
    </row>
    <row r="15" spans="1:20" ht="19">
      <c r="A15" t="s">
        <v>215</v>
      </c>
      <c r="B15" s="1" t="s">
        <v>13</v>
      </c>
      <c r="C15">
        <f t="shared" ca="1" si="0"/>
        <v>0.64348359344674466</v>
      </c>
      <c r="D15" t="str">
        <f t="shared" ca="1" si="1"/>
        <v>Nanyang Business School</v>
      </c>
      <c r="M15">
        <v>25</v>
      </c>
      <c r="N15" t="s">
        <v>414</v>
      </c>
      <c r="O15" t="s">
        <v>420</v>
      </c>
      <c r="P15" t="s">
        <v>421</v>
      </c>
      <c r="Q15">
        <f t="shared" ca="1" si="2"/>
        <v>9</v>
      </c>
      <c r="R15" s="3" t="s">
        <v>422</v>
      </c>
      <c r="S15">
        <f t="shared" ca="1" si="3"/>
        <v>2</v>
      </c>
      <c r="T15" t="str">
        <f t="shared" ca="1" si="4"/>
        <v>25 Bedok Street #09-02</v>
      </c>
    </row>
    <row r="16" spans="1:20" ht="19">
      <c r="A16" t="s">
        <v>216</v>
      </c>
      <c r="B16" s="1" t="s">
        <v>14</v>
      </c>
      <c r="C16">
        <f t="shared" ca="1" si="0"/>
        <v>0.42959105350018512</v>
      </c>
      <c r="D16" t="str">
        <f t="shared" ca="1" si="1"/>
        <v>Nanyang Business School</v>
      </c>
      <c r="M16">
        <v>33</v>
      </c>
      <c r="N16" t="s">
        <v>419</v>
      </c>
      <c r="O16" t="s">
        <v>413</v>
      </c>
      <c r="P16" t="s">
        <v>421</v>
      </c>
      <c r="Q16">
        <f t="shared" ca="1" si="2"/>
        <v>20</v>
      </c>
      <c r="R16" s="3" t="s">
        <v>422</v>
      </c>
      <c r="S16">
        <f t="shared" ca="1" si="3"/>
        <v>9</v>
      </c>
      <c r="T16" t="str">
        <f t="shared" ca="1" si="4"/>
        <v>33 Pasir Ris Avenue #20-09</v>
      </c>
    </row>
    <row r="17" spans="1:20" ht="19">
      <c r="A17" t="s">
        <v>217</v>
      </c>
      <c r="B17" s="2" t="s">
        <v>15</v>
      </c>
      <c r="C17">
        <f t="shared" ca="1" si="0"/>
        <v>0.99923026314693408</v>
      </c>
      <c r="D17" t="str">
        <f t="shared" ca="1" si="1"/>
        <v>School of Physical and Mathematical Sciences</v>
      </c>
      <c r="M17">
        <v>26</v>
      </c>
      <c r="N17" t="s">
        <v>418</v>
      </c>
      <c r="O17" t="s">
        <v>410</v>
      </c>
      <c r="P17" t="s">
        <v>421</v>
      </c>
      <c r="Q17">
        <f t="shared" ca="1" si="2"/>
        <v>4</v>
      </c>
      <c r="R17" s="3" t="s">
        <v>422</v>
      </c>
      <c r="S17">
        <f t="shared" ca="1" si="3"/>
        <v>19</v>
      </c>
      <c r="T17" t="str">
        <f t="shared" ca="1" si="4"/>
        <v>26 Tampines Crescent #04-19</v>
      </c>
    </row>
    <row r="18" spans="1:20" ht="19">
      <c r="A18" t="s">
        <v>218</v>
      </c>
      <c r="B18" s="1" t="s">
        <v>16</v>
      </c>
      <c r="C18">
        <f t="shared" ca="1" si="0"/>
        <v>0.71992345023460902</v>
      </c>
      <c r="D18" t="str">
        <f t="shared" ca="1" si="1"/>
        <v>School of Physical and Mathematical Sciences</v>
      </c>
      <c r="M18">
        <v>21</v>
      </c>
      <c r="N18" t="s">
        <v>409</v>
      </c>
      <c r="O18" t="s">
        <v>420</v>
      </c>
      <c r="P18" t="s">
        <v>421</v>
      </c>
      <c r="Q18">
        <f t="shared" ca="1" si="2"/>
        <v>10</v>
      </c>
      <c r="R18" s="3" t="s">
        <v>422</v>
      </c>
      <c r="S18">
        <f t="shared" ca="1" si="3"/>
        <v>10</v>
      </c>
      <c r="T18" t="str">
        <f t="shared" ca="1" si="4"/>
        <v>21 Bukit Batok Street #10-10</v>
      </c>
    </row>
    <row r="19" spans="1:20" ht="19">
      <c r="A19" t="s">
        <v>219</v>
      </c>
      <c r="B19" s="1" t="s">
        <v>17</v>
      </c>
      <c r="C19">
        <f t="shared" ca="1" si="0"/>
        <v>0.93663317808358837</v>
      </c>
      <c r="D19" t="str">
        <f t="shared" ca="1" si="1"/>
        <v>School of Physical and Mathematical Sciences</v>
      </c>
      <c r="M19">
        <v>27</v>
      </c>
      <c r="N19" t="s">
        <v>407</v>
      </c>
      <c r="O19" t="s">
        <v>413</v>
      </c>
      <c r="P19" t="s">
        <v>421</v>
      </c>
      <c r="Q19">
        <f t="shared" ca="1" si="2"/>
        <v>10</v>
      </c>
      <c r="R19" s="3" t="s">
        <v>422</v>
      </c>
      <c r="S19">
        <f t="shared" ca="1" si="3"/>
        <v>12</v>
      </c>
      <c r="T19" t="str">
        <f t="shared" ca="1" si="4"/>
        <v>27 Nanyang Avenue #10-12</v>
      </c>
    </row>
    <row r="20" spans="1:20" ht="19">
      <c r="A20" t="s">
        <v>220</v>
      </c>
      <c r="B20" s="2" t="s">
        <v>18</v>
      </c>
      <c r="C20">
        <f t="shared" ca="1" si="0"/>
        <v>0.47553801981464316</v>
      </c>
      <c r="D20" t="str">
        <f t="shared" ca="1" si="1"/>
        <v>Nanyang Business School</v>
      </c>
      <c r="M20">
        <v>44</v>
      </c>
      <c r="N20" t="s">
        <v>414</v>
      </c>
      <c r="O20" t="s">
        <v>410</v>
      </c>
      <c r="P20" t="s">
        <v>421</v>
      </c>
      <c r="Q20">
        <f t="shared" ca="1" si="2"/>
        <v>11</v>
      </c>
      <c r="R20" s="3" t="s">
        <v>422</v>
      </c>
      <c r="S20">
        <f t="shared" ca="1" si="3"/>
        <v>10</v>
      </c>
      <c r="T20" t="str">
        <f t="shared" ca="1" si="4"/>
        <v>44 Bedok Crescent #11-10</v>
      </c>
    </row>
    <row r="21" spans="1:20" ht="19">
      <c r="A21" t="s">
        <v>221</v>
      </c>
      <c r="B21" s="1" t="s">
        <v>19</v>
      </c>
      <c r="C21">
        <f t="shared" ca="1" si="0"/>
        <v>0.18470063843406193</v>
      </c>
      <c r="D21" t="str">
        <f t="shared" ca="1" si="1"/>
        <v>School of Computer Science and Engineering</v>
      </c>
      <c r="M21">
        <v>27</v>
      </c>
      <c r="N21" t="s">
        <v>414</v>
      </c>
      <c r="O21" t="s">
        <v>410</v>
      </c>
      <c r="P21" t="s">
        <v>421</v>
      </c>
      <c r="Q21">
        <f t="shared" ca="1" si="2"/>
        <v>3</v>
      </c>
      <c r="R21" s="3" t="s">
        <v>422</v>
      </c>
      <c r="S21">
        <f t="shared" ca="1" si="3"/>
        <v>14</v>
      </c>
      <c r="T21" t="str">
        <f t="shared" ca="1" si="4"/>
        <v>27 Bedok Crescent #03-14</v>
      </c>
    </row>
    <row r="22" spans="1:20" ht="19">
      <c r="A22" t="s">
        <v>222</v>
      </c>
      <c r="B22" s="2" t="s">
        <v>20</v>
      </c>
      <c r="C22">
        <f t="shared" ca="1" si="0"/>
        <v>0.10088974281247887</v>
      </c>
      <c r="D22" t="str">
        <f t="shared" ca="1" si="1"/>
        <v>School of Computer Science and Engineering</v>
      </c>
      <c r="M22">
        <v>29</v>
      </c>
      <c r="N22" t="s">
        <v>418</v>
      </c>
      <c r="O22" t="s">
        <v>411</v>
      </c>
      <c r="P22" t="s">
        <v>421</v>
      </c>
      <c r="Q22">
        <f t="shared" ca="1" si="2"/>
        <v>17</v>
      </c>
      <c r="R22" s="3" t="s">
        <v>422</v>
      </c>
      <c r="S22">
        <f t="shared" ca="1" si="3"/>
        <v>14</v>
      </c>
      <c r="T22" t="str">
        <f t="shared" ca="1" si="4"/>
        <v>29 Tampines View #17-14</v>
      </c>
    </row>
    <row r="23" spans="1:20" ht="19">
      <c r="A23" t="s">
        <v>223</v>
      </c>
      <c r="B23" s="2" t="s">
        <v>21</v>
      </c>
      <c r="C23">
        <f t="shared" ca="1" si="0"/>
        <v>0.26251325052037533</v>
      </c>
      <c r="D23" t="str">
        <f t="shared" ca="1" si="1"/>
        <v>School of Computer Science and Engineering</v>
      </c>
      <c r="M23">
        <v>27</v>
      </c>
      <c r="N23" t="s">
        <v>414</v>
      </c>
      <c r="O23" t="s">
        <v>413</v>
      </c>
      <c r="P23" t="s">
        <v>421</v>
      </c>
      <c r="Q23">
        <f t="shared" ca="1" si="2"/>
        <v>17</v>
      </c>
      <c r="R23" s="3" t="s">
        <v>422</v>
      </c>
      <c r="S23">
        <f t="shared" ca="1" si="3"/>
        <v>10</v>
      </c>
      <c r="T23" t="str">
        <f t="shared" ca="1" si="4"/>
        <v>27 Bedok Avenue #17-10</v>
      </c>
    </row>
    <row r="24" spans="1:20" ht="19">
      <c r="A24" t="s">
        <v>224</v>
      </c>
      <c r="B24" s="2" t="s">
        <v>22</v>
      </c>
      <c r="C24">
        <f t="shared" ca="1" si="0"/>
        <v>0.8856418898483347</v>
      </c>
      <c r="D24" t="str">
        <f t="shared" ca="1" si="1"/>
        <v>School of Physical and Mathematical Sciences</v>
      </c>
      <c r="M24">
        <v>24</v>
      </c>
      <c r="N24" t="s">
        <v>419</v>
      </c>
      <c r="O24" t="s">
        <v>411</v>
      </c>
      <c r="P24" t="s">
        <v>421</v>
      </c>
      <c r="Q24">
        <f t="shared" ca="1" si="2"/>
        <v>17</v>
      </c>
      <c r="R24" s="3" t="s">
        <v>422</v>
      </c>
      <c r="S24">
        <f t="shared" ca="1" si="3"/>
        <v>4</v>
      </c>
      <c r="T24" t="str">
        <f t="shared" ca="1" si="4"/>
        <v>24 Pasir Ris View #17-04</v>
      </c>
    </row>
    <row r="25" spans="1:20" ht="19">
      <c r="A25" t="s">
        <v>225</v>
      </c>
      <c r="B25" s="1" t="s">
        <v>23</v>
      </c>
      <c r="C25">
        <f t="shared" ca="1" si="0"/>
        <v>0.40635893625167274</v>
      </c>
      <c r="D25" t="str">
        <f t="shared" ca="1" si="1"/>
        <v>Nanyang Business School</v>
      </c>
      <c r="M25">
        <v>14</v>
      </c>
      <c r="N25" t="s">
        <v>416</v>
      </c>
      <c r="O25" t="s">
        <v>413</v>
      </c>
      <c r="P25" t="s">
        <v>421</v>
      </c>
      <c r="Q25">
        <f t="shared" ca="1" si="2"/>
        <v>18</v>
      </c>
      <c r="R25" s="3" t="s">
        <v>422</v>
      </c>
      <c r="S25">
        <f t="shared" ca="1" si="3"/>
        <v>5</v>
      </c>
      <c r="T25" t="str">
        <f t="shared" ca="1" si="4"/>
        <v>14 Bugis Avenue #18-05</v>
      </c>
    </row>
    <row r="26" spans="1:20" ht="19">
      <c r="A26" t="s">
        <v>226</v>
      </c>
      <c r="B26" s="2" t="s">
        <v>24</v>
      </c>
      <c r="C26">
        <f t="shared" ca="1" si="0"/>
        <v>0.4261823533752932</v>
      </c>
      <c r="D26" t="str">
        <f t="shared" ca="1" si="1"/>
        <v>Nanyang Business School</v>
      </c>
      <c r="M26">
        <v>40</v>
      </c>
      <c r="N26" t="s">
        <v>415</v>
      </c>
      <c r="O26" t="s">
        <v>410</v>
      </c>
      <c r="P26" t="s">
        <v>421</v>
      </c>
      <c r="Q26">
        <f t="shared" ca="1" si="2"/>
        <v>16</v>
      </c>
      <c r="R26" s="3" t="s">
        <v>422</v>
      </c>
      <c r="S26">
        <f t="shared" ca="1" si="3"/>
        <v>17</v>
      </c>
      <c r="T26" t="str">
        <f t="shared" ca="1" si="4"/>
        <v>40 Ang Mo Kio Crescent #16-17</v>
      </c>
    </row>
    <row r="27" spans="1:20" ht="19">
      <c r="A27" t="s">
        <v>227</v>
      </c>
      <c r="B27" s="1" t="s">
        <v>25</v>
      </c>
      <c r="C27">
        <f t="shared" ca="1" si="0"/>
        <v>0.37638587589970396</v>
      </c>
      <c r="D27" t="str">
        <f t="shared" ca="1" si="1"/>
        <v>Nanyang Business School</v>
      </c>
      <c r="M27">
        <v>36</v>
      </c>
      <c r="N27" t="s">
        <v>408</v>
      </c>
      <c r="O27" t="s">
        <v>410</v>
      </c>
      <c r="P27" t="s">
        <v>421</v>
      </c>
      <c r="Q27">
        <f t="shared" ca="1" si="2"/>
        <v>8</v>
      </c>
      <c r="R27" s="3" t="s">
        <v>422</v>
      </c>
      <c r="S27">
        <f t="shared" ca="1" si="3"/>
        <v>20</v>
      </c>
      <c r="T27" t="str">
        <f t="shared" ca="1" si="4"/>
        <v>36 Haig Crescent #08-20</v>
      </c>
    </row>
    <row r="28" spans="1:20" ht="19">
      <c r="A28" t="s">
        <v>228</v>
      </c>
      <c r="B28" s="1" t="s">
        <v>26</v>
      </c>
      <c r="C28">
        <f t="shared" ca="1" si="0"/>
        <v>0.42886016322343723</v>
      </c>
      <c r="D28" t="str">
        <f t="shared" ca="1" si="1"/>
        <v>Nanyang Business School</v>
      </c>
      <c r="M28">
        <v>18</v>
      </c>
      <c r="N28" t="s">
        <v>414</v>
      </c>
      <c r="O28" t="s">
        <v>413</v>
      </c>
      <c r="P28" t="s">
        <v>421</v>
      </c>
      <c r="Q28">
        <f t="shared" ca="1" si="2"/>
        <v>18</v>
      </c>
      <c r="R28" s="3" t="s">
        <v>422</v>
      </c>
      <c r="S28">
        <f t="shared" ca="1" si="3"/>
        <v>0</v>
      </c>
      <c r="T28" t="str">
        <f t="shared" ca="1" si="4"/>
        <v>18 Bedok Avenue #18-00</v>
      </c>
    </row>
    <row r="29" spans="1:20" ht="19">
      <c r="A29" t="s">
        <v>229</v>
      </c>
      <c r="B29" s="2" t="s">
        <v>27</v>
      </c>
      <c r="C29">
        <f t="shared" ca="1" si="0"/>
        <v>0.3780983172521668</v>
      </c>
      <c r="D29" t="str">
        <f t="shared" ca="1" si="1"/>
        <v>Nanyang Business School</v>
      </c>
      <c r="M29">
        <v>50</v>
      </c>
      <c r="N29" t="s">
        <v>414</v>
      </c>
      <c r="O29" t="s">
        <v>410</v>
      </c>
      <c r="P29" t="s">
        <v>421</v>
      </c>
      <c r="Q29">
        <f t="shared" ca="1" si="2"/>
        <v>20</v>
      </c>
      <c r="R29" s="3" t="s">
        <v>422</v>
      </c>
      <c r="S29">
        <f t="shared" ca="1" si="3"/>
        <v>15</v>
      </c>
      <c r="T29" t="str">
        <f t="shared" ca="1" si="4"/>
        <v>50 Bedok Crescent #20-15</v>
      </c>
    </row>
    <row r="30" spans="1:20" ht="19">
      <c r="A30" t="s">
        <v>230</v>
      </c>
      <c r="B30" s="1" t="s">
        <v>28</v>
      </c>
      <c r="C30">
        <f t="shared" ca="1" si="0"/>
        <v>0.42247756675689652</v>
      </c>
      <c r="D30" t="str">
        <f t="shared" ca="1" si="1"/>
        <v>Nanyang Business School</v>
      </c>
      <c r="M30">
        <v>15</v>
      </c>
      <c r="N30" t="s">
        <v>412</v>
      </c>
      <c r="O30" t="s">
        <v>413</v>
      </c>
      <c r="P30" t="s">
        <v>421</v>
      </c>
      <c r="Q30">
        <f t="shared" ca="1" si="2"/>
        <v>19</v>
      </c>
      <c r="R30" s="3" t="s">
        <v>422</v>
      </c>
      <c r="S30">
        <f t="shared" ca="1" si="3"/>
        <v>14</v>
      </c>
      <c r="T30" t="str">
        <f t="shared" ca="1" si="4"/>
        <v>15 Chestnut Avenue #19-14</v>
      </c>
    </row>
    <row r="31" spans="1:20" ht="19">
      <c r="A31" t="s">
        <v>231</v>
      </c>
      <c r="B31" s="1" t="s">
        <v>29</v>
      </c>
      <c r="C31">
        <f t="shared" ca="1" si="0"/>
        <v>0.99790003284050266</v>
      </c>
      <c r="D31" t="str">
        <f t="shared" ca="1" si="1"/>
        <v>School of Physical and Mathematical Sciences</v>
      </c>
      <c r="M31">
        <v>25</v>
      </c>
      <c r="N31" t="s">
        <v>418</v>
      </c>
      <c r="O31" t="s">
        <v>410</v>
      </c>
      <c r="P31" t="s">
        <v>421</v>
      </c>
      <c r="Q31">
        <f t="shared" ca="1" si="2"/>
        <v>11</v>
      </c>
      <c r="R31" s="3" t="s">
        <v>422</v>
      </c>
      <c r="S31">
        <f t="shared" ca="1" si="3"/>
        <v>20</v>
      </c>
      <c r="T31" t="str">
        <f t="shared" ca="1" si="4"/>
        <v>25 Tampines Crescent #11-20</v>
      </c>
    </row>
    <row r="32" spans="1:20" ht="19">
      <c r="A32" t="s">
        <v>232</v>
      </c>
      <c r="B32" s="1" t="s">
        <v>30</v>
      </c>
      <c r="C32">
        <f t="shared" ca="1" si="0"/>
        <v>5.0021655917300567E-2</v>
      </c>
      <c r="D32" t="str">
        <f t="shared" ca="1" si="1"/>
        <v>School of Computer Science and Engineering</v>
      </c>
      <c r="M32">
        <v>24</v>
      </c>
      <c r="N32" t="s">
        <v>416</v>
      </c>
      <c r="O32" t="s">
        <v>411</v>
      </c>
      <c r="P32" t="s">
        <v>421</v>
      </c>
      <c r="Q32">
        <f t="shared" ca="1" si="2"/>
        <v>13</v>
      </c>
      <c r="R32" s="3" t="s">
        <v>422</v>
      </c>
      <c r="S32">
        <f t="shared" ca="1" si="3"/>
        <v>6</v>
      </c>
      <c r="T32" t="str">
        <f t="shared" ca="1" si="4"/>
        <v>24 Bugis View #13-06</v>
      </c>
    </row>
    <row r="33" spans="1:20" ht="19">
      <c r="A33" t="s">
        <v>233</v>
      </c>
      <c r="B33" s="1" t="s">
        <v>31</v>
      </c>
      <c r="C33">
        <f t="shared" ca="1" si="0"/>
        <v>0.83561093374987727</v>
      </c>
      <c r="D33" t="str">
        <f t="shared" ca="1" si="1"/>
        <v>School of Physical and Mathematical Sciences</v>
      </c>
      <c r="M33">
        <v>35</v>
      </c>
      <c r="N33" t="s">
        <v>417</v>
      </c>
      <c r="O33" t="s">
        <v>420</v>
      </c>
      <c r="P33" t="s">
        <v>421</v>
      </c>
      <c r="Q33">
        <f t="shared" ca="1" si="2"/>
        <v>12</v>
      </c>
      <c r="R33" s="3" t="s">
        <v>422</v>
      </c>
      <c r="S33">
        <f t="shared" ca="1" si="3"/>
        <v>4</v>
      </c>
      <c r="T33" t="str">
        <f t="shared" ca="1" si="4"/>
        <v>35 Paya Lebar Street #12-04</v>
      </c>
    </row>
    <row r="34" spans="1:20" ht="19">
      <c r="A34" t="s">
        <v>234</v>
      </c>
      <c r="B34" s="1" t="s">
        <v>32</v>
      </c>
      <c r="C34">
        <f t="shared" ca="1" si="0"/>
        <v>0.3370463907038832</v>
      </c>
      <c r="D34" t="str">
        <f t="shared" ca="1" si="1"/>
        <v>Nanyang Business School</v>
      </c>
      <c r="M34">
        <v>30</v>
      </c>
      <c r="N34" t="s">
        <v>408</v>
      </c>
      <c r="O34" t="s">
        <v>410</v>
      </c>
      <c r="P34" t="s">
        <v>421</v>
      </c>
      <c r="Q34">
        <f t="shared" ca="1" si="2"/>
        <v>4</v>
      </c>
      <c r="R34" s="3" t="s">
        <v>422</v>
      </c>
      <c r="S34">
        <f t="shared" ca="1" si="3"/>
        <v>18</v>
      </c>
      <c r="T34" t="str">
        <f t="shared" ca="1" si="4"/>
        <v>30 Haig Crescent #04-18</v>
      </c>
    </row>
    <row r="35" spans="1:20" ht="19">
      <c r="A35" t="s">
        <v>235</v>
      </c>
      <c r="B35" s="1" t="s">
        <v>33</v>
      </c>
      <c r="C35">
        <f t="shared" ca="1" si="0"/>
        <v>0.48935121689868954</v>
      </c>
      <c r="D35" t="str">
        <f t="shared" ca="1" si="1"/>
        <v>Nanyang Business School</v>
      </c>
      <c r="M35">
        <v>28</v>
      </c>
      <c r="N35" t="s">
        <v>408</v>
      </c>
      <c r="O35" t="s">
        <v>411</v>
      </c>
      <c r="P35" t="s">
        <v>421</v>
      </c>
      <c r="Q35">
        <f t="shared" ca="1" si="2"/>
        <v>14</v>
      </c>
      <c r="R35" s="3" t="s">
        <v>422</v>
      </c>
      <c r="S35">
        <f t="shared" ca="1" si="3"/>
        <v>12</v>
      </c>
      <c r="T35" t="str">
        <f t="shared" ca="1" si="4"/>
        <v>28 Haig View #14-12</v>
      </c>
    </row>
    <row r="36" spans="1:20" ht="19">
      <c r="A36" t="s">
        <v>236</v>
      </c>
      <c r="B36" s="1" t="s">
        <v>34</v>
      </c>
      <c r="C36">
        <f t="shared" ca="1" si="0"/>
        <v>0.28332563288823642</v>
      </c>
      <c r="D36" t="str">
        <f t="shared" ca="1" si="1"/>
        <v>School of Computer Science and Engineering</v>
      </c>
      <c r="M36">
        <v>40</v>
      </c>
      <c r="N36" t="s">
        <v>417</v>
      </c>
      <c r="O36" t="s">
        <v>411</v>
      </c>
      <c r="P36" t="s">
        <v>421</v>
      </c>
      <c r="Q36">
        <f t="shared" ca="1" si="2"/>
        <v>19</v>
      </c>
      <c r="R36" s="3" t="s">
        <v>422</v>
      </c>
      <c r="S36">
        <f t="shared" ca="1" si="3"/>
        <v>19</v>
      </c>
      <c r="T36" t="str">
        <f t="shared" ca="1" si="4"/>
        <v>40 Paya Lebar View #19-19</v>
      </c>
    </row>
    <row r="37" spans="1:20" ht="19">
      <c r="A37" t="s">
        <v>237</v>
      </c>
      <c r="B37" s="1" t="s">
        <v>35</v>
      </c>
      <c r="C37">
        <f t="shared" ca="1" si="0"/>
        <v>0.93503647451753402</v>
      </c>
      <c r="D37" t="str">
        <f t="shared" ca="1" si="1"/>
        <v>School of Physical and Mathematical Sciences</v>
      </c>
      <c r="M37">
        <v>42</v>
      </c>
      <c r="N37" t="s">
        <v>409</v>
      </c>
      <c r="O37" t="s">
        <v>420</v>
      </c>
      <c r="P37" t="s">
        <v>421</v>
      </c>
      <c r="Q37">
        <f t="shared" ca="1" si="2"/>
        <v>2</v>
      </c>
      <c r="R37" s="3" t="s">
        <v>422</v>
      </c>
      <c r="S37">
        <f t="shared" ca="1" si="3"/>
        <v>18</v>
      </c>
      <c r="T37" t="str">
        <f t="shared" ca="1" si="4"/>
        <v>42 Bukit Batok Street #02-18</v>
      </c>
    </row>
    <row r="38" spans="1:20" ht="19">
      <c r="A38" t="s">
        <v>238</v>
      </c>
      <c r="B38" s="1" t="s">
        <v>36</v>
      </c>
      <c r="C38">
        <f t="shared" ca="1" si="0"/>
        <v>0.32094232934200517</v>
      </c>
      <c r="D38" t="str">
        <f t="shared" ca="1" si="1"/>
        <v>School of Computer Science and Engineering</v>
      </c>
      <c r="M38">
        <v>39</v>
      </c>
      <c r="N38" t="s">
        <v>418</v>
      </c>
      <c r="O38" t="s">
        <v>420</v>
      </c>
      <c r="P38" t="s">
        <v>421</v>
      </c>
      <c r="Q38">
        <f t="shared" ca="1" si="2"/>
        <v>12</v>
      </c>
      <c r="R38" s="3" t="s">
        <v>422</v>
      </c>
      <c r="S38">
        <f t="shared" ca="1" si="3"/>
        <v>7</v>
      </c>
      <c r="T38" t="str">
        <f t="shared" ca="1" si="4"/>
        <v>39 Tampines Street #12-07</v>
      </c>
    </row>
    <row r="39" spans="1:20" ht="19">
      <c r="A39" t="s">
        <v>239</v>
      </c>
      <c r="B39" s="1" t="s">
        <v>37</v>
      </c>
      <c r="C39">
        <f t="shared" ca="1" si="0"/>
        <v>0.30790929646873566</v>
      </c>
      <c r="D39" t="str">
        <f t="shared" ca="1" si="1"/>
        <v>School of Computer Science and Engineering</v>
      </c>
      <c r="M39">
        <v>33</v>
      </c>
      <c r="N39" t="s">
        <v>412</v>
      </c>
      <c r="O39" t="s">
        <v>410</v>
      </c>
      <c r="P39" t="s">
        <v>421</v>
      </c>
      <c r="Q39">
        <f t="shared" ca="1" si="2"/>
        <v>11</v>
      </c>
      <c r="R39" s="3" t="s">
        <v>422</v>
      </c>
      <c r="S39">
        <f t="shared" ca="1" si="3"/>
        <v>10</v>
      </c>
      <c r="T39" t="str">
        <f t="shared" ca="1" si="4"/>
        <v>33 Chestnut Crescent #11-10</v>
      </c>
    </row>
    <row r="40" spans="1:20" ht="19">
      <c r="A40" t="s">
        <v>240</v>
      </c>
      <c r="B40" s="1" t="s">
        <v>38</v>
      </c>
      <c r="C40">
        <f t="shared" ca="1" si="0"/>
        <v>0.46307456342894626</v>
      </c>
      <c r="D40" t="str">
        <f t="shared" ca="1" si="1"/>
        <v>Nanyang Business School</v>
      </c>
      <c r="M40">
        <v>11</v>
      </c>
      <c r="N40" t="s">
        <v>418</v>
      </c>
      <c r="O40" t="s">
        <v>410</v>
      </c>
      <c r="P40" t="s">
        <v>421</v>
      </c>
      <c r="Q40">
        <f t="shared" ca="1" si="2"/>
        <v>10</v>
      </c>
      <c r="R40" s="3" t="s">
        <v>422</v>
      </c>
      <c r="S40">
        <f t="shared" ca="1" si="3"/>
        <v>9</v>
      </c>
      <c r="T40" t="str">
        <f t="shared" ca="1" si="4"/>
        <v>11 Tampines Crescent #10-09</v>
      </c>
    </row>
    <row r="41" spans="1:20" ht="19">
      <c r="A41" t="s">
        <v>241</v>
      </c>
      <c r="B41" s="1" t="s">
        <v>39</v>
      </c>
      <c r="C41">
        <f t="shared" ca="1" si="0"/>
        <v>0.31813458425758112</v>
      </c>
      <c r="D41" t="str">
        <f t="shared" ca="1" si="1"/>
        <v>School of Computer Science and Engineering</v>
      </c>
      <c r="M41">
        <v>20</v>
      </c>
      <c r="N41" t="s">
        <v>412</v>
      </c>
      <c r="O41" t="s">
        <v>420</v>
      </c>
      <c r="P41" t="s">
        <v>421</v>
      </c>
      <c r="Q41">
        <f t="shared" ca="1" si="2"/>
        <v>2</v>
      </c>
      <c r="R41" s="3" t="s">
        <v>422</v>
      </c>
      <c r="S41">
        <f t="shared" ca="1" si="3"/>
        <v>14</v>
      </c>
      <c r="T41" t="str">
        <f t="shared" ca="1" si="4"/>
        <v>20 Chestnut Street #02-14</v>
      </c>
    </row>
    <row r="42" spans="1:20" ht="19">
      <c r="A42" t="s">
        <v>242</v>
      </c>
      <c r="B42" s="1" t="s">
        <v>40</v>
      </c>
      <c r="C42">
        <f t="shared" ca="1" si="0"/>
        <v>0.88426872326263795</v>
      </c>
      <c r="D42" t="str">
        <f t="shared" ca="1" si="1"/>
        <v>School of Physical and Mathematical Sciences</v>
      </c>
      <c r="M42">
        <v>38</v>
      </c>
      <c r="N42" t="s">
        <v>412</v>
      </c>
      <c r="O42" t="s">
        <v>411</v>
      </c>
      <c r="P42" t="s">
        <v>421</v>
      </c>
      <c r="Q42">
        <f t="shared" ca="1" si="2"/>
        <v>11</v>
      </c>
      <c r="R42" s="3" t="s">
        <v>422</v>
      </c>
      <c r="S42">
        <f t="shared" ca="1" si="3"/>
        <v>2</v>
      </c>
      <c r="T42" t="str">
        <f t="shared" ca="1" si="4"/>
        <v>38 Chestnut View #11-02</v>
      </c>
    </row>
    <row r="43" spans="1:20" ht="19">
      <c r="A43" t="s">
        <v>243</v>
      </c>
      <c r="B43" s="1" t="s">
        <v>41</v>
      </c>
      <c r="C43">
        <f t="shared" ca="1" si="0"/>
        <v>0.39607496260743136</v>
      </c>
      <c r="D43" t="str">
        <f t="shared" ca="1" si="1"/>
        <v>Nanyang Business School</v>
      </c>
      <c r="M43">
        <v>30</v>
      </c>
      <c r="N43" t="s">
        <v>409</v>
      </c>
      <c r="O43" t="s">
        <v>411</v>
      </c>
      <c r="P43" t="s">
        <v>421</v>
      </c>
      <c r="Q43">
        <f t="shared" ca="1" si="2"/>
        <v>10</v>
      </c>
      <c r="R43" s="3" t="s">
        <v>422</v>
      </c>
      <c r="S43">
        <f t="shared" ca="1" si="3"/>
        <v>6</v>
      </c>
      <c r="T43" t="str">
        <f t="shared" ca="1" si="4"/>
        <v>30 Bukit Batok View #10-06</v>
      </c>
    </row>
    <row r="44" spans="1:20" ht="19">
      <c r="A44" t="s">
        <v>244</v>
      </c>
      <c r="B44" s="2" t="s">
        <v>42</v>
      </c>
      <c r="C44">
        <f t="shared" ca="1" si="0"/>
        <v>0.26766608598435615</v>
      </c>
      <c r="D44" t="str">
        <f t="shared" ca="1" si="1"/>
        <v>School of Computer Science and Engineering</v>
      </c>
      <c r="M44">
        <v>39</v>
      </c>
      <c r="N44" t="s">
        <v>407</v>
      </c>
      <c r="O44" t="s">
        <v>413</v>
      </c>
      <c r="P44" t="s">
        <v>421</v>
      </c>
      <c r="Q44">
        <f t="shared" ca="1" si="2"/>
        <v>2</v>
      </c>
      <c r="R44" s="3" t="s">
        <v>422</v>
      </c>
      <c r="S44">
        <f t="shared" ca="1" si="3"/>
        <v>11</v>
      </c>
      <c r="T44" t="str">
        <f t="shared" ca="1" si="4"/>
        <v>39 Nanyang Avenue #02-11</v>
      </c>
    </row>
    <row r="45" spans="1:20" ht="19">
      <c r="A45" t="s">
        <v>245</v>
      </c>
      <c r="B45" s="1" t="s">
        <v>43</v>
      </c>
      <c r="C45">
        <f t="shared" ca="1" si="0"/>
        <v>0.37936861294399993</v>
      </c>
      <c r="D45" t="str">
        <f t="shared" ca="1" si="1"/>
        <v>Nanyang Business School</v>
      </c>
      <c r="M45">
        <v>41</v>
      </c>
      <c r="N45" t="s">
        <v>414</v>
      </c>
      <c r="O45" t="s">
        <v>411</v>
      </c>
      <c r="P45" t="s">
        <v>421</v>
      </c>
      <c r="Q45">
        <f t="shared" ca="1" si="2"/>
        <v>4</v>
      </c>
      <c r="R45" s="3" t="s">
        <v>422</v>
      </c>
      <c r="S45">
        <f t="shared" ca="1" si="3"/>
        <v>20</v>
      </c>
      <c r="T45" t="str">
        <f t="shared" ca="1" si="4"/>
        <v>41 Bedok View #04-20</v>
      </c>
    </row>
    <row r="46" spans="1:20" ht="19">
      <c r="A46" t="s">
        <v>246</v>
      </c>
      <c r="B46" s="1" t="s">
        <v>44</v>
      </c>
      <c r="C46">
        <f t="shared" ca="1" si="0"/>
        <v>0.29527704931002785</v>
      </c>
      <c r="D46" t="str">
        <f t="shared" ca="1" si="1"/>
        <v>School of Computer Science and Engineering</v>
      </c>
      <c r="M46">
        <v>49</v>
      </c>
      <c r="N46" t="s">
        <v>415</v>
      </c>
      <c r="O46" t="s">
        <v>410</v>
      </c>
      <c r="P46" t="s">
        <v>421</v>
      </c>
      <c r="Q46">
        <f t="shared" ca="1" si="2"/>
        <v>7</v>
      </c>
      <c r="R46" s="3" t="s">
        <v>422</v>
      </c>
      <c r="S46">
        <f t="shared" ca="1" si="3"/>
        <v>0</v>
      </c>
      <c r="T46" t="str">
        <f t="shared" ca="1" si="4"/>
        <v>49 Ang Mo Kio Crescent #07-00</v>
      </c>
    </row>
    <row r="47" spans="1:20" ht="19">
      <c r="A47" t="s">
        <v>247</v>
      </c>
      <c r="B47" s="1" t="s">
        <v>45</v>
      </c>
      <c r="C47">
        <f t="shared" ca="1" si="0"/>
        <v>0.94406642880131642</v>
      </c>
      <c r="D47" t="str">
        <f t="shared" ca="1" si="1"/>
        <v>School of Physical and Mathematical Sciences</v>
      </c>
      <c r="M47">
        <v>47</v>
      </c>
      <c r="N47" t="s">
        <v>412</v>
      </c>
      <c r="O47" t="s">
        <v>411</v>
      </c>
      <c r="P47" t="s">
        <v>421</v>
      </c>
      <c r="Q47">
        <f t="shared" ca="1" si="2"/>
        <v>5</v>
      </c>
      <c r="R47" s="3" t="s">
        <v>422</v>
      </c>
      <c r="S47">
        <f t="shared" ca="1" si="3"/>
        <v>8</v>
      </c>
      <c r="T47" t="str">
        <f t="shared" ca="1" si="4"/>
        <v>47 Chestnut View #05-08</v>
      </c>
    </row>
    <row r="48" spans="1:20" ht="19">
      <c r="A48" t="s">
        <v>248</v>
      </c>
      <c r="B48" s="1" t="s">
        <v>46</v>
      </c>
      <c r="C48">
        <f t="shared" ca="1" si="0"/>
        <v>7.140510593090843E-2</v>
      </c>
      <c r="D48" t="str">
        <f t="shared" ca="1" si="1"/>
        <v>School of Computer Science and Engineering</v>
      </c>
      <c r="M48">
        <v>43</v>
      </c>
      <c r="N48" t="s">
        <v>409</v>
      </c>
      <c r="O48" t="s">
        <v>420</v>
      </c>
      <c r="P48" t="s">
        <v>421</v>
      </c>
      <c r="Q48">
        <f t="shared" ca="1" si="2"/>
        <v>19</v>
      </c>
      <c r="R48" s="3" t="s">
        <v>422</v>
      </c>
      <c r="S48">
        <f t="shared" ca="1" si="3"/>
        <v>0</v>
      </c>
      <c r="T48" t="str">
        <f t="shared" ca="1" si="4"/>
        <v>43 Bukit Batok Street #19-00</v>
      </c>
    </row>
    <row r="49" spans="1:20" ht="19">
      <c r="A49" t="s">
        <v>249</v>
      </c>
      <c r="B49" s="2" t="s">
        <v>47</v>
      </c>
      <c r="C49">
        <f t="shared" ca="1" si="0"/>
        <v>0.25467488820925466</v>
      </c>
      <c r="D49" t="str">
        <f t="shared" ca="1" si="1"/>
        <v>School of Computer Science and Engineering</v>
      </c>
      <c r="M49">
        <v>16</v>
      </c>
      <c r="N49" t="s">
        <v>412</v>
      </c>
      <c r="O49" t="s">
        <v>410</v>
      </c>
      <c r="P49" t="s">
        <v>421</v>
      </c>
      <c r="Q49">
        <f t="shared" ca="1" si="2"/>
        <v>14</v>
      </c>
      <c r="R49" s="3" t="s">
        <v>422</v>
      </c>
      <c r="S49">
        <f t="shared" ca="1" si="3"/>
        <v>20</v>
      </c>
      <c r="T49" t="str">
        <f t="shared" ca="1" si="4"/>
        <v>16 Chestnut Crescent #14-20</v>
      </c>
    </row>
    <row r="50" spans="1:20" ht="19">
      <c r="A50" t="s">
        <v>250</v>
      </c>
      <c r="B50" s="1" t="s">
        <v>48</v>
      </c>
      <c r="C50">
        <f t="shared" ca="1" si="0"/>
        <v>0.77122913226979672</v>
      </c>
      <c r="D50" t="str">
        <f t="shared" ca="1" si="1"/>
        <v>School of Physical and Mathematical Sciences</v>
      </c>
      <c r="M50">
        <v>49</v>
      </c>
      <c r="N50" t="s">
        <v>407</v>
      </c>
      <c r="O50" t="s">
        <v>413</v>
      </c>
      <c r="P50" t="s">
        <v>421</v>
      </c>
      <c r="Q50">
        <f t="shared" ca="1" si="2"/>
        <v>3</v>
      </c>
      <c r="R50" s="3" t="s">
        <v>422</v>
      </c>
      <c r="S50">
        <f t="shared" ca="1" si="3"/>
        <v>1</v>
      </c>
      <c r="T50" t="str">
        <f t="shared" ca="1" si="4"/>
        <v>49 Nanyang Avenue #03-01</v>
      </c>
    </row>
    <row r="51" spans="1:20" ht="19">
      <c r="A51" t="s">
        <v>251</v>
      </c>
      <c r="B51" s="1" t="s">
        <v>49</v>
      </c>
      <c r="C51">
        <f t="shared" ca="1" si="0"/>
        <v>1.6203191040676357E-2</v>
      </c>
      <c r="D51" t="str">
        <f t="shared" ca="1" si="1"/>
        <v>School of Computer Science and Engineering</v>
      </c>
      <c r="M51">
        <v>33</v>
      </c>
      <c r="N51" t="s">
        <v>417</v>
      </c>
      <c r="O51" t="s">
        <v>413</v>
      </c>
      <c r="P51" t="s">
        <v>421</v>
      </c>
      <c r="Q51">
        <f t="shared" ca="1" si="2"/>
        <v>11</v>
      </c>
      <c r="R51" s="3" t="s">
        <v>422</v>
      </c>
      <c r="S51">
        <f t="shared" ca="1" si="3"/>
        <v>6</v>
      </c>
      <c r="T51" t="str">
        <f t="shared" ca="1" si="4"/>
        <v>33 Paya Lebar Avenue #11-06</v>
      </c>
    </row>
    <row r="52" spans="1:20" ht="19">
      <c r="A52" t="s">
        <v>252</v>
      </c>
      <c r="B52" s="1" t="s">
        <v>51</v>
      </c>
      <c r="C52">
        <f t="shared" ca="1" si="0"/>
        <v>0.52053384022934912</v>
      </c>
      <c r="D52" t="str">
        <f t="shared" ca="1" si="1"/>
        <v>Nanyang Business School</v>
      </c>
      <c r="M52">
        <v>47</v>
      </c>
      <c r="N52" t="s">
        <v>408</v>
      </c>
      <c r="O52" t="s">
        <v>411</v>
      </c>
      <c r="P52" t="s">
        <v>421</v>
      </c>
      <c r="Q52">
        <f t="shared" ca="1" si="2"/>
        <v>17</v>
      </c>
      <c r="R52" s="3" t="s">
        <v>422</v>
      </c>
      <c r="S52">
        <f t="shared" ca="1" si="3"/>
        <v>14</v>
      </c>
      <c r="T52" t="str">
        <f t="shared" ca="1" si="4"/>
        <v>47 Haig View #17-14</v>
      </c>
    </row>
    <row r="53" spans="1:20" ht="19">
      <c r="A53" t="s">
        <v>253</v>
      </c>
      <c r="B53" s="2" t="s">
        <v>52</v>
      </c>
      <c r="C53">
        <f t="shared" ca="1" si="0"/>
        <v>2.5450448196941977E-2</v>
      </c>
      <c r="D53" t="str">
        <f t="shared" ca="1" si="1"/>
        <v>School of Computer Science and Engineering</v>
      </c>
      <c r="M53">
        <v>28</v>
      </c>
      <c r="N53" t="s">
        <v>415</v>
      </c>
      <c r="O53" t="s">
        <v>413</v>
      </c>
      <c r="P53" t="s">
        <v>421</v>
      </c>
      <c r="Q53">
        <f t="shared" ca="1" si="2"/>
        <v>9</v>
      </c>
      <c r="R53" s="3" t="s">
        <v>422</v>
      </c>
      <c r="S53">
        <f t="shared" ca="1" si="3"/>
        <v>1</v>
      </c>
      <c r="T53" t="str">
        <f t="shared" ca="1" si="4"/>
        <v>28 Ang Mo Kio Avenue #09-01</v>
      </c>
    </row>
    <row r="54" spans="1:20" ht="19">
      <c r="A54" t="s">
        <v>254</v>
      </c>
      <c r="B54" s="1" t="s">
        <v>53</v>
      </c>
      <c r="C54">
        <f t="shared" ca="1" si="0"/>
        <v>0.6683833624349671</v>
      </c>
      <c r="D54" t="str">
        <f t="shared" ca="1" si="1"/>
        <v>Nanyang Business School</v>
      </c>
      <c r="M54">
        <v>33</v>
      </c>
      <c r="N54" t="s">
        <v>408</v>
      </c>
      <c r="O54" t="s">
        <v>411</v>
      </c>
      <c r="P54" t="s">
        <v>421</v>
      </c>
      <c r="Q54">
        <f t="shared" ca="1" si="2"/>
        <v>11</v>
      </c>
      <c r="R54" s="3" t="s">
        <v>422</v>
      </c>
      <c r="S54">
        <f t="shared" ca="1" si="3"/>
        <v>10</v>
      </c>
      <c r="T54" t="str">
        <f t="shared" ca="1" si="4"/>
        <v>33 Haig View #11-10</v>
      </c>
    </row>
    <row r="55" spans="1:20" ht="19">
      <c r="A55" t="s">
        <v>255</v>
      </c>
      <c r="B55" s="1" t="s">
        <v>54</v>
      </c>
      <c r="C55">
        <f t="shared" ca="1" si="0"/>
        <v>0.95095425689791557</v>
      </c>
      <c r="D55" t="str">
        <f t="shared" ca="1" si="1"/>
        <v>School of Physical and Mathematical Sciences</v>
      </c>
      <c r="M55">
        <v>46</v>
      </c>
      <c r="N55" t="s">
        <v>409</v>
      </c>
      <c r="O55" t="s">
        <v>410</v>
      </c>
      <c r="P55" t="s">
        <v>421</v>
      </c>
      <c r="Q55">
        <f t="shared" ca="1" si="2"/>
        <v>10</v>
      </c>
      <c r="R55" s="3" t="s">
        <v>422</v>
      </c>
      <c r="S55">
        <f t="shared" ca="1" si="3"/>
        <v>18</v>
      </c>
      <c r="T55" t="str">
        <f t="shared" ca="1" si="4"/>
        <v>46 Bukit Batok Crescent #10-18</v>
      </c>
    </row>
    <row r="56" spans="1:20" ht="19">
      <c r="A56" t="s">
        <v>256</v>
      </c>
      <c r="B56" s="2" t="s">
        <v>55</v>
      </c>
      <c r="C56">
        <f t="shared" ca="1" si="0"/>
        <v>4.8330917023561737E-2</v>
      </c>
      <c r="D56" t="str">
        <f t="shared" ca="1" si="1"/>
        <v>School of Computer Science and Engineering</v>
      </c>
      <c r="M56">
        <v>48</v>
      </c>
      <c r="N56" t="s">
        <v>417</v>
      </c>
      <c r="O56" t="s">
        <v>411</v>
      </c>
      <c r="P56" t="s">
        <v>421</v>
      </c>
      <c r="Q56">
        <f t="shared" ca="1" si="2"/>
        <v>16</v>
      </c>
      <c r="R56" s="3" t="s">
        <v>422</v>
      </c>
      <c r="S56">
        <f t="shared" ca="1" si="3"/>
        <v>5</v>
      </c>
      <c r="T56" t="str">
        <f t="shared" ca="1" si="4"/>
        <v>48 Paya Lebar View #16-05</v>
      </c>
    </row>
    <row r="57" spans="1:20" ht="19">
      <c r="A57" t="s">
        <v>257</v>
      </c>
      <c r="B57" s="2" t="s">
        <v>56</v>
      </c>
      <c r="C57">
        <f t="shared" ca="1" si="0"/>
        <v>7.9346509813464916E-2</v>
      </c>
      <c r="D57" t="str">
        <f t="shared" ca="1" si="1"/>
        <v>School of Computer Science and Engineering</v>
      </c>
      <c r="M57">
        <v>21</v>
      </c>
      <c r="N57" t="s">
        <v>414</v>
      </c>
      <c r="O57" t="s">
        <v>410</v>
      </c>
      <c r="P57" t="s">
        <v>421</v>
      </c>
      <c r="Q57">
        <f t="shared" ca="1" si="2"/>
        <v>9</v>
      </c>
      <c r="R57" s="3" t="s">
        <v>422</v>
      </c>
      <c r="S57">
        <f t="shared" ca="1" si="3"/>
        <v>15</v>
      </c>
      <c r="T57" t="str">
        <f t="shared" ca="1" si="4"/>
        <v>21 Bedok Crescent #09-15</v>
      </c>
    </row>
    <row r="58" spans="1:20" ht="19">
      <c r="A58" t="s">
        <v>258</v>
      </c>
      <c r="B58" s="1" t="s">
        <v>57</v>
      </c>
      <c r="C58">
        <f t="shared" ca="1" si="0"/>
        <v>0.94678590028113285</v>
      </c>
      <c r="D58" t="str">
        <f t="shared" ca="1" si="1"/>
        <v>School of Physical and Mathematical Sciences</v>
      </c>
      <c r="M58">
        <v>11</v>
      </c>
      <c r="N58" t="s">
        <v>409</v>
      </c>
      <c r="O58" t="s">
        <v>413</v>
      </c>
      <c r="P58" t="s">
        <v>421</v>
      </c>
      <c r="Q58">
        <f t="shared" ca="1" si="2"/>
        <v>17</v>
      </c>
      <c r="R58" s="3" t="s">
        <v>422</v>
      </c>
      <c r="S58">
        <f t="shared" ca="1" si="3"/>
        <v>16</v>
      </c>
      <c r="T58" t="str">
        <f t="shared" ca="1" si="4"/>
        <v>11 Bukit Batok Avenue #17-16</v>
      </c>
    </row>
    <row r="59" spans="1:20" ht="19">
      <c r="A59" t="s">
        <v>259</v>
      </c>
      <c r="B59" s="1" t="s">
        <v>58</v>
      </c>
      <c r="C59">
        <f t="shared" ca="1" si="0"/>
        <v>0.35008270312960543</v>
      </c>
      <c r="D59" t="str">
        <f t="shared" ca="1" si="1"/>
        <v>Nanyang Business School</v>
      </c>
      <c r="M59">
        <v>15</v>
      </c>
      <c r="N59" t="s">
        <v>417</v>
      </c>
      <c r="O59" t="s">
        <v>411</v>
      </c>
      <c r="P59" t="s">
        <v>421</v>
      </c>
      <c r="Q59">
        <f t="shared" ca="1" si="2"/>
        <v>4</v>
      </c>
      <c r="R59" s="3" t="s">
        <v>422</v>
      </c>
      <c r="S59">
        <f t="shared" ca="1" si="3"/>
        <v>10</v>
      </c>
      <c r="T59" t="str">
        <f t="shared" ca="1" si="4"/>
        <v>15 Paya Lebar View #04-10</v>
      </c>
    </row>
    <row r="60" spans="1:20" ht="19">
      <c r="A60" t="s">
        <v>260</v>
      </c>
      <c r="B60" s="2" t="s">
        <v>59</v>
      </c>
      <c r="C60">
        <f t="shared" ca="1" si="0"/>
        <v>0.12319288624474589</v>
      </c>
      <c r="D60" t="str">
        <f t="shared" ca="1" si="1"/>
        <v>School of Computer Science and Engineering</v>
      </c>
      <c r="M60">
        <v>40</v>
      </c>
      <c r="N60" t="s">
        <v>407</v>
      </c>
      <c r="O60" t="s">
        <v>413</v>
      </c>
      <c r="P60" t="s">
        <v>421</v>
      </c>
      <c r="Q60">
        <f t="shared" ca="1" si="2"/>
        <v>6</v>
      </c>
      <c r="R60" s="3" t="s">
        <v>422</v>
      </c>
      <c r="S60">
        <f t="shared" ca="1" si="3"/>
        <v>19</v>
      </c>
      <c r="T60" t="str">
        <f t="shared" ca="1" si="4"/>
        <v>40 Nanyang Avenue #06-19</v>
      </c>
    </row>
    <row r="61" spans="1:20" ht="19">
      <c r="A61" t="s">
        <v>261</v>
      </c>
      <c r="B61" s="1" t="s">
        <v>60</v>
      </c>
      <c r="C61">
        <f t="shared" ca="1" si="0"/>
        <v>2.1554405915696795E-2</v>
      </c>
      <c r="D61" t="str">
        <f t="shared" ca="1" si="1"/>
        <v>School of Computer Science and Engineering</v>
      </c>
      <c r="M61">
        <v>14</v>
      </c>
      <c r="N61" t="s">
        <v>417</v>
      </c>
      <c r="O61" t="s">
        <v>411</v>
      </c>
      <c r="P61" t="s">
        <v>421</v>
      </c>
      <c r="Q61">
        <f t="shared" ca="1" si="2"/>
        <v>2</v>
      </c>
      <c r="R61" s="3" t="s">
        <v>422</v>
      </c>
      <c r="S61">
        <f t="shared" ca="1" si="3"/>
        <v>10</v>
      </c>
      <c r="T61" t="str">
        <f t="shared" ca="1" si="4"/>
        <v>14 Paya Lebar View #02-10</v>
      </c>
    </row>
    <row r="62" spans="1:20" ht="19">
      <c r="A62" t="s">
        <v>262</v>
      </c>
      <c r="B62" s="1" t="s">
        <v>61</v>
      </c>
      <c r="C62">
        <f t="shared" ca="1" si="0"/>
        <v>0.44451398956755972</v>
      </c>
      <c r="D62" t="str">
        <f t="shared" ca="1" si="1"/>
        <v>Nanyang Business School</v>
      </c>
      <c r="M62">
        <v>42</v>
      </c>
      <c r="N62" t="s">
        <v>418</v>
      </c>
      <c r="O62" t="s">
        <v>420</v>
      </c>
      <c r="P62" t="s">
        <v>421</v>
      </c>
      <c r="Q62">
        <f t="shared" ca="1" si="2"/>
        <v>17</v>
      </c>
      <c r="R62" s="3" t="s">
        <v>422</v>
      </c>
      <c r="S62">
        <f t="shared" ca="1" si="3"/>
        <v>15</v>
      </c>
      <c r="T62" t="str">
        <f t="shared" ca="1" si="4"/>
        <v>42 Tampines Street #17-15</v>
      </c>
    </row>
    <row r="63" spans="1:20" ht="19">
      <c r="A63" t="s">
        <v>263</v>
      </c>
      <c r="B63" s="1" t="s">
        <v>62</v>
      </c>
      <c r="C63">
        <f t="shared" ca="1" si="0"/>
        <v>0.90457554348476843</v>
      </c>
      <c r="D63" t="str">
        <f t="shared" ca="1" si="1"/>
        <v>School of Physical and Mathematical Sciences</v>
      </c>
      <c r="M63">
        <v>44</v>
      </c>
      <c r="N63" t="s">
        <v>409</v>
      </c>
      <c r="O63" t="s">
        <v>411</v>
      </c>
      <c r="P63" t="s">
        <v>421</v>
      </c>
      <c r="Q63">
        <f t="shared" ca="1" si="2"/>
        <v>15</v>
      </c>
      <c r="R63" s="3" t="s">
        <v>422</v>
      </c>
      <c r="S63">
        <f t="shared" ca="1" si="3"/>
        <v>11</v>
      </c>
      <c r="T63" t="str">
        <f t="shared" ca="1" si="4"/>
        <v>44 Bukit Batok View #15-11</v>
      </c>
    </row>
    <row r="64" spans="1:20" ht="19">
      <c r="A64" t="s">
        <v>264</v>
      </c>
      <c r="B64" s="1" t="s">
        <v>63</v>
      </c>
      <c r="C64">
        <f t="shared" ca="1" si="0"/>
        <v>0.43437921150122261</v>
      </c>
      <c r="D64" t="str">
        <f t="shared" ca="1" si="1"/>
        <v>Nanyang Business School</v>
      </c>
      <c r="M64">
        <v>36</v>
      </c>
      <c r="N64" t="s">
        <v>419</v>
      </c>
      <c r="O64" t="s">
        <v>411</v>
      </c>
      <c r="P64" t="s">
        <v>421</v>
      </c>
      <c r="Q64">
        <f t="shared" ca="1" si="2"/>
        <v>19</v>
      </c>
      <c r="R64" s="3" t="s">
        <v>422</v>
      </c>
      <c r="S64">
        <f t="shared" ca="1" si="3"/>
        <v>0</v>
      </c>
      <c r="T64" t="str">
        <f t="shared" ca="1" si="4"/>
        <v>36 Pasir Ris View #19-00</v>
      </c>
    </row>
    <row r="65" spans="1:20" ht="19">
      <c r="A65" t="s">
        <v>265</v>
      </c>
      <c r="B65" s="1" t="s">
        <v>64</v>
      </c>
      <c r="C65">
        <f t="shared" ca="1" si="0"/>
        <v>0.33198603586135966</v>
      </c>
      <c r="D65" t="str">
        <f t="shared" ca="1" si="1"/>
        <v>Nanyang Business School</v>
      </c>
      <c r="M65">
        <v>37</v>
      </c>
      <c r="N65" t="s">
        <v>409</v>
      </c>
      <c r="O65" t="s">
        <v>420</v>
      </c>
      <c r="P65" t="s">
        <v>421</v>
      </c>
      <c r="Q65">
        <f t="shared" ca="1" si="2"/>
        <v>7</v>
      </c>
      <c r="R65" s="3" t="s">
        <v>422</v>
      </c>
      <c r="S65">
        <f t="shared" ca="1" si="3"/>
        <v>4</v>
      </c>
      <c r="T65" t="str">
        <f t="shared" ca="1" si="4"/>
        <v>37 Bukit Batok Street #07-04</v>
      </c>
    </row>
    <row r="66" spans="1:20" ht="19">
      <c r="A66" t="s">
        <v>266</v>
      </c>
      <c r="B66" s="1" t="s">
        <v>65</v>
      </c>
      <c r="C66">
        <f t="shared" ca="1" si="0"/>
        <v>0.43046836848083414</v>
      </c>
      <c r="D66" t="str">
        <f t="shared" ca="1" si="1"/>
        <v>Nanyang Business School</v>
      </c>
      <c r="M66">
        <v>36</v>
      </c>
      <c r="N66" t="s">
        <v>418</v>
      </c>
      <c r="O66" t="s">
        <v>410</v>
      </c>
      <c r="P66" t="s">
        <v>421</v>
      </c>
      <c r="Q66">
        <f t="shared" ca="1" si="2"/>
        <v>20</v>
      </c>
      <c r="R66" s="3" t="s">
        <v>422</v>
      </c>
      <c r="S66">
        <f t="shared" ca="1" si="3"/>
        <v>14</v>
      </c>
      <c r="T66" t="str">
        <f t="shared" ca="1" si="4"/>
        <v>36 Tampines Crescent #20-14</v>
      </c>
    </row>
    <row r="67" spans="1:20" ht="19">
      <c r="A67" t="s">
        <v>267</v>
      </c>
      <c r="B67" s="1" t="s">
        <v>66</v>
      </c>
      <c r="C67">
        <f t="shared" ref="C67:C130" ca="1" si="5">RAND()</f>
        <v>0.50903721137390923</v>
      </c>
      <c r="D67" t="str">
        <f t="shared" ref="D67:D130" ca="1" si="6">VLOOKUP(C67,$G$2:$H$4,2,TRUE)</f>
        <v>Nanyang Business School</v>
      </c>
      <c r="M67">
        <v>38</v>
      </c>
      <c r="N67" t="s">
        <v>419</v>
      </c>
      <c r="O67" t="s">
        <v>410</v>
      </c>
      <c r="P67" t="s">
        <v>421</v>
      </c>
      <c r="Q67">
        <f t="shared" ref="Q67:Q130" ca="1" si="7">RANDBETWEEN(1,20)</f>
        <v>8</v>
      </c>
      <c r="R67" s="3" t="s">
        <v>422</v>
      </c>
      <c r="S67">
        <f t="shared" ref="S67:S130" ca="1" si="8">RANDBETWEEN(0,20)</f>
        <v>8</v>
      </c>
      <c r="T67" t="str">
        <f t="shared" ref="T67:T130" ca="1" si="9">_xlfn.CONCAT(TEXT(M67,"0")," ",N67," ",O67," ",P67,TEXT(Q67,"00"),R67,TEXT(S67,"00"))</f>
        <v>38 Pasir Ris Crescent #08-08</v>
      </c>
    </row>
    <row r="68" spans="1:20" ht="19">
      <c r="A68" t="s">
        <v>268</v>
      </c>
      <c r="B68" s="2" t="s">
        <v>67</v>
      </c>
      <c r="C68">
        <f t="shared" ca="1" si="5"/>
        <v>0.2014880370106592</v>
      </c>
      <c r="D68" t="str">
        <f t="shared" ca="1" si="6"/>
        <v>School of Computer Science and Engineering</v>
      </c>
      <c r="M68">
        <v>49</v>
      </c>
      <c r="N68" t="s">
        <v>416</v>
      </c>
      <c r="O68" t="s">
        <v>413</v>
      </c>
      <c r="P68" t="s">
        <v>421</v>
      </c>
      <c r="Q68">
        <f t="shared" ca="1" si="7"/>
        <v>4</v>
      </c>
      <c r="R68" s="3" t="s">
        <v>422</v>
      </c>
      <c r="S68">
        <f t="shared" ca="1" si="8"/>
        <v>2</v>
      </c>
      <c r="T68" t="str">
        <f t="shared" ca="1" si="9"/>
        <v>49 Bugis Avenue #04-02</v>
      </c>
    </row>
    <row r="69" spans="1:20" ht="19">
      <c r="A69" t="s">
        <v>269</v>
      </c>
      <c r="B69" s="2" t="s">
        <v>68</v>
      </c>
      <c r="C69">
        <f t="shared" ca="1" si="5"/>
        <v>0.62780466161792947</v>
      </c>
      <c r="D69" t="str">
        <f t="shared" ca="1" si="6"/>
        <v>Nanyang Business School</v>
      </c>
      <c r="M69">
        <v>41</v>
      </c>
      <c r="N69" t="s">
        <v>418</v>
      </c>
      <c r="O69" t="s">
        <v>420</v>
      </c>
      <c r="P69" t="s">
        <v>421</v>
      </c>
      <c r="Q69">
        <f t="shared" ca="1" si="7"/>
        <v>7</v>
      </c>
      <c r="R69" s="3" t="s">
        <v>422</v>
      </c>
      <c r="S69">
        <f t="shared" ca="1" si="8"/>
        <v>2</v>
      </c>
      <c r="T69" t="str">
        <f t="shared" ca="1" si="9"/>
        <v>41 Tampines Street #07-02</v>
      </c>
    </row>
    <row r="70" spans="1:20" ht="19">
      <c r="A70" t="s">
        <v>270</v>
      </c>
      <c r="B70" s="1" t="s">
        <v>69</v>
      </c>
      <c r="C70">
        <f t="shared" ca="1" si="5"/>
        <v>0.5198020922621982</v>
      </c>
      <c r="D70" t="str">
        <f t="shared" ca="1" si="6"/>
        <v>Nanyang Business School</v>
      </c>
      <c r="M70">
        <v>41</v>
      </c>
      <c r="N70" t="s">
        <v>408</v>
      </c>
      <c r="O70" t="s">
        <v>420</v>
      </c>
      <c r="P70" t="s">
        <v>421</v>
      </c>
      <c r="Q70">
        <f t="shared" ca="1" si="7"/>
        <v>5</v>
      </c>
      <c r="R70" s="3" t="s">
        <v>422</v>
      </c>
      <c r="S70">
        <f t="shared" ca="1" si="8"/>
        <v>4</v>
      </c>
      <c r="T70" t="str">
        <f t="shared" ca="1" si="9"/>
        <v>41 Haig Street #05-04</v>
      </c>
    </row>
    <row r="71" spans="1:20" ht="19">
      <c r="A71" t="s">
        <v>271</v>
      </c>
      <c r="B71" s="2" t="s">
        <v>70</v>
      </c>
      <c r="C71">
        <f t="shared" ca="1" si="5"/>
        <v>0.1710363208811928</v>
      </c>
      <c r="D71" t="str">
        <f t="shared" ca="1" si="6"/>
        <v>School of Computer Science and Engineering</v>
      </c>
      <c r="M71">
        <v>31</v>
      </c>
      <c r="N71" t="s">
        <v>414</v>
      </c>
      <c r="O71" t="s">
        <v>413</v>
      </c>
      <c r="P71" t="s">
        <v>421</v>
      </c>
      <c r="Q71">
        <f t="shared" ca="1" si="7"/>
        <v>4</v>
      </c>
      <c r="R71" s="3" t="s">
        <v>422</v>
      </c>
      <c r="S71">
        <f t="shared" ca="1" si="8"/>
        <v>10</v>
      </c>
      <c r="T71" t="str">
        <f t="shared" ca="1" si="9"/>
        <v>31 Bedok Avenue #04-10</v>
      </c>
    </row>
    <row r="72" spans="1:20" ht="19">
      <c r="A72" t="s">
        <v>272</v>
      </c>
      <c r="B72" s="1" t="s">
        <v>71</v>
      </c>
      <c r="C72">
        <f t="shared" ca="1" si="5"/>
        <v>0.13089630383840734</v>
      </c>
      <c r="D72" t="str">
        <f t="shared" ca="1" si="6"/>
        <v>School of Computer Science and Engineering</v>
      </c>
      <c r="M72">
        <v>19</v>
      </c>
      <c r="N72" t="s">
        <v>419</v>
      </c>
      <c r="O72" t="s">
        <v>420</v>
      </c>
      <c r="P72" t="s">
        <v>421</v>
      </c>
      <c r="Q72">
        <f t="shared" ca="1" si="7"/>
        <v>4</v>
      </c>
      <c r="R72" s="3" t="s">
        <v>422</v>
      </c>
      <c r="S72">
        <f t="shared" ca="1" si="8"/>
        <v>19</v>
      </c>
      <c r="T72" t="str">
        <f t="shared" ca="1" si="9"/>
        <v>19 Pasir Ris Street #04-19</v>
      </c>
    </row>
    <row r="73" spans="1:20" ht="19">
      <c r="A73" t="s">
        <v>273</v>
      </c>
      <c r="B73" s="1" t="s">
        <v>72</v>
      </c>
      <c r="C73">
        <f t="shared" ca="1" si="5"/>
        <v>0.73730891322145753</v>
      </c>
      <c r="D73" t="str">
        <f t="shared" ca="1" si="6"/>
        <v>School of Physical and Mathematical Sciences</v>
      </c>
      <c r="M73">
        <v>43</v>
      </c>
      <c r="N73" t="s">
        <v>408</v>
      </c>
      <c r="O73" t="s">
        <v>420</v>
      </c>
      <c r="P73" t="s">
        <v>421</v>
      </c>
      <c r="Q73">
        <f t="shared" ca="1" si="7"/>
        <v>8</v>
      </c>
      <c r="R73" s="3" t="s">
        <v>422</v>
      </c>
      <c r="S73">
        <f t="shared" ca="1" si="8"/>
        <v>4</v>
      </c>
      <c r="T73" t="str">
        <f t="shared" ca="1" si="9"/>
        <v>43 Haig Street #08-04</v>
      </c>
    </row>
    <row r="74" spans="1:20" ht="19">
      <c r="A74" t="s">
        <v>274</v>
      </c>
      <c r="B74" s="2" t="s">
        <v>73</v>
      </c>
      <c r="C74">
        <f t="shared" ca="1" si="5"/>
        <v>0.84598211751862795</v>
      </c>
      <c r="D74" t="str">
        <f t="shared" ca="1" si="6"/>
        <v>School of Physical and Mathematical Sciences</v>
      </c>
      <c r="M74">
        <v>29</v>
      </c>
      <c r="N74" t="s">
        <v>419</v>
      </c>
      <c r="O74" t="s">
        <v>420</v>
      </c>
      <c r="P74" t="s">
        <v>421</v>
      </c>
      <c r="Q74">
        <f t="shared" ca="1" si="7"/>
        <v>16</v>
      </c>
      <c r="R74" s="3" t="s">
        <v>422</v>
      </c>
      <c r="S74">
        <f t="shared" ca="1" si="8"/>
        <v>3</v>
      </c>
      <c r="T74" t="str">
        <f t="shared" ca="1" si="9"/>
        <v>29 Pasir Ris Street #16-03</v>
      </c>
    </row>
    <row r="75" spans="1:20" ht="19">
      <c r="A75" t="s">
        <v>275</v>
      </c>
      <c r="B75" s="2" t="s">
        <v>74</v>
      </c>
      <c r="C75">
        <f t="shared" ca="1" si="5"/>
        <v>0.54250448847580779</v>
      </c>
      <c r="D75" t="str">
        <f t="shared" ca="1" si="6"/>
        <v>Nanyang Business School</v>
      </c>
      <c r="M75">
        <v>39</v>
      </c>
      <c r="N75" t="s">
        <v>407</v>
      </c>
      <c r="O75" t="s">
        <v>413</v>
      </c>
      <c r="P75" t="s">
        <v>421</v>
      </c>
      <c r="Q75">
        <f t="shared" ca="1" si="7"/>
        <v>6</v>
      </c>
      <c r="R75" s="3" t="s">
        <v>422</v>
      </c>
      <c r="S75">
        <f t="shared" ca="1" si="8"/>
        <v>12</v>
      </c>
      <c r="T75" t="str">
        <f t="shared" ca="1" si="9"/>
        <v>39 Nanyang Avenue #06-12</v>
      </c>
    </row>
    <row r="76" spans="1:20" ht="19">
      <c r="A76" t="s">
        <v>276</v>
      </c>
      <c r="B76" s="1" t="s">
        <v>75</v>
      </c>
      <c r="C76">
        <f t="shared" ca="1" si="5"/>
        <v>0.9450342993075479</v>
      </c>
      <c r="D76" t="str">
        <f t="shared" ca="1" si="6"/>
        <v>School of Physical and Mathematical Sciences</v>
      </c>
      <c r="M76">
        <v>30</v>
      </c>
      <c r="N76" t="s">
        <v>418</v>
      </c>
      <c r="O76" t="s">
        <v>413</v>
      </c>
      <c r="P76" t="s">
        <v>421</v>
      </c>
      <c r="Q76">
        <f t="shared" ca="1" si="7"/>
        <v>18</v>
      </c>
      <c r="R76" s="3" t="s">
        <v>422</v>
      </c>
      <c r="S76">
        <f t="shared" ca="1" si="8"/>
        <v>14</v>
      </c>
      <c r="T76" t="str">
        <f t="shared" ca="1" si="9"/>
        <v>30 Tampines Avenue #18-14</v>
      </c>
    </row>
    <row r="77" spans="1:20" ht="19">
      <c r="A77" t="s">
        <v>277</v>
      </c>
      <c r="B77" s="1" t="s">
        <v>76</v>
      </c>
      <c r="C77">
        <f t="shared" ca="1" si="5"/>
        <v>6.6320513753183152E-2</v>
      </c>
      <c r="D77" t="str">
        <f t="shared" ca="1" si="6"/>
        <v>School of Computer Science and Engineering</v>
      </c>
      <c r="M77">
        <v>33</v>
      </c>
      <c r="N77" t="s">
        <v>416</v>
      </c>
      <c r="O77" t="s">
        <v>420</v>
      </c>
      <c r="P77" t="s">
        <v>421</v>
      </c>
      <c r="Q77">
        <f t="shared" ca="1" si="7"/>
        <v>3</v>
      </c>
      <c r="R77" s="3" t="s">
        <v>422</v>
      </c>
      <c r="S77">
        <f t="shared" ca="1" si="8"/>
        <v>15</v>
      </c>
      <c r="T77" t="str">
        <f t="shared" ca="1" si="9"/>
        <v>33 Bugis Street #03-15</v>
      </c>
    </row>
    <row r="78" spans="1:20" ht="19">
      <c r="A78" t="s">
        <v>278</v>
      </c>
      <c r="B78" s="1" t="s">
        <v>77</v>
      </c>
      <c r="C78">
        <f t="shared" ca="1" si="5"/>
        <v>0.63344502293420524</v>
      </c>
      <c r="D78" t="str">
        <f t="shared" ca="1" si="6"/>
        <v>Nanyang Business School</v>
      </c>
      <c r="M78">
        <v>20</v>
      </c>
      <c r="N78" t="s">
        <v>416</v>
      </c>
      <c r="O78" t="s">
        <v>413</v>
      </c>
      <c r="P78" t="s">
        <v>421</v>
      </c>
      <c r="Q78">
        <f t="shared" ca="1" si="7"/>
        <v>11</v>
      </c>
      <c r="R78" s="3" t="s">
        <v>422</v>
      </c>
      <c r="S78">
        <f t="shared" ca="1" si="8"/>
        <v>17</v>
      </c>
      <c r="T78" t="str">
        <f t="shared" ca="1" si="9"/>
        <v>20 Bugis Avenue #11-17</v>
      </c>
    </row>
    <row r="79" spans="1:20" ht="19">
      <c r="A79" t="s">
        <v>279</v>
      </c>
      <c r="B79" s="1" t="s">
        <v>78</v>
      </c>
      <c r="C79">
        <f t="shared" ca="1" si="5"/>
        <v>0.32292915240316056</v>
      </c>
      <c r="D79" t="str">
        <f t="shared" ca="1" si="6"/>
        <v>School of Computer Science and Engineering</v>
      </c>
      <c r="M79">
        <v>15</v>
      </c>
      <c r="N79" t="s">
        <v>416</v>
      </c>
      <c r="O79" t="s">
        <v>411</v>
      </c>
      <c r="P79" t="s">
        <v>421</v>
      </c>
      <c r="Q79">
        <f t="shared" ca="1" si="7"/>
        <v>2</v>
      </c>
      <c r="R79" s="3" t="s">
        <v>422</v>
      </c>
      <c r="S79">
        <f t="shared" ca="1" si="8"/>
        <v>1</v>
      </c>
      <c r="T79" t="str">
        <f t="shared" ca="1" si="9"/>
        <v>15 Bugis View #02-01</v>
      </c>
    </row>
    <row r="80" spans="1:20" ht="19">
      <c r="A80" t="s">
        <v>280</v>
      </c>
      <c r="B80" s="1" t="s">
        <v>79</v>
      </c>
      <c r="C80">
        <f t="shared" ca="1" si="5"/>
        <v>0.43414468707151455</v>
      </c>
      <c r="D80" t="str">
        <f t="shared" ca="1" si="6"/>
        <v>Nanyang Business School</v>
      </c>
      <c r="M80">
        <v>47</v>
      </c>
      <c r="N80" t="s">
        <v>408</v>
      </c>
      <c r="O80" t="s">
        <v>410</v>
      </c>
      <c r="P80" t="s">
        <v>421</v>
      </c>
      <c r="Q80">
        <f t="shared" ca="1" si="7"/>
        <v>4</v>
      </c>
      <c r="R80" s="3" t="s">
        <v>422</v>
      </c>
      <c r="S80">
        <f t="shared" ca="1" si="8"/>
        <v>12</v>
      </c>
      <c r="T80" t="str">
        <f t="shared" ca="1" si="9"/>
        <v>47 Haig Crescent #04-12</v>
      </c>
    </row>
    <row r="81" spans="1:20" ht="19">
      <c r="A81" t="s">
        <v>281</v>
      </c>
      <c r="B81" s="1" t="s">
        <v>80</v>
      </c>
      <c r="C81">
        <f t="shared" ca="1" si="5"/>
        <v>0.99473317845814402</v>
      </c>
      <c r="D81" t="str">
        <f t="shared" ca="1" si="6"/>
        <v>School of Physical and Mathematical Sciences</v>
      </c>
      <c r="M81">
        <v>23</v>
      </c>
      <c r="N81" t="s">
        <v>412</v>
      </c>
      <c r="O81" t="s">
        <v>413</v>
      </c>
      <c r="P81" t="s">
        <v>421</v>
      </c>
      <c r="Q81">
        <f t="shared" ca="1" si="7"/>
        <v>4</v>
      </c>
      <c r="R81" s="3" t="s">
        <v>422</v>
      </c>
      <c r="S81">
        <f t="shared" ca="1" si="8"/>
        <v>16</v>
      </c>
      <c r="T81" t="str">
        <f t="shared" ca="1" si="9"/>
        <v>23 Chestnut Avenue #04-16</v>
      </c>
    </row>
    <row r="82" spans="1:20" ht="19">
      <c r="A82" t="s">
        <v>282</v>
      </c>
      <c r="B82" s="1" t="s">
        <v>81</v>
      </c>
      <c r="C82">
        <f t="shared" ca="1" si="5"/>
        <v>0.73603311599394972</v>
      </c>
      <c r="D82" t="str">
        <f t="shared" ca="1" si="6"/>
        <v>School of Physical and Mathematical Sciences</v>
      </c>
      <c r="M82">
        <v>49</v>
      </c>
      <c r="N82" t="s">
        <v>418</v>
      </c>
      <c r="O82" t="s">
        <v>413</v>
      </c>
      <c r="P82" t="s">
        <v>421</v>
      </c>
      <c r="Q82">
        <f t="shared" ca="1" si="7"/>
        <v>11</v>
      </c>
      <c r="R82" s="3" t="s">
        <v>422</v>
      </c>
      <c r="S82">
        <f t="shared" ca="1" si="8"/>
        <v>8</v>
      </c>
      <c r="T82" t="str">
        <f t="shared" ca="1" si="9"/>
        <v>49 Tampines Avenue #11-08</v>
      </c>
    </row>
    <row r="83" spans="1:20" ht="19">
      <c r="A83" t="s">
        <v>283</v>
      </c>
      <c r="B83" s="1" t="s">
        <v>82</v>
      </c>
      <c r="C83">
        <f t="shared" ca="1" si="5"/>
        <v>0.73748679161777331</v>
      </c>
      <c r="D83" t="str">
        <f t="shared" ca="1" si="6"/>
        <v>School of Physical and Mathematical Sciences</v>
      </c>
      <c r="M83">
        <v>39</v>
      </c>
      <c r="N83" t="s">
        <v>419</v>
      </c>
      <c r="O83" t="s">
        <v>410</v>
      </c>
      <c r="P83" t="s">
        <v>421</v>
      </c>
      <c r="Q83">
        <f t="shared" ca="1" si="7"/>
        <v>3</v>
      </c>
      <c r="R83" s="3" t="s">
        <v>422</v>
      </c>
      <c r="S83">
        <f t="shared" ca="1" si="8"/>
        <v>16</v>
      </c>
      <c r="T83" t="str">
        <f t="shared" ca="1" si="9"/>
        <v>39 Pasir Ris Crescent #03-16</v>
      </c>
    </row>
    <row r="84" spans="1:20" ht="19">
      <c r="A84" t="s">
        <v>284</v>
      </c>
      <c r="B84" s="1" t="s">
        <v>83</v>
      </c>
      <c r="C84">
        <f t="shared" ca="1" si="5"/>
        <v>0.27173373763991371</v>
      </c>
      <c r="D84" t="str">
        <f t="shared" ca="1" si="6"/>
        <v>School of Computer Science and Engineering</v>
      </c>
      <c r="M84">
        <v>38</v>
      </c>
      <c r="N84" t="s">
        <v>416</v>
      </c>
      <c r="O84" t="s">
        <v>413</v>
      </c>
      <c r="P84" t="s">
        <v>421</v>
      </c>
      <c r="Q84">
        <f t="shared" ca="1" si="7"/>
        <v>13</v>
      </c>
      <c r="R84" s="3" t="s">
        <v>422</v>
      </c>
      <c r="S84">
        <f t="shared" ca="1" si="8"/>
        <v>11</v>
      </c>
      <c r="T84" t="str">
        <f t="shared" ca="1" si="9"/>
        <v>38 Bugis Avenue #13-11</v>
      </c>
    </row>
    <row r="85" spans="1:20" ht="19">
      <c r="A85" t="s">
        <v>285</v>
      </c>
      <c r="B85" s="1" t="s">
        <v>84</v>
      </c>
      <c r="C85">
        <f t="shared" ca="1" si="5"/>
        <v>0.21134289906497528</v>
      </c>
      <c r="D85" t="str">
        <f t="shared" ca="1" si="6"/>
        <v>School of Computer Science and Engineering</v>
      </c>
      <c r="M85">
        <v>33</v>
      </c>
      <c r="N85" t="s">
        <v>408</v>
      </c>
      <c r="O85" t="s">
        <v>411</v>
      </c>
      <c r="P85" t="s">
        <v>421</v>
      </c>
      <c r="Q85">
        <f t="shared" ca="1" si="7"/>
        <v>3</v>
      </c>
      <c r="R85" s="3" t="s">
        <v>422</v>
      </c>
      <c r="S85">
        <f t="shared" ca="1" si="8"/>
        <v>8</v>
      </c>
      <c r="T85" t="str">
        <f t="shared" ca="1" si="9"/>
        <v>33 Haig View #03-08</v>
      </c>
    </row>
    <row r="86" spans="1:20" ht="19">
      <c r="A86" t="s">
        <v>286</v>
      </c>
      <c r="B86" s="1" t="s">
        <v>85</v>
      </c>
      <c r="C86">
        <f t="shared" ca="1" si="5"/>
        <v>0.22163875964830293</v>
      </c>
      <c r="D86" t="str">
        <f t="shared" ca="1" si="6"/>
        <v>School of Computer Science and Engineering</v>
      </c>
      <c r="M86">
        <v>12</v>
      </c>
      <c r="N86" t="s">
        <v>412</v>
      </c>
      <c r="O86" t="s">
        <v>420</v>
      </c>
      <c r="P86" t="s">
        <v>421</v>
      </c>
      <c r="Q86">
        <f t="shared" ca="1" si="7"/>
        <v>7</v>
      </c>
      <c r="R86" s="3" t="s">
        <v>422</v>
      </c>
      <c r="S86">
        <f t="shared" ca="1" si="8"/>
        <v>6</v>
      </c>
      <c r="T86" t="str">
        <f t="shared" ca="1" si="9"/>
        <v>12 Chestnut Street #07-06</v>
      </c>
    </row>
    <row r="87" spans="1:20" ht="19">
      <c r="A87" t="s">
        <v>287</v>
      </c>
      <c r="B87" s="1" t="s">
        <v>86</v>
      </c>
      <c r="C87">
        <f t="shared" ca="1" si="5"/>
        <v>0.1131470754575663</v>
      </c>
      <c r="D87" t="str">
        <f t="shared" ca="1" si="6"/>
        <v>School of Computer Science and Engineering</v>
      </c>
      <c r="M87">
        <v>12</v>
      </c>
      <c r="N87" t="s">
        <v>418</v>
      </c>
      <c r="O87" t="s">
        <v>413</v>
      </c>
      <c r="P87" t="s">
        <v>421</v>
      </c>
      <c r="Q87">
        <f t="shared" ca="1" si="7"/>
        <v>3</v>
      </c>
      <c r="R87" s="3" t="s">
        <v>422</v>
      </c>
      <c r="S87">
        <f t="shared" ca="1" si="8"/>
        <v>15</v>
      </c>
      <c r="T87" t="str">
        <f t="shared" ca="1" si="9"/>
        <v>12 Tampines Avenue #03-15</v>
      </c>
    </row>
    <row r="88" spans="1:20" ht="19">
      <c r="A88" t="s">
        <v>288</v>
      </c>
      <c r="B88" s="1" t="s">
        <v>87</v>
      </c>
      <c r="C88">
        <f t="shared" ca="1" si="5"/>
        <v>0.76523873458370106</v>
      </c>
      <c r="D88" t="str">
        <f t="shared" ca="1" si="6"/>
        <v>School of Physical and Mathematical Sciences</v>
      </c>
      <c r="M88">
        <v>37</v>
      </c>
      <c r="N88" t="s">
        <v>407</v>
      </c>
      <c r="O88" t="s">
        <v>413</v>
      </c>
      <c r="P88" t="s">
        <v>421</v>
      </c>
      <c r="Q88">
        <f t="shared" ca="1" si="7"/>
        <v>4</v>
      </c>
      <c r="R88" s="3" t="s">
        <v>422</v>
      </c>
      <c r="S88">
        <f t="shared" ca="1" si="8"/>
        <v>14</v>
      </c>
      <c r="T88" t="str">
        <f t="shared" ca="1" si="9"/>
        <v>37 Nanyang Avenue #04-14</v>
      </c>
    </row>
    <row r="89" spans="1:20" ht="19">
      <c r="A89" t="s">
        <v>289</v>
      </c>
      <c r="B89" s="1" t="s">
        <v>88</v>
      </c>
      <c r="C89">
        <f t="shared" ca="1" si="5"/>
        <v>0.46889160526824869</v>
      </c>
      <c r="D89" t="str">
        <f t="shared" ca="1" si="6"/>
        <v>Nanyang Business School</v>
      </c>
      <c r="M89">
        <v>19</v>
      </c>
      <c r="N89" t="s">
        <v>407</v>
      </c>
      <c r="O89" t="s">
        <v>420</v>
      </c>
      <c r="P89" t="s">
        <v>421</v>
      </c>
      <c r="Q89">
        <f t="shared" ca="1" si="7"/>
        <v>18</v>
      </c>
      <c r="R89" s="3" t="s">
        <v>422</v>
      </c>
      <c r="S89">
        <f t="shared" ca="1" si="8"/>
        <v>7</v>
      </c>
      <c r="T89" t="str">
        <f t="shared" ca="1" si="9"/>
        <v>19 Nanyang Street #18-07</v>
      </c>
    </row>
    <row r="90" spans="1:20" ht="19">
      <c r="A90" t="s">
        <v>290</v>
      </c>
      <c r="B90" s="1" t="s">
        <v>89</v>
      </c>
      <c r="C90">
        <f t="shared" ca="1" si="5"/>
        <v>6.9454014298349409E-2</v>
      </c>
      <c r="D90" t="str">
        <f t="shared" ca="1" si="6"/>
        <v>School of Computer Science and Engineering</v>
      </c>
      <c r="M90">
        <v>36</v>
      </c>
      <c r="N90" t="s">
        <v>414</v>
      </c>
      <c r="O90" t="s">
        <v>413</v>
      </c>
      <c r="P90" t="s">
        <v>421</v>
      </c>
      <c r="Q90">
        <f t="shared" ca="1" si="7"/>
        <v>20</v>
      </c>
      <c r="R90" s="3" t="s">
        <v>422</v>
      </c>
      <c r="S90">
        <f t="shared" ca="1" si="8"/>
        <v>15</v>
      </c>
      <c r="T90" t="str">
        <f t="shared" ca="1" si="9"/>
        <v>36 Bedok Avenue #20-15</v>
      </c>
    </row>
    <row r="91" spans="1:20" ht="19">
      <c r="A91" t="s">
        <v>291</v>
      </c>
      <c r="B91" s="1" t="s">
        <v>90</v>
      </c>
      <c r="C91">
        <f t="shared" ca="1" si="5"/>
        <v>0.92960980226383028</v>
      </c>
      <c r="D91" t="str">
        <f t="shared" ca="1" si="6"/>
        <v>School of Physical and Mathematical Sciences</v>
      </c>
      <c r="M91">
        <v>37</v>
      </c>
      <c r="N91" t="s">
        <v>416</v>
      </c>
      <c r="O91" t="s">
        <v>411</v>
      </c>
      <c r="P91" t="s">
        <v>421</v>
      </c>
      <c r="Q91">
        <f t="shared" ca="1" si="7"/>
        <v>1</v>
      </c>
      <c r="R91" s="3" t="s">
        <v>422</v>
      </c>
      <c r="S91">
        <f t="shared" ca="1" si="8"/>
        <v>11</v>
      </c>
      <c r="T91" t="str">
        <f t="shared" ca="1" si="9"/>
        <v>37 Bugis View #01-11</v>
      </c>
    </row>
    <row r="92" spans="1:20" ht="19">
      <c r="A92" t="s">
        <v>292</v>
      </c>
      <c r="B92" s="2" t="s">
        <v>91</v>
      </c>
      <c r="C92">
        <f t="shared" ca="1" si="5"/>
        <v>0.18165632119151354</v>
      </c>
      <c r="D92" t="str">
        <f t="shared" ca="1" si="6"/>
        <v>School of Computer Science and Engineering</v>
      </c>
      <c r="M92">
        <v>30</v>
      </c>
      <c r="N92" t="s">
        <v>408</v>
      </c>
      <c r="O92" t="s">
        <v>410</v>
      </c>
      <c r="P92" t="s">
        <v>421</v>
      </c>
      <c r="Q92">
        <f t="shared" ca="1" si="7"/>
        <v>9</v>
      </c>
      <c r="R92" s="3" t="s">
        <v>422</v>
      </c>
      <c r="S92">
        <f t="shared" ca="1" si="8"/>
        <v>10</v>
      </c>
      <c r="T92" t="str">
        <f t="shared" ca="1" si="9"/>
        <v>30 Haig Crescent #09-10</v>
      </c>
    </row>
    <row r="93" spans="1:20" ht="19">
      <c r="A93" t="s">
        <v>293</v>
      </c>
      <c r="B93" s="1" t="s">
        <v>92</v>
      </c>
      <c r="C93">
        <f t="shared" ca="1" si="5"/>
        <v>0.38532210005006362</v>
      </c>
      <c r="D93" t="str">
        <f t="shared" ca="1" si="6"/>
        <v>Nanyang Business School</v>
      </c>
      <c r="M93">
        <v>33</v>
      </c>
      <c r="N93" t="s">
        <v>416</v>
      </c>
      <c r="O93" t="s">
        <v>413</v>
      </c>
      <c r="P93" t="s">
        <v>421</v>
      </c>
      <c r="Q93">
        <f t="shared" ca="1" si="7"/>
        <v>19</v>
      </c>
      <c r="R93" s="3" t="s">
        <v>422</v>
      </c>
      <c r="S93">
        <f t="shared" ca="1" si="8"/>
        <v>2</v>
      </c>
      <c r="T93" t="str">
        <f t="shared" ca="1" si="9"/>
        <v>33 Bugis Avenue #19-02</v>
      </c>
    </row>
    <row r="94" spans="1:20" ht="19">
      <c r="A94" t="s">
        <v>294</v>
      </c>
      <c r="B94" s="2" t="s">
        <v>93</v>
      </c>
      <c r="C94">
        <f t="shared" ca="1" si="5"/>
        <v>0.58903146170677845</v>
      </c>
      <c r="D94" t="str">
        <f t="shared" ca="1" si="6"/>
        <v>Nanyang Business School</v>
      </c>
      <c r="M94">
        <v>11</v>
      </c>
      <c r="N94" t="s">
        <v>417</v>
      </c>
      <c r="O94" t="s">
        <v>411</v>
      </c>
      <c r="P94" t="s">
        <v>421</v>
      </c>
      <c r="Q94">
        <f t="shared" ca="1" si="7"/>
        <v>4</v>
      </c>
      <c r="R94" s="3" t="s">
        <v>422</v>
      </c>
      <c r="S94">
        <f t="shared" ca="1" si="8"/>
        <v>9</v>
      </c>
      <c r="T94" t="str">
        <f t="shared" ca="1" si="9"/>
        <v>11 Paya Lebar View #04-09</v>
      </c>
    </row>
    <row r="95" spans="1:20" ht="19">
      <c r="A95" t="s">
        <v>295</v>
      </c>
      <c r="B95" s="1" t="s">
        <v>94</v>
      </c>
      <c r="C95">
        <f t="shared" ca="1" si="5"/>
        <v>9.8131054853445643E-2</v>
      </c>
      <c r="D95" t="str">
        <f t="shared" ca="1" si="6"/>
        <v>School of Computer Science and Engineering</v>
      </c>
      <c r="M95">
        <v>23</v>
      </c>
      <c r="N95" t="s">
        <v>417</v>
      </c>
      <c r="O95" t="s">
        <v>413</v>
      </c>
      <c r="P95" t="s">
        <v>421</v>
      </c>
      <c r="Q95">
        <f t="shared" ca="1" si="7"/>
        <v>12</v>
      </c>
      <c r="R95" s="3" t="s">
        <v>422</v>
      </c>
      <c r="S95">
        <f t="shared" ca="1" si="8"/>
        <v>9</v>
      </c>
      <c r="T95" t="str">
        <f t="shared" ca="1" si="9"/>
        <v>23 Paya Lebar Avenue #12-09</v>
      </c>
    </row>
    <row r="96" spans="1:20" ht="19">
      <c r="A96" t="s">
        <v>296</v>
      </c>
      <c r="B96" s="1" t="s">
        <v>95</v>
      </c>
      <c r="C96">
        <f t="shared" ca="1" si="5"/>
        <v>0.19490870363628054</v>
      </c>
      <c r="D96" t="str">
        <f t="shared" ca="1" si="6"/>
        <v>School of Computer Science and Engineering</v>
      </c>
      <c r="M96">
        <v>36</v>
      </c>
      <c r="N96" t="s">
        <v>407</v>
      </c>
      <c r="O96" t="s">
        <v>410</v>
      </c>
      <c r="P96" t="s">
        <v>421</v>
      </c>
      <c r="Q96">
        <f t="shared" ca="1" si="7"/>
        <v>4</v>
      </c>
      <c r="R96" s="3" t="s">
        <v>422</v>
      </c>
      <c r="S96">
        <f t="shared" ca="1" si="8"/>
        <v>2</v>
      </c>
      <c r="T96" t="str">
        <f t="shared" ca="1" si="9"/>
        <v>36 Nanyang Crescent #04-02</v>
      </c>
    </row>
    <row r="97" spans="1:20" ht="19">
      <c r="A97" t="s">
        <v>297</v>
      </c>
      <c r="B97" s="2" t="s">
        <v>96</v>
      </c>
      <c r="C97">
        <f t="shared" ca="1" si="5"/>
        <v>0.9224192160781336</v>
      </c>
      <c r="D97" t="str">
        <f t="shared" ca="1" si="6"/>
        <v>School of Physical and Mathematical Sciences</v>
      </c>
      <c r="M97">
        <v>40</v>
      </c>
      <c r="N97" t="s">
        <v>412</v>
      </c>
      <c r="O97" t="s">
        <v>411</v>
      </c>
      <c r="P97" t="s">
        <v>421</v>
      </c>
      <c r="Q97">
        <f t="shared" ca="1" si="7"/>
        <v>17</v>
      </c>
      <c r="R97" s="3" t="s">
        <v>422</v>
      </c>
      <c r="S97">
        <f t="shared" ca="1" si="8"/>
        <v>14</v>
      </c>
      <c r="T97" t="str">
        <f t="shared" ca="1" si="9"/>
        <v>40 Chestnut View #17-14</v>
      </c>
    </row>
    <row r="98" spans="1:20" ht="19">
      <c r="A98" t="s">
        <v>298</v>
      </c>
      <c r="B98" s="1" t="s">
        <v>97</v>
      </c>
      <c r="C98">
        <f t="shared" ca="1" si="5"/>
        <v>0.38039360815674872</v>
      </c>
      <c r="D98" t="str">
        <f t="shared" ca="1" si="6"/>
        <v>Nanyang Business School</v>
      </c>
      <c r="M98">
        <v>32</v>
      </c>
      <c r="N98" t="s">
        <v>419</v>
      </c>
      <c r="O98" t="s">
        <v>420</v>
      </c>
      <c r="P98" t="s">
        <v>421</v>
      </c>
      <c r="Q98">
        <f t="shared" ca="1" si="7"/>
        <v>19</v>
      </c>
      <c r="R98" s="3" t="s">
        <v>422</v>
      </c>
      <c r="S98">
        <f t="shared" ca="1" si="8"/>
        <v>18</v>
      </c>
      <c r="T98" t="str">
        <f t="shared" ca="1" si="9"/>
        <v>32 Pasir Ris Street #19-18</v>
      </c>
    </row>
    <row r="99" spans="1:20" ht="19">
      <c r="A99" t="s">
        <v>299</v>
      </c>
      <c r="B99" s="1" t="s">
        <v>98</v>
      </c>
      <c r="C99">
        <f t="shared" ca="1" si="5"/>
        <v>0.45097751679267972</v>
      </c>
      <c r="D99" t="str">
        <f t="shared" ca="1" si="6"/>
        <v>Nanyang Business School</v>
      </c>
      <c r="M99">
        <v>24</v>
      </c>
      <c r="N99" t="s">
        <v>409</v>
      </c>
      <c r="O99" t="s">
        <v>420</v>
      </c>
      <c r="P99" t="s">
        <v>421</v>
      </c>
      <c r="Q99">
        <f t="shared" ca="1" si="7"/>
        <v>8</v>
      </c>
      <c r="R99" s="3" t="s">
        <v>422</v>
      </c>
      <c r="S99">
        <f t="shared" ca="1" si="8"/>
        <v>16</v>
      </c>
      <c r="T99" t="str">
        <f t="shared" ca="1" si="9"/>
        <v>24 Bukit Batok Street #08-16</v>
      </c>
    </row>
    <row r="100" spans="1:20" ht="19">
      <c r="A100" t="s">
        <v>300</v>
      </c>
      <c r="B100" s="1" t="s">
        <v>99</v>
      </c>
      <c r="C100">
        <f t="shared" ca="1" si="5"/>
        <v>0.94489795532023835</v>
      </c>
      <c r="D100" t="str">
        <f t="shared" ca="1" si="6"/>
        <v>School of Physical and Mathematical Sciences</v>
      </c>
      <c r="M100">
        <v>17</v>
      </c>
      <c r="N100" t="s">
        <v>419</v>
      </c>
      <c r="O100" t="s">
        <v>420</v>
      </c>
      <c r="P100" t="s">
        <v>421</v>
      </c>
      <c r="Q100">
        <f t="shared" ca="1" si="7"/>
        <v>4</v>
      </c>
      <c r="R100" s="3" t="s">
        <v>422</v>
      </c>
      <c r="S100">
        <f t="shared" ca="1" si="8"/>
        <v>3</v>
      </c>
      <c r="T100" t="str">
        <f t="shared" ca="1" si="9"/>
        <v>17 Pasir Ris Street #04-03</v>
      </c>
    </row>
    <row r="101" spans="1:20" ht="19">
      <c r="A101" t="s">
        <v>301</v>
      </c>
      <c r="B101" s="2" t="s">
        <v>100</v>
      </c>
      <c r="C101">
        <f t="shared" ca="1" si="5"/>
        <v>0.99769334439347401</v>
      </c>
      <c r="D101" t="str">
        <f t="shared" ca="1" si="6"/>
        <v>School of Physical and Mathematical Sciences</v>
      </c>
      <c r="M101">
        <v>39</v>
      </c>
      <c r="N101" t="s">
        <v>416</v>
      </c>
      <c r="O101" t="s">
        <v>413</v>
      </c>
      <c r="P101" t="s">
        <v>421</v>
      </c>
      <c r="Q101">
        <f t="shared" ca="1" si="7"/>
        <v>7</v>
      </c>
      <c r="R101" s="3" t="s">
        <v>422</v>
      </c>
      <c r="S101">
        <f t="shared" ca="1" si="8"/>
        <v>7</v>
      </c>
      <c r="T101" t="str">
        <f t="shared" ca="1" si="9"/>
        <v>39 Bugis Avenue #07-07</v>
      </c>
    </row>
    <row r="102" spans="1:20" ht="19">
      <c r="A102" t="s">
        <v>302</v>
      </c>
      <c r="B102" s="2" t="s">
        <v>101</v>
      </c>
      <c r="C102">
        <f t="shared" ca="1" si="5"/>
        <v>0.28017147341992665</v>
      </c>
      <c r="D102" t="str">
        <f t="shared" ca="1" si="6"/>
        <v>School of Computer Science and Engineering</v>
      </c>
      <c r="M102">
        <v>46</v>
      </c>
      <c r="N102" t="s">
        <v>408</v>
      </c>
      <c r="O102" t="s">
        <v>420</v>
      </c>
      <c r="P102" t="s">
        <v>421</v>
      </c>
      <c r="Q102">
        <f t="shared" ca="1" si="7"/>
        <v>7</v>
      </c>
      <c r="R102" s="3" t="s">
        <v>422</v>
      </c>
      <c r="S102">
        <f t="shared" ca="1" si="8"/>
        <v>15</v>
      </c>
      <c r="T102" t="str">
        <f t="shared" ca="1" si="9"/>
        <v>46 Haig Street #07-15</v>
      </c>
    </row>
    <row r="103" spans="1:20" ht="19">
      <c r="A103" t="s">
        <v>303</v>
      </c>
      <c r="B103" s="2" t="s">
        <v>102</v>
      </c>
      <c r="C103">
        <f t="shared" ca="1" si="5"/>
        <v>0.59190200574873841</v>
      </c>
      <c r="D103" t="str">
        <f t="shared" ca="1" si="6"/>
        <v>Nanyang Business School</v>
      </c>
      <c r="M103">
        <v>48</v>
      </c>
      <c r="N103" t="s">
        <v>415</v>
      </c>
      <c r="O103" t="s">
        <v>420</v>
      </c>
      <c r="P103" t="s">
        <v>421</v>
      </c>
      <c r="Q103">
        <f t="shared" ca="1" si="7"/>
        <v>5</v>
      </c>
      <c r="R103" s="3" t="s">
        <v>422</v>
      </c>
      <c r="S103">
        <f t="shared" ca="1" si="8"/>
        <v>7</v>
      </c>
      <c r="T103" t="str">
        <f t="shared" ca="1" si="9"/>
        <v>48 Ang Mo Kio Street #05-07</v>
      </c>
    </row>
    <row r="104" spans="1:20" ht="19">
      <c r="A104" t="s">
        <v>304</v>
      </c>
      <c r="B104" s="2" t="s">
        <v>103</v>
      </c>
      <c r="C104">
        <f t="shared" ca="1" si="5"/>
        <v>0.18864945427214119</v>
      </c>
      <c r="D104" t="str">
        <f t="shared" ca="1" si="6"/>
        <v>School of Computer Science and Engineering</v>
      </c>
      <c r="M104">
        <v>11</v>
      </c>
      <c r="N104" t="s">
        <v>412</v>
      </c>
      <c r="O104" t="s">
        <v>413</v>
      </c>
      <c r="P104" t="s">
        <v>421</v>
      </c>
      <c r="Q104">
        <f t="shared" ca="1" si="7"/>
        <v>3</v>
      </c>
      <c r="R104" s="3" t="s">
        <v>422</v>
      </c>
      <c r="S104">
        <f t="shared" ca="1" si="8"/>
        <v>6</v>
      </c>
      <c r="T104" t="str">
        <f t="shared" ca="1" si="9"/>
        <v>11 Chestnut Avenue #03-06</v>
      </c>
    </row>
    <row r="105" spans="1:20" ht="19">
      <c r="A105" t="s">
        <v>305</v>
      </c>
      <c r="B105" s="2" t="s">
        <v>104</v>
      </c>
      <c r="C105">
        <f t="shared" ca="1" si="5"/>
        <v>0.50051008262584451</v>
      </c>
      <c r="D105" t="str">
        <f t="shared" ca="1" si="6"/>
        <v>Nanyang Business School</v>
      </c>
      <c r="M105">
        <v>43</v>
      </c>
      <c r="N105" t="s">
        <v>412</v>
      </c>
      <c r="O105" t="s">
        <v>413</v>
      </c>
      <c r="P105" t="s">
        <v>421</v>
      </c>
      <c r="Q105">
        <f t="shared" ca="1" si="7"/>
        <v>14</v>
      </c>
      <c r="R105" s="3" t="s">
        <v>422</v>
      </c>
      <c r="S105">
        <f t="shared" ca="1" si="8"/>
        <v>4</v>
      </c>
      <c r="T105" t="str">
        <f t="shared" ca="1" si="9"/>
        <v>43 Chestnut Avenue #14-04</v>
      </c>
    </row>
    <row r="106" spans="1:20" ht="19">
      <c r="A106" t="s">
        <v>306</v>
      </c>
      <c r="B106" s="2" t="s">
        <v>105</v>
      </c>
      <c r="C106">
        <f t="shared" ca="1" si="5"/>
        <v>0.15782951438411219</v>
      </c>
      <c r="D106" t="str">
        <f t="shared" ca="1" si="6"/>
        <v>School of Computer Science and Engineering</v>
      </c>
      <c r="M106">
        <v>11</v>
      </c>
      <c r="N106" t="s">
        <v>419</v>
      </c>
      <c r="O106" t="s">
        <v>420</v>
      </c>
      <c r="P106" t="s">
        <v>421</v>
      </c>
      <c r="Q106">
        <f t="shared" ca="1" si="7"/>
        <v>8</v>
      </c>
      <c r="R106" s="3" t="s">
        <v>422</v>
      </c>
      <c r="S106">
        <f t="shared" ca="1" si="8"/>
        <v>14</v>
      </c>
      <c r="T106" t="str">
        <f t="shared" ca="1" si="9"/>
        <v>11 Pasir Ris Street #08-14</v>
      </c>
    </row>
    <row r="107" spans="1:20" ht="19">
      <c r="A107" t="s">
        <v>307</v>
      </c>
      <c r="B107" s="2" t="s">
        <v>106</v>
      </c>
      <c r="C107">
        <f t="shared" ca="1" si="5"/>
        <v>0.17407149131824107</v>
      </c>
      <c r="D107" t="str">
        <f t="shared" ca="1" si="6"/>
        <v>School of Computer Science and Engineering</v>
      </c>
      <c r="M107">
        <v>38</v>
      </c>
      <c r="N107" t="s">
        <v>416</v>
      </c>
      <c r="O107" t="s">
        <v>410</v>
      </c>
      <c r="P107" t="s">
        <v>421</v>
      </c>
      <c r="Q107">
        <f t="shared" ca="1" si="7"/>
        <v>10</v>
      </c>
      <c r="R107" s="3" t="s">
        <v>422</v>
      </c>
      <c r="S107">
        <f t="shared" ca="1" si="8"/>
        <v>11</v>
      </c>
      <c r="T107" t="str">
        <f t="shared" ca="1" si="9"/>
        <v>38 Bugis Crescent #10-11</v>
      </c>
    </row>
    <row r="108" spans="1:20" ht="19">
      <c r="A108" t="s">
        <v>308</v>
      </c>
      <c r="B108" s="2" t="s">
        <v>107</v>
      </c>
      <c r="C108">
        <f t="shared" ca="1" si="5"/>
        <v>3.0494249092314685E-2</v>
      </c>
      <c r="D108" t="str">
        <f t="shared" ca="1" si="6"/>
        <v>School of Computer Science and Engineering</v>
      </c>
      <c r="M108">
        <v>18</v>
      </c>
      <c r="N108" t="s">
        <v>414</v>
      </c>
      <c r="O108" t="s">
        <v>420</v>
      </c>
      <c r="P108" t="s">
        <v>421</v>
      </c>
      <c r="Q108">
        <f t="shared" ca="1" si="7"/>
        <v>19</v>
      </c>
      <c r="R108" s="3" t="s">
        <v>422</v>
      </c>
      <c r="S108">
        <f t="shared" ca="1" si="8"/>
        <v>9</v>
      </c>
      <c r="T108" t="str">
        <f t="shared" ca="1" si="9"/>
        <v>18 Bedok Street #19-09</v>
      </c>
    </row>
    <row r="109" spans="1:20" ht="19">
      <c r="A109" t="s">
        <v>309</v>
      </c>
      <c r="B109" s="2" t="s">
        <v>108</v>
      </c>
      <c r="C109">
        <f t="shared" ca="1" si="5"/>
        <v>0.57075044110935513</v>
      </c>
      <c r="D109" t="str">
        <f t="shared" ca="1" si="6"/>
        <v>Nanyang Business School</v>
      </c>
      <c r="M109">
        <v>44</v>
      </c>
      <c r="N109" t="s">
        <v>419</v>
      </c>
      <c r="O109" t="s">
        <v>413</v>
      </c>
      <c r="P109" t="s">
        <v>421</v>
      </c>
      <c r="Q109">
        <f t="shared" ca="1" si="7"/>
        <v>15</v>
      </c>
      <c r="R109" s="3" t="s">
        <v>422</v>
      </c>
      <c r="S109">
        <f t="shared" ca="1" si="8"/>
        <v>13</v>
      </c>
      <c r="T109" t="str">
        <f t="shared" ca="1" si="9"/>
        <v>44 Pasir Ris Avenue #15-13</v>
      </c>
    </row>
    <row r="110" spans="1:20" ht="19">
      <c r="A110" t="s">
        <v>310</v>
      </c>
      <c r="B110" s="2" t="s">
        <v>109</v>
      </c>
      <c r="C110">
        <f t="shared" ca="1" si="5"/>
        <v>0.77722174443204706</v>
      </c>
      <c r="D110" t="str">
        <f t="shared" ca="1" si="6"/>
        <v>School of Physical and Mathematical Sciences</v>
      </c>
      <c r="M110">
        <v>32</v>
      </c>
      <c r="N110" t="s">
        <v>417</v>
      </c>
      <c r="O110" t="s">
        <v>420</v>
      </c>
      <c r="P110" t="s">
        <v>421</v>
      </c>
      <c r="Q110">
        <f t="shared" ca="1" si="7"/>
        <v>2</v>
      </c>
      <c r="R110" s="3" t="s">
        <v>422</v>
      </c>
      <c r="S110">
        <f t="shared" ca="1" si="8"/>
        <v>0</v>
      </c>
      <c r="T110" t="str">
        <f t="shared" ca="1" si="9"/>
        <v>32 Paya Lebar Street #02-00</v>
      </c>
    </row>
    <row r="111" spans="1:20" ht="19">
      <c r="A111" t="s">
        <v>311</v>
      </c>
      <c r="B111" s="2" t="s">
        <v>110</v>
      </c>
      <c r="C111">
        <f t="shared" ca="1" si="5"/>
        <v>0.60666986216640451</v>
      </c>
      <c r="D111" t="str">
        <f t="shared" ca="1" si="6"/>
        <v>Nanyang Business School</v>
      </c>
      <c r="M111">
        <v>30</v>
      </c>
      <c r="N111" t="s">
        <v>407</v>
      </c>
      <c r="O111" t="s">
        <v>420</v>
      </c>
      <c r="P111" t="s">
        <v>421</v>
      </c>
      <c r="Q111">
        <f t="shared" ca="1" si="7"/>
        <v>19</v>
      </c>
      <c r="R111" s="3" t="s">
        <v>422</v>
      </c>
      <c r="S111">
        <f t="shared" ca="1" si="8"/>
        <v>11</v>
      </c>
      <c r="T111" t="str">
        <f t="shared" ca="1" si="9"/>
        <v>30 Nanyang Street #19-11</v>
      </c>
    </row>
    <row r="112" spans="1:20" ht="19">
      <c r="A112" t="s">
        <v>312</v>
      </c>
      <c r="B112" s="2" t="s">
        <v>111</v>
      </c>
      <c r="C112">
        <f t="shared" ca="1" si="5"/>
        <v>0.76314997048637989</v>
      </c>
      <c r="D112" t="str">
        <f t="shared" ca="1" si="6"/>
        <v>School of Physical and Mathematical Sciences</v>
      </c>
      <c r="M112">
        <v>18</v>
      </c>
      <c r="N112" t="s">
        <v>407</v>
      </c>
      <c r="O112" t="s">
        <v>420</v>
      </c>
      <c r="P112" t="s">
        <v>421</v>
      </c>
      <c r="Q112">
        <f t="shared" ca="1" si="7"/>
        <v>6</v>
      </c>
      <c r="R112" s="3" t="s">
        <v>422</v>
      </c>
      <c r="S112">
        <f t="shared" ca="1" si="8"/>
        <v>8</v>
      </c>
      <c r="T112" t="str">
        <f t="shared" ca="1" si="9"/>
        <v>18 Nanyang Street #06-08</v>
      </c>
    </row>
    <row r="113" spans="1:20" ht="19">
      <c r="A113" t="s">
        <v>313</v>
      </c>
      <c r="B113" s="2" t="s">
        <v>112</v>
      </c>
      <c r="C113">
        <f t="shared" ca="1" si="5"/>
        <v>0.76367846630638958</v>
      </c>
      <c r="D113" t="str">
        <f t="shared" ca="1" si="6"/>
        <v>School of Physical and Mathematical Sciences</v>
      </c>
      <c r="M113">
        <v>24</v>
      </c>
      <c r="N113" t="s">
        <v>415</v>
      </c>
      <c r="O113" t="s">
        <v>411</v>
      </c>
      <c r="P113" t="s">
        <v>421</v>
      </c>
      <c r="Q113">
        <f t="shared" ca="1" si="7"/>
        <v>14</v>
      </c>
      <c r="R113" s="3" t="s">
        <v>422</v>
      </c>
      <c r="S113">
        <f t="shared" ca="1" si="8"/>
        <v>4</v>
      </c>
      <c r="T113" t="str">
        <f t="shared" ca="1" si="9"/>
        <v>24 Ang Mo Kio View #14-04</v>
      </c>
    </row>
    <row r="114" spans="1:20" ht="19">
      <c r="A114" t="s">
        <v>314</v>
      </c>
      <c r="B114" s="2" t="s">
        <v>113</v>
      </c>
      <c r="C114">
        <f t="shared" ca="1" si="5"/>
        <v>0.61418058350939442</v>
      </c>
      <c r="D114" t="str">
        <f t="shared" ca="1" si="6"/>
        <v>Nanyang Business School</v>
      </c>
      <c r="M114">
        <v>13</v>
      </c>
      <c r="N114" t="s">
        <v>419</v>
      </c>
      <c r="O114" t="s">
        <v>411</v>
      </c>
      <c r="P114" t="s">
        <v>421</v>
      </c>
      <c r="Q114">
        <f t="shared" ca="1" si="7"/>
        <v>16</v>
      </c>
      <c r="R114" s="3" t="s">
        <v>422</v>
      </c>
      <c r="S114">
        <f t="shared" ca="1" si="8"/>
        <v>4</v>
      </c>
      <c r="T114" t="str">
        <f t="shared" ca="1" si="9"/>
        <v>13 Pasir Ris View #16-04</v>
      </c>
    </row>
    <row r="115" spans="1:20" ht="19">
      <c r="A115" t="s">
        <v>315</v>
      </c>
      <c r="B115" s="2" t="s">
        <v>114</v>
      </c>
      <c r="C115">
        <f t="shared" ca="1" si="5"/>
        <v>0.45963649613093838</v>
      </c>
      <c r="D115" t="str">
        <f t="shared" ca="1" si="6"/>
        <v>Nanyang Business School</v>
      </c>
      <c r="M115">
        <v>19</v>
      </c>
      <c r="N115" t="s">
        <v>412</v>
      </c>
      <c r="O115" t="s">
        <v>413</v>
      </c>
      <c r="P115" t="s">
        <v>421</v>
      </c>
      <c r="Q115">
        <f t="shared" ca="1" si="7"/>
        <v>1</v>
      </c>
      <c r="R115" s="3" t="s">
        <v>422</v>
      </c>
      <c r="S115">
        <f t="shared" ca="1" si="8"/>
        <v>7</v>
      </c>
      <c r="T115" t="str">
        <f t="shared" ca="1" si="9"/>
        <v>19 Chestnut Avenue #01-07</v>
      </c>
    </row>
    <row r="116" spans="1:20" ht="19">
      <c r="A116" t="s">
        <v>316</v>
      </c>
      <c r="B116" s="2" t="s">
        <v>115</v>
      </c>
      <c r="C116">
        <f t="shared" ca="1" si="5"/>
        <v>0.63043873981983234</v>
      </c>
      <c r="D116" t="str">
        <f t="shared" ca="1" si="6"/>
        <v>Nanyang Business School</v>
      </c>
      <c r="M116">
        <v>45</v>
      </c>
      <c r="N116" t="s">
        <v>412</v>
      </c>
      <c r="O116" t="s">
        <v>413</v>
      </c>
      <c r="P116" t="s">
        <v>421</v>
      </c>
      <c r="Q116">
        <f t="shared" ca="1" si="7"/>
        <v>14</v>
      </c>
      <c r="R116" s="3" t="s">
        <v>422</v>
      </c>
      <c r="S116">
        <f t="shared" ca="1" si="8"/>
        <v>5</v>
      </c>
      <c r="T116" t="str">
        <f t="shared" ca="1" si="9"/>
        <v>45 Chestnut Avenue #14-05</v>
      </c>
    </row>
    <row r="117" spans="1:20" ht="19">
      <c r="A117" t="s">
        <v>317</v>
      </c>
      <c r="B117" s="2" t="s">
        <v>116</v>
      </c>
      <c r="C117">
        <f t="shared" ca="1" si="5"/>
        <v>0.49163290270586368</v>
      </c>
      <c r="D117" t="str">
        <f t="shared" ca="1" si="6"/>
        <v>Nanyang Business School</v>
      </c>
      <c r="M117">
        <v>19</v>
      </c>
      <c r="N117" t="s">
        <v>409</v>
      </c>
      <c r="O117" t="s">
        <v>411</v>
      </c>
      <c r="P117" t="s">
        <v>421</v>
      </c>
      <c r="Q117">
        <f t="shared" ca="1" si="7"/>
        <v>8</v>
      </c>
      <c r="R117" s="3" t="s">
        <v>422</v>
      </c>
      <c r="S117">
        <f t="shared" ca="1" si="8"/>
        <v>10</v>
      </c>
      <c r="T117" t="str">
        <f t="shared" ca="1" si="9"/>
        <v>19 Bukit Batok View #08-10</v>
      </c>
    </row>
    <row r="118" spans="1:20" ht="19">
      <c r="A118" t="s">
        <v>318</v>
      </c>
      <c r="B118" s="2" t="s">
        <v>117</v>
      </c>
      <c r="C118">
        <f t="shared" ca="1" si="5"/>
        <v>0.79773919012479755</v>
      </c>
      <c r="D118" t="str">
        <f t="shared" ca="1" si="6"/>
        <v>School of Physical and Mathematical Sciences</v>
      </c>
      <c r="M118">
        <v>37</v>
      </c>
      <c r="N118" t="s">
        <v>418</v>
      </c>
      <c r="O118" t="s">
        <v>413</v>
      </c>
      <c r="P118" t="s">
        <v>421</v>
      </c>
      <c r="Q118">
        <f t="shared" ca="1" si="7"/>
        <v>19</v>
      </c>
      <c r="R118" s="3" t="s">
        <v>422</v>
      </c>
      <c r="S118">
        <f t="shared" ca="1" si="8"/>
        <v>10</v>
      </c>
      <c r="T118" t="str">
        <f t="shared" ca="1" si="9"/>
        <v>37 Tampines Avenue #19-10</v>
      </c>
    </row>
    <row r="119" spans="1:20" ht="19">
      <c r="A119" t="s">
        <v>319</v>
      </c>
      <c r="B119" s="2" t="s">
        <v>118</v>
      </c>
      <c r="C119">
        <f t="shared" ca="1" si="5"/>
        <v>0.69609412398345549</v>
      </c>
      <c r="D119" t="str">
        <f t="shared" ca="1" si="6"/>
        <v>School of Physical and Mathematical Sciences</v>
      </c>
      <c r="M119">
        <v>36</v>
      </c>
      <c r="N119" t="s">
        <v>419</v>
      </c>
      <c r="O119" t="s">
        <v>413</v>
      </c>
      <c r="P119" t="s">
        <v>421</v>
      </c>
      <c r="Q119">
        <f t="shared" ca="1" si="7"/>
        <v>1</v>
      </c>
      <c r="R119" s="3" t="s">
        <v>422</v>
      </c>
      <c r="S119">
        <f t="shared" ca="1" si="8"/>
        <v>2</v>
      </c>
      <c r="T119" t="str">
        <f t="shared" ca="1" si="9"/>
        <v>36 Pasir Ris Avenue #01-02</v>
      </c>
    </row>
    <row r="120" spans="1:20" ht="19">
      <c r="A120" t="s">
        <v>320</v>
      </c>
      <c r="B120" s="2" t="s">
        <v>119</v>
      </c>
      <c r="C120">
        <f t="shared" ca="1" si="5"/>
        <v>2.948288857607928E-2</v>
      </c>
      <c r="D120" t="str">
        <f t="shared" ca="1" si="6"/>
        <v>School of Computer Science and Engineering</v>
      </c>
      <c r="M120">
        <v>15</v>
      </c>
      <c r="N120" t="s">
        <v>408</v>
      </c>
      <c r="O120" t="s">
        <v>411</v>
      </c>
      <c r="P120" t="s">
        <v>421</v>
      </c>
      <c r="Q120">
        <f t="shared" ca="1" si="7"/>
        <v>20</v>
      </c>
      <c r="R120" s="3" t="s">
        <v>422</v>
      </c>
      <c r="S120">
        <f t="shared" ca="1" si="8"/>
        <v>0</v>
      </c>
      <c r="T120" t="str">
        <f t="shared" ca="1" si="9"/>
        <v>15 Haig View #20-00</v>
      </c>
    </row>
    <row r="121" spans="1:20" ht="19">
      <c r="A121" t="s">
        <v>321</v>
      </c>
      <c r="B121" s="2" t="s">
        <v>120</v>
      </c>
      <c r="C121">
        <f t="shared" ca="1" si="5"/>
        <v>0.86525293921685376</v>
      </c>
      <c r="D121" t="str">
        <f t="shared" ca="1" si="6"/>
        <v>School of Physical and Mathematical Sciences</v>
      </c>
      <c r="M121">
        <v>34</v>
      </c>
      <c r="N121" t="s">
        <v>408</v>
      </c>
      <c r="O121" t="s">
        <v>420</v>
      </c>
      <c r="P121" t="s">
        <v>421</v>
      </c>
      <c r="Q121">
        <f t="shared" ca="1" si="7"/>
        <v>10</v>
      </c>
      <c r="R121" s="3" t="s">
        <v>422</v>
      </c>
      <c r="S121">
        <f t="shared" ca="1" si="8"/>
        <v>16</v>
      </c>
      <c r="T121" t="str">
        <f t="shared" ca="1" si="9"/>
        <v>34 Haig Street #10-16</v>
      </c>
    </row>
    <row r="122" spans="1:20" ht="19">
      <c r="A122" t="s">
        <v>322</v>
      </c>
      <c r="B122" s="2" t="s">
        <v>121</v>
      </c>
      <c r="C122">
        <f t="shared" ca="1" si="5"/>
        <v>0.4686379343847572</v>
      </c>
      <c r="D122" t="str">
        <f t="shared" ca="1" si="6"/>
        <v>Nanyang Business School</v>
      </c>
      <c r="M122">
        <v>27</v>
      </c>
      <c r="N122" t="s">
        <v>412</v>
      </c>
      <c r="O122" t="s">
        <v>410</v>
      </c>
      <c r="P122" t="s">
        <v>421</v>
      </c>
      <c r="Q122">
        <f t="shared" ca="1" si="7"/>
        <v>11</v>
      </c>
      <c r="R122" s="3" t="s">
        <v>422</v>
      </c>
      <c r="S122">
        <f t="shared" ca="1" si="8"/>
        <v>13</v>
      </c>
      <c r="T122" t="str">
        <f t="shared" ca="1" si="9"/>
        <v>27 Chestnut Crescent #11-13</v>
      </c>
    </row>
    <row r="123" spans="1:20" ht="19">
      <c r="A123" t="s">
        <v>323</v>
      </c>
      <c r="B123" s="2" t="s">
        <v>122</v>
      </c>
      <c r="C123">
        <f t="shared" ca="1" si="5"/>
        <v>0.46424019312958387</v>
      </c>
      <c r="D123" t="str">
        <f t="shared" ca="1" si="6"/>
        <v>Nanyang Business School</v>
      </c>
      <c r="M123">
        <v>16</v>
      </c>
      <c r="N123" t="s">
        <v>414</v>
      </c>
      <c r="O123" t="s">
        <v>413</v>
      </c>
      <c r="P123" t="s">
        <v>421</v>
      </c>
      <c r="Q123">
        <f t="shared" ca="1" si="7"/>
        <v>18</v>
      </c>
      <c r="R123" s="3" t="s">
        <v>422</v>
      </c>
      <c r="S123">
        <f t="shared" ca="1" si="8"/>
        <v>1</v>
      </c>
      <c r="T123" t="str">
        <f t="shared" ca="1" si="9"/>
        <v>16 Bedok Avenue #18-01</v>
      </c>
    </row>
    <row r="124" spans="1:20" ht="19">
      <c r="A124" t="s">
        <v>324</v>
      </c>
      <c r="B124" s="2" t="s">
        <v>123</v>
      </c>
      <c r="C124">
        <f t="shared" ca="1" si="5"/>
        <v>0.64675551097217931</v>
      </c>
      <c r="D124" t="str">
        <f t="shared" ca="1" si="6"/>
        <v>Nanyang Business School</v>
      </c>
      <c r="M124">
        <v>26</v>
      </c>
      <c r="N124" t="s">
        <v>415</v>
      </c>
      <c r="O124" t="s">
        <v>411</v>
      </c>
      <c r="P124" t="s">
        <v>421</v>
      </c>
      <c r="Q124">
        <f t="shared" ca="1" si="7"/>
        <v>4</v>
      </c>
      <c r="R124" s="3" t="s">
        <v>422</v>
      </c>
      <c r="S124">
        <f t="shared" ca="1" si="8"/>
        <v>10</v>
      </c>
      <c r="T124" t="str">
        <f t="shared" ca="1" si="9"/>
        <v>26 Ang Mo Kio View #04-10</v>
      </c>
    </row>
    <row r="125" spans="1:20" ht="19">
      <c r="A125" t="s">
        <v>325</v>
      </c>
      <c r="B125" s="2" t="s">
        <v>124</v>
      </c>
      <c r="C125">
        <f t="shared" ca="1" si="5"/>
        <v>0.38522732065163579</v>
      </c>
      <c r="D125" t="str">
        <f t="shared" ca="1" si="6"/>
        <v>Nanyang Business School</v>
      </c>
      <c r="M125">
        <v>34</v>
      </c>
      <c r="N125" t="s">
        <v>417</v>
      </c>
      <c r="O125" t="s">
        <v>420</v>
      </c>
      <c r="P125" t="s">
        <v>421</v>
      </c>
      <c r="Q125">
        <f t="shared" ca="1" si="7"/>
        <v>9</v>
      </c>
      <c r="R125" s="3" t="s">
        <v>422</v>
      </c>
      <c r="S125">
        <f t="shared" ca="1" si="8"/>
        <v>8</v>
      </c>
      <c r="T125" t="str">
        <f t="shared" ca="1" si="9"/>
        <v>34 Paya Lebar Street #09-08</v>
      </c>
    </row>
    <row r="126" spans="1:20" ht="19">
      <c r="A126" t="s">
        <v>326</v>
      </c>
      <c r="B126" s="2" t="s">
        <v>125</v>
      </c>
      <c r="C126">
        <f t="shared" ca="1" si="5"/>
        <v>0.98662596793090906</v>
      </c>
      <c r="D126" t="str">
        <f t="shared" ca="1" si="6"/>
        <v>School of Physical and Mathematical Sciences</v>
      </c>
      <c r="M126">
        <v>15</v>
      </c>
      <c r="N126" t="s">
        <v>412</v>
      </c>
      <c r="O126" t="s">
        <v>413</v>
      </c>
      <c r="P126" t="s">
        <v>421</v>
      </c>
      <c r="Q126">
        <f t="shared" ca="1" si="7"/>
        <v>7</v>
      </c>
      <c r="R126" s="3" t="s">
        <v>422</v>
      </c>
      <c r="S126">
        <f t="shared" ca="1" si="8"/>
        <v>5</v>
      </c>
      <c r="T126" t="str">
        <f t="shared" ca="1" si="9"/>
        <v>15 Chestnut Avenue #07-05</v>
      </c>
    </row>
    <row r="127" spans="1:20" ht="19">
      <c r="A127" t="s">
        <v>327</v>
      </c>
      <c r="B127" s="2" t="s">
        <v>126</v>
      </c>
      <c r="C127">
        <f t="shared" ca="1" si="5"/>
        <v>0.88811455389443938</v>
      </c>
      <c r="D127" t="str">
        <f t="shared" ca="1" si="6"/>
        <v>School of Physical and Mathematical Sciences</v>
      </c>
      <c r="M127">
        <v>23</v>
      </c>
      <c r="N127" t="s">
        <v>414</v>
      </c>
      <c r="O127" t="s">
        <v>411</v>
      </c>
      <c r="P127" t="s">
        <v>421</v>
      </c>
      <c r="Q127">
        <f t="shared" ca="1" si="7"/>
        <v>5</v>
      </c>
      <c r="R127" s="3" t="s">
        <v>422</v>
      </c>
      <c r="S127">
        <f t="shared" ca="1" si="8"/>
        <v>16</v>
      </c>
      <c r="T127" t="str">
        <f t="shared" ca="1" si="9"/>
        <v>23 Bedok View #05-16</v>
      </c>
    </row>
    <row r="128" spans="1:20" ht="19">
      <c r="A128" t="s">
        <v>328</v>
      </c>
      <c r="B128" s="2" t="s">
        <v>127</v>
      </c>
      <c r="C128">
        <f t="shared" ca="1" si="5"/>
        <v>0.82091902415530316</v>
      </c>
      <c r="D128" t="str">
        <f t="shared" ca="1" si="6"/>
        <v>School of Physical and Mathematical Sciences</v>
      </c>
      <c r="M128">
        <v>46</v>
      </c>
      <c r="N128" t="s">
        <v>407</v>
      </c>
      <c r="O128" t="s">
        <v>410</v>
      </c>
      <c r="P128" t="s">
        <v>421</v>
      </c>
      <c r="Q128">
        <f t="shared" ca="1" si="7"/>
        <v>16</v>
      </c>
      <c r="R128" s="3" t="s">
        <v>422</v>
      </c>
      <c r="S128">
        <f t="shared" ca="1" si="8"/>
        <v>3</v>
      </c>
      <c r="T128" t="str">
        <f t="shared" ca="1" si="9"/>
        <v>46 Nanyang Crescent #16-03</v>
      </c>
    </row>
    <row r="129" spans="1:20" ht="19">
      <c r="A129" t="s">
        <v>329</v>
      </c>
      <c r="B129" s="2" t="s">
        <v>128</v>
      </c>
      <c r="C129">
        <f t="shared" ca="1" si="5"/>
        <v>0.66612340024822714</v>
      </c>
      <c r="D129" t="str">
        <f t="shared" ca="1" si="6"/>
        <v>Nanyang Business School</v>
      </c>
      <c r="M129">
        <v>42</v>
      </c>
      <c r="N129" t="s">
        <v>407</v>
      </c>
      <c r="O129" t="s">
        <v>410</v>
      </c>
      <c r="P129" t="s">
        <v>421</v>
      </c>
      <c r="Q129">
        <f t="shared" ca="1" si="7"/>
        <v>1</v>
      </c>
      <c r="R129" s="3" t="s">
        <v>422</v>
      </c>
      <c r="S129">
        <f t="shared" ca="1" si="8"/>
        <v>1</v>
      </c>
      <c r="T129" t="str">
        <f t="shared" ca="1" si="9"/>
        <v>42 Nanyang Crescent #01-01</v>
      </c>
    </row>
    <row r="130" spans="1:20" ht="19">
      <c r="A130" t="s">
        <v>330</v>
      </c>
      <c r="B130" s="2" t="s">
        <v>129</v>
      </c>
      <c r="C130">
        <f t="shared" ca="1" si="5"/>
        <v>0.40954141042107384</v>
      </c>
      <c r="D130" t="str">
        <f t="shared" ca="1" si="6"/>
        <v>Nanyang Business School</v>
      </c>
      <c r="M130">
        <v>11</v>
      </c>
      <c r="N130" t="s">
        <v>407</v>
      </c>
      <c r="O130" t="s">
        <v>411</v>
      </c>
      <c r="P130" t="s">
        <v>421</v>
      </c>
      <c r="Q130">
        <f t="shared" ca="1" si="7"/>
        <v>7</v>
      </c>
      <c r="R130" s="3" t="s">
        <v>422</v>
      </c>
      <c r="S130">
        <f t="shared" ca="1" si="8"/>
        <v>5</v>
      </c>
      <c r="T130" t="str">
        <f t="shared" ca="1" si="9"/>
        <v>11 Nanyang View #07-05</v>
      </c>
    </row>
    <row r="131" spans="1:20" ht="19">
      <c r="A131" t="s">
        <v>331</v>
      </c>
      <c r="B131" s="2" t="s">
        <v>130</v>
      </c>
      <c r="C131">
        <f t="shared" ref="C131:C194" ca="1" si="10">RAND()</f>
        <v>0.29165692790169173</v>
      </c>
      <c r="D131" t="str">
        <f t="shared" ref="D131:D194" ca="1" si="11">VLOOKUP(C131,$G$2:$H$4,2,TRUE)</f>
        <v>School of Computer Science and Engineering</v>
      </c>
      <c r="M131">
        <v>30</v>
      </c>
      <c r="N131" t="s">
        <v>412</v>
      </c>
      <c r="O131" t="s">
        <v>411</v>
      </c>
      <c r="P131" t="s">
        <v>421</v>
      </c>
      <c r="Q131">
        <f t="shared" ref="Q131:Q194" ca="1" si="12">RANDBETWEEN(1,20)</f>
        <v>14</v>
      </c>
      <c r="R131" s="3" t="s">
        <v>422</v>
      </c>
      <c r="S131">
        <f t="shared" ref="S131:S194" ca="1" si="13">RANDBETWEEN(0,20)</f>
        <v>0</v>
      </c>
      <c r="T131" t="str">
        <f t="shared" ref="T131:T194" ca="1" si="14">_xlfn.CONCAT(TEXT(M131,"0")," ",N131," ",O131," ",P131,TEXT(Q131,"00"),R131,TEXT(S131,"00"))</f>
        <v>30 Chestnut View #14-00</v>
      </c>
    </row>
    <row r="132" spans="1:20" ht="19">
      <c r="A132" t="s">
        <v>332</v>
      </c>
      <c r="B132" s="2" t="s">
        <v>131</v>
      </c>
      <c r="C132">
        <f t="shared" ca="1" si="10"/>
        <v>0.9050055063437199</v>
      </c>
      <c r="D132" t="str">
        <f t="shared" ca="1" si="11"/>
        <v>School of Physical and Mathematical Sciences</v>
      </c>
      <c r="M132">
        <v>50</v>
      </c>
      <c r="N132" t="s">
        <v>417</v>
      </c>
      <c r="O132" t="s">
        <v>420</v>
      </c>
      <c r="P132" t="s">
        <v>421</v>
      </c>
      <c r="Q132">
        <f t="shared" ca="1" si="12"/>
        <v>17</v>
      </c>
      <c r="R132" s="3" t="s">
        <v>422</v>
      </c>
      <c r="S132">
        <f t="shared" ca="1" si="13"/>
        <v>13</v>
      </c>
      <c r="T132" t="str">
        <f t="shared" ca="1" si="14"/>
        <v>50 Paya Lebar Street #17-13</v>
      </c>
    </row>
    <row r="133" spans="1:20" ht="19">
      <c r="A133" t="s">
        <v>333</v>
      </c>
      <c r="B133" s="2" t="s">
        <v>132</v>
      </c>
      <c r="C133">
        <f t="shared" ca="1" si="10"/>
        <v>0.47258675937334849</v>
      </c>
      <c r="D133" t="str">
        <f t="shared" ca="1" si="11"/>
        <v>Nanyang Business School</v>
      </c>
      <c r="M133">
        <v>38</v>
      </c>
      <c r="N133" t="s">
        <v>414</v>
      </c>
      <c r="O133" t="s">
        <v>420</v>
      </c>
      <c r="P133" t="s">
        <v>421</v>
      </c>
      <c r="Q133">
        <f t="shared" ca="1" si="12"/>
        <v>12</v>
      </c>
      <c r="R133" s="3" t="s">
        <v>422</v>
      </c>
      <c r="S133">
        <f t="shared" ca="1" si="13"/>
        <v>17</v>
      </c>
      <c r="T133" t="str">
        <f t="shared" ca="1" si="14"/>
        <v>38 Bedok Street #12-17</v>
      </c>
    </row>
    <row r="134" spans="1:20" ht="19">
      <c r="A134" t="s">
        <v>334</v>
      </c>
      <c r="B134" s="2" t="s">
        <v>133</v>
      </c>
      <c r="C134">
        <f t="shared" ca="1" si="10"/>
        <v>9.1034653107503805E-2</v>
      </c>
      <c r="D134" t="str">
        <f t="shared" ca="1" si="11"/>
        <v>School of Computer Science and Engineering</v>
      </c>
      <c r="M134">
        <v>17</v>
      </c>
      <c r="N134" t="s">
        <v>408</v>
      </c>
      <c r="O134" t="s">
        <v>420</v>
      </c>
      <c r="P134" t="s">
        <v>421</v>
      </c>
      <c r="Q134">
        <f t="shared" ca="1" si="12"/>
        <v>8</v>
      </c>
      <c r="R134" s="3" t="s">
        <v>422</v>
      </c>
      <c r="S134">
        <f t="shared" ca="1" si="13"/>
        <v>14</v>
      </c>
      <c r="T134" t="str">
        <f t="shared" ca="1" si="14"/>
        <v>17 Haig Street #08-14</v>
      </c>
    </row>
    <row r="135" spans="1:20" ht="19">
      <c r="A135" t="s">
        <v>335</v>
      </c>
      <c r="B135" s="2" t="s">
        <v>134</v>
      </c>
      <c r="C135">
        <f t="shared" ca="1" si="10"/>
        <v>0.60007900138189907</v>
      </c>
      <c r="D135" t="str">
        <f t="shared" ca="1" si="11"/>
        <v>Nanyang Business School</v>
      </c>
      <c r="M135">
        <v>11</v>
      </c>
      <c r="N135" t="s">
        <v>409</v>
      </c>
      <c r="O135" t="s">
        <v>410</v>
      </c>
      <c r="P135" t="s">
        <v>421</v>
      </c>
      <c r="Q135">
        <f t="shared" ca="1" si="12"/>
        <v>11</v>
      </c>
      <c r="R135" s="3" t="s">
        <v>422</v>
      </c>
      <c r="S135">
        <f t="shared" ca="1" si="13"/>
        <v>4</v>
      </c>
      <c r="T135" t="str">
        <f t="shared" ca="1" si="14"/>
        <v>11 Bukit Batok Crescent #11-04</v>
      </c>
    </row>
    <row r="136" spans="1:20" ht="19">
      <c r="A136" t="s">
        <v>336</v>
      </c>
      <c r="B136" s="2" t="s">
        <v>135</v>
      </c>
      <c r="C136">
        <f t="shared" ca="1" si="10"/>
        <v>0.15959858812806105</v>
      </c>
      <c r="D136" t="str">
        <f t="shared" ca="1" si="11"/>
        <v>School of Computer Science and Engineering</v>
      </c>
      <c r="M136">
        <v>12</v>
      </c>
      <c r="N136" t="s">
        <v>412</v>
      </c>
      <c r="O136" t="s">
        <v>411</v>
      </c>
      <c r="P136" t="s">
        <v>421</v>
      </c>
      <c r="Q136">
        <f t="shared" ca="1" si="12"/>
        <v>12</v>
      </c>
      <c r="R136" s="3" t="s">
        <v>422</v>
      </c>
      <c r="S136">
        <f t="shared" ca="1" si="13"/>
        <v>9</v>
      </c>
      <c r="T136" t="str">
        <f t="shared" ca="1" si="14"/>
        <v>12 Chestnut View #12-09</v>
      </c>
    </row>
    <row r="137" spans="1:20" ht="19">
      <c r="A137" t="s">
        <v>337</v>
      </c>
      <c r="B137" s="2" t="s">
        <v>1437</v>
      </c>
      <c r="C137">
        <f t="shared" ca="1" si="10"/>
        <v>0.34091945536694768</v>
      </c>
      <c r="D137" t="str">
        <f t="shared" ca="1" si="11"/>
        <v>Nanyang Business School</v>
      </c>
      <c r="M137">
        <v>30</v>
      </c>
      <c r="N137" t="s">
        <v>419</v>
      </c>
      <c r="O137" t="s">
        <v>420</v>
      </c>
      <c r="P137" t="s">
        <v>421</v>
      </c>
      <c r="Q137">
        <f t="shared" ca="1" si="12"/>
        <v>4</v>
      </c>
      <c r="R137" s="3" t="s">
        <v>422</v>
      </c>
      <c r="S137">
        <f t="shared" ca="1" si="13"/>
        <v>12</v>
      </c>
      <c r="T137" t="str">
        <f t="shared" ca="1" si="14"/>
        <v>30 Pasir Ris Street #04-12</v>
      </c>
    </row>
    <row r="138" spans="1:20" ht="19">
      <c r="A138" t="s">
        <v>338</v>
      </c>
      <c r="B138" s="2" t="s">
        <v>137</v>
      </c>
      <c r="C138">
        <f t="shared" ca="1" si="10"/>
        <v>0.98630196369240153</v>
      </c>
      <c r="D138" t="str">
        <f t="shared" ca="1" si="11"/>
        <v>School of Physical and Mathematical Sciences</v>
      </c>
      <c r="M138">
        <v>25</v>
      </c>
      <c r="N138" t="s">
        <v>416</v>
      </c>
      <c r="O138" t="s">
        <v>420</v>
      </c>
      <c r="P138" t="s">
        <v>421</v>
      </c>
      <c r="Q138">
        <f t="shared" ca="1" si="12"/>
        <v>8</v>
      </c>
      <c r="R138" s="3" t="s">
        <v>422</v>
      </c>
      <c r="S138">
        <f t="shared" ca="1" si="13"/>
        <v>0</v>
      </c>
      <c r="T138" t="str">
        <f t="shared" ca="1" si="14"/>
        <v>25 Bugis Street #08-00</v>
      </c>
    </row>
    <row r="139" spans="1:20" ht="19">
      <c r="A139" t="s">
        <v>339</v>
      </c>
      <c r="B139" s="2" t="s">
        <v>138</v>
      </c>
      <c r="C139">
        <f t="shared" ca="1" si="10"/>
        <v>2.4669851369938045E-2</v>
      </c>
      <c r="D139" t="str">
        <f t="shared" ca="1" si="11"/>
        <v>School of Computer Science and Engineering</v>
      </c>
      <c r="M139">
        <v>22</v>
      </c>
      <c r="N139" t="s">
        <v>412</v>
      </c>
      <c r="O139" t="s">
        <v>420</v>
      </c>
      <c r="P139" t="s">
        <v>421</v>
      </c>
      <c r="Q139">
        <f t="shared" ca="1" si="12"/>
        <v>16</v>
      </c>
      <c r="R139" s="3" t="s">
        <v>422</v>
      </c>
      <c r="S139">
        <f t="shared" ca="1" si="13"/>
        <v>20</v>
      </c>
      <c r="T139" t="str">
        <f t="shared" ca="1" si="14"/>
        <v>22 Chestnut Street #16-20</v>
      </c>
    </row>
    <row r="140" spans="1:20" ht="19">
      <c r="A140" t="s">
        <v>340</v>
      </c>
      <c r="B140" s="2" t="s">
        <v>139</v>
      </c>
      <c r="C140">
        <f t="shared" ca="1" si="10"/>
        <v>8.8441223423515791E-2</v>
      </c>
      <c r="D140" t="str">
        <f t="shared" ca="1" si="11"/>
        <v>School of Computer Science and Engineering</v>
      </c>
      <c r="M140">
        <v>17</v>
      </c>
      <c r="N140" t="s">
        <v>412</v>
      </c>
      <c r="O140" t="s">
        <v>413</v>
      </c>
      <c r="P140" t="s">
        <v>421</v>
      </c>
      <c r="Q140">
        <f t="shared" ca="1" si="12"/>
        <v>13</v>
      </c>
      <c r="R140" s="3" t="s">
        <v>422</v>
      </c>
      <c r="S140">
        <f t="shared" ca="1" si="13"/>
        <v>10</v>
      </c>
      <c r="T140" t="str">
        <f t="shared" ca="1" si="14"/>
        <v>17 Chestnut Avenue #13-10</v>
      </c>
    </row>
    <row r="141" spans="1:20" ht="19">
      <c r="A141" t="s">
        <v>341</v>
      </c>
      <c r="B141" s="2" t="s">
        <v>140</v>
      </c>
      <c r="C141">
        <f t="shared" ca="1" si="10"/>
        <v>0.9448423439481195</v>
      </c>
      <c r="D141" t="str">
        <f t="shared" ca="1" si="11"/>
        <v>School of Physical and Mathematical Sciences</v>
      </c>
      <c r="M141">
        <v>40</v>
      </c>
      <c r="N141" t="s">
        <v>412</v>
      </c>
      <c r="O141" t="s">
        <v>410</v>
      </c>
      <c r="P141" t="s">
        <v>421</v>
      </c>
      <c r="Q141">
        <f t="shared" ca="1" si="12"/>
        <v>9</v>
      </c>
      <c r="R141" s="3" t="s">
        <v>422</v>
      </c>
      <c r="S141">
        <f t="shared" ca="1" si="13"/>
        <v>1</v>
      </c>
      <c r="T141" t="str">
        <f t="shared" ca="1" si="14"/>
        <v>40 Chestnut Crescent #09-01</v>
      </c>
    </row>
    <row r="142" spans="1:20" ht="19">
      <c r="A142" t="s">
        <v>342</v>
      </c>
      <c r="B142" s="2" t="s">
        <v>141</v>
      </c>
      <c r="C142">
        <f t="shared" ca="1" si="10"/>
        <v>0.50315301689156577</v>
      </c>
      <c r="D142" t="str">
        <f t="shared" ca="1" si="11"/>
        <v>Nanyang Business School</v>
      </c>
      <c r="M142">
        <v>46</v>
      </c>
      <c r="N142" t="s">
        <v>417</v>
      </c>
      <c r="O142" t="s">
        <v>413</v>
      </c>
      <c r="P142" t="s">
        <v>421</v>
      </c>
      <c r="Q142">
        <f t="shared" ca="1" si="12"/>
        <v>20</v>
      </c>
      <c r="R142" s="3" t="s">
        <v>422</v>
      </c>
      <c r="S142">
        <f t="shared" ca="1" si="13"/>
        <v>7</v>
      </c>
      <c r="T142" t="str">
        <f t="shared" ca="1" si="14"/>
        <v>46 Paya Lebar Avenue #20-07</v>
      </c>
    </row>
    <row r="143" spans="1:20" ht="19">
      <c r="A143" t="s">
        <v>343</v>
      </c>
      <c r="B143" s="2" t="s">
        <v>142</v>
      </c>
      <c r="C143">
        <f t="shared" ca="1" si="10"/>
        <v>0.78885547659506594</v>
      </c>
      <c r="D143" t="str">
        <f t="shared" ca="1" si="11"/>
        <v>School of Physical and Mathematical Sciences</v>
      </c>
      <c r="M143">
        <v>30</v>
      </c>
      <c r="N143" t="s">
        <v>409</v>
      </c>
      <c r="O143" t="s">
        <v>410</v>
      </c>
      <c r="P143" t="s">
        <v>421</v>
      </c>
      <c r="Q143">
        <f t="shared" ca="1" si="12"/>
        <v>14</v>
      </c>
      <c r="R143" s="3" t="s">
        <v>422</v>
      </c>
      <c r="S143">
        <f t="shared" ca="1" si="13"/>
        <v>1</v>
      </c>
      <c r="T143" t="str">
        <f t="shared" ca="1" si="14"/>
        <v>30 Bukit Batok Crescent #14-01</v>
      </c>
    </row>
    <row r="144" spans="1:20" ht="19">
      <c r="A144" t="s">
        <v>344</v>
      </c>
      <c r="B144" s="2" t="s">
        <v>143</v>
      </c>
      <c r="C144">
        <f t="shared" ca="1" si="10"/>
        <v>2.0188711280228366E-2</v>
      </c>
      <c r="D144" t="str">
        <f t="shared" ca="1" si="11"/>
        <v>School of Computer Science and Engineering</v>
      </c>
      <c r="M144">
        <v>41</v>
      </c>
      <c r="N144" t="s">
        <v>419</v>
      </c>
      <c r="O144" t="s">
        <v>410</v>
      </c>
      <c r="P144" t="s">
        <v>421</v>
      </c>
      <c r="Q144">
        <f t="shared" ca="1" si="12"/>
        <v>9</v>
      </c>
      <c r="R144" s="3" t="s">
        <v>422</v>
      </c>
      <c r="S144">
        <f t="shared" ca="1" si="13"/>
        <v>14</v>
      </c>
      <c r="T144" t="str">
        <f t="shared" ca="1" si="14"/>
        <v>41 Pasir Ris Crescent #09-14</v>
      </c>
    </row>
    <row r="145" spans="1:20" ht="19">
      <c r="A145" t="s">
        <v>345</v>
      </c>
      <c r="B145" s="2" t="s">
        <v>144</v>
      </c>
      <c r="C145">
        <f t="shared" ca="1" si="10"/>
        <v>0.24669044966492693</v>
      </c>
      <c r="D145" t="str">
        <f t="shared" ca="1" si="11"/>
        <v>School of Computer Science and Engineering</v>
      </c>
      <c r="M145">
        <v>48</v>
      </c>
      <c r="N145" t="s">
        <v>417</v>
      </c>
      <c r="O145" t="s">
        <v>420</v>
      </c>
      <c r="P145" t="s">
        <v>421</v>
      </c>
      <c r="Q145">
        <f t="shared" ca="1" si="12"/>
        <v>14</v>
      </c>
      <c r="R145" s="3" t="s">
        <v>422</v>
      </c>
      <c r="S145">
        <f t="shared" ca="1" si="13"/>
        <v>18</v>
      </c>
      <c r="T145" t="str">
        <f t="shared" ca="1" si="14"/>
        <v>48 Paya Lebar Street #14-18</v>
      </c>
    </row>
    <row r="146" spans="1:20" ht="19">
      <c r="A146" t="s">
        <v>346</v>
      </c>
      <c r="B146" s="2" t="s">
        <v>145</v>
      </c>
      <c r="C146">
        <f t="shared" ca="1" si="10"/>
        <v>0.89373112504385066</v>
      </c>
      <c r="D146" t="str">
        <f t="shared" ca="1" si="11"/>
        <v>School of Physical and Mathematical Sciences</v>
      </c>
      <c r="M146">
        <v>25</v>
      </c>
      <c r="N146" t="s">
        <v>416</v>
      </c>
      <c r="O146" t="s">
        <v>411</v>
      </c>
      <c r="P146" t="s">
        <v>421</v>
      </c>
      <c r="Q146">
        <f t="shared" ca="1" si="12"/>
        <v>17</v>
      </c>
      <c r="R146" s="3" t="s">
        <v>422</v>
      </c>
      <c r="S146">
        <f t="shared" ca="1" si="13"/>
        <v>0</v>
      </c>
      <c r="T146" t="str">
        <f t="shared" ca="1" si="14"/>
        <v>25 Bugis View #17-00</v>
      </c>
    </row>
    <row r="147" spans="1:20" ht="19">
      <c r="A147" t="s">
        <v>347</v>
      </c>
      <c r="B147" s="2" t="s">
        <v>146</v>
      </c>
      <c r="C147">
        <f t="shared" ca="1" si="10"/>
        <v>0.19646715248830315</v>
      </c>
      <c r="D147" t="str">
        <f t="shared" ca="1" si="11"/>
        <v>School of Computer Science and Engineering</v>
      </c>
      <c r="M147">
        <v>21</v>
      </c>
      <c r="N147" t="s">
        <v>415</v>
      </c>
      <c r="O147" t="s">
        <v>413</v>
      </c>
      <c r="P147" t="s">
        <v>421</v>
      </c>
      <c r="Q147">
        <f t="shared" ca="1" si="12"/>
        <v>16</v>
      </c>
      <c r="R147" s="3" t="s">
        <v>422</v>
      </c>
      <c r="S147">
        <f t="shared" ca="1" si="13"/>
        <v>3</v>
      </c>
      <c r="T147" t="str">
        <f t="shared" ca="1" si="14"/>
        <v>21 Ang Mo Kio Avenue #16-03</v>
      </c>
    </row>
    <row r="148" spans="1:20" ht="19">
      <c r="A148" t="s">
        <v>348</v>
      </c>
      <c r="B148" s="2" t="s">
        <v>147</v>
      </c>
      <c r="C148">
        <f t="shared" ca="1" si="10"/>
        <v>0.58237013800821025</v>
      </c>
      <c r="D148" t="str">
        <f t="shared" ca="1" si="11"/>
        <v>Nanyang Business School</v>
      </c>
      <c r="M148">
        <v>28</v>
      </c>
      <c r="N148" t="s">
        <v>414</v>
      </c>
      <c r="O148" t="s">
        <v>410</v>
      </c>
      <c r="P148" t="s">
        <v>421</v>
      </c>
      <c r="Q148">
        <f t="shared" ca="1" si="12"/>
        <v>2</v>
      </c>
      <c r="R148" s="3" t="s">
        <v>422</v>
      </c>
      <c r="S148">
        <f t="shared" ca="1" si="13"/>
        <v>1</v>
      </c>
      <c r="T148" t="str">
        <f t="shared" ca="1" si="14"/>
        <v>28 Bedok Crescent #02-01</v>
      </c>
    </row>
    <row r="149" spans="1:20" ht="19">
      <c r="A149" t="s">
        <v>349</v>
      </c>
      <c r="B149" s="2" t="s">
        <v>148</v>
      </c>
      <c r="C149">
        <f t="shared" ca="1" si="10"/>
        <v>0.17716998361981762</v>
      </c>
      <c r="D149" t="str">
        <f t="shared" ca="1" si="11"/>
        <v>School of Computer Science and Engineering</v>
      </c>
      <c r="M149">
        <v>38</v>
      </c>
      <c r="N149" t="s">
        <v>408</v>
      </c>
      <c r="O149" t="s">
        <v>410</v>
      </c>
      <c r="P149" t="s">
        <v>421</v>
      </c>
      <c r="Q149">
        <f t="shared" ca="1" si="12"/>
        <v>6</v>
      </c>
      <c r="R149" s="3" t="s">
        <v>422</v>
      </c>
      <c r="S149">
        <f t="shared" ca="1" si="13"/>
        <v>5</v>
      </c>
      <c r="T149" t="str">
        <f t="shared" ca="1" si="14"/>
        <v>38 Haig Crescent #06-05</v>
      </c>
    </row>
    <row r="150" spans="1:20" ht="19">
      <c r="A150" t="s">
        <v>350</v>
      </c>
      <c r="B150" s="2" t="s">
        <v>149</v>
      </c>
      <c r="C150">
        <f t="shared" ca="1" si="10"/>
        <v>0.44134775018370864</v>
      </c>
      <c r="D150" t="str">
        <f t="shared" ca="1" si="11"/>
        <v>Nanyang Business School</v>
      </c>
      <c r="M150">
        <v>43</v>
      </c>
      <c r="N150" t="s">
        <v>418</v>
      </c>
      <c r="O150" t="s">
        <v>413</v>
      </c>
      <c r="P150" t="s">
        <v>421</v>
      </c>
      <c r="Q150">
        <f t="shared" ca="1" si="12"/>
        <v>9</v>
      </c>
      <c r="R150" s="3" t="s">
        <v>422</v>
      </c>
      <c r="S150">
        <f t="shared" ca="1" si="13"/>
        <v>15</v>
      </c>
      <c r="T150" t="str">
        <f t="shared" ca="1" si="14"/>
        <v>43 Tampines Avenue #09-15</v>
      </c>
    </row>
    <row r="151" spans="1:20" ht="19">
      <c r="A151" t="s">
        <v>351</v>
      </c>
      <c r="B151" s="2" t="s">
        <v>150</v>
      </c>
      <c r="C151">
        <f t="shared" ca="1" si="10"/>
        <v>0.96222515109942919</v>
      </c>
      <c r="D151" t="str">
        <f t="shared" ca="1" si="11"/>
        <v>School of Physical and Mathematical Sciences</v>
      </c>
      <c r="M151">
        <v>15</v>
      </c>
      <c r="N151" t="s">
        <v>416</v>
      </c>
      <c r="O151" t="s">
        <v>420</v>
      </c>
      <c r="P151" t="s">
        <v>421</v>
      </c>
      <c r="Q151">
        <f t="shared" ca="1" si="12"/>
        <v>10</v>
      </c>
      <c r="R151" s="3" t="s">
        <v>422</v>
      </c>
      <c r="S151">
        <f t="shared" ca="1" si="13"/>
        <v>16</v>
      </c>
      <c r="T151" t="str">
        <f t="shared" ca="1" si="14"/>
        <v>15 Bugis Street #10-16</v>
      </c>
    </row>
    <row r="152" spans="1:20" ht="19">
      <c r="A152" t="s">
        <v>352</v>
      </c>
      <c r="B152" s="1" t="s">
        <v>151</v>
      </c>
      <c r="C152">
        <f t="shared" ca="1" si="10"/>
        <v>0.2204734179426403</v>
      </c>
      <c r="D152" t="str">
        <f t="shared" ca="1" si="11"/>
        <v>School of Computer Science and Engineering</v>
      </c>
      <c r="M152">
        <v>11</v>
      </c>
      <c r="N152" t="s">
        <v>414</v>
      </c>
      <c r="O152" t="s">
        <v>411</v>
      </c>
      <c r="P152" t="s">
        <v>421</v>
      </c>
      <c r="Q152">
        <f t="shared" ca="1" si="12"/>
        <v>19</v>
      </c>
      <c r="R152" s="3" t="s">
        <v>422</v>
      </c>
      <c r="S152">
        <f t="shared" ca="1" si="13"/>
        <v>13</v>
      </c>
      <c r="T152" t="str">
        <f t="shared" ca="1" si="14"/>
        <v>11 Bedok View #19-13</v>
      </c>
    </row>
    <row r="153" spans="1:20" ht="19">
      <c r="A153" t="s">
        <v>353</v>
      </c>
      <c r="B153" s="1" t="s">
        <v>152</v>
      </c>
      <c r="C153">
        <f t="shared" ca="1" si="10"/>
        <v>0.96361225332841338</v>
      </c>
      <c r="D153" t="str">
        <f t="shared" ca="1" si="11"/>
        <v>School of Physical and Mathematical Sciences</v>
      </c>
      <c r="M153">
        <v>37</v>
      </c>
      <c r="N153" t="s">
        <v>417</v>
      </c>
      <c r="O153" t="s">
        <v>410</v>
      </c>
      <c r="P153" t="s">
        <v>421</v>
      </c>
      <c r="Q153">
        <f t="shared" ca="1" si="12"/>
        <v>8</v>
      </c>
      <c r="R153" s="3" t="s">
        <v>422</v>
      </c>
      <c r="S153">
        <f t="shared" ca="1" si="13"/>
        <v>7</v>
      </c>
      <c r="T153" t="str">
        <f t="shared" ca="1" si="14"/>
        <v>37 Paya Lebar Crescent #08-07</v>
      </c>
    </row>
    <row r="154" spans="1:20" ht="19">
      <c r="A154" t="s">
        <v>354</v>
      </c>
      <c r="B154" s="2" t="s">
        <v>153</v>
      </c>
      <c r="C154">
        <f t="shared" ca="1" si="10"/>
        <v>0.80533934534810392</v>
      </c>
      <c r="D154" t="str">
        <f t="shared" ca="1" si="11"/>
        <v>School of Physical and Mathematical Sciences</v>
      </c>
      <c r="M154">
        <v>35</v>
      </c>
      <c r="N154" t="s">
        <v>409</v>
      </c>
      <c r="O154" t="s">
        <v>420</v>
      </c>
      <c r="P154" t="s">
        <v>421</v>
      </c>
      <c r="Q154">
        <f t="shared" ca="1" si="12"/>
        <v>5</v>
      </c>
      <c r="R154" s="3" t="s">
        <v>422</v>
      </c>
      <c r="S154">
        <f t="shared" ca="1" si="13"/>
        <v>1</v>
      </c>
      <c r="T154" t="str">
        <f t="shared" ca="1" si="14"/>
        <v>35 Bukit Batok Street #05-01</v>
      </c>
    </row>
    <row r="155" spans="1:20" ht="19">
      <c r="A155" t="s">
        <v>355</v>
      </c>
      <c r="B155" s="2" t="s">
        <v>154</v>
      </c>
      <c r="C155">
        <f t="shared" ca="1" si="10"/>
        <v>0.96731363979281415</v>
      </c>
      <c r="D155" t="str">
        <f t="shared" ca="1" si="11"/>
        <v>School of Physical and Mathematical Sciences</v>
      </c>
      <c r="M155">
        <v>24</v>
      </c>
      <c r="N155" t="s">
        <v>418</v>
      </c>
      <c r="O155" t="s">
        <v>410</v>
      </c>
      <c r="P155" t="s">
        <v>421</v>
      </c>
      <c r="Q155">
        <f t="shared" ca="1" si="12"/>
        <v>17</v>
      </c>
      <c r="R155" s="3" t="s">
        <v>422</v>
      </c>
      <c r="S155">
        <f t="shared" ca="1" si="13"/>
        <v>15</v>
      </c>
      <c r="T155" t="str">
        <f t="shared" ca="1" si="14"/>
        <v>24 Tampines Crescent #17-15</v>
      </c>
    </row>
    <row r="156" spans="1:20" ht="19">
      <c r="A156" t="s">
        <v>356</v>
      </c>
      <c r="B156" s="1" t="s">
        <v>155</v>
      </c>
      <c r="C156">
        <f t="shared" ca="1" si="10"/>
        <v>0.86845289737880249</v>
      </c>
      <c r="D156" t="str">
        <f t="shared" ca="1" si="11"/>
        <v>School of Physical and Mathematical Sciences</v>
      </c>
      <c r="M156">
        <v>38</v>
      </c>
      <c r="N156" t="s">
        <v>414</v>
      </c>
      <c r="O156" t="s">
        <v>411</v>
      </c>
      <c r="P156" t="s">
        <v>421</v>
      </c>
      <c r="Q156">
        <f t="shared" ca="1" si="12"/>
        <v>13</v>
      </c>
      <c r="R156" s="3" t="s">
        <v>422</v>
      </c>
      <c r="S156">
        <f t="shared" ca="1" si="13"/>
        <v>5</v>
      </c>
      <c r="T156" t="str">
        <f t="shared" ca="1" si="14"/>
        <v>38 Bedok View #13-05</v>
      </c>
    </row>
    <row r="157" spans="1:20" ht="19">
      <c r="A157" t="s">
        <v>357</v>
      </c>
      <c r="B157" s="1" t="s">
        <v>156</v>
      </c>
      <c r="C157">
        <f t="shared" ca="1" si="10"/>
        <v>0.86767214199230491</v>
      </c>
      <c r="D157" t="str">
        <f t="shared" ca="1" si="11"/>
        <v>School of Physical and Mathematical Sciences</v>
      </c>
      <c r="M157">
        <v>16</v>
      </c>
      <c r="N157" t="s">
        <v>415</v>
      </c>
      <c r="O157" t="s">
        <v>413</v>
      </c>
      <c r="P157" t="s">
        <v>421</v>
      </c>
      <c r="Q157">
        <f t="shared" ca="1" si="12"/>
        <v>9</v>
      </c>
      <c r="R157" s="3" t="s">
        <v>422</v>
      </c>
      <c r="S157">
        <f t="shared" ca="1" si="13"/>
        <v>8</v>
      </c>
      <c r="T157" t="str">
        <f t="shared" ca="1" si="14"/>
        <v>16 Ang Mo Kio Avenue #09-08</v>
      </c>
    </row>
    <row r="158" spans="1:20" ht="19">
      <c r="A158" t="s">
        <v>358</v>
      </c>
      <c r="B158" s="1" t="s">
        <v>157</v>
      </c>
      <c r="C158">
        <f t="shared" ca="1" si="10"/>
        <v>0.63242554686974417</v>
      </c>
      <c r="D158" t="str">
        <f t="shared" ca="1" si="11"/>
        <v>Nanyang Business School</v>
      </c>
      <c r="M158">
        <v>23</v>
      </c>
      <c r="N158" t="s">
        <v>415</v>
      </c>
      <c r="O158" t="s">
        <v>420</v>
      </c>
      <c r="P158" t="s">
        <v>421</v>
      </c>
      <c r="Q158">
        <f t="shared" ca="1" si="12"/>
        <v>17</v>
      </c>
      <c r="R158" s="3" t="s">
        <v>422</v>
      </c>
      <c r="S158">
        <f t="shared" ca="1" si="13"/>
        <v>18</v>
      </c>
      <c r="T158" t="str">
        <f t="shared" ca="1" si="14"/>
        <v>23 Ang Mo Kio Street #17-18</v>
      </c>
    </row>
    <row r="159" spans="1:20" ht="19">
      <c r="A159" t="s">
        <v>359</v>
      </c>
      <c r="B159" s="1" t="s">
        <v>158</v>
      </c>
      <c r="C159">
        <f t="shared" ca="1" si="10"/>
        <v>0.38730746561522578</v>
      </c>
      <c r="D159" t="str">
        <f t="shared" ca="1" si="11"/>
        <v>Nanyang Business School</v>
      </c>
      <c r="M159">
        <v>38</v>
      </c>
      <c r="N159" t="s">
        <v>408</v>
      </c>
      <c r="O159" t="s">
        <v>411</v>
      </c>
      <c r="P159" t="s">
        <v>421</v>
      </c>
      <c r="Q159">
        <f t="shared" ca="1" si="12"/>
        <v>6</v>
      </c>
      <c r="R159" s="3" t="s">
        <v>422</v>
      </c>
      <c r="S159">
        <f t="shared" ca="1" si="13"/>
        <v>10</v>
      </c>
      <c r="T159" t="str">
        <f t="shared" ca="1" si="14"/>
        <v>38 Haig View #06-10</v>
      </c>
    </row>
    <row r="160" spans="1:20" ht="19">
      <c r="A160" t="s">
        <v>360</v>
      </c>
      <c r="B160" s="1" t="s">
        <v>159</v>
      </c>
      <c r="C160">
        <f t="shared" ca="1" si="10"/>
        <v>0.48105098610649066</v>
      </c>
      <c r="D160" t="str">
        <f t="shared" ca="1" si="11"/>
        <v>Nanyang Business School</v>
      </c>
      <c r="M160">
        <v>28</v>
      </c>
      <c r="N160" t="s">
        <v>408</v>
      </c>
      <c r="O160" t="s">
        <v>413</v>
      </c>
      <c r="P160" t="s">
        <v>421</v>
      </c>
      <c r="Q160">
        <f t="shared" ca="1" si="12"/>
        <v>7</v>
      </c>
      <c r="R160" s="3" t="s">
        <v>422</v>
      </c>
      <c r="S160">
        <f t="shared" ca="1" si="13"/>
        <v>11</v>
      </c>
      <c r="T160" t="str">
        <f t="shared" ca="1" si="14"/>
        <v>28 Haig Avenue #07-11</v>
      </c>
    </row>
    <row r="161" spans="1:20" ht="19">
      <c r="A161" t="s">
        <v>361</v>
      </c>
      <c r="B161" s="1" t="s">
        <v>160</v>
      </c>
      <c r="C161">
        <f t="shared" ca="1" si="10"/>
        <v>0.54482754292140567</v>
      </c>
      <c r="D161" t="str">
        <f t="shared" ca="1" si="11"/>
        <v>Nanyang Business School</v>
      </c>
      <c r="M161">
        <v>48</v>
      </c>
      <c r="N161" t="s">
        <v>414</v>
      </c>
      <c r="O161" t="s">
        <v>410</v>
      </c>
      <c r="P161" t="s">
        <v>421</v>
      </c>
      <c r="Q161">
        <f t="shared" ca="1" si="12"/>
        <v>4</v>
      </c>
      <c r="R161" s="3" t="s">
        <v>422</v>
      </c>
      <c r="S161">
        <f t="shared" ca="1" si="13"/>
        <v>14</v>
      </c>
      <c r="T161" t="str">
        <f t="shared" ca="1" si="14"/>
        <v>48 Bedok Crescent #04-14</v>
      </c>
    </row>
    <row r="162" spans="1:20" ht="19">
      <c r="A162" t="s">
        <v>362</v>
      </c>
      <c r="B162" s="1" t="s">
        <v>161</v>
      </c>
      <c r="C162">
        <f t="shared" ca="1" si="10"/>
        <v>0.78234961996910624</v>
      </c>
      <c r="D162" t="str">
        <f t="shared" ca="1" si="11"/>
        <v>School of Physical and Mathematical Sciences</v>
      </c>
      <c r="M162">
        <v>34</v>
      </c>
      <c r="N162" t="s">
        <v>409</v>
      </c>
      <c r="O162" t="s">
        <v>411</v>
      </c>
      <c r="P162" t="s">
        <v>421</v>
      </c>
      <c r="Q162">
        <f t="shared" ca="1" si="12"/>
        <v>3</v>
      </c>
      <c r="R162" s="3" t="s">
        <v>422</v>
      </c>
      <c r="S162">
        <f t="shared" ca="1" si="13"/>
        <v>17</v>
      </c>
      <c r="T162" t="str">
        <f t="shared" ca="1" si="14"/>
        <v>34 Bukit Batok View #03-17</v>
      </c>
    </row>
    <row r="163" spans="1:20" ht="19">
      <c r="A163" t="s">
        <v>363</v>
      </c>
      <c r="B163" s="2" t="s">
        <v>162</v>
      </c>
      <c r="C163">
        <f t="shared" ca="1" si="10"/>
        <v>0.31266733740640373</v>
      </c>
      <c r="D163" t="str">
        <f t="shared" ca="1" si="11"/>
        <v>School of Computer Science and Engineering</v>
      </c>
      <c r="M163">
        <v>50</v>
      </c>
      <c r="N163" t="s">
        <v>415</v>
      </c>
      <c r="O163" t="s">
        <v>411</v>
      </c>
      <c r="P163" t="s">
        <v>421</v>
      </c>
      <c r="Q163">
        <f t="shared" ca="1" si="12"/>
        <v>15</v>
      </c>
      <c r="R163" s="3" t="s">
        <v>422</v>
      </c>
      <c r="S163">
        <f t="shared" ca="1" si="13"/>
        <v>8</v>
      </c>
      <c r="T163" t="str">
        <f t="shared" ca="1" si="14"/>
        <v>50 Ang Mo Kio View #15-08</v>
      </c>
    </row>
    <row r="164" spans="1:20" ht="19">
      <c r="A164" t="s">
        <v>364</v>
      </c>
      <c r="B164" s="2" t="s">
        <v>163</v>
      </c>
      <c r="C164">
        <f t="shared" ca="1" si="10"/>
        <v>0.83691159607660803</v>
      </c>
      <c r="D164" t="str">
        <f t="shared" ca="1" si="11"/>
        <v>School of Physical and Mathematical Sciences</v>
      </c>
      <c r="M164">
        <v>34</v>
      </c>
      <c r="N164" t="s">
        <v>417</v>
      </c>
      <c r="O164" t="s">
        <v>411</v>
      </c>
      <c r="P164" t="s">
        <v>421</v>
      </c>
      <c r="Q164">
        <f t="shared" ca="1" si="12"/>
        <v>14</v>
      </c>
      <c r="R164" s="3" t="s">
        <v>422</v>
      </c>
      <c r="S164">
        <f t="shared" ca="1" si="13"/>
        <v>3</v>
      </c>
      <c r="T164" t="str">
        <f t="shared" ca="1" si="14"/>
        <v>34 Paya Lebar View #14-03</v>
      </c>
    </row>
    <row r="165" spans="1:20" ht="19">
      <c r="A165" t="s">
        <v>365</v>
      </c>
      <c r="B165" s="1" t="s">
        <v>164</v>
      </c>
      <c r="C165">
        <f t="shared" ca="1" si="10"/>
        <v>1.2477745450397149E-2</v>
      </c>
      <c r="D165" t="str">
        <f t="shared" ca="1" si="11"/>
        <v>School of Computer Science and Engineering</v>
      </c>
      <c r="M165">
        <v>14</v>
      </c>
      <c r="N165" t="s">
        <v>417</v>
      </c>
      <c r="O165" t="s">
        <v>420</v>
      </c>
      <c r="P165" t="s">
        <v>421</v>
      </c>
      <c r="Q165">
        <f t="shared" ca="1" si="12"/>
        <v>17</v>
      </c>
      <c r="R165" s="3" t="s">
        <v>422</v>
      </c>
      <c r="S165">
        <f t="shared" ca="1" si="13"/>
        <v>6</v>
      </c>
      <c r="T165" t="str">
        <f t="shared" ca="1" si="14"/>
        <v>14 Paya Lebar Street #17-06</v>
      </c>
    </row>
    <row r="166" spans="1:20" ht="19">
      <c r="A166" t="s">
        <v>366</v>
      </c>
      <c r="B166" s="1" t="s">
        <v>165</v>
      </c>
      <c r="C166">
        <f t="shared" ca="1" si="10"/>
        <v>0.10052008823979186</v>
      </c>
      <c r="D166" t="str">
        <f t="shared" ca="1" si="11"/>
        <v>School of Computer Science and Engineering</v>
      </c>
      <c r="M166">
        <v>48</v>
      </c>
      <c r="N166" t="s">
        <v>414</v>
      </c>
      <c r="O166" t="s">
        <v>411</v>
      </c>
      <c r="P166" t="s">
        <v>421</v>
      </c>
      <c r="Q166">
        <f t="shared" ca="1" si="12"/>
        <v>8</v>
      </c>
      <c r="R166" s="3" t="s">
        <v>422</v>
      </c>
      <c r="S166">
        <f t="shared" ca="1" si="13"/>
        <v>4</v>
      </c>
      <c r="T166" t="str">
        <f t="shared" ca="1" si="14"/>
        <v>48 Bedok View #08-04</v>
      </c>
    </row>
    <row r="167" spans="1:20" ht="19">
      <c r="A167" t="s">
        <v>367</v>
      </c>
      <c r="B167" s="1" t="s">
        <v>166</v>
      </c>
      <c r="C167">
        <f t="shared" ca="1" si="10"/>
        <v>0.23663808912820705</v>
      </c>
      <c r="D167" t="str">
        <f t="shared" ca="1" si="11"/>
        <v>School of Computer Science and Engineering</v>
      </c>
      <c r="M167">
        <v>14</v>
      </c>
      <c r="N167" t="s">
        <v>407</v>
      </c>
      <c r="O167" t="s">
        <v>410</v>
      </c>
      <c r="P167" t="s">
        <v>421</v>
      </c>
      <c r="Q167">
        <f t="shared" ca="1" si="12"/>
        <v>10</v>
      </c>
      <c r="R167" s="3" t="s">
        <v>422</v>
      </c>
      <c r="S167">
        <f t="shared" ca="1" si="13"/>
        <v>17</v>
      </c>
      <c r="T167" t="str">
        <f t="shared" ca="1" si="14"/>
        <v>14 Nanyang Crescent #10-17</v>
      </c>
    </row>
    <row r="168" spans="1:20" ht="19">
      <c r="A168" t="s">
        <v>368</v>
      </c>
      <c r="B168" s="1" t="s">
        <v>167</v>
      </c>
      <c r="C168">
        <f t="shared" ca="1" si="10"/>
        <v>0.56624655862975182</v>
      </c>
      <c r="D168" t="str">
        <f t="shared" ca="1" si="11"/>
        <v>Nanyang Business School</v>
      </c>
      <c r="M168">
        <v>20</v>
      </c>
      <c r="N168" t="s">
        <v>409</v>
      </c>
      <c r="O168" t="s">
        <v>410</v>
      </c>
      <c r="P168" t="s">
        <v>421</v>
      </c>
      <c r="Q168">
        <f t="shared" ca="1" si="12"/>
        <v>3</v>
      </c>
      <c r="R168" s="3" t="s">
        <v>422</v>
      </c>
      <c r="S168">
        <f t="shared" ca="1" si="13"/>
        <v>7</v>
      </c>
      <c r="T168" t="str">
        <f t="shared" ca="1" si="14"/>
        <v>20 Bukit Batok Crescent #03-07</v>
      </c>
    </row>
    <row r="169" spans="1:20" ht="19">
      <c r="A169" t="s">
        <v>369</v>
      </c>
      <c r="B169" s="2" t="s">
        <v>168</v>
      </c>
      <c r="C169">
        <f t="shared" ca="1" si="10"/>
        <v>0.73507884277023594</v>
      </c>
      <c r="D169" t="str">
        <f t="shared" ca="1" si="11"/>
        <v>School of Physical and Mathematical Sciences</v>
      </c>
      <c r="M169">
        <v>39</v>
      </c>
      <c r="N169" t="s">
        <v>419</v>
      </c>
      <c r="O169" t="s">
        <v>413</v>
      </c>
      <c r="P169" t="s">
        <v>421</v>
      </c>
      <c r="Q169">
        <f t="shared" ca="1" si="12"/>
        <v>13</v>
      </c>
      <c r="R169" s="3" t="s">
        <v>422</v>
      </c>
      <c r="S169">
        <f t="shared" ca="1" si="13"/>
        <v>11</v>
      </c>
      <c r="T169" t="str">
        <f t="shared" ca="1" si="14"/>
        <v>39 Pasir Ris Avenue #13-11</v>
      </c>
    </row>
    <row r="170" spans="1:20" ht="19">
      <c r="A170" t="s">
        <v>370</v>
      </c>
      <c r="B170" s="1" t="s">
        <v>169</v>
      </c>
      <c r="C170">
        <f t="shared" ca="1" si="10"/>
        <v>0.44741825824312365</v>
      </c>
      <c r="D170" t="str">
        <f t="shared" ca="1" si="11"/>
        <v>Nanyang Business School</v>
      </c>
      <c r="M170">
        <v>22</v>
      </c>
      <c r="N170" t="s">
        <v>412</v>
      </c>
      <c r="O170" t="s">
        <v>413</v>
      </c>
      <c r="P170" t="s">
        <v>421</v>
      </c>
      <c r="Q170">
        <f t="shared" ca="1" si="12"/>
        <v>17</v>
      </c>
      <c r="R170" s="3" t="s">
        <v>422</v>
      </c>
      <c r="S170">
        <f t="shared" ca="1" si="13"/>
        <v>10</v>
      </c>
      <c r="T170" t="str">
        <f t="shared" ca="1" si="14"/>
        <v>22 Chestnut Avenue #17-10</v>
      </c>
    </row>
    <row r="171" spans="1:20" ht="19">
      <c r="A171" t="s">
        <v>371</v>
      </c>
      <c r="B171" s="1" t="s">
        <v>170</v>
      </c>
      <c r="C171">
        <f t="shared" ca="1" si="10"/>
        <v>0.580226507843982</v>
      </c>
      <c r="D171" t="str">
        <f t="shared" ca="1" si="11"/>
        <v>Nanyang Business School</v>
      </c>
      <c r="M171">
        <v>13</v>
      </c>
      <c r="N171" t="s">
        <v>414</v>
      </c>
      <c r="O171" t="s">
        <v>420</v>
      </c>
      <c r="P171" t="s">
        <v>421</v>
      </c>
      <c r="Q171">
        <f t="shared" ca="1" si="12"/>
        <v>20</v>
      </c>
      <c r="R171" s="3" t="s">
        <v>422</v>
      </c>
      <c r="S171">
        <f t="shared" ca="1" si="13"/>
        <v>19</v>
      </c>
      <c r="T171" t="str">
        <f t="shared" ca="1" si="14"/>
        <v>13 Bedok Street #20-19</v>
      </c>
    </row>
    <row r="172" spans="1:20" ht="19">
      <c r="A172" t="s">
        <v>372</v>
      </c>
      <c r="B172" s="1" t="s">
        <v>171</v>
      </c>
      <c r="C172">
        <f t="shared" ca="1" si="10"/>
        <v>0.85654280325943288</v>
      </c>
      <c r="D172" t="str">
        <f t="shared" ca="1" si="11"/>
        <v>School of Physical and Mathematical Sciences</v>
      </c>
      <c r="M172">
        <v>38</v>
      </c>
      <c r="N172" t="s">
        <v>417</v>
      </c>
      <c r="O172" t="s">
        <v>420</v>
      </c>
      <c r="P172" t="s">
        <v>421</v>
      </c>
      <c r="Q172">
        <f t="shared" ca="1" si="12"/>
        <v>6</v>
      </c>
      <c r="R172" s="3" t="s">
        <v>422</v>
      </c>
      <c r="S172">
        <f t="shared" ca="1" si="13"/>
        <v>12</v>
      </c>
      <c r="T172" t="str">
        <f t="shared" ca="1" si="14"/>
        <v>38 Paya Lebar Street #06-12</v>
      </c>
    </row>
    <row r="173" spans="1:20" ht="19">
      <c r="A173" t="s">
        <v>373</v>
      </c>
      <c r="B173" s="1" t="s">
        <v>172</v>
      </c>
      <c r="C173">
        <f t="shared" ca="1" si="10"/>
        <v>0.63105754482746146</v>
      </c>
      <c r="D173" t="str">
        <f t="shared" ca="1" si="11"/>
        <v>Nanyang Business School</v>
      </c>
      <c r="M173">
        <v>37</v>
      </c>
      <c r="N173" t="s">
        <v>409</v>
      </c>
      <c r="O173" t="s">
        <v>413</v>
      </c>
      <c r="P173" t="s">
        <v>421</v>
      </c>
      <c r="Q173">
        <f t="shared" ca="1" si="12"/>
        <v>9</v>
      </c>
      <c r="R173" s="3" t="s">
        <v>422</v>
      </c>
      <c r="S173">
        <f t="shared" ca="1" si="13"/>
        <v>14</v>
      </c>
      <c r="T173" t="str">
        <f t="shared" ca="1" si="14"/>
        <v>37 Bukit Batok Avenue #09-14</v>
      </c>
    </row>
    <row r="174" spans="1:20" ht="19">
      <c r="A174" t="s">
        <v>374</v>
      </c>
      <c r="B174" s="1" t="s">
        <v>173</v>
      </c>
      <c r="C174">
        <f t="shared" ca="1" si="10"/>
        <v>0.48576966756703488</v>
      </c>
      <c r="D174" t="str">
        <f t="shared" ca="1" si="11"/>
        <v>Nanyang Business School</v>
      </c>
      <c r="M174">
        <v>44</v>
      </c>
      <c r="N174" t="s">
        <v>407</v>
      </c>
      <c r="O174" t="s">
        <v>411</v>
      </c>
      <c r="P174" t="s">
        <v>421</v>
      </c>
      <c r="Q174">
        <f t="shared" ca="1" si="12"/>
        <v>15</v>
      </c>
      <c r="R174" s="3" t="s">
        <v>422</v>
      </c>
      <c r="S174">
        <f t="shared" ca="1" si="13"/>
        <v>13</v>
      </c>
      <c r="T174" t="str">
        <f t="shared" ca="1" si="14"/>
        <v>44 Nanyang View #15-13</v>
      </c>
    </row>
    <row r="175" spans="1:20" ht="19">
      <c r="A175" t="s">
        <v>375</v>
      </c>
      <c r="B175" s="2" t="s">
        <v>174</v>
      </c>
      <c r="C175">
        <f t="shared" ca="1" si="10"/>
        <v>0.350359568164757</v>
      </c>
      <c r="D175" t="str">
        <f t="shared" ca="1" si="11"/>
        <v>Nanyang Business School</v>
      </c>
      <c r="M175">
        <v>16</v>
      </c>
      <c r="N175" t="s">
        <v>409</v>
      </c>
      <c r="O175" t="s">
        <v>411</v>
      </c>
      <c r="P175" t="s">
        <v>421</v>
      </c>
      <c r="Q175">
        <f t="shared" ca="1" si="12"/>
        <v>4</v>
      </c>
      <c r="R175" s="3" t="s">
        <v>422</v>
      </c>
      <c r="S175">
        <f t="shared" ca="1" si="13"/>
        <v>6</v>
      </c>
      <c r="T175" t="str">
        <f t="shared" ca="1" si="14"/>
        <v>16 Bukit Batok View #04-06</v>
      </c>
    </row>
    <row r="176" spans="1:20" ht="19">
      <c r="A176" t="s">
        <v>376</v>
      </c>
      <c r="B176" s="1" t="s">
        <v>175</v>
      </c>
      <c r="C176">
        <f t="shared" ca="1" si="10"/>
        <v>0.66348146723143098</v>
      </c>
      <c r="D176" t="str">
        <f t="shared" ca="1" si="11"/>
        <v>Nanyang Business School</v>
      </c>
      <c r="M176">
        <v>27</v>
      </c>
      <c r="N176" t="s">
        <v>414</v>
      </c>
      <c r="O176" t="s">
        <v>413</v>
      </c>
      <c r="P176" t="s">
        <v>421</v>
      </c>
      <c r="Q176">
        <f t="shared" ca="1" si="12"/>
        <v>8</v>
      </c>
      <c r="R176" s="3" t="s">
        <v>422</v>
      </c>
      <c r="S176">
        <f t="shared" ca="1" si="13"/>
        <v>12</v>
      </c>
      <c r="T176" t="str">
        <f t="shared" ca="1" si="14"/>
        <v>27 Bedok Avenue #08-12</v>
      </c>
    </row>
    <row r="177" spans="1:20" ht="19">
      <c r="A177" t="s">
        <v>377</v>
      </c>
      <c r="B177" s="2" t="s">
        <v>176</v>
      </c>
      <c r="C177">
        <f t="shared" ca="1" si="10"/>
        <v>0.42093175597699073</v>
      </c>
      <c r="D177" t="str">
        <f t="shared" ca="1" si="11"/>
        <v>Nanyang Business School</v>
      </c>
      <c r="M177">
        <v>17</v>
      </c>
      <c r="N177" t="s">
        <v>417</v>
      </c>
      <c r="O177" t="s">
        <v>410</v>
      </c>
      <c r="P177" t="s">
        <v>421</v>
      </c>
      <c r="Q177">
        <f t="shared" ca="1" si="12"/>
        <v>13</v>
      </c>
      <c r="R177" s="3" t="s">
        <v>422</v>
      </c>
      <c r="S177">
        <f t="shared" ca="1" si="13"/>
        <v>17</v>
      </c>
      <c r="T177" t="str">
        <f t="shared" ca="1" si="14"/>
        <v>17 Paya Lebar Crescent #13-17</v>
      </c>
    </row>
    <row r="178" spans="1:20" ht="19">
      <c r="A178" t="s">
        <v>378</v>
      </c>
      <c r="B178" s="1" t="s">
        <v>177</v>
      </c>
      <c r="C178">
        <f t="shared" ca="1" si="10"/>
        <v>0.22482106985973505</v>
      </c>
      <c r="D178" t="str">
        <f t="shared" ca="1" si="11"/>
        <v>School of Computer Science and Engineering</v>
      </c>
      <c r="M178">
        <v>33</v>
      </c>
      <c r="N178" t="s">
        <v>417</v>
      </c>
      <c r="O178" t="s">
        <v>420</v>
      </c>
      <c r="P178" t="s">
        <v>421</v>
      </c>
      <c r="Q178">
        <f t="shared" ca="1" si="12"/>
        <v>6</v>
      </c>
      <c r="R178" s="3" t="s">
        <v>422</v>
      </c>
      <c r="S178">
        <f t="shared" ca="1" si="13"/>
        <v>10</v>
      </c>
      <c r="T178" t="str">
        <f t="shared" ca="1" si="14"/>
        <v>33 Paya Lebar Street #06-10</v>
      </c>
    </row>
    <row r="179" spans="1:20" ht="19">
      <c r="A179" t="s">
        <v>379</v>
      </c>
      <c r="B179" s="1" t="s">
        <v>178</v>
      </c>
      <c r="C179">
        <f t="shared" ca="1" si="10"/>
        <v>0.16427853757777988</v>
      </c>
      <c r="D179" t="str">
        <f t="shared" ca="1" si="11"/>
        <v>School of Computer Science and Engineering</v>
      </c>
      <c r="M179">
        <v>44</v>
      </c>
      <c r="N179" t="s">
        <v>407</v>
      </c>
      <c r="O179" t="s">
        <v>411</v>
      </c>
      <c r="P179" t="s">
        <v>421</v>
      </c>
      <c r="Q179">
        <f t="shared" ca="1" si="12"/>
        <v>4</v>
      </c>
      <c r="R179" s="3" t="s">
        <v>422</v>
      </c>
      <c r="S179">
        <f t="shared" ca="1" si="13"/>
        <v>13</v>
      </c>
      <c r="T179" t="str">
        <f t="shared" ca="1" si="14"/>
        <v>44 Nanyang View #04-13</v>
      </c>
    </row>
    <row r="180" spans="1:20" ht="19">
      <c r="A180" t="s">
        <v>380</v>
      </c>
      <c r="B180" s="1" t="s">
        <v>179</v>
      </c>
      <c r="C180">
        <f t="shared" ca="1" si="10"/>
        <v>0.65540982603113485</v>
      </c>
      <c r="D180" t="str">
        <f t="shared" ca="1" si="11"/>
        <v>Nanyang Business School</v>
      </c>
      <c r="M180">
        <v>11</v>
      </c>
      <c r="N180" t="s">
        <v>412</v>
      </c>
      <c r="O180" t="s">
        <v>420</v>
      </c>
      <c r="P180" t="s">
        <v>421</v>
      </c>
      <c r="Q180">
        <f t="shared" ca="1" si="12"/>
        <v>12</v>
      </c>
      <c r="R180" s="3" t="s">
        <v>422</v>
      </c>
      <c r="S180">
        <f t="shared" ca="1" si="13"/>
        <v>13</v>
      </c>
      <c r="T180" t="str">
        <f t="shared" ca="1" si="14"/>
        <v>11 Chestnut Street #12-13</v>
      </c>
    </row>
    <row r="181" spans="1:20" ht="19">
      <c r="A181" t="s">
        <v>381</v>
      </c>
      <c r="B181" s="2" t="s">
        <v>180</v>
      </c>
      <c r="C181">
        <f t="shared" ca="1" si="10"/>
        <v>0.87050804182752384</v>
      </c>
      <c r="D181" t="str">
        <f t="shared" ca="1" si="11"/>
        <v>School of Physical and Mathematical Sciences</v>
      </c>
      <c r="M181">
        <v>18</v>
      </c>
      <c r="N181" t="s">
        <v>408</v>
      </c>
      <c r="O181" t="s">
        <v>410</v>
      </c>
      <c r="P181" t="s">
        <v>421</v>
      </c>
      <c r="Q181">
        <f t="shared" ca="1" si="12"/>
        <v>8</v>
      </c>
      <c r="R181" s="3" t="s">
        <v>422</v>
      </c>
      <c r="S181">
        <f t="shared" ca="1" si="13"/>
        <v>8</v>
      </c>
      <c r="T181" t="str">
        <f t="shared" ca="1" si="14"/>
        <v>18 Haig Crescent #08-08</v>
      </c>
    </row>
    <row r="182" spans="1:20" ht="19">
      <c r="A182" t="s">
        <v>382</v>
      </c>
      <c r="B182" s="1" t="s">
        <v>181</v>
      </c>
      <c r="C182">
        <f t="shared" ca="1" si="10"/>
        <v>0.93239985288957394</v>
      </c>
      <c r="D182" t="str">
        <f t="shared" ca="1" si="11"/>
        <v>School of Physical and Mathematical Sciences</v>
      </c>
      <c r="M182">
        <v>42</v>
      </c>
      <c r="N182" t="s">
        <v>417</v>
      </c>
      <c r="O182" t="s">
        <v>411</v>
      </c>
      <c r="P182" t="s">
        <v>421</v>
      </c>
      <c r="Q182">
        <f t="shared" ca="1" si="12"/>
        <v>17</v>
      </c>
      <c r="R182" s="3" t="s">
        <v>422</v>
      </c>
      <c r="S182">
        <f t="shared" ca="1" si="13"/>
        <v>8</v>
      </c>
      <c r="T182" t="str">
        <f t="shared" ca="1" si="14"/>
        <v>42 Paya Lebar View #17-08</v>
      </c>
    </row>
    <row r="183" spans="1:20" ht="19">
      <c r="A183" t="s">
        <v>383</v>
      </c>
      <c r="B183" s="1" t="s">
        <v>182</v>
      </c>
      <c r="C183">
        <f t="shared" ca="1" si="10"/>
        <v>0.15514404140058735</v>
      </c>
      <c r="D183" t="str">
        <f t="shared" ca="1" si="11"/>
        <v>School of Computer Science and Engineering</v>
      </c>
      <c r="M183">
        <v>22</v>
      </c>
      <c r="N183" t="s">
        <v>418</v>
      </c>
      <c r="O183" t="s">
        <v>420</v>
      </c>
      <c r="P183" t="s">
        <v>421</v>
      </c>
      <c r="Q183">
        <f t="shared" ca="1" si="12"/>
        <v>2</v>
      </c>
      <c r="R183" s="3" t="s">
        <v>422</v>
      </c>
      <c r="S183">
        <f t="shared" ca="1" si="13"/>
        <v>14</v>
      </c>
      <c r="T183" t="str">
        <f t="shared" ca="1" si="14"/>
        <v>22 Tampines Street #02-14</v>
      </c>
    </row>
    <row r="184" spans="1:20" ht="19">
      <c r="A184" t="s">
        <v>384</v>
      </c>
      <c r="B184" s="1" t="s">
        <v>183</v>
      </c>
      <c r="C184">
        <f t="shared" ca="1" si="10"/>
        <v>0.26553989005214063</v>
      </c>
      <c r="D184" t="str">
        <f t="shared" ca="1" si="11"/>
        <v>School of Computer Science and Engineering</v>
      </c>
      <c r="M184">
        <v>32</v>
      </c>
      <c r="N184" t="s">
        <v>419</v>
      </c>
      <c r="O184" t="s">
        <v>420</v>
      </c>
      <c r="P184" t="s">
        <v>421</v>
      </c>
      <c r="Q184">
        <f t="shared" ca="1" si="12"/>
        <v>11</v>
      </c>
      <c r="R184" s="3" t="s">
        <v>422</v>
      </c>
      <c r="S184">
        <f t="shared" ca="1" si="13"/>
        <v>12</v>
      </c>
      <c r="T184" t="str">
        <f t="shared" ca="1" si="14"/>
        <v>32 Pasir Ris Street #11-12</v>
      </c>
    </row>
    <row r="185" spans="1:20" ht="19">
      <c r="A185" t="s">
        <v>385</v>
      </c>
      <c r="B185" s="1" t="s">
        <v>184</v>
      </c>
      <c r="C185">
        <f t="shared" ca="1" si="10"/>
        <v>0.90361044625110432</v>
      </c>
      <c r="D185" t="str">
        <f t="shared" ca="1" si="11"/>
        <v>School of Physical and Mathematical Sciences</v>
      </c>
      <c r="M185">
        <v>16</v>
      </c>
      <c r="N185" t="s">
        <v>412</v>
      </c>
      <c r="O185" t="s">
        <v>420</v>
      </c>
      <c r="P185" t="s">
        <v>421</v>
      </c>
      <c r="Q185">
        <f t="shared" ca="1" si="12"/>
        <v>1</v>
      </c>
      <c r="R185" s="3" t="s">
        <v>422</v>
      </c>
      <c r="S185">
        <f t="shared" ca="1" si="13"/>
        <v>7</v>
      </c>
      <c r="T185" t="str">
        <f t="shared" ca="1" si="14"/>
        <v>16 Chestnut Street #01-07</v>
      </c>
    </row>
    <row r="186" spans="1:20" ht="19">
      <c r="A186" t="s">
        <v>386</v>
      </c>
      <c r="B186" s="2" t="s">
        <v>185</v>
      </c>
      <c r="C186">
        <f t="shared" ca="1" si="10"/>
        <v>0.30299457508860417</v>
      </c>
      <c r="D186" t="str">
        <f t="shared" ca="1" si="11"/>
        <v>School of Computer Science and Engineering</v>
      </c>
      <c r="M186">
        <v>45</v>
      </c>
      <c r="N186" t="s">
        <v>409</v>
      </c>
      <c r="O186" t="s">
        <v>420</v>
      </c>
      <c r="P186" t="s">
        <v>421</v>
      </c>
      <c r="Q186">
        <f t="shared" ca="1" si="12"/>
        <v>17</v>
      </c>
      <c r="R186" s="3" t="s">
        <v>422</v>
      </c>
      <c r="S186">
        <f t="shared" ca="1" si="13"/>
        <v>8</v>
      </c>
      <c r="T186" t="str">
        <f t="shared" ca="1" si="14"/>
        <v>45 Bukit Batok Street #17-08</v>
      </c>
    </row>
    <row r="187" spans="1:20" ht="19">
      <c r="A187" t="s">
        <v>387</v>
      </c>
      <c r="B187" s="1" t="s">
        <v>186</v>
      </c>
      <c r="C187">
        <f t="shared" ca="1" si="10"/>
        <v>0.66993373599060824</v>
      </c>
      <c r="D187" t="str">
        <f t="shared" ca="1" si="11"/>
        <v>Nanyang Business School</v>
      </c>
      <c r="M187">
        <v>26</v>
      </c>
      <c r="N187" t="s">
        <v>416</v>
      </c>
      <c r="O187" t="s">
        <v>420</v>
      </c>
      <c r="P187" t="s">
        <v>421</v>
      </c>
      <c r="Q187">
        <f t="shared" ca="1" si="12"/>
        <v>20</v>
      </c>
      <c r="R187" s="3" t="s">
        <v>422</v>
      </c>
      <c r="S187">
        <f t="shared" ca="1" si="13"/>
        <v>13</v>
      </c>
      <c r="T187" t="str">
        <f t="shared" ca="1" si="14"/>
        <v>26 Bugis Street #20-13</v>
      </c>
    </row>
    <row r="188" spans="1:20" ht="19">
      <c r="A188" t="s">
        <v>388</v>
      </c>
      <c r="B188" s="1" t="s">
        <v>187</v>
      </c>
      <c r="C188">
        <f t="shared" ca="1" si="10"/>
        <v>0.10113454040392722</v>
      </c>
      <c r="D188" t="str">
        <f t="shared" ca="1" si="11"/>
        <v>School of Computer Science and Engineering</v>
      </c>
      <c r="M188">
        <v>32</v>
      </c>
      <c r="N188" t="s">
        <v>415</v>
      </c>
      <c r="O188" t="s">
        <v>410</v>
      </c>
      <c r="P188" t="s">
        <v>421</v>
      </c>
      <c r="Q188">
        <f t="shared" ca="1" si="12"/>
        <v>13</v>
      </c>
      <c r="R188" s="3" t="s">
        <v>422</v>
      </c>
      <c r="S188">
        <f t="shared" ca="1" si="13"/>
        <v>9</v>
      </c>
      <c r="T188" t="str">
        <f t="shared" ca="1" si="14"/>
        <v>32 Ang Mo Kio Crescent #13-09</v>
      </c>
    </row>
    <row r="189" spans="1:20" ht="19">
      <c r="A189" t="s">
        <v>389</v>
      </c>
      <c r="B189" s="1" t="s">
        <v>188</v>
      </c>
      <c r="C189">
        <f t="shared" ca="1" si="10"/>
        <v>0.2080542151309952</v>
      </c>
      <c r="D189" t="str">
        <f t="shared" ca="1" si="11"/>
        <v>School of Computer Science and Engineering</v>
      </c>
      <c r="M189">
        <v>31</v>
      </c>
      <c r="N189" t="s">
        <v>415</v>
      </c>
      <c r="O189" t="s">
        <v>410</v>
      </c>
      <c r="P189" t="s">
        <v>421</v>
      </c>
      <c r="Q189">
        <f t="shared" ca="1" si="12"/>
        <v>19</v>
      </c>
      <c r="R189" s="3" t="s">
        <v>422</v>
      </c>
      <c r="S189">
        <f t="shared" ca="1" si="13"/>
        <v>9</v>
      </c>
      <c r="T189" t="str">
        <f t="shared" ca="1" si="14"/>
        <v>31 Ang Mo Kio Crescent #19-09</v>
      </c>
    </row>
    <row r="190" spans="1:20" ht="19">
      <c r="A190" t="s">
        <v>390</v>
      </c>
      <c r="B190" s="2" t="s">
        <v>189</v>
      </c>
      <c r="C190">
        <f t="shared" ca="1" si="10"/>
        <v>0.76203127092255718</v>
      </c>
      <c r="D190" t="str">
        <f t="shared" ca="1" si="11"/>
        <v>School of Physical and Mathematical Sciences</v>
      </c>
      <c r="M190">
        <v>44</v>
      </c>
      <c r="N190" t="s">
        <v>417</v>
      </c>
      <c r="O190" t="s">
        <v>410</v>
      </c>
      <c r="P190" t="s">
        <v>421</v>
      </c>
      <c r="Q190">
        <f t="shared" ca="1" si="12"/>
        <v>19</v>
      </c>
      <c r="R190" s="3" t="s">
        <v>422</v>
      </c>
      <c r="S190">
        <f t="shared" ca="1" si="13"/>
        <v>7</v>
      </c>
      <c r="T190" t="str">
        <f t="shared" ca="1" si="14"/>
        <v>44 Paya Lebar Crescent #19-07</v>
      </c>
    </row>
    <row r="191" spans="1:20" ht="19">
      <c r="A191" t="s">
        <v>391</v>
      </c>
      <c r="B191" s="1" t="s">
        <v>190</v>
      </c>
      <c r="C191">
        <f t="shared" ca="1" si="10"/>
        <v>0.46803563412556748</v>
      </c>
      <c r="D191" t="str">
        <f t="shared" ca="1" si="11"/>
        <v>Nanyang Business School</v>
      </c>
      <c r="M191">
        <v>27</v>
      </c>
      <c r="N191" t="s">
        <v>417</v>
      </c>
      <c r="O191" t="s">
        <v>420</v>
      </c>
      <c r="P191" t="s">
        <v>421</v>
      </c>
      <c r="Q191">
        <f t="shared" ca="1" si="12"/>
        <v>17</v>
      </c>
      <c r="R191" s="3" t="s">
        <v>422</v>
      </c>
      <c r="S191">
        <f t="shared" ca="1" si="13"/>
        <v>0</v>
      </c>
      <c r="T191" t="str">
        <f t="shared" ca="1" si="14"/>
        <v>27 Paya Lebar Street #17-00</v>
      </c>
    </row>
    <row r="192" spans="1:20" ht="19">
      <c r="A192" t="s">
        <v>392</v>
      </c>
      <c r="B192" s="2" t="s">
        <v>191</v>
      </c>
      <c r="C192">
        <f t="shared" ca="1" si="10"/>
        <v>0.38508726208215482</v>
      </c>
      <c r="D192" t="str">
        <f t="shared" ca="1" si="11"/>
        <v>Nanyang Business School</v>
      </c>
      <c r="M192">
        <v>24</v>
      </c>
      <c r="N192" t="s">
        <v>414</v>
      </c>
      <c r="O192" t="s">
        <v>410</v>
      </c>
      <c r="P192" t="s">
        <v>421</v>
      </c>
      <c r="Q192">
        <f t="shared" ca="1" si="12"/>
        <v>11</v>
      </c>
      <c r="R192" s="3" t="s">
        <v>422</v>
      </c>
      <c r="S192">
        <f t="shared" ca="1" si="13"/>
        <v>7</v>
      </c>
      <c r="T192" t="str">
        <f t="shared" ca="1" si="14"/>
        <v>24 Bedok Crescent #11-07</v>
      </c>
    </row>
    <row r="193" spans="1:20" ht="19">
      <c r="A193" t="s">
        <v>393</v>
      </c>
      <c r="B193" s="1" t="s">
        <v>192</v>
      </c>
      <c r="C193">
        <f t="shared" ca="1" si="10"/>
        <v>0.42479534544531228</v>
      </c>
      <c r="D193" t="str">
        <f t="shared" ca="1" si="11"/>
        <v>Nanyang Business School</v>
      </c>
      <c r="M193">
        <v>42</v>
      </c>
      <c r="N193" t="s">
        <v>412</v>
      </c>
      <c r="O193" t="s">
        <v>413</v>
      </c>
      <c r="P193" t="s">
        <v>421</v>
      </c>
      <c r="Q193">
        <f t="shared" ca="1" si="12"/>
        <v>13</v>
      </c>
      <c r="R193" s="3" t="s">
        <v>422</v>
      </c>
      <c r="S193">
        <f t="shared" ca="1" si="13"/>
        <v>7</v>
      </c>
      <c r="T193" t="str">
        <f t="shared" ca="1" si="14"/>
        <v>42 Chestnut Avenue #13-07</v>
      </c>
    </row>
    <row r="194" spans="1:20" ht="19">
      <c r="A194" t="s">
        <v>394</v>
      </c>
      <c r="B194" s="2" t="s">
        <v>193</v>
      </c>
      <c r="C194">
        <f t="shared" ca="1" si="10"/>
        <v>0.31503920045429012</v>
      </c>
      <c r="D194" t="str">
        <f t="shared" ca="1" si="11"/>
        <v>School of Computer Science and Engineering</v>
      </c>
      <c r="M194">
        <v>50</v>
      </c>
      <c r="N194" t="s">
        <v>419</v>
      </c>
      <c r="O194" t="s">
        <v>411</v>
      </c>
      <c r="P194" t="s">
        <v>421</v>
      </c>
      <c r="Q194">
        <f t="shared" ca="1" si="12"/>
        <v>14</v>
      </c>
      <c r="R194" s="3" t="s">
        <v>422</v>
      </c>
      <c r="S194">
        <f t="shared" ca="1" si="13"/>
        <v>19</v>
      </c>
      <c r="T194" t="str">
        <f t="shared" ca="1" si="14"/>
        <v>50 Pasir Ris View #14-19</v>
      </c>
    </row>
    <row r="195" spans="1:20" ht="19">
      <c r="A195" t="s">
        <v>395</v>
      </c>
      <c r="B195" s="1" t="s">
        <v>194</v>
      </c>
      <c r="C195">
        <f t="shared" ref="C195:C201" ca="1" si="15">RAND()</f>
        <v>0.83880578404322359</v>
      </c>
      <c r="D195" t="str">
        <f t="shared" ref="D195:D201" ca="1" si="16">VLOOKUP(C195,$G$2:$H$4,2,TRUE)</f>
        <v>School of Physical and Mathematical Sciences</v>
      </c>
      <c r="M195">
        <v>17</v>
      </c>
      <c r="N195" t="s">
        <v>418</v>
      </c>
      <c r="O195" t="s">
        <v>410</v>
      </c>
      <c r="P195" t="s">
        <v>421</v>
      </c>
      <c r="Q195">
        <f t="shared" ref="Q195:Q201" ca="1" si="17">RANDBETWEEN(1,20)</f>
        <v>1</v>
      </c>
      <c r="R195" s="3" t="s">
        <v>422</v>
      </c>
      <c r="S195">
        <f t="shared" ref="S195:S201" ca="1" si="18">RANDBETWEEN(0,20)</f>
        <v>0</v>
      </c>
      <c r="T195" t="str">
        <f t="shared" ref="T195:T201" ca="1" si="19">_xlfn.CONCAT(TEXT(M195,"0")," ",N195," ",O195," ",P195,TEXT(Q195,"00"),R195,TEXT(S195,"00"))</f>
        <v>17 Tampines Crescent #01-00</v>
      </c>
    </row>
    <row r="196" spans="1:20" ht="19">
      <c r="A196" t="s">
        <v>396</v>
      </c>
      <c r="B196" s="1" t="s">
        <v>195</v>
      </c>
      <c r="C196">
        <f t="shared" ca="1" si="15"/>
        <v>0.68587378890166162</v>
      </c>
      <c r="D196" t="str">
        <f t="shared" ca="1" si="16"/>
        <v>School of Physical and Mathematical Sciences</v>
      </c>
      <c r="M196">
        <v>40</v>
      </c>
      <c r="N196" t="s">
        <v>419</v>
      </c>
      <c r="O196" t="s">
        <v>411</v>
      </c>
      <c r="P196" t="s">
        <v>421</v>
      </c>
      <c r="Q196">
        <f t="shared" ca="1" si="17"/>
        <v>8</v>
      </c>
      <c r="R196" s="3" t="s">
        <v>422</v>
      </c>
      <c r="S196">
        <f t="shared" ca="1" si="18"/>
        <v>6</v>
      </c>
      <c r="T196" t="str">
        <f t="shared" ca="1" si="19"/>
        <v>40 Pasir Ris View #08-06</v>
      </c>
    </row>
    <row r="197" spans="1:20" ht="19">
      <c r="A197" t="s">
        <v>397</v>
      </c>
      <c r="B197" s="2" t="s">
        <v>196</v>
      </c>
      <c r="C197">
        <f t="shared" ca="1" si="15"/>
        <v>4.1735578942556084E-2</v>
      </c>
      <c r="D197" t="str">
        <f t="shared" ca="1" si="16"/>
        <v>School of Computer Science and Engineering</v>
      </c>
      <c r="M197">
        <v>25</v>
      </c>
      <c r="N197" t="s">
        <v>409</v>
      </c>
      <c r="O197" t="s">
        <v>411</v>
      </c>
      <c r="P197" t="s">
        <v>421</v>
      </c>
      <c r="Q197">
        <f t="shared" ca="1" si="17"/>
        <v>13</v>
      </c>
      <c r="R197" s="3" t="s">
        <v>422</v>
      </c>
      <c r="S197">
        <f t="shared" ca="1" si="18"/>
        <v>16</v>
      </c>
      <c r="T197" t="str">
        <f t="shared" ca="1" si="19"/>
        <v>25 Bukit Batok View #13-16</v>
      </c>
    </row>
    <row r="198" spans="1:20" ht="19">
      <c r="A198" t="s">
        <v>398</v>
      </c>
      <c r="B198" s="1" t="s">
        <v>197</v>
      </c>
      <c r="C198">
        <f t="shared" ca="1" si="15"/>
        <v>0.68161774686032961</v>
      </c>
      <c r="D198" t="str">
        <f t="shared" ca="1" si="16"/>
        <v>School of Physical and Mathematical Sciences</v>
      </c>
      <c r="M198">
        <v>30</v>
      </c>
      <c r="N198" t="s">
        <v>418</v>
      </c>
      <c r="O198" t="s">
        <v>411</v>
      </c>
      <c r="P198" t="s">
        <v>421</v>
      </c>
      <c r="Q198">
        <f t="shared" ca="1" si="17"/>
        <v>20</v>
      </c>
      <c r="R198" s="3" t="s">
        <v>422</v>
      </c>
      <c r="S198">
        <f t="shared" ca="1" si="18"/>
        <v>12</v>
      </c>
      <c r="T198" t="str">
        <f t="shared" ca="1" si="19"/>
        <v>30 Tampines View #20-12</v>
      </c>
    </row>
    <row r="199" spans="1:20" ht="19">
      <c r="A199" t="s">
        <v>399</v>
      </c>
      <c r="B199" s="2" t="s">
        <v>198</v>
      </c>
      <c r="C199">
        <f t="shared" ca="1" si="15"/>
        <v>0.86525874434232042</v>
      </c>
      <c r="D199" t="str">
        <f t="shared" ca="1" si="16"/>
        <v>School of Physical and Mathematical Sciences</v>
      </c>
      <c r="M199">
        <v>13</v>
      </c>
      <c r="N199" t="s">
        <v>417</v>
      </c>
      <c r="O199" t="s">
        <v>420</v>
      </c>
      <c r="P199" t="s">
        <v>421</v>
      </c>
      <c r="Q199">
        <f t="shared" ca="1" si="17"/>
        <v>15</v>
      </c>
      <c r="R199" s="3" t="s">
        <v>422</v>
      </c>
      <c r="S199">
        <f t="shared" ca="1" si="18"/>
        <v>0</v>
      </c>
      <c r="T199" t="str">
        <f t="shared" ca="1" si="19"/>
        <v>13 Paya Lebar Street #15-00</v>
      </c>
    </row>
    <row r="200" spans="1:20" ht="19">
      <c r="A200" t="s">
        <v>400</v>
      </c>
      <c r="B200" s="1" t="s">
        <v>199</v>
      </c>
      <c r="C200">
        <f t="shared" ca="1" si="15"/>
        <v>0.76393667613417604</v>
      </c>
      <c r="D200" t="str">
        <f t="shared" ca="1" si="16"/>
        <v>School of Physical and Mathematical Sciences</v>
      </c>
      <c r="M200">
        <v>19</v>
      </c>
      <c r="N200" t="s">
        <v>416</v>
      </c>
      <c r="O200" t="s">
        <v>410</v>
      </c>
      <c r="P200" t="s">
        <v>421</v>
      </c>
      <c r="Q200">
        <f t="shared" ca="1" si="17"/>
        <v>8</v>
      </c>
      <c r="R200" s="3" t="s">
        <v>422</v>
      </c>
      <c r="S200">
        <f t="shared" ca="1" si="18"/>
        <v>8</v>
      </c>
      <c r="T200" t="str">
        <f t="shared" ca="1" si="19"/>
        <v>19 Bugis Crescent #08-08</v>
      </c>
    </row>
    <row r="201" spans="1:20" ht="19">
      <c r="A201" t="s">
        <v>401</v>
      </c>
      <c r="B201" s="2" t="s">
        <v>200</v>
      </c>
      <c r="C201">
        <f t="shared" ca="1" si="15"/>
        <v>0.66308988601404362</v>
      </c>
      <c r="D201" t="str">
        <f t="shared" ca="1" si="16"/>
        <v>Nanyang Business School</v>
      </c>
      <c r="M201">
        <v>41</v>
      </c>
      <c r="N201" t="s">
        <v>408</v>
      </c>
      <c r="O201" t="s">
        <v>410</v>
      </c>
      <c r="P201" t="s">
        <v>421</v>
      </c>
      <c r="Q201">
        <f t="shared" ca="1" si="17"/>
        <v>17</v>
      </c>
      <c r="R201" s="3" t="s">
        <v>422</v>
      </c>
      <c r="S201">
        <f t="shared" ca="1" si="18"/>
        <v>17</v>
      </c>
      <c r="T201" t="str">
        <f t="shared" ca="1" si="19"/>
        <v>41 Haig Crescent #17-17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22A4-A2D8-5748-A514-C49E0CC1C3B7}">
  <dimension ref="A1:J201"/>
  <sheetViews>
    <sheetView zoomScale="90" zoomScaleNormal="90" workbookViewId="0">
      <selection activeCell="B137" sqref="B137"/>
    </sheetView>
  </sheetViews>
  <sheetFormatPr defaultColWidth="10.6640625" defaultRowHeight="15.5"/>
  <cols>
    <col min="2" max="2" width="27.33203125" bestFit="1" customWidth="1"/>
    <col min="3" max="3" width="42.83203125" customWidth="1"/>
    <col min="4" max="4" width="27.1640625" bestFit="1" customWidth="1"/>
  </cols>
  <sheetData>
    <row r="1" spans="1:10">
      <c r="A1" t="s">
        <v>201</v>
      </c>
      <c r="B1" t="s">
        <v>50</v>
      </c>
      <c r="C1" t="s">
        <v>402</v>
      </c>
      <c r="D1" t="s">
        <v>823</v>
      </c>
      <c r="E1" t="s">
        <v>824</v>
      </c>
      <c r="F1" t="s">
        <v>825</v>
      </c>
      <c r="G1" t="s">
        <v>826</v>
      </c>
    </row>
    <row r="2" spans="1:10" ht="19">
      <c r="A2" t="s">
        <v>202</v>
      </c>
      <c r="B2" s="1" t="s">
        <v>0</v>
      </c>
      <c r="C2" t="s">
        <v>403</v>
      </c>
      <c r="D2" t="s">
        <v>623</v>
      </c>
      <c r="E2" t="s">
        <v>423</v>
      </c>
      <c r="F2">
        <v>90983005</v>
      </c>
      <c r="G2" t="s">
        <v>827</v>
      </c>
      <c r="J2" t="str">
        <f t="shared" ref="J2:J66" si="0">_xlfn.CONCAT("INSERT INTO Person_R2 VALUES ('",D2,"', '",TEXT(E2,"0"),"', '","Singapore","', '","Singapore","');")</f>
        <v>INSERT INTO Person_R2 VALUES ('26 Nanyang Crescent #16-12', '156726', 'Singapore', 'Singapore');</v>
      </c>
    </row>
    <row r="3" spans="1:10" ht="19">
      <c r="A3" t="s">
        <v>203</v>
      </c>
      <c r="B3" s="1" t="s">
        <v>1</v>
      </c>
      <c r="C3" t="s">
        <v>405</v>
      </c>
      <c r="D3" t="s">
        <v>624</v>
      </c>
      <c r="E3" t="s">
        <v>424</v>
      </c>
      <c r="F3">
        <v>82418710</v>
      </c>
      <c r="G3" t="s">
        <v>828</v>
      </c>
      <c r="J3" t="str">
        <f t="shared" si="0"/>
        <v>INSERT INTO Person_R2 VALUES ('12 Bukit Batok View #14-11', '290312', 'Singapore', 'Singapore');</v>
      </c>
    </row>
    <row r="4" spans="1:10" ht="19">
      <c r="A4" t="s">
        <v>204</v>
      </c>
      <c r="B4" s="1" t="s">
        <v>2</v>
      </c>
      <c r="C4" t="s">
        <v>405</v>
      </c>
      <c r="D4" t="s">
        <v>625</v>
      </c>
      <c r="E4" t="s">
        <v>425</v>
      </c>
      <c r="F4">
        <v>96721106</v>
      </c>
      <c r="G4" t="s">
        <v>829</v>
      </c>
      <c r="J4" t="str">
        <f t="shared" si="0"/>
        <v>INSERT INTO Person_R2 VALUES ('45 Bukit Batok Crescent #01-14', '256145', 'Singapore', 'Singapore');</v>
      </c>
    </row>
    <row r="5" spans="1:10" ht="19">
      <c r="A5" t="s">
        <v>205</v>
      </c>
      <c r="B5" s="1" t="s">
        <v>3</v>
      </c>
      <c r="C5" t="s">
        <v>403</v>
      </c>
      <c r="D5" t="s">
        <v>626</v>
      </c>
      <c r="E5" t="s">
        <v>426</v>
      </c>
      <c r="F5">
        <v>89005553</v>
      </c>
      <c r="G5" t="s">
        <v>980</v>
      </c>
      <c r="J5" t="str">
        <f t="shared" si="0"/>
        <v>INSERT INTO Person_R2 VALUES ('32 Nanyang Avenue #18-04', '195732', 'Singapore', 'Singapore');</v>
      </c>
    </row>
    <row r="6" spans="1:10" ht="19">
      <c r="A6" t="s">
        <v>206</v>
      </c>
      <c r="B6" s="1" t="s">
        <v>4</v>
      </c>
      <c r="C6" t="s">
        <v>403</v>
      </c>
      <c r="D6" t="s">
        <v>627</v>
      </c>
      <c r="E6" t="s">
        <v>427</v>
      </c>
      <c r="F6">
        <v>93199133</v>
      </c>
      <c r="G6" t="s">
        <v>830</v>
      </c>
      <c r="J6" t="str">
        <f t="shared" si="0"/>
        <v>INSERT INTO Person_R2 VALUES ('42 Tampines Street #15-03', '357742', 'Singapore', 'Singapore');</v>
      </c>
    </row>
    <row r="7" spans="1:10" ht="19">
      <c r="A7" t="s">
        <v>207</v>
      </c>
      <c r="B7" s="2" t="s">
        <v>5</v>
      </c>
      <c r="C7" t="s">
        <v>405</v>
      </c>
      <c r="D7" t="s">
        <v>628</v>
      </c>
      <c r="E7" t="s">
        <v>428</v>
      </c>
      <c r="F7">
        <v>83858581</v>
      </c>
      <c r="G7" t="s">
        <v>831</v>
      </c>
      <c r="J7" t="str">
        <f t="shared" si="0"/>
        <v>INSERT INTO Person_R2 VALUES ('20 Haig Crescent #10-18', '452720', 'Singapore', 'Singapore');</v>
      </c>
    </row>
    <row r="8" spans="1:10" ht="19">
      <c r="A8" t="s">
        <v>208</v>
      </c>
      <c r="B8" s="1" t="s">
        <v>6</v>
      </c>
      <c r="C8" t="s">
        <v>403</v>
      </c>
      <c r="D8" t="s">
        <v>629</v>
      </c>
      <c r="E8" t="s">
        <v>429</v>
      </c>
      <c r="F8">
        <v>81263650</v>
      </c>
      <c r="G8" t="s">
        <v>981</v>
      </c>
      <c r="J8" t="str">
        <f t="shared" si="0"/>
        <v>INSERT INTO Person_R2 VALUES ('43 Bukit Batok Street #11-12', '211543', 'Singapore', 'Singapore');</v>
      </c>
    </row>
    <row r="9" spans="1:10" ht="19">
      <c r="A9" t="s">
        <v>209</v>
      </c>
      <c r="B9" s="1" t="s">
        <v>7</v>
      </c>
      <c r="C9" t="s">
        <v>405</v>
      </c>
      <c r="D9" t="s">
        <v>630</v>
      </c>
      <c r="E9" t="s">
        <v>430</v>
      </c>
      <c r="F9">
        <v>90792501</v>
      </c>
      <c r="G9" t="s">
        <v>982</v>
      </c>
      <c r="J9" t="str">
        <f t="shared" si="0"/>
        <v>INSERT INTO Person_R2 VALUES ('50 Paya Lebar View #19-18', '518850', 'Singapore', 'Singapore');</v>
      </c>
    </row>
    <row r="10" spans="1:10" ht="19">
      <c r="A10" t="s">
        <v>210</v>
      </c>
      <c r="B10" s="1" t="s">
        <v>8</v>
      </c>
      <c r="C10" t="s">
        <v>404</v>
      </c>
      <c r="D10" t="s">
        <v>631</v>
      </c>
      <c r="E10" t="s">
        <v>431</v>
      </c>
      <c r="F10">
        <v>88205677</v>
      </c>
      <c r="G10" t="s">
        <v>983</v>
      </c>
      <c r="J10" t="str">
        <f t="shared" si="0"/>
        <v>INSERT INTO Person_R2 VALUES ('31 Bukit Batok Street #17-07', '271631', 'Singapore', 'Singapore');</v>
      </c>
    </row>
    <row r="11" spans="1:10" ht="19">
      <c r="A11" t="s">
        <v>211</v>
      </c>
      <c r="B11" s="1" t="s">
        <v>9</v>
      </c>
      <c r="C11" t="s">
        <v>404</v>
      </c>
      <c r="D11" t="s">
        <v>632</v>
      </c>
      <c r="E11" t="s">
        <v>432</v>
      </c>
      <c r="F11">
        <v>91679309</v>
      </c>
      <c r="G11" t="s">
        <v>832</v>
      </c>
      <c r="J11" t="str">
        <f t="shared" si="0"/>
        <v>INSERT INTO Person_R2 VALUES ('17 Ang Mo Kio View #14-14', '626317', 'Singapore', 'Singapore');</v>
      </c>
    </row>
    <row r="12" spans="1:10" ht="19">
      <c r="A12" t="s">
        <v>212</v>
      </c>
      <c r="B12" s="1" t="s">
        <v>10</v>
      </c>
      <c r="C12" t="s">
        <v>404</v>
      </c>
      <c r="D12" t="s">
        <v>633</v>
      </c>
      <c r="E12" t="s">
        <v>433</v>
      </c>
      <c r="F12">
        <v>83455347</v>
      </c>
      <c r="G12" t="s">
        <v>984</v>
      </c>
      <c r="J12" t="str">
        <f t="shared" si="0"/>
        <v>INSERT INTO Person_R2 VALUES ('30 Paya Lebar Street #01-11', '595730', 'Singapore', 'Singapore');</v>
      </c>
    </row>
    <row r="13" spans="1:10" ht="19">
      <c r="A13" t="s">
        <v>213</v>
      </c>
      <c r="B13" s="1" t="s">
        <v>11</v>
      </c>
      <c r="C13" t="s">
        <v>403</v>
      </c>
      <c r="D13" t="s">
        <v>634</v>
      </c>
      <c r="E13" t="s">
        <v>434</v>
      </c>
      <c r="F13">
        <v>99128096</v>
      </c>
      <c r="G13" t="s">
        <v>833</v>
      </c>
      <c r="J13" t="str">
        <f t="shared" si="0"/>
        <v>INSERT INTO Person_R2 VALUES ('18 Bukit Batok View #09-04', '263218', 'Singapore', 'Singapore');</v>
      </c>
    </row>
    <row r="14" spans="1:10" ht="19">
      <c r="A14" t="s">
        <v>214</v>
      </c>
      <c r="B14" s="1" t="s">
        <v>12</v>
      </c>
      <c r="C14" t="s">
        <v>404</v>
      </c>
      <c r="D14" t="s">
        <v>635</v>
      </c>
      <c r="E14" t="s">
        <v>435</v>
      </c>
      <c r="F14">
        <v>90717244</v>
      </c>
      <c r="G14" t="s">
        <v>834</v>
      </c>
      <c r="J14" t="str">
        <f t="shared" si="0"/>
        <v>INSERT INTO Person_R2 VALUES ('13 Bugis Avenue #17-01', '771913', 'Singapore', 'Singapore');</v>
      </c>
    </row>
    <row r="15" spans="1:10" ht="19">
      <c r="A15" t="s">
        <v>215</v>
      </c>
      <c r="B15" s="1" t="s">
        <v>13</v>
      </c>
      <c r="C15" t="s">
        <v>403</v>
      </c>
      <c r="D15" t="s">
        <v>636</v>
      </c>
      <c r="E15" t="s">
        <v>436</v>
      </c>
      <c r="F15">
        <v>85375946</v>
      </c>
      <c r="G15" t="s">
        <v>835</v>
      </c>
      <c r="J15" t="str">
        <f t="shared" si="0"/>
        <v>INSERT INTO Person_R2 VALUES ('25 Bedok Street #18-05', '827225', 'Singapore', 'Singapore');</v>
      </c>
    </row>
    <row r="16" spans="1:10" ht="19">
      <c r="A16" t="s">
        <v>216</v>
      </c>
      <c r="B16" s="1" t="s">
        <v>14</v>
      </c>
      <c r="C16" t="s">
        <v>403</v>
      </c>
      <c r="D16" t="s">
        <v>637</v>
      </c>
      <c r="E16" t="s">
        <v>437</v>
      </c>
      <c r="F16">
        <v>84187914</v>
      </c>
      <c r="G16" t="s">
        <v>985</v>
      </c>
      <c r="J16" t="str">
        <f t="shared" si="0"/>
        <v>INSERT INTO Person_R2 VALUES ('33 Pasir Ris Avenue #09-17', '846733', 'Singapore', 'Singapore');</v>
      </c>
    </row>
    <row r="17" spans="1:10" ht="19">
      <c r="A17" t="s">
        <v>217</v>
      </c>
      <c r="B17" s="2" t="s">
        <v>15</v>
      </c>
      <c r="C17" t="s">
        <v>405</v>
      </c>
      <c r="D17" t="s">
        <v>638</v>
      </c>
      <c r="E17" t="s">
        <v>438</v>
      </c>
      <c r="F17">
        <v>92760723</v>
      </c>
      <c r="G17" t="s">
        <v>836</v>
      </c>
      <c r="J17" t="str">
        <f t="shared" si="0"/>
        <v>INSERT INTO Person_R2 VALUES ('26 Tampines Crescent #02-18', '381326', 'Singapore', 'Singapore');</v>
      </c>
    </row>
    <row r="18" spans="1:10" ht="19">
      <c r="A18" t="s">
        <v>218</v>
      </c>
      <c r="B18" s="1" t="s">
        <v>16</v>
      </c>
      <c r="C18" t="s">
        <v>404</v>
      </c>
      <c r="D18" t="s">
        <v>639</v>
      </c>
      <c r="E18" t="s">
        <v>439</v>
      </c>
      <c r="F18">
        <v>83441501</v>
      </c>
      <c r="G18" t="s">
        <v>837</v>
      </c>
      <c r="J18" t="str">
        <f t="shared" si="0"/>
        <v>INSERT INTO Person_R2 VALUES ('21 Bukit Batok Street #02-11', '261321', 'Singapore', 'Singapore');</v>
      </c>
    </row>
    <row r="19" spans="1:10" ht="19">
      <c r="A19" t="s">
        <v>219</v>
      </c>
      <c r="B19" s="1" t="s">
        <v>17</v>
      </c>
      <c r="C19" t="s">
        <v>404</v>
      </c>
      <c r="D19" t="s">
        <v>640</v>
      </c>
      <c r="E19" t="s">
        <v>440</v>
      </c>
      <c r="F19">
        <v>80773844</v>
      </c>
      <c r="G19" t="s">
        <v>838</v>
      </c>
      <c r="J19" t="str">
        <f t="shared" si="0"/>
        <v>INSERT INTO Person_R2 VALUES ('27 Nanyang Avenue #09-15', '122127', 'Singapore', 'Singapore');</v>
      </c>
    </row>
    <row r="20" spans="1:10" ht="19">
      <c r="A20" t="s">
        <v>220</v>
      </c>
      <c r="B20" s="2" t="s">
        <v>18</v>
      </c>
      <c r="C20" t="s">
        <v>405</v>
      </c>
      <c r="D20" t="s">
        <v>641</v>
      </c>
      <c r="E20" t="s">
        <v>441</v>
      </c>
      <c r="F20">
        <v>85552120</v>
      </c>
      <c r="G20" t="s">
        <v>839</v>
      </c>
      <c r="J20" t="str">
        <f t="shared" si="0"/>
        <v>INSERT INTO Person_R2 VALUES ('44 Bedok Crescent #05-03', '853744', 'Singapore', 'Singapore');</v>
      </c>
    </row>
    <row r="21" spans="1:10" ht="19">
      <c r="A21" t="s">
        <v>221</v>
      </c>
      <c r="B21" s="1" t="s">
        <v>19</v>
      </c>
      <c r="C21" t="s">
        <v>403</v>
      </c>
      <c r="D21" t="s">
        <v>642</v>
      </c>
      <c r="E21" t="s">
        <v>442</v>
      </c>
      <c r="F21">
        <v>98811585</v>
      </c>
      <c r="G21" t="s">
        <v>840</v>
      </c>
      <c r="J21" t="str">
        <f t="shared" si="0"/>
        <v>INSERT INTO Person_R2 VALUES ('27 Bedok Crescent #17-19', '823227', 'Singapore', 'Singapore');</v>
      </c>
    </row>
    <row r="22" spans="1:10" ht="19">
      <c r="A22" t="s">
        <v>222</v>
      </c>
      <c r="B22" s="2" t="s">
        <v>20</v>
      </c>
      <c r="C22" t="s">
        <v>405</v>
      </c>
      <c r="D22" t="s">
        <v>643</v>
      </c>
      <c r="E22" t="s">
        <v>443</v>
      </c>
      <c r="F22">
        <v>91870680</v>
      </c>
      <c r="G22" t="s">
        <v>841</v>
      </c>
      <c r="J22" t="str">
        <f t="shared" si="0"/>
        <v>INSERT INTO Person_R2 VALUES ('29 Tampines View #16-04', '349229', 'Singapore', 'Singapore');</v>
      </c>
    </row>
    <row r="23" spans="1:10" ht="19">
      <c r="A23" t="s">
        <v>223</v>
      </c>
      <c r="B23" s="2" t="s">
        <v>21</v>
      </c>
      <c r="C23" t="s">
        <v>403</v>
      </c>
      <c r="D23" t="s">
        <v>644</v>
      </c>
      <c r="E23" t="s">
        <v>444</v>
      </c>
      <c r="F23">
        <v>84374270</v>
      </c>
      <c r="G23" t="s">
        <v>842</v>
      </c>
      <c r="J23" t="str">
        <f t="shared" si="0"/>
        <v>INSERT INTO Person_R2 VALUES ('27 Bedok Avenue #13-15', '818827', 'Singapore', 'Singapore');</v>
      </c>
    </row>
    <row r="24" spans="1:10" ht="19">
      <c r="A24" t="s">
        <v>224</v>
      </c>
      <c r="B24" s="2" t="s">
        <v>22</v>
      </c>
      <c r="C24" t="s">
        <v>405</v>
      </c>
      <c r="D24" t="s">
        <v>645</v>
      </c>
      <c r="E24" t="s">
        <v>445</v>
      </c>
      <c r="F24">
        <v>90323299</v>
      </c>
      <c r="G24" t="s">
        <v>986</v>
      </c>
      <c r="J24" t="str">
        <f t="shared" si="0"/>
        <v>INSERT INTO Person_R2 VALUES ('24 Pasir Ris View #14-11', '871724', 'Singapore', 'Singapore');</v>
      </c>
    </row>
    <row r="25" spans="1:10" ht="19">
      <c r="A25" t="s">
        <v>225</v>
      </c>
      <c r="B25" s="1" t="s">
        <v>23</v>
      </c>
      <c r="C25" t="s">
        <v>404</v>
      </c>
      <c r="D25" t="s">
        <v>646</v>
      </c>
      <c r="E25" t="s">
        <v>446</v>
      </c>
      <c r="F25">
        <v>93904349</v>
      </c>
      <c r="G25" t="s">
        <v>843</v>
      </c>
      <c r="J25" t="str">
        <f t="shared" si="0"/>
        <v>INSERT INTO Person_R2 VALUES ('14 Bugis Avenue #12-13', '736314', 'Singapore', 'Singapore');</v>
      </c>
    </row>
    <row r="26" spans="1:10" ht="19">
      <c r="A26" t="s">
        <v>226</v>
      </c>
      <c r="B26" s="2" t="s">
        <v>24</v>
      </c>
      <c r="C26" t="s">
        <v>403</v>
      </c>
      <c r="D26" t="s">
        <v>647</v>
      </c>
      <c r="E26" t="s">
        <v>447</v>
      </c>
      <c r="F26">
        <v>95225721</v>
      </c>
      <c r="G26" t="s">
        <v>844</v>
      </c>
      <c r="J26" t="str">
        <f t="shared" si="0"/>
        <v>INSERT INTO Person_R2 VALUES ('40 Ang Mo Kio Crescent #07-00', '644440', 'Singapore', 'Singapore');</v>
      </c>
    </row>
    <row r="27" spans="1:10" ht="19">
      <c r="A27" t="s">
        <v>227</v>
      </c>
      <c r="B27" s="1" t="s">
        <v>25</v>
      </c>
      <c r="C27" t="s">
        <v>404</v>
      </c>
      <c r="D27" t="s">
        <v>648</v>
      </c>
      <c r="E27" t="s">
        <v>448</v>
      </c>
      <c r="F27">
        <v>84068225</v>
      </c>
      <c r="G27" t="s">
        <v>845</v>
      </c>
      <c r="J27" t="str">
        <f t="shared" si="0"/>
        <v>INSERT INTO Person_R2 VALUES ('36 Haig Crescent #13-20', '438436', 'Singapore', 'Singapore');</v>
      </c>
    </row>
    <row r="28" spans="1:10" ht="19">
      <c r="A28" t="s">
        <v>228</v>
      </c>
      <c r="B28" s="1" t="s">
        <v>26</v>
      </c>
      <c r="C28" t="s">
        <v>403</v>
      </c>
      <c r="D28" t="s">
        <v>649</v>
      </c>
      <c r="E28" t="s">
        <v>449</v>
      </c>
      <c r="F28">
        <v>88925164</v>
      </c>
      <c r="G28" t="s">
        <v>846</v>
      </c>
      <c r="J28" t="str">
        <f t="shared" si="0"/>
        <v>INSERT INTO Person_R2 VALUES ('18 Bedok Avenue #01-00', '841818', 'Singapore', 'Singapore');</v>
      </c>
    </row>
    <row r="29" spans="1:10" ht="19">
      <c r="A29" t="s">
        <v>229</v>
      </c>
      <c r="B29" s="2" t="s">
        <v>27</v>
      </c>
      <c r="C29" t="s">
        <v>403</v>
      </c>
      <c r="D29" t="s">
        <v>650</v>
      </c>
      <c r="E29" t="s">
        <v>450</v>
      </c>
      <c r="F29">
        <v>87261958</v>
      </c>
      <c r="G29" t="s">
        <v>847</v>
      </c>
      <c r="J29" t="str">
        <f t="shared" si="0"/>
        <v>INSERT INTO Person_R2 VALUES ('50 Bedok Crescent #12-11', '832450', 'Singapore', 'Singapore');</v>
      </c>
    </row>
    <row r="30" spans="1:10" ht="19">
      <c r="A30" t="s">
        <v>230</v>
      </c>
      <c r="B30" s="1" t="s">
        <v>28</v>
      </c>
      <c r="C30" t="s">
        <v>405</v>
      </c>
      <c r="D30" t="s">
        <v>651</v>
      </c>
      <c r="E30" t="s">
        <v>451</v>
      </c>
      <c r="F30">
        <v>85367493</v>
      </c>
      <c r="G30" t="s">
        <v>987</v>
      </c>
      <c r="J30" t="str">
        <f t="shared" si="0"/>
        <v>INSERT INTO Person_R2 VALUES ('15 Chestnut Avenue #15-09', '980815', 'Singapore', 'Singapore');</v>
      </c>
    </row>
    <row r="31" spans="1:10" ht="19">
      <c r="A31" t="s">
        <v>231</v>
      </c>
      <c r="B31" s="1" t="s">
        <v>29</v>
      </c>
      <c r="C31" t="s">
        <v>405</v>
      </c>
      <c r="D31" t="s">
        <v>652</v>
      </c>
      <c r="E31" t="s">
        <v>452</v>
      </c>
      <c r="F31">
        <v>82662058</v>
      </c>
      <c r="G31" t="s">
        <v>848</v>
      </c>
      <c r="J31" t="str">
        <f t="shared" si="0"/>
        <v>INSERT INTO Person_R2 VALUES ('25 Tampines Crescent #07-15', '333625', 'Singapore', 'Singapore');</v>
      </c>
    </row>
    <row r="32" spans="1:10" ht="19">
      <c r="A32" t="s">
        <v>232</v>
      </c>
      <c r="B32" s="1" t="s">
        <v>30</v>
      </c>
      <c r="C32" t="s">
        <v>403</v>
      </c>
      <c r="D32" t="s">
        <v>653</v>
      </c>
      <c r="E32" t="s">
        <v>453</v>
      </c>
      <c r="F32">
        <v>98486378</v>
      </c>
      <c r="G32" t="s">
        <v>849</v>
      </c>
      <c r="J32" t="str">
        <f t="shared" si="0"/>
        <v>INSERT INTO Person_R2 VALUES ('24 Bugis View #14-20', '777924', 'Singapore', 'Singapore');</v>
      </c>
    </row>
    <row r="33" spans="1:10" ht="19">
      <c r="A33" t="s">
        <v>233</v>
      </c>
      <c r="B33" s="1" t="s">
        <v>31</v>
      </c>
      <c r="C33" t="s">
        <v>403</v>
      </c>
      <c r="D33" t="s">
        <v>654</v>
      </c>
      <c r="E33" t="s">
        <v>454</v>
      </c>
      <c r="F33">
        <v>89600395</v>
      </c>
      <c r="G33" t="s">
        <v>850</v>
      </c>
      <c r="J33" t="str">
        <f t="shared" si="0"/>
        <v>INSERT INTO Person_R2 VALUES ('35 Paya Lebar Street #19-12', '523935', 'Singapore', 'Singapore');</v>
      </c>
    </row>
    <row r="34" spans="1:10" ht="19">
      <c r="A34" t="s">
        <v>234</v>
      </c>
      <c r="B34" s="1" t="s">
        <v>32</v>
      </c>
      <c r="C34" t="s">
        <v>404</v>
      </c>
      <c r="D34" t="s">
        <v>655</v>
      </c>
      <c r="E34" t="s">
        <v>455</v>
      </c>
      <c r="F34">
        <v>94104347</v>
      </c>
      <c r="G34" t="s">
        <v>851</v>
      </c>
      <c r="J34" t="str">
        <f t="shared" si="0"/>
        <v>INSERT INTO Person_R2 VALUES ('30 Haig Crescent #02-10', '474030', 'Singapore', 'Singapore');</v>
      </c>
    </row>
    <row r="35" spans="1:10" ht="19">
      <c r="A35" t="s">
        <v>235</v>
      </c>
      <c r="B35" s="1" t="s">
        <v>33</v>
      </c>
      <c r="C35" t="s">
        <v>404</v>
      </c>
      <c r="D35" t="s">
        <v>656</v>
      </c>
      <c r="E35" t="s">
        <v>456</v>
      </c>
      <c r="F35">
        <v>87491339</v>
      </c>
      <c r="G35" t="s">
        <v>852</v>
      </c>
      <c r="J35" t="str">
        <f t="shared" si="0"/>
        <v>INSERT INTO Person_R2 VALUES ('28 Haig View #01-07', '433928', 'Singapore', 'Singapore');</v>
      </c>
    </row>
    <row r="36" spans="1:10" ht="19">
      <c r="A36" t="s">
        <v>236</v>
      </c>
      <c r="B36" s="1" t="s">
        <v>34</v>
      </c>
      <c r="C36" t="s">
        <v>404</v>
      </c>
      <c r="D36" t="s">
        <v>657</v>
      </c>
      <c r="E36" t="s">
        <v>457</v>
      </c>
      <c r="F36">
        <v>82374978</v>
      </c>
      <c r="G36" t="s">
        <v>853</v>
      </c>
      <c r="J36" t="str">
        <f t="shared" si="0"/>
        <v>INSERT INTO Person_R2 VALUES ('40 Paya Lebar View #17-18', '576140', 'Singapore', 'Singapore');</v>
      </c>
    </row>
    <row r="37" spans="1:10" ht="19">
      <c r="A37" t="s">
        <v>237</v>
      </c>
      <c r="B37" s="1" t="s">
        <v>35</v>
      </c>
      <c r="C37" t="s">
        <v>403</v>
      </c>
      <c r="D37" t="s">
        <v>658</v>
      </c>
      <c r="E37" t="s">
        <v>458</v>
      </c>
      <c r="F37">
        <v>82593343</v>
      </c>
      <c r="G37" t="s">
        <v>854</v>
      </c>
      <c r="J37" t="str">
        <f t="shared" si="0"/>
        <v>INSERT INTO Person_R2 VALUES ('42 Bukit Batok Street #13-15', '285942', 'Singapore', 'Singapore');</v>
      </c>
    </row>
    <row r="38" spans="1:10" ht="19">
      <c r="A38" t="s">
        <v>238</v>
      </c>
      <c r="B38" s="1" t="s">
        <v>36</v>
      </c>
      <c r="C38" t="s">
        <v>403</v>
      </c>
      <c r="D38" t="s">
        <v>659</v>
      </c>
      <c r="E38" t="s">
        <v>459</v>
      </c>
      <c r="F38">
        <v>88270338</v>
      </c>
      <c r="G38" t="s">
        <v>988</v>
      </c>
      <c r="J38" t="str">
        <f t="shared" si="0"/>
        <v>INSERT INTO Person_R2 VALUES ('39 Tampines Street #03-19', '351139', 'Singapore', 'Singapore');</v>
      </c>
    </row>
    <row r="39" spans="1:10" ht="19">
      <c r="A39" t="s">
        <v>239</v>
      </c>
      <c r="B39" s="1" t="s">
        <v>37</v>
      </c>
      <c r="C39" t="s">
        <v>403</v>
      </c>
      <c r="D39" t="s">
        <v>660</v>
      </c>
      <c r="E39" t="s">
        <v>460</v>
      </c>
      <c r="F39">
        <v>89911715</v>
      </c>
      <c r="G39" t="s">
        <v>855</v>
      </c>
      <c r="J39" t="str">
        <f t="shared" si="0"/>
        <v>INSERT INTO Person_R2 VALUES ('33 Chestnut Crescent #13-17', '988533', 'Singapore', 'Singapore');</v>
      </c>
    </row>
    <row r="40" spans="1:10" ht="19">
      <c r="A40" t="s">
        <v>240</v>
      </c>
      <c r="B40" s="1" t="s">
        <v>38</v>
      </c>
      <c r="C40" t="s">
        <v>405</v>
      </c>
      <c r="D40" t="s">
        <v>661</v>
      </c>
      <c r="E40" t="s">
        <v>461</v>
      </c>
      <c r="F40">
        <v>93988635</v>
      </c>
      <c r="G40" t="s">
        <v>856</v>
      </c>
      <c r="J40" t="str">
        <f t="shared" si="0"/>
        <v>INSERT INTO Person_R2 VALUES ('11 Tampines Crescent #11-19', '347211', 'Singapore', 'Singapore');</v>
      </c>
    </row>
    <row r="41" spans="1:10" ht="19">
      <c r="A41" t="s">
        <v>241</v>
      </c>
      <c r="B41" s="1" t="s">
        <v>39</v>
      </c>
      <c r="C41" t="s">
        <v>403</v>
      </c>
      <c r="D41" t="s">
        <v>662</v>
      </c>
      <c r="E41" t="s">
        <v>462</v>
      </c>
      <c r="F41">
        <v>89956719</v>
      </c>
      <c r="G41" t="s">
        <v>857</v>
      </c>
      <c r="J41" t="str">
        <f t="shared" si="0"/>
        <v>INSERT INTO Person_R2 VALUES ('20 Chestnut Street #03-11', '913020', 'Singapore', 'Singapore');</v>
      </c>
    </row>
    <row r="42" spans="1:10" ht="19">
      <c r="A42" t="s">
        <v>242</v>
      </c>
      <c r="B42" s="1" t="s">
        <v>40</v>
      </c>
      <c r="C42" t="s">
        <v>403</v>
      </c>
      <c r="D42" t="s">
        <v>663</v>
      </c>
      <c r="E42" t="s">
        <v>463</v>
      </c>
      <c r="F42">
        <v>81445909</v>
      </c>
      <c r="G42" t="s">
        <v>858</v>
      </c>
      <c r="J42" t="str">
        <f t="shared" si="0"/>
        <v>INSERT INTO Person_R2 VALUES ('38 Chestnut View #06-11', '946838', 'Singapore', 'Singapore');</v>
      </c>
    </row>
    <row r="43" spans="1:10" ht="19">
      <c r="A43" t="s">
        <v>243</v>
      </c>
      <c r="B43" s="1" t="s">
        <v>41</v>
      </c>
      <c r="C43" t="s">
        <v>405</v>
      </c>
      <c r="D43" t="s">
        <v>664</v>
      </c>
      <c r="E43" t="s">
        <v>464</v>
      </c>
      <c r="F43">
        <v>94585873</v>
      </c>
      <c r="G43" t="s">
        <v>859</v>
      </c>
      <c r="J43" t="str">
        <f t="shared" si="0"/>
        <v>INSERT INTO Person_R2 VALUES ('30 Bukit Batok View #13-19', '272330', 'Singapore', 'Singapore');</v>
      </c>
    </row>
    <row r="44" spans="1:10" ht="19">
      <c r="A44" t="s">
        <v>244</v>
      </c>
      <c r="B44" s="2" t="s">
        <v>42</v>
      </c>
      <c r="C44" t="s">
        <v>404</v>
      </c>
      <c r="D44" t="s">
        <v>665</v>
      </c>
      <c r="E44" t="s">
        <v>465</v>
      </c>
      <c r="F44">
        <v>90105760</v>
      </c>
      <c r="G44" t="s">
        <v>860</v>
      </c>
      <c r="J44" t="str">
        <f t="shared" si="0"/>
        <v>INSERT INTO Person_R2 VALUES ('39 Nanyang Avenue #05-17', '127339', 'Singapore', 'Singapore');</v>
      </c>
    </row>
    <row r="45" spans="1:10" ht="19">
      <c r="A45" t="s">
        <v>245</v>
      </c>
      <c r="B45" s="1" t="s">
        <v>43</v>
      </c>
      <c r="C45" t="s">
        <v>403</v>
      </c>
      <c r="D45" t="s">
        <v>666</v>
      </c>
      <c r="E45" t="s">
        <v>466</v>
      </c>
      <c r="F45">
        <v>92404621</v>
      </c>
      <c r="G45" t="s">
        <v>861</v>
      </c>
      <c r="J45" t="str">
        <f t="shared" si="0"/>
        <v>INSERT INTO Person_R2 VALUES ('41 Bedok View #20-07', '891441', 'Singapore', 'Singapore');</v>
      </c>
    </row>
    <row r="46" spans="1:10" ht="19">
      <c r="A46" t="s">
        <v>246</v>
      </c>
      <c r="B46" s="1" t="s">
        <v>44</v>
      </c>
      <c r="C46" t="s">
        <v>404</v>
      </c>
      <c r="D46" t="s">
        <v>667</v>
      </c>
      <c r="E46" t="s">
        <v>467</v>
      </c>
      <c r="F46">
        <v>97090332</v>
      </c>
      <c r="G46" t="s">
        <v>862</v>
      </c>
      <c r="J46" t="str">
        <f t="shared" si="0"/>
        <v>INSERT INTO Person_R2 VALUES ('49 Ang Mo Kio Crescent #17-00', '656949', 'Singapore', 'Singapore');</v>
      </c>
    </row>
    <row r="47" spans="1:10" ht="19">
      <c r="A47" t="s">
        <v>247</v>
      </c>
      <c r="B47" s="1" t="s">
        <v>45</v>
      </c>
      <c r="C47" t="s">
        <v>403</v>
      </c>
      <c r="D47" t="s">
        <v>668</v>
      </c>
      <c r="E47" t="s">
        <v>468</v>
      </c>
      <c r="F47">
        <v>85686038</v>
      </c>
      <c r="G47" t="s">
        <v>863</v>
      </c>
      <c r="J47" t="str">
        <f t="shared" si="0"/>
        <v>INSERT INTO Person_R2 VALUES ('47 Chestnut View #19-16', '940147', 'Singapore', 'Singapore');</v>
      </c>
    </row>
    <row r="48" spans="1:10" ht="19">
      <c r="A48" t="s">
        <v>248</v>
      </c>
      <c r="B48" s="1" t="s">
        <v>46</v>
      </c>
      <c r="C48" t="s">
        <v>403</v>
      </c>
      <c r="D48" t="s">
        <v>669</v>
      </c>
      <c r="E48" t="s">
        <v>469</v>
      </c>
      <c r="F48">
        <v>98042494</v>
      </c>
      <c r="G48" t="s">
        <v>864</v>
      </c>
      <c r="J48" t="str">
        <f t="shared" si="0"/>
        <v>INSERT INTO Person_R2 VALUES ('43 Bukit Batok Street #15-18', '273143', 'Singapore', 'Singapore');</v>
      </c>
    </row>
    <row r="49" spans="1:10" ht="19">
      <c r="A49" t="s">
        <v>249</v>
      </c>
      <c r="B49" s="2" t="s">
        <v>47</v>
      </c>
      <c r="C49" t="s">
        <v>403</v>
      </c>
      <c r="D49" t="s">
        <v>670</v>
      </c>
      <c r="E49" t="s">
        <v>470</v>
      </c>
      <c r="F49">
        <v>91316026</v>
      </c>
      <c r="G49" t="s">
        <v>865</v>
      </c>
      <c r="J49" t="str">
        <f t="shared" si="0"/>
        <v>INSERT INTO Person_R2 VALUES ('16 Chestnut Crescent #15-12', '997316', 'Singapore', 'Singapore');</v>
      </c>
    </row>
    <row r="50" spans="1:10" ht="19">
      <c r="A50" t="s">
        <v>250</v>
      </c>
      <c r="B50" s="1" t="s">
        <v>48</v>
      </c>
      <c r="C50" t="s">
        <v>404</v>
      </c>
      <c r="D50" t="s">
        <v>671</v>
      </c>
      <c r="E50" t="s">
        <v>471</v>
      </c>
      <c r="F50">
        <v>83691784</v>
      </c>
      <c r="G50" t="s">
        <v>989</v>
      </c>
      <c r="J50" t="str">
        <f t="shared" si="0"/>
        <v>INSERT INTO Person_R2 VALUES ('49 Nanyang Avenue #19-10', '153449', 'Singapore', 'Singapore');</v>
      </c>
    </row>
    <row r="51" spans="1:10" ht="19">
      <c r="A51" t="s">
        <v>251</v>
      </c>
      <c r="B51" s="1" t="s">
        <v>49</v>
      </c>
      <c r="C51" t="s">
        <v>403</v>
      </c>
      <c r="D51" t="s">
        <v>672</v>
      </c>
      <c r="E51" t="s">
        <v>472</v>
      </c>
      <c r="F51">
        <v>98231445</v>
      </c>
      <c r="G51" t="s">
        <v>866</v>
      </c>
      <c r="J51" t="str">
        <f t="shared" si="0"/>
        <v>INSERT INTO Person_R2 VALUES ('33 Paya Lebar Avenue #05-15', '591233', 'Singapore', 'Singapore');</v>
      </c>
    </row>
    <row r="52" spans="1:10" ht="19">
      <c r="A52" t="s">
        <v>252</v>
      </c>
      <c r="B52" s="1" t="s">
        <v>51</v>
      </c>
      <c r="C52" t="s">
        <v>405</v>
      </c>
      <c r="D52" t="s">
        <v>673</v>
      </c>
      <c r="E52" t="s">
        <v>473</v>
      </c>
      <c r="F52">
        <v>89825848</v>
      </c>
      <c r="G52" t="s">
        <v>867</v>
      </c>
      <c r="J52" t="str">
        <f t="shared" si="0"/>
        <v>INSERT INTO Person_R2 VALUES ('47 Haig View #16-09', '488247', 'Singapore', 'Singapore');</v>
      </c>
    </row>
    <row r="53" spans="1:10" ht="19">
      <c r="A53" t="s">
        <v>253</v>
      </c>
      <c r="B53" s="2" t="s">
        <v>52</v>
      </c>
      <c r="C53" t="s">
        <v>403</v>
      </c>
      <c r="D53" t="s">
        <v>674</v>
      </c>
      <c r="E53" t="s">
        <v>474</v>
      </c>
      <c r="F53">
        <v>87886935</v>
      </c>
      <c r="G53" t="s">
        <v>868</v>
      </c>
      <c r="J53" t="str">
        <f t="shared" si="0"/>
        <v>INSERT INTO Person_R2 VALUES ('28 Ang Mo Kio Avenue #04-16', '660228', 'Singapore', 'Singapore');</v>
      </c>
    </row>
    <row r="54" spans="1:10" ht="19">
      <c r="A54" t="s">
        <v>254</v>
      </c>
      <c r="B54" s="1" t="s">
        <v>53</v>
      </c>
      <c r="C54" t="s">
        <v>404</v>
      </c>
      <c r="D54" t="s">
        <v>675</v>
      </c>
      <c r="E54" t="s">
        <v>475</v>
      </c>
      <c r="F54">
        <v>99704764</v>
      </c>
      <c r="G54" t="s">
        <v>869</v>
      </c>
      <c r="J54" t="str">
        <f t="shared" si="0"/>
        <v>INSERT INTO Person_R2 VALUES ('33 Haig View #07-15', '423333', 'Singapore', 'Singapore');</v>
      </c>
    </row>
    <row r="55" spans="1:10" ht="19">
      <c r="A55" t="s">
        <v>255</v>
      </c>
      <c r="B55" s="1" t="s">
        <v>54</v>
      </c>
      <c r="C55" t="s">
        <v>404</v>
      </c>
      <c r="D55" t="s">
        <v>676</v>
      </c>
      <c r="E55" t="s">
        <v>476</v>
      </c>
      <c r="F55">
        <v>96427620</v>
      </c>
      <c r="G55" t="s">
        <v>870</v>
      </c>
      <c r="J55" t="str">
        <f t="shared" si="0"/>
        <v>INSERT INTO Person_R2 VALUES ('46 Bukit Batok Crescent #14-06', '272146', 'Singapore', 'Singapore');</v>
      </c>
    </row>
    <row r="56" spans="1:10" ht="19">
      <c r="A56" t="s">
        <v>256</v>
      </c>
      <c r="B56" s="2" t="s">
        <v>55</v>
      </c>
      <c r="C56" t="s">
        <v>404</v>
      </c>
      <c r="D56" t="s">
        <v>677</v>
      </c>
      <c r="E56" t="s">
        <v>477</v>
      </c>
      <c r="F56">
        <v>99382251</v>
      </c>
      <c r="G56" t="s">
        <v>871</v>
      </c>
      <c r="J56" t="str">
        <f t="shared" si="0"/>
        <v>INSERT INTO Person_R2 VALUES ('48 Paya Lebar View #09-05', '534348', 'Singapore', 'Singapore');</v>
      </c>
    </row>
    <row r="57" spans="1:10" ht="19">
      <c r="A57" t="s">
        <v>257</v>
      </c>
      <c r="B57" s="2" t="s">
        <v>56</v>
      </c>
      <c r="C57" t="s">
        <v>405</v>
      </c>
      <c r="D57" t="s">
        <v>678</v>
      </c>
      <c r="E57" t="s">
        <v>478</v>
      </c>
      <c r="F57">
        <v>99457791</v>
      </c>
      <c r="G57" t="s">
        <v>872</v>
      </c>
      <c r="J57" t="str">
        <f t="shared" si="0"/>
        <v>INSERT INTO Person_R2 VALUES ('21 Bedok Crescent #01-17', '839021', 'Singapore', 'Singapore');</v>
      </c>
    </row>
    <row r="58" spans="1:10" ht="19">
      <c r="A58" t="s">
        <v>258</v>
      </c>
      <c r="B58" s="1" t="s">
        <v>57</v>
      </c>
      <c r="C58" t="s">
        <v>403</v>
      </c>
      <c r="D58" t="s">
        <v>679</v>
      </c>
      <c r="E58" t="s">
        <v>479</v>
      </c>
      <c r="F58">
        <v>95857204</v>
      </c>
      <c r="G58" t="s">
        <v>873</v>
      </c>
      <c r="J58" t="str">
        <f t="shared" si="0"/>
        <v>INSERT INTO Person_R2 VALUES ('11 Bukit Batok Avenue #19-15', '282011', 'Singapore', 'Singapore');</v>
      </c>
    </row>
    <row r="59" spans="1:10" ht="19">
      <c r="A59" t="s">
        <v>259</v>
      </c>
      <c r="B59" s="1" t="s">
        <v>58</v>
      </c>
      <c r="C59" t="s">
        <v>405</v>
      </c>
      <c r="D59" t="s">
        <v>680</v>
      </c>
      <c r="E59" t="s">
        <v>480</v>
      </c>
      <c r="F59">
        <v>86583241</v>
      </c>
      <c r="G59" t="s">
        <v>874</v>
      </c>
      <c r="J59" t="str">
        <f t="shared" si="0"/>
        <v>INSERT INTO Person_R2 VALUES ('15 Paya Lebar View #13-04', '541515', 'Singapore', 'Singapore');</v>
      </c>
    </row>
    <row r="60" spans="1:10" ht="19">
      <c r="A60" t="s">
        <v>260</v>
      </c>
      <c r="B60" s="2" t="s">
        <v>59</v>
      </c>
      <c r="C60" t="s">
        <v>403</v>
      </c>
      <c r="D60" t="s">
        <v>681</v>
      </c>
      <c r="E60" t="s">
        <v>481</v>
      </c>
      <c r="F60">
        <v>82168490</v>
      </c>
      <c r="G60" t="s">
        <v>990</v>
      </c>
      <c r="J60" t="str">
        <f t="shared" si="0"/>
        <v>INSERT INTO Person_R2 VALUES ('40 Nanyang Avenue #06-18', '130140', 'Singapore', 'Singapore');</v>
      </c>
    </row>
    <row r="61" spans="1:10" ht="19">
      <c r="A61" t="s">
        <v>261</v>
      </c>
      <c r="B61" s="1" t="s">
        <v>60</v>
      </c>
      <c r="C61" t="s">
        <v>404</v>
      </c>
      <c r="D61" t="s">
        <v>682</v>
      </c>
      <c r="E61" t="s">
        <v>482</v>
      </c>
      <c r="F61">
        <v>92588757</v>
      </c>
      <c r="G61" t="s">
        <v>875</v>
      </c>
      <c r="J61" t="str">
        <f t="shared" si="0"/>
        <v>INSERT INTO Person_R2 VALUES ('14 Paya Lebar View #16-06', '576314', 'Singapore', 'Singapore');</v>
      </c>
    </row>
    <row r="62" spans="1:10" ht="19">
      <c r="A62" t="s">
        <v>262</v>
      </c>
      <c r="B62" s="1" t="s">
        <v>61</v>
      </c>
      <c r="C62" t="s">
        <v>404</v>
      </c>
      <c r="D62" t="s">
        <v>683</v>
      </c>
      <c r="E62" t="s">
        <v>483</v>
      </c>
      <c r="F62">
        <v>97747320</v>
      </c>
      <c r="G62" t="s">
        <v>876</v>
      </c>
      <c r="J62" t="str">
        <f t="shared" si="0"/>
        <v>INSERT INTO Person_R2 VALUES ('42 Tampines Street #14-12', '386942', 'Singapore', 'Singapore');</v>
      </c>
    </row>
    <row r="63" spans="1:10" ht="19">
      <c r="A63" t="s">
        <v>263</v>
      </c>
      <c r="B63" s="1" t="s">
        <v>62</v>
      </c>
      <c r="C63" t="s">
        <v>404</v>
      </c>
      <c r="D63" t="s">
        <v>684</v>
      </c>
      <c r="E63" t="s">
        <v>484</v>
      </c>
      <c r="F63">
        <v>98956589</v>
      </c>
      <c r="G63" t="s">
        <v>877</v>
      </c>
      <c r="J63" t="str">
        <f t="shared" si="0"/>
        <v>INSERT INTO Person_R2 VALUES ('44 Bukit Batok View #17-14', '211544', 'Singapore', 'Singapore');</v>
      </c>
    </row>
    <row r="64" spans="1:10" ht="19">
      <c r="A64" t="s">
        <v>264</v>
      </c>
      <c r="B64" s="1" t="s">
        <v>63</v>
      </c>
      <c r="C64" t="s">
        <v>404</v>
      </c>
      <c r="D64" t="s">
        <v>685</v>
      </c>
      <c r="E64" t="s">
        <v>485</v>
      </c>
      <c r="F64">
        <v>83441484</v>
      </c>
      <c r="G64" t="s">
        <v>878</v>
      </c>
      <c r="J64" t="str">
        <f t="shared" si="0"/>
        <v>INSERT INTO Person_R2 VALUES ('36 Pasir Ris View #06-04', '827436', 'Singapore', 'Singapore');</v>
      </c>
    </row>
    <row r="65" spans="1:10" ht="19">
      <c r="A65" t="s">
        <v>265</v>
      </c>
      <c r="B65" s="1" t="s">
        <v>64</v>
      </c>
      <c r="C65" t="s">
        <v>404</v>
      </c>
      <c r="D65" t="s">
        <v>686</v>
      </c>
      <c r="E65" t="s">
        <v>486</v>
      </c>
      <c r="F65">
        <v>81320968</v>
      </c>
      <c r="G65" t="s">
        <v>879</v>
      </c>
      <c r="J65" t="str">
        <f t="shared" si="0"/>
        <v>INSERT INTO Person_R2 VALUES ('37 Bukit Batok Street #11-00', '256637', 'Singapore', 'Singapore');</v>
      </c>
    </row>
    <row r="66" spans="1:10" ht="19">
      <c r="A66" t="s">
        <v>266</v>
      </c>
      <c r="B66" s="1" t="s">
        <v>65</v>
      </c>
      <c r="C66" t="s">
        <v>404</v>
      </c>
      <c r="D66" t="s">
        <v>687</v>
      </c>
      <c r="E66" t="s">
        <v>487</v>
      </c>
      <c r="F66">
        <v>96067356</v>
      </c>
      <c r="G66" t="s">
        <v>880</v>
      </c>
      <c r="J66" t="str">
        <f t="shared" si="0"/>
        <v>INSERT INTO Person_R2 VALUES ('36 Tampines Crescent #10-18', '320636', 'Singapore', 'Singapore');</v>
      </c>
    </row>
    <row r="67" spans="1:10" ht="19">
      <c r="A67" t="s">
        <v>267</v>
      </c>
      <c r="B67" s="1" t="s">
        <v>66</v>
      </c>
      <c r="C67" t="s">
        <v>405</v>
      </c>
      <c r="D67" t="s">
        <v>688</v>
      </c>
      <c r="E67" t="s">
        <v>488</v>
      </c>
      <c r="F67">
        <v>91618377</v>
      </c>
      <c r="G67" t="s">
        <v>881</v>
      </c>
      <c r="J67" t="str">
        <f t="shared" ref="J67:J130" si="1">_xlfn.CONCAT("INSERT INTO Person_R2 VALUES ('",D67,"', '",TEXT(E67,"0"),"', '","Singapore","', '","Singapore","');")</f>
        <v>INSERT INTO Person_R2 VALUES ('38 Pasir Ris Crescent #04-00', '824738', 'Singapore', 'Singapore');</v>
      </c>
    </row>
    <row r="68" spans="1:10" ht="19">
      <c r="A68" t="s">
        <v>268</v>
      </c>
      <c r="B68" s="2" t="s">
        <v>67</v>
      </c>
      <c r="C68" t="s">
        <v>403</v>
      </c>
      <c r="D68" t="s">
        <v>689</v>
      </c>
      <c r="E68" t="s">
        <v>489</v>
      </c>
      <c r="F68">
        <v>81023057</v>
      </c>
      <c r="G68" t="s">
        <v>882</v>
      </c>
      <c r="J68" t="str">
        <f t="shared" si="1"/>
        <v>INSERT INTO Person_R2 VALUES ('49 Bugis Avenue #10-02', '781349', 'Singapore', 'Singapore');</v>
      </c>
    </row>
    <row r="69" spans="1:10" ht="19">
      <c r="A69" t="s">
        <v>269</v>
      </c>
      <c r="B69" s="2" t="s">
        <v>68</v>
      </c>
      <c r="C69" t="s">
        <v>404</v>
      </c>
      <c r="D69" t="s">
        <v>690</v>
      </c>
      <c r="E69" t="s">
        <v>490</v>
      </c>
      <c r="F69">
        <v>98631171</v>
      </c>
      <c r="G69" t="s">
        <v>883</v>
      </c>
      <c r="J69" t="str">
        <f t="shared" si="1"/>
        <v>INSERT INTO Person_R2 VALUES ('41 Tampines Street #08-04', '317341', 'Singapore', 'Singapore');</v>
      </c>
    </row>
    <row r="70" spans="1:10" ht="19">
      <c r="A70" t="s">
        <v>270</v>
      </c>
      <c r="B70" s="1" t="s">
        <v>69</v>
      </c>
      <c r="C70" t="s">
        <v>403</v>
      </c>
      <c r="D70" t="s">
        <v>691</v>
      </c>
      <c r="E70" t="s">
        <v>491</v>
      </c>
      <c r="F70">
        <v>85866836</v>
      </c>
      <c r="G70" t="s">
        <v>884</v>
      </c>
      <c r="J70" t="str">
        <f t="shared" si="1"/>
        <v>INSERT INTO Person_R2 VALUES ('41 Haig Street #07-05', '490741', 'Singapore', 'Singapore');</v>
      </c>
    </row>
    <row r="71" spans="1:10" ht="19">
      <c r="A71" t="s">
        <v>271</v>
      </c>
      <c r="B71" s="2" t="s">
        <v>70</v>
      </c>
      <c r="C71" t="s">
        <v>405</v>
      </c>
      <c r="D71" t="s">
        <v>692</v>
      </c>
      <c r="E71" t="s">
        <v>492</v>
      </c>
      <c r="F71">
        <v>98078440</v>
      </c>
      <c r="G71" t="s">
        <v>885</v>
      </c>
      <c r="J71" t="str">
        <f t="shared" si="1"/>
        <v>INSERT INTO Person_R2 VALUES ('31 Bedok Avenue #17-17', '881931', 'Singapore', 'Singapore');</v>
      </c>
    </row>
    <row r="72" spans="1:10" ht="19">
      <c r="A72" t="s">
        <v>272</v>
      </c>
      <c r="B72" s="1" t="s">
        <v>71</v>
      </c>
      <c r="C72" t="s">
        <v>404</v>
      </c>
      <c r="D72" t="s">
        <v>693</v>
      </c>
      <c r="E72" t="s">
        <v>493</v>
      </c>
      <c r="F72">
        <v>83338012</v>
      </c>
      <c r="G72" t="s">
        <v>886</v>
      </c>
      <c r="J72" t="str">
        <f t="shared" si="1"/>
        <v>INSERT INTO Person_R2 VALUES ('19 Pasir Ris Street #03-06', '893519', 'Singapore', 'Singapore');</v>
      </c>
    </row>
    <row r="73" spans="1:10" ht="19">
      <c r="A73" t="s">
        <v>273</v>
      </c>
      <c r="B73" s="1" t="s">
        <v>72</v>
      </c>
      <c r="C73" t="s">
        <v>405</v>
      </c>
      <c r="D73" t="s">
        <v>694</v>
      </c>
      <c r="E73" t="s">
        <v>494</v>
      </c>
      <c r="F73">
        <v>82309870</v>
      </c>
      <c r="G73" t="s">
        <v>887</v>
      </c>
      <c r="J73" t="str">
        <f t="shared" si="1"/>
        <v>INSERT INTO Person_R2 VALUES ('43 Haig Street #06-15', '421143', 'Singapore', 'Singapore');</v>
      </c>
    </row>
    <row r="74" spans="1:10" ht="19">
      <c r="A74" t="s">
        <v>274</v>
      </c>
      <c r="B74" s="2" t="s">
        <v>73</v>
      </c>
      <c r="C74" t="s">
        <v>404</v>
      </c>
      <c r="D74" t="s">
        <v>695</v>
      </c>
      <c r="E74" t="s">
        <v>495</v>
      </c>
      <c r="F74">
        <v>86537026</v>
      </c>
      <c r="G74" t="s">
        <v>991</v>
      </c>
      <c r="J74" t="str">
        <f t="shared" si="1"/>
        <v>INSERT INTO Person_R2 VALUES ('29 Pasir Ris Street #15-02', '899929', 'Singapore', 'Singapore');</v>
      </c>
    </row>
    <row r="75" spans="1:10" ht="19">
      <c r="A75" t="s">
        <v>275</v>
      </c>
      <c r="B75" s="2" t="s">
        <v>74</v>
      </c>
      <c r="C75" t="s">
        <v>404</v>
      </c>
      <c r="D75" t="s">
        <v>696</v>
      </c>
      <c r="E75" t="s">
        <v>496</v>
      </c>
      <c r="F75">
        <v>80203102</v>
      </c>
      <c r="G75" t="s">
        <v>992</v>
      </c>
      <c r="J75" t="str">
        <f t="shared" si="1"/>
        <v>INSERT INTO Person_R2 VALUES ('39 Nanyang Avenue #08-06', '130539', 'Singapore', 'Singapore');</v>
      </c>
    </row>
    <row r="76" spans="1:10" ht="19">
      <c r="A76" t="s">
        <v>276</v>
      </c>
      <c r="B76" s="1" t="s">
        <v>75</v>
      </c>
      <c r="C76" t="s">
        <v>405</v>
      </c>
      <c r="D76" t="s">
        <v>697</v>
      </c>
      <c r="E76" t="s">
        <v>497</v>
      </c>
      <c r="F76">
        <v>97594948</v>
      </c>
      <c r="G76" t="s">
        <v>888</v>
      </c>
      <c r="J76" t="str">
        <f t="shared" si="1"/>
        <v>INSERT INTO Person_R2 VALUES ('30 Tampines Avenue #08-17', '313230', 'Singapore', 'Singapore');</v>
      </c>
    </row>
    <row r="77" spans="1:10" ht="19">
      <c r="A77" t="s">
        <v>277</v>
      </c>
      <c r="B77" s="1" t="s">
        <v>76</v>
      </c>
      <c r="C77" t="s">
        <v>404</v>
      </c>
      <c r="D77" t="s">
        <v>698</v>
      </c>
      <c r="E77" t="s">
        <v>498</v>
      </c>
      <c r="F77">
        <v>85223171</v>
      </c>
      <c r="G77" t="s">
        <v>889</v>
      </c>
      <c r="J77" t="str">
        <f t="shared" si="1"/>
        <v>INSERT INTO Person_R2 VALUES ('33 Bugis Street #14-04', '761133', 'Singapore', 'Singapore');</v>
      </c>
    </row>
    <row r="78" spans="1:10" ht="19">
      <c r="A78" t="s">
        <v>278</v>
      </c>
      <c r="B78" s="1" t="s">
        <v>77</v>
      </c>
      <c r="C78" t="s">
        <v>403</v>
      </c>
      <c r="D78" t="s">
        <v>699</v>
      </c>
      <c r="E78" t="s">
        <v>499</v>
      </c>
      <c r="F78">
        <v>98966419</v>
      </c>
      <c r="G78" t="s">
        <v>890</v>
      </c>
      <c r="J78" t="str">
        <f t="shared" si="1"/>
        <v>INSERT INTO Person_R2 VALUES ('20 Bugis Avenue #02-11', '735620', 'Singapore', 'Singapore');</v>
      </c>
    </row>
    <row r="79" spans="1:10" ht="19">
      <c r="A79" t="s">
        <v>279</v>
      </c>
      <c r="B79" s="1" t="s">
        <v>78</v>
      </c>
      <c r="C79" t="s">
        <v>405</v>
      </c>
      <c r="D79" t="s">
        <v>700</v>
      </c>
      <c r="E79" t="s">
        <v>500</v>
      </c>
      <c r="F79">
        <v>96561256</v>
      </c>
      <c r="G79" t="s">
        <v>891</v>
      </c>
      <c r="J79" t="str">
        <f t="shared" si="1"/>
        <v>INSERT INTO Person_R2 VALUES ('15 Bugis View #18-02', '780715', 'Singapore', 'Singapore');</v>
      </c>
    </row>
    <row r="80" spans="1:10" ht="19">
      <c r="A80" t="s">
        <v>280</v>
      </c>
      <c r="B80" s="1" t="s">
        <v>79</v>
      </c>
      <c r="C80" t="s">
        <v>404</v>
      </c>
      <c r="D80" t="s">
        <v>701</v>
      </c>
      <c r="E80" t="s">
        <v>501</v>
      </c>
      <c r="F80">
        <v>86048427</v>
      </c>
      <c r="G80" t="s">
        <v>892</v>
      </c>
      <c r="J80" t="str">
        <f t="shared" si="1"/>
        <v>INSERT INTO Person_R2 VALUES ('47 Haig Crescent #19-15', '456447', 'Singapore', 'Singapore');</v>
      </c>
    </row>
    <row r="81" spans="1:10" ht="19">
      <c r="A81" t="s">
        <v>281</v>
      </c>
      <c r="B81" s="1" t="s">
        <v>80</v>
      </c>
      <c r="C81" t="s">
        <v>404</v>
      </c>
      <c r="D81" t="s">
        <v>702</v>
      </c>
      <c r="E81" t="s">
        <v>502</v>
      </c>
      <c r="F81">
        <v>83688420</v>
      </c>
      <c r="G81" t="s">
        <v>893</v>
      </c>
      <c r="J81" t="str">
        <f t="shared" si="1"/>
        <v>INSERT INTO Person_R2 VALUES ('23 Chestnut Avenue #17-19', '936023', 'Singapore', 'Singapore');</v>
      </c>
    </row>
    <row r="82" spans="1:10" ht="19">
      <c r="A82" t="s">
        <v>282</v>
      </c>
      <c r="B82" s="1" t="s">
        <v>81</v>
      </c>
      <c r="C82" t="s">
        <v>404</v>
      </c>
      <c r="D82" t="s">
        <v>703</v>
      </c>
      <c r="E82" t="s">
        <v>503</v>
      </c>
      <c r="F82">
        <v>93908276</v>
      </c>
      <c r="G82" t="s">
        <v>894</v>
      </c>
      <c r="J82" t="str">
        <f t="shared" si="1"/>
        <v>INSERT INTO Person_R2 VALUES ('49 Tampines Avenue #11-04', '328649', 'Singapore', 'Singapore');</v>
      </c>
    </row>
    <row r="83" spans="1:10" ht="19">
      <c r="A83" t="s">
        <v>283</v>
      </c>
      <c r="B83" s="1" t="s">
        <v>82</v>
      </c>
      <c r="C83" t="s">
        <v>405</v>
      </c>
      <c r="D83" t="s">
        <v>704</v>
      </c>
      <c r="E83" t="s">
        <v>504</v>
      </c>
      <c r="F83">
        <v>89539261</v>
      </c>
      <c r="G83" t="s">
        <v>993</v>
      </c>
      <c r="J83" t="str">
        <f t="shared" si="1"/>
        <v>INSERT INTO Person_R2 VALUES ('39 Pasir Ris Crescent #19-05', '838039', 'Singapore', 'Singapore');</v>
      </c>
    </row>
    <row r="84" spans="1:10" ht="19">
      <c r="A84" t="s">
        <v>284</v>
      </c>
      <c r="B84" s="1" t="s">
        <v>83</v>
      </c>
      <c r="C84" t="s">
        <v>404</v>
      </c>
      <c r="D84" t="s">
        <v>705</v>
      </c>
      <c r="E84" t="s">
        <v>505</v>
      </c>
      <c r="F84">
        <v>87292480</v>
      </c>
      <c r="G84" t="s">
        <v>895</v>
      </c>
      <c r="J84" t="str">
        <f t="shared" si="1"/>
        <v>INSERT INTO Person_R2 VALUES ('38 Bugis Avenue #12-05', '716738', 'Singapore', 'Singapore');</v>
      </c>
    </row>
    <row r="85" spans="1:10" ht="19">
      <c r="A85" t="s">
        <v>285</v>
      </c>
      <c r="B85" s="1" t="s">
        <v>84</v>
      </c>
      <c r="C85" t="s">
        <v>403</v>
      </c>
      <c r="D85" t="s">
        <v>706</v>
      </c>
      <c r="E85" t="s">
        <v>506</v>
      </c>
      <c r="F85">
        <v>85075372</v>
      </c>
      <c r="G85" t="s">
        <v>896</v>
      </c>
      <c r="J85" t="str">
        <f t="shared" si="1"/>
        <v>INSERT INTO Person_R2 VALUES ('33 Haig View #03-01', '439933', 'Singapore', 'Singapore');</v>
      </c>
    </row>
    <row r="86" spans="1:10" ht="19">
      <c r="A86" t="s">
        <v>286</v>
      </c>
      <c r="B86" s="1" t="s">
        <v>85</v>
      </c>
      <c r="C86" t="s">
        <v>403</v>
      </c>
      <c r="D86" t="s">
        <v>707</v>
      </c>
      <c r="E86" t="s">
        <v>507</v>
      </c>
      <c r="F86">
        <v>96064653</v>
      </c>
      <c r="G86" t="s">
        <v>897</v>
      </c>
      <c r="J86" t="str">
        <f t="shared" si="1"/>
        <v>INSERT INTO Person_R2 VALUES ('12 Chestnut Street #14-08', '926912', 'Singapore', 'Singapore');</v>
      </c>
    </row>
    <row r="87" spans="1:10" ht="19">
      <c r="A87" t="s">
        <v>287</v>
      </c>
      <c r="B87" s="1" t="s">
        <v>86</v>
      </c>
      <c r="C87" t="s">
        <v>403</v>
      </c>
      <c r="D87" t="s">
        <v>708</v>
      </c>
      <c r="E87" t="s">
        <v>508</v>
      </c>
      <c r="F87">
        <v>81355617</v>
      </c>
      <c r="G87" t="s">
        <v>898</v>
      </c>
      <c r="J87" t="str">
        <f t="shared" si="1"/>
        <v>INSERT INTO Person_R2 VALUES ('12 Tampines Avenue #12-14', '328112', 'Singapore', 'Singapore');</v>
      </c>
    </row>
    <row r="88" spans="1:10" ht="19">
      <c r="A88" t="s">
        <v>288</v>
      </c>
      <c r="B88" s="1" t="s">
        <v>87</v>
      </c>
      <c r="C88" t="s">
        <v>405</v>
      </c>
      <c r="D88" t="s">
        <v>709</v>
      </c>
      <c r="E88" t="s">
        <v>509</v>
      </c>
      <c r="F88">
        <v>98439015</v>
      </c>
      <c r="G88" t="s">
        <v>899</v>
      </c>
      <c r="J88" t="str">
        <f t="shared" si="1"/>
        <v>INSERT INTO Person_R2 VALUES ('37 Nanyang Avenue #01-08', '115537', 'Singapore', 'Singapore');</v>
      </c>
    </row>
    <row r="89" spans="1:10" ht="19">
      <c r="A89" t="s">
        <v>289</v>
      </c>
      <c r="B89" s="1" t="s">
        <v>88</v>
      </c>
      <c r="C89" t="s">
        <v>405</v>
      </c>
      <c r="D89" t="s">
        <v>710</v>
      </c>
      <c r="E89" t="s">
        <v>510</v>
      </c>
      <c r="F89">
        <v>98665289</v>
      </c>
      <c r="G89" t="s">
        <v>994</v>
      </c>
      <c r="J89" t="str">
        <f t="shared" si="1"/>
        <v>INSERT INTO Person_R2 VALUES ('19 Nanyang Street #11-16', '154419', 'Singapore', 'Singapore');</v>
      </c>
    </row>
    <row r="90" spans="1:10" ht="19">
      <c r="A90" t="s">
        <v>290</v>
      </c>
      <c r="B90" s="1" t="s">
        <v>89</v>
      </c>
      <c r="C90" t="s">
        <v>405</v>
      </c>
      <c r="D90" t="s">
        <v>711</v>
      </c>
      <c r="E90" t="s">
        <v>511</v>
      </c>
      <c r="F90">
        <v>96036368</v>
      </c>
      <c r="G90" t="s">
        <v>900</v>
      </c>
      <c r="J90" t="str">
        <f t="shared" si="1"/>
        <v>INSERT INTO Person_R2 VALUES ('36 Bedok Avenue #12-07', '814736', 'Singapore', 'Singapore');</v>
      </c>
    </row>
    <row r="91" spans="1:10" ht="19">
      <c r="A91" t="s">
        <v>291</v>
      </c>
      <c r="B91" s="1" t="s">
        <v>90</v>
      </c>
      <c r="C91" t="s">
        <v>404</v>
      </c>
      <c r="D91" t="s">
        <v>712</v>
      </c>
      <c r="E91" t="s">
        <v>512</v>
      </c>
      <c r="F91">
        <v>92286509</v>
      </c>
      <c r="G91" t="s">
        <v>901</v>
      </c>
      <c r="J91" t="str">
        <f t="shared" si="1"/>
        <v>INSERT INTO Person_R2 VALUES ('37 Bugis View #11-20', '738837', 'Singapore', 'Singapore');</v>
      </c>
    </row>
    <row r="92" spans="1:10" ht="19">
      <c r="A92" t="s">
        <v>292</v>
      </c>
      <c r="B92" s="2" t="s">
        <v>91</v>
      </c>
      <c r="C92" t="s">
        <v>404</v>
      </c>
      <c r="D92" t="s">
        <v>713</v>
      </c>
      <c r="E92" t="s">
        <v>513</v>
      </c>
      <c r="F92">
        <v>86082578</v>
      </c>
      <c r="G92" t="s">
        <v>902</v>
      </c>
      <c r="J92" t="str">
        <f t="shared" si="1"/>
        <v>INSERT INTO Person_R2 VALUES ('30 Haig Crescent #08-18', '442530', 'Singapore', 'Singapore');</v>
      </c>
    </row>
    <row r="93" spans="1:10" ht="19">
      <c r="A93" t="s">
        <v>293</v>
      </c>
      <c r="B93" s="1" t="s">
        <v>92</v>
      </c>
      <c r="C93" t="s">
        <v>405</v>
      </c>
      <c r="D93" t="s">
        <v>714</v>
      </c>
      <c r="E93" t="s">
        <v>514</v>
      </c>
      <c r="F93">
        <v>82744720</v>
      </c>
      <c r="G93" t="s">
        <v>903</v>
      </c>
      <c r="J93" t="str">
        <f t="shared" si="1"/>
        <v>INSERT INTO Person_R2 VALUES ('33 Bugis Avenue #02-17', '791033', 'Singapore', 'Singapore');</v>
      </c>
    </row>
    <row r="94" spans="1:10" ht="19">
      <c r="A94" t="s">
        <v>294</v>
      </c>
      <c r="B94" s="2" t="s">
        <v>93</v>
      </c>
      <c r="C94" t="s">
        <v>404</v>
      </c>
      <c r="D94" t="s">
        <v>715</v>
      </c>
      <c r="E94" t="s">
        <v>515</v>
      </c>
      <c r="F94">
        <v>91860817</v>
      </c>
      <c r="G94" t="s">
        <v>904</v>
      </c>
      <c r="J94" t="str">
        <f t="shared" si="1"/>
        <v>INSERT INTO Person_R2 VALUES ('11 Paya Lebar View #20-12', '565411', 'Singapore', 'Singapore');</v>
      </c>
    </row>
    <row r="95" spans="1:10" ht="19">
      <c r="A95" t="s">
        <v>295</v>
      </c>
      <c r="B95" s="1" t="s">
        <v>94</v>
      </c>
      <c r="C95" t="s">
        <v>403</v>
      </c>
      <c r="D95" t="s">
        <v>716</v>
      </c>
      <c r="E95" t="s">
        <v>516</v>
      </c>
      <c r="F95">
        <v>93901710</v>
      </c>
      <c r="G95" t="s">
        <v>995</v>
      </c>
      <c r="J95" t="str">
        <f t="shared" si="1"/>
        <v>INSERT INTO Person_R2 VALUES ('23 Paya Lebar Avenue #04-15', '593823', 'Singapore', 'Singapore');</v>
      </c>
    </row>
    <row r="96" spans="1:10" ht="19">
      <c r="A96" t="s">
        <v>296</v>
      </c>
      <c r="B96" s="1" t="s">
        <v>95</v>
      </c>
      <c r="C96" t="s">
        <v>404</v>
      </c>
      <c r="D96" t="s">
        <v>717</v>
      </c>
      <c r="E96" t="s">
        <v>517</v>
      </c>
      <c r="F96">
        <v>90134798</v>
      </c>
      <c r="G96" t="s">
        <v>905</v>
      </c>
      <c r="J96" t="str">
        <f t="shared" si="1"/>
        <v>INSERT INTO Person_R2 VALUES ('36 Nanyang Crescent #15-13', '126736', 'Singapore', 'Singapore');</v>
      </c>
    </row>
    <row r="97" spans="1:10" ht="19">
      <c r="A97" t="s">
        <v>297</v>
      </c>
      <c r="B97" s="2" t="s">
        <v>96</v>
      </c>
      <c r="C97" t="s">
        <v>404</v>
      </c>
      <c r="D97" t="s">
        <v>718</v>
      </c>
      <c r="E97" t="s">
        <v>518</v>
      </c>
      <c r="F97">
        <v>86228411</v>
      </c>
      <c r="G97" t="s">
        <v>996</v>
      </c>
      <c r="J97" t="str">
        <f t="shared" si="1"/>
        <v>INSERT INTO Person_R2 VALUES ('40 Chestnut View #12-09', '976840', 'Singapore', 'Singapore');</v>
      </c>
    </row>
    <row r="98" spans="1:10" ht="19">
      <c r="A98" t="s">
        <v>298</v>
      </c>
      <c r="B98" s="1" t="s">
        <v>97</v>
      </c>
      <c r="C98" t="s">
        <v>405</v>
      </c>
      <c r="D98" t="s">
        <v>719</v>
      </c>
      <c r="E98" t="s">
        <v>519</v>
      </c>
      <c r="F98">
        <v>92733418</v>
      </c>
      <c r="G98" t="s">
        <v>906</v>
      </c>
      <c r="J98" t="str">
        <f t="shared" si="1"/>
        <v>INSERT INTO Person_R2 VALUES ('32 Pasir Ris Street #20-12', '826532', 'Singapore', 'Singapore');</v>
      </c>
    </row>
    <row r="99" spans="1:10" ht="19">
      <c r="A99" t="s">
        <v>299</v>
      </c>
      <c r="B99" s="1" t="s">
        <v>98</v>
      </c>
      <c r="C99" t="s">
        <v>404</v>
      </c>
      <c r="D99" t="s">
        <v>720</v>
      </c>
      <c r="E99" t="s">
        <v>520</v>
      </c>
      <c r="F99">
        <v>87477390</v>
      </c>
      <c r="G99" t="s">
        <v>907</v>
      </c>
      <c r="J99" t="str">
        <f t="shared" si="1"/>
        <v>INSERT INTO Person_R2 VALUES ('24 Bukit Batok Street #04-10', '246824', 'Singapore', 'Singapore');</v>
      </c>
    </row>
    <row r="100" spans="1:10" ht="19">
      <c r="A100" t="s">
        <v>300</v>
      </c>
      <c r="B100" s="1" t="s">
        <v>99</v>
      </c>
      <c r="C100" t="s">
        <v>403</v>
      </c>
      <c r="D100" t="s">
        <v>721</v>
      </c>
      <c r="E100" t="s">
        <v>521</v>
      </c>
      <c r="F100">
        <v>80633713</v>
      </c>
      <c r="G100" t="s">
        <v>908</v>
      </c>
      <c r="J100" t="str">
        <f t="shared" si="1"/>
        <v>INSERT INTO Person_R2 VALUES ('17 Pasir Ris Street #19-14', '886117', 'Singapore', 'Singapore');</v>
      </c>
    </row>
    <row r="101" spans="1:10" ht="19">
      <c r="A101" t="s">
        <v>301</v>
      </c>
      <c r="B101" s="2" t="s">
        <v>100</v>
      </c>
      <c r="C101" t="s">
        <v>403</v>
      </c>
      <c r="D101" t="s">
        <v>722</v>
      </c>
      <c r="E101" t="s">
        <v>522</v>
      </c>
      <c r="F101">
        <v>94182219</v>
      </c>
      <c r="G101" t="s">
        <v>909</v>
      </c>
      <c r="J101" t="str">
        <f t="shared" si="1"/>
        <v>INSERT INTO Person_R2 VALUES ('39 Bugis Avenue #06-06', '735239', 'Singapore', 'Singapore');</v>
      </c>
    </row>
    <row r="102" spans="1:10" ht="19">
      <c r="A102" t="s">
        <v>302</v>
      </c>
      <c r="B102" s="2" t="s">
        <v>101</v>
      </c>
      <c r="C102" t="s">
        <v>404</v>
      </c>
      <c r="D102" t="s">
        <v>723</v>
      </c>
      <c r="E102" t="s">
        <v>523</v>
      </c>
      <c r="F102">
        <v>92892896</v>
      </c>
      <c r="G102" t="s">
        <v>910</v>
      </c>
      <c r="J102" t="str">
        <f t="shared" si="1"/>
        <v>INSERT INTO Person_R2 VALUES ('46 Haig Street #13-13', '471146', 'Singapore', 'Singapore');</v>
      </c>
    </row>
    <row r="103" spans="1:10" ht="19">
      <c r="A103" t="s">
        <v>303</v>
      </c>
      <c r="B103" s="2" t="s">
        <v>102</v>
      </c>
      <c r="C103" t="s">
        <v>404</v>
      </c>
      <c r="D103" t="s">
        <v>724</v>
      </c>
      <c r="E103" t="s">
        <v>524</v>
      </c>
      <c r="F103">
        <v>83969389</v>
      </c>
      <c r="G103" t="s">
        <v>911</v>
      </c>
      <c r="J103" t="str">
        <f t="shared" si="1"/>
        <v>INSERT INTO Person_R2 VALUES ('48 Ang Mo Kio Street #16-01', '613948', 'Singapore', 'Singapore');</v>
      </c>
    </row>
    <row r="104" spans="1:10" ht="19">
      <c r="A104" t="s">
        <v>304</v>
      </c>
      <c r="B104" s="2" t="s">
        <v>103</v>
      </c>
      <c r="C104" t="s">
        <v>405</v>
      </c>
      <c r="D104" t="s">
        <v>725</v>
      </c>
      <c r="E104" t="s">
        <v>525</v>
      </c>
      <c r="F104">
        <v>80267431</v>
      </c>
      <c r="G104" t="s">
        <v>912</v>
      </c>
      <c r="J104" t="str">
        <f t="shared" si="1"/>
        <v>INSERT INTO Person_R2 VALUES ('11 Chestnut Avenue #12-07', '977111', 'Singapore', 'Singapore');</v>
      </c>
    </row>
    <row r="105" spans="1:10" ht="19">
      <c r="A105" t="s">
        <v>305</v>
      </c>
      <c r="B105" s="2" t="s">
        <v>104</v>
      </c>
      <c r="C105" t="s">
        <v>403</v>
      </c>
      <c r="D105" t="s">
        <v>726</v>
      </c>
      <c r="E105" t="s">
        <v>526</v>
      </c>
      <c r="F105">
        <v>99845407</v>
      </c>
      <c r="G105" t="s">
        <v>913</v>
      </c>
      <c r="J105" t="str">
        <f t="shared" si="1"/>
        <v>INSERT INTO Person_R2 VALUES ('43 Chestnut Avenue #13-11', '975943', 'Singapore', 'Singapore');</v>
      </c>
    </row>
    <row r="106" spans="1:10" ht="19">
      <c r="A106" t="s">
        <v>306</v>
      </c>
      <c r="B106" s="2" t="s">
        <v>105</v>
      </c>
      <c r="C106" t="s">
        <v>404</v>
      </c>
      <c r="D106" t="s">
        <v>727</v>
      </c>
      <c r="E106" t="s">
        <v>527</v>
      </c>
      <c r="F106">
        <v>92290155</v>
      </c>
      <c r="G106" t="s">
        <v>914</v>
      </c>
      <c r="J106" t="str">
        <f t="shared" si="1"/>
        <v>INSERT INTO Person_R2 VALUES ('11 Pasir Ris Street #15-08', '848011', 'Singapore', 'Singapore');</v>
      </c>
    </row>
    <row r="107" spans="1:10" ht="19">
      <c r="A107" t="s">
        <v>307</v>
      </c>
      <c r="B107" s="2" t="s">
        <v>106</v>
      </c>
      <c r="C107" t="s">
        <v>403</v>
      </c>
      <c r="D107" t="s">
        <v>728</v>
      </c>
      <c r="E107" t="s">
        <v>528</v>
      </c>
      <c r="F107">
        <v>99359211</v>
      </c>
      <c r="G107" t="s">
        <v>915</v>
      </c>
      <c r="J107" t="str">
        <f t="shared" si="1"/>
        <v>INSERT INTO Person_R2 VALUES ('38 Bugis Crescent #09-13', '740938', 'Singapore', 'Singapore');</v>
      </c>
    </row>
    <row r="108" spans="1:10" ht="19">
      <c r="A108" t="s">
        <v>308</v>
      </c>
      <c r="B108" s="2" t="s">
        <v>107</v>
      </c>
      <c r="C108" t="s">
        <v>403</v>
      </c>
      <c r="D108" t="s">
        <v>729</v>
      </c>
      <c r="E108" t="s">
        <v>529</v>
      </c>
      <c r="F108">
        <v>88318941</v>
      </c>
      <c r="G108" t="s">
        <v>916</v>
      </c>
      <c r="J108" t="str">
        <f t="shared" si="1"/>
        <v>INSERT INTO Person_R2 VALUES ('18 Bedok Street #18-20', '833118', 'Singapore', 'Singapore');</v>
      </c>
    </row>
    <row r="109" spans="1:10" ht="19">
      <c r="A109" t="s">
        <v>309</v>
      </c>
      <c r="B109" s="2" t="s">
        <v>108</v>
      </c>
      <c r="C109" t="s">
        <v>403</v>
      </c>
      <c r="D109" t="s">
        <v>730</v>
      </c>
      <c r="E109" t="s">
        <v>530</v>
      </c>
      <c r="F109">
        <v>86500254</v>
      </c>
      <c r="G109" t="s">
        <v>917</v>
      </c>
      <c r="J109" t="str">
        <f t="shared" si="1"/>
        <v>INSERT INTO Person_R2 VALUES ('44 Pasir Ris Avenue #10-13', '859544', 'Singapore', 'Singapore');</v>
      </c>
    </row>
    <row r="110" spans="1:10" ht="19">
      <c r="A110" t="s">
        <v>310</v>
      </c>
      <c r="B110" s="2" t="s">
        <v>109</v>
      </c>
      <c r="C110" t="s">
        <v>404</v>
      </c>
      <c r="D110" t="s">
        <v>731</v>
      </c>
      <c r="E110" t="s">
        <v>531</v>
      </c>
      <c r="F110">
        <v>93473268</v>
      </c>
      <c r="G110" t="s">
        <v>918</v>
      </c>
      <c r="J110" t="str">
        <f t="shared" si="1"/>
        <v>INSERT INTO Person_R2 VALUES ('32 Paya Lebar Street #14-09', '595732', 'Singapore', 'Singapore');</v>
      </c>
    </row>
    <row r="111" spans="1:10" ht="19">
      <c r="A111" t="s">
        <v>311</v>
      </c>
      <c r="B111" s="2" t="s">
        <v>110</v>
      </c>
      <c r="C111" t="s">
        <v>403</v>
      </c>
      <c r="D111" t="s">
        <v>732</v>
      </c>
      <c r="E111" t="s">
        <v>532</v>
      </c>
      <c r="F111">
        <v>82589362</v>
      </c>
      <c r="G111" t="s">
        <v>919</v>
      </c>
      <c r="J111" t="str">
        <f t="shared" si="1"/>
        <v>INSERT INTO Person_R2 VALUES ('30 Nanyang Street #04-07', '158830', 'Singapore', 'Singapore');</v>
      </c>
    </row>
    <row r="112" spans="1:10" ht="19">
      <c r="A112" t="s">
        <v>312</v>
      </c>
      <c r="B112" s="2" t="s">
        <v>111</v>
      </c>
      <c r="C112" t="s">
        <v>405</v>
      </c>
      <c r="D112" t="s">
        <v>733</v>
      </c>
      <c r="E112" t="s">
        <v>533</v>
      </c>
      <c r="F112">
        <v>87351608</v>
      </c>
      <c r="G112" t="s">
        <v>920</v>
      </c>
      <c r="J112" t="str">
        <f t="shared" si="1"/>
        <v>INSERT INTO Person_R2 VALUES ('18 Nanyang Street #19-08', '144118', 'Singapore', 'Singapore');</v>
      </c>
    </row>
    <row r="113" spans="1:10" ht="19">
      <c r="A113" t="s">
        <v>313</v>
      </c>
      <c r="B113" s="2" t="s">
        <v>112</v>
      </c>
      <c r="C113" t="s">
        <v>403</v>
      </c>
      <c r="D113" t="s">
        <v>734</v>
      </c>
      <c r="E113" t="s">
        <v>534</v>
      </c>
      <c r="F113">
        <v>95745103</v>
      </c>
      <c r="G113" t="s">
        <v>997</v>
      </c>
      <c r="J113" t="str">
        <f t="shared" si="1"/>
        <v>INSERT INTO Person_R2 VALUES ('24 Ang Mo Kio View #02-09', '656524', 'Singapore', 'Singapore');</v>
      </c>
    </row>
    <row r="114" spans="1:10" ht="19">
      <c r="A114" t="s">
        <v>314</v>
      </c>
      <c r="B114" s="2" t="s">
        <v>113</v>
      </c>
      <c r="C114" t="s">
        <v>405</v>
      </c>
      <c r="D114" t="s">
        <v>735</v>
      </c>
      <c r="E114" t="s">
        <v>535</v>
      </c>
      <c r="F114">
        <v>94982240</v>
      </c>
      <c r="G114" t="s">
        <v>998</v>
      </c>
      <c r="J114" t="str">
        <f t="shared" si="1"/>
        <v>INSERT INTO Person_R2 VALUES ('13 Pasir Ris View #03-01', '890313', 'Singapore', 'Singapore');</v>
      </c>
    </row>
    <row r="115" spans="1:10" ht="19">
      <c r="A115" t="s">
        <v>315</v>
      </c>
      <c r="B115" s="2" t="s">
        <v>114</v>
      </c>
      <c r="C115" t="s">
        <v>405</v>
      </c>
      <c r="D115" t="s">
        <v>736</v>
      </c>
      <c r="E115" t="s">
        <v>536</v>
      </c>
      <c r="F115">
        <v>90907845</v>
      </c>
      <c r="G115" t="s">
        <v>921</v>
      </c>
      <c r="J115" t="str">
        <f t="shared" si="1"/>
        <v>INSERT INTO Person_R2 VALUES ('19 Chestnut Avenue #18-07', '913819', 'Singapore', 'Singapore');</v>
      </c>
    </row>
    <row r="116" spans="1:10" ht="19">
      <c r="A116" t="s">
        <v>316</v>
      </c>
      <c r="B116" s="2" t="s">
        <v>115</v>
      </c>
      <c r="C116" t="s">
        <v>405</v>
      </c>
      <c r="D116" t="s">
        <v>737</v>
      </c>
      <c r="E116" t="s">
        <v>537</v>
      </c>
      <c r="F116">
        <v>94923318</v>
      </c>
      <c r="G116" t="s">
        <v>922</v>
      </c>
      <c r="J116" t="str">
        <f t="shared" si="1"/>
        <v>INSERT INTO Person_R2 VALUES ('45 Chestnut Avenue #11-09', '919945', 'Singapore', 'Singapore');</v>
      </c>
    </row>
    <row r="117" spans="1:10" ht="19">
      <c r="A117" t="s">
        <v>317</v>
      </c>
      <c r="B117" s="2" t="s">
        <v>116</v>
      </c>
      <c r="C117" t="s">
        <v>404</v>
      </c>
      <c r="D117" t="s">
        <v>738</v>
      </c>
      <c r="E117" t="s">
        <v>538</v>
      </c>
      <c r="F117">
        <v>84576783</v>
      </c>
      <c r="G117" t="s">
        <v>999</v>
      </c>
      <c r="J117" t="str">
        <f t="shared" si="1"/>
        <v>INSERT INTO Person_R2 VALUES ('19 Bukit Batok View #04-20', '246519', 'Singapore', 'Singapore');</v>
      </c>
    </row>
    <row r="118" spans="1:10" ht="19">
      <c r="A118" t="s">
        <v>318</v>
      </c>
      <c r="B118" s="2" t="s">
        <v>117</v>
      </c>
      <c r="C118" t="s">
        <v>405</v>
      </c>
      <c r="D118" t="s">
        <v>739</v>
      </c>
      <c r="E118" t="s">
        <v>539</v>
      </c>
      <c r="F118">
        <v>96308576</v>
      </c>
      <c r="G118" t="s">
        <v>923</v>
      </c>
      <c r="J118" t="str">
        <f t="shared" si="1"/>
        <v>INSERT INTO Person_R2 VALUES ('37 Tampines Avenue #08-15', '396237', 'Singapore', 'Singapore');</v>
      </c>
    </row>
    <row r="119" spans="1:10" ht="19">
      <c r="A119" t="s">
        <v>319</v>
      </c>
      <c r="B119" s="2" t="s">
        <v>118</v>
      </c>
      <c r="C119" t="s">
        <v>403</v>
      </c>
      <c r="D119" t="s">
        <v>740</v>
      </c>
      <c r="E119" t="s">
        <v>540</v>
      </c>
      <c r="F119">
        <v>97220376</v>
      </c>
      <c r="G119" t="s">
        <v>924</v>
      </c>
      <c r="J119" t="str">
        <f t="shared" si="1"/>
        <v>INSERT INTO Person_R2 VALUES ('36 Pasir Ris Avenue #11-10', '855836', 'Singapore', 'Singapore');</v>
      </c>
    </row>
    <row r="120" spans="1:10" ht="19">
      <c r="A120" t="s">
        <v>320</v>
      </c>
      <c r="B120" s="2" t="s">
        <v>119</v>
      </c>
      <c r="C120" t="s">
        <v>403</v>
      </c>
      <c r="D120" t="s">
        <v>741</v>
      </c>
      <c r="E120" t="s">
        <v>541</v>
      </c>
      <c r="F120">
        <v>84691124</v>
      </c>
      <c r="G120" t="s">
        <v>925</v>
      </c>
      <c r="J120" t="str">
        <f t="shared" si="1"/>
        <v>INSERT INTO Person_R2 VALUES ('15 Haig View #08-01', '487215', 'Singapore', 'Singapore');</v>
      </c>
    </row>
    <row r="121" spans="1:10" ht="19">
      <c r="A121" t="s">
        <v>321</v>
      </c>
      <c r="B121" s="2" t="s">
        <v>120</v>
      </c>
      <c r="C121" t="s">
        <v>405</v>
      </c>
      <c r="D121" t="s">
        <v>742</v>
      </c>
      <c r="E121" t="s">
        <v>542</v>
      </c>
      <c r="F121">
        <v>86589684</v>
      </c>
      <c r="G121" t="s">
        <v>926</v>
      </c>
      <c r="J121" t="str">
        <f t="shared" si="1"/>
        <v>INSERT INTO Person_R2 VALUES ('34 Haig Street #16-07', '454134', 'Singapore', 'Singapore');</v>
      </c>
    </row>
    <row r="122" spans="1:10" ht="19">
      <c r="A122" t="s">
        <v>322</v>
      </c>
      <c r="B122" s="2" t="s">
        <v>121</v>
      </c>
      <c r="C122" t="s">
        <v>404</v>
      </c>
      <c r="D122" t="s">
        <v>743</v>
      </c>
      <c r="E122" t="s">
        <v>543</v>
      </c>
      <c r="F122">
        <v>81010120</v>
      </c>
      <c r="G122" t="s">
        <v>1000</v>
      </c>
      <c r="J122" t="str">
        <f t="shared" si="1"/>
        <v>INSERT INTO Person_R2 VALUES ('27 Chestnut Crescent #06-05', '939327', 'Singapore', 'Singapore');</v>
      </c>
    </row>
    <row r="123" spans="1:10" ht="19">
      <c r="A123" t="s">
        <v>323</v>
      </c>
      <c r="B123" s="2" t="s">
        <v>122</v>
      </c>
      <c r="C123" t="s">
        <v>405</v>
      </c>
      <c r="D123" t="s">
        <v>744</v>
      </c>
      <c r="E123" t="s">
        <v>544</v>
      </c>
      <c r="F123">
        <v>98409049</v>
      </c>
      <c r="G123" t="s">
        <v>927</v>
      </c>
      <c r="J123" t="str">
        <f t="shared" si="1"/>
        <v>INSERT INTO Person_R2 VALUES ('16 Bedok Avenue #15-05', '873516', 'Singapore', 'Singapore');</v>
      </c>
    </row>
    <row r="124" spans="1:10" ht="19">
      <c r="A124" t="s">
        <v>324</v>
      </c>
      <c r="B124" s="2" t="s">
        <v>123</v>
      </c>
      <c r="C124" t="s">
        <v>403</v>
      </c>
      <c r="D124" t="s">
        <v>745</v>
      </c>
      <c r="E124" t="s">
        <v>545</v>
      </c>
      <c r="F124">
        <v>81280057</v>
      </c>
      <c r="G124" t="s">
        <v>928</v>
      </c>
      <c r="J124" t="str">
        <f t="shared" si="1"/>
        <v>INSERT INTO Person_R2 VALUES ('26 Ang Mo Kio View #04-13', '630526', 'Singapore', 'Singapore');</v>
      </c>
    </row>
    <row r="125" spans="1:10" ht="19">
      <c r="A125" t="s">
        <v>325</v>
      </c>
      <c r="B125" s="2" t="s">
        <v>124</v>
      </c>
      <c r="C125" t="s">
        <v>404</v>
      </c>
      <c r="D125" t="s">
        <v>746</v>
      </c>
      <c r="E125" t="s">
        <v>546</v>
      </c>
      <c r="F125">
        <v>86622831</v>
      </c>
      <c r="G125" t="s">
        <v>929</v>
      </c>
      <c r="J125" t="str">
        <f t="shared" si="1"/>
        <v>INSERT INTO Person_R2 VALUES ('34 Paya Lebar Street #17-14', '558634', 'Singapore', 'Singapore');</v>
      </c>
    </row>
    <row r="126" spans="1:10" ht="19">
      <c r="A126" t="s">
        <v>326</v>
      </c>
      <c r="B126" s="2" t="s">
        <v>125</v>
      </c>
      <c r="C126" t="s">
        <v>403</v>
      </c>
      <c r="D126" t="s">
        <v>747</v>
      </c>
      <c r="E126" t="s">
        <v>547</v>
      </c>
      <c r="F126">
        <v>90547761</v>
      </c>
      <c r="G126" t="s">
        <v>930</v>
      </c>
      <c r="J126" t="str">
        <f t="shared" si="1"/>
        <v>INSERT INTO Person_R2 VALUES ('15 Chestnut Avenue #20-04', '966815', 'Singapore', 'Singapore');</v>
      </c>
    </row>
    <row r="127" spans="1:10" ht="19">
      <c r="A127" t="s">
        <v>327</v>
      </c>
      <c r="B127" s="2" t="s">
        <v>126</v>
      </c>
      <c r="C127" t="s">
        <v>404</v>
      </c>
      <c r="D127" t="s">
        <v>748</v>
      </c>
      <c r="E127" t="s">
        <v>548</v>
      </c>
      <c r="F127">
        <v>96806517</v>
      </c>
      <c r="G127" t="s">
        <v>931</v>
      </c>
      <c r="J127" t="str">
        <f t="shared" si="1"/>
        <v>INSERT INTO Person_R2 VALUES ('23 Bedok View #20-20', '818923', 'Singapore', 'Singapore');</v>
      </c>
    </row>
    <row r="128" spans="1:10" ht="19">
      <c r="A128" t="s">
        <v>328</v>
      </c>
      <c r="B128" s="2" t="s">
        <v>127</v>
      </c>
      <c r="C128" t="s">
        <v>404</v>
      </c>
      <c r="D128" t="s">
        <v>749</v>
      </c>
      <c r="E128" t="s">
        <v>549</v>
      </c>
      <c r="F128">
        <v>88054208</v>
      </c>
      <c r="G128" t="s">
        <v>1001</v>
      </c>
      <c r="J128" t="str">
        <f t="shared" si="1"/>
        <v>INSERT INTO Person_R2 VALUES ('46 Nanyang Crescent #06-18', '190246', 'Singapore', 'Singapore');</v>
      </c>
    </row>
    <row r="129" spans="1:10" ht="19">
      <c r="A129" t="s">
        <v>329</v>
      </c>
      <c r="B129" s="2" t="s">
        <v>128</v>
      </c>
      <c r="C129" t="s">
        <v>403</v>
      </c>
      <c r="D129" t="s">
        <v>750</v>
      </c>
      <c r="E129" t="s">
        <v>550</v>
      </c>
      <c r="F129">
        <v>81658473</v>
      </c>
      <c r="G129" t="s">
        <v>932</v>
      </c>
      <c r="J129" t="str">
        <f t="shared" si="1"/>
        <v>INSERT INTO Person_R2 VALUES ('42 Nanyang Crescent #01-17', '131042', 'Singapore', 'Singapore');</v>
      </c>
    </row>
    <row r="130" spans="1:10" ht="19">
      <c r="A130" t="s">
        <v>330</v>
      </c>
      <c r="B130" s="2" t="s">
        <v>129</v>
      </c>
      <c r="C130" t="s">
        <v>403</v>
      </c>
      <c r="D130" t="s">
        <v>751</v>
      </c>
      <c r="E130" t="s">
        <v>551</v>
      </c>
      <c r="F130">
        <v>85696420</v>
      </c>
      <c r="G130" t="s">
        <v>933</v>
      </c>
      <c r="J130" t="str">
        <f t="shared" si="1"/>
        <v>INSERT INTO Person_R2 VALUES ('11 Nanyang View #02-19', '142111', 'Singapore', 'Singapore');</v>
      </c>
    </row>
    <row r="131" spans="1:10" ht="19">
      <c r="A131" t="s">
        <v>331</v>
      </c>
      <c r="B131" s="2" t="s">
        <v>130</v>
      </c>
      <c r="C131" t="s">
        <v>405</v>
      </c>
      <c r="D131" t="s">
        <v>752</v>
      </c>
      <c r="E131" t="s">
        <v>552</v>
      </c>
      <c r="F131">
        <v>81245394</v>
      </c>
      <c r="G131" t="s">
        <v>1002</v>
      </c>
      <c r="J131" t="str">
        <f t="shared" ref="J131:J194" si="2">_xlfn.CONCAT("INSERT INTO Person_R2 VALUES ('",D131,"', '",TEXT(E131,"0"),"', '","Singapore","', '","Singapore","');")</f>
        <v>INSERT INTO Person_R2 VALUES ('30 Chestnut View #12-18', '975830', 'Singapore', 'Singapore');</v>
      </c>
    </row>
    <row r="132" spans="1:10" ht="19">
      <c r="A132" t="s">
        <v>332</v>
      </c>
      <c r="B132" s="2" t="s">
        <v>131</v>
      </c>
      <c r="C132" t="s">
        <v>403</v>
      </c>
      <c r="D132" t="s">
        <v>753</v>
      </c>
      <c r="E132" t="s">
        <v>553</v>
      </c>
      <c r="F132">
        <v>82799417</v>
      </c>
      <c r="G132" t="s">
        <v>934</v>
      </c>
      <c r="J132" t="str">
        <f t="shared" si="2"/>
        <v>INSERT INTO Person_R2 VALUES ('50 Paya Lebar Street #16-02', '590550', 'Singapore', 'Singapore');</v>
      </c>
    </row>
    <row r="133" spans="1:10" ht="19">
      <c r="A133" t="s">
        <v>333</v>
      </c>
      <c r="B133" s="2" t="s">
        <v>132</v>
      </c>
      <c r="C133" t="s">
        <v>403</v>
      </c>
      <c r="D133" t="s">
        <v>754</v>
      </c>
      <c r="E133" t="s">
        <v>554</v>
      </c>
      <c r="F133">
        <v>96575433</v>
      </c>
      <c r="G133" t="s">
        <v>935</v>
      </c>
      <c r="J133" t="str">
        <f t="shared" si="2"/>
        <v>INSERT INTO Person_R2 VALUES ('38 Bedok Street #15-17', '893138', 'Singapore', 'Singapore');</v>
      </c>
    </row>
    <row r="134" spans="1:10" ht="19">
      <c r="A134" t="s">
        <v>334</v>
      </c>
      <c r="B134" s="2" t="s">
        <v>133</v>
      </c>
      <c r="C134" t="s">
        <v>405</v>
      </c>
      <c r="D134" t="s">
        <v>755</v>
      </c>
      <c r="E134" t="s">
        <v>555</v>
      </c>
      <c r="F134">
        <v>99192974</v>
      </c>
      <c r="G134" t="s">
        <v>1003</v>
      </c>
      <c r="J134" t="str">
        <f t="shared" si="2"/>
        <v>INSERT INTO Person_R2 VALUES ('17 Haig Street #19-05', '494217', 'Singapore', 'Singapore');</v>
      </c>
    </row>
    <row r="135" spans="1:10" ht="19">
      <c r="A135" t="s">
        <v>335</v>
      </c>
      <c r="B135" s="2" t="s">
        <v>134</v>
      </c>
      <c r="C135" t="s">
        <v>403</v>
      </c>
      <c r="D135" t="s">
        <v>756</v>
      </c>
      <c r="E135" t="s">
        <v>556</v>
      </c>
      <c r="F135">
        <v>83197553</v>
      </c>
      <c r="G135" t="s">
        <v>1004</v>
      </c>
      <c r="J135" t="str">
        <f t="shared" si="2"/>
        <v>INSERT INTO Person_R2 VALUES ('11 Bukit Batok Crescent #07-07', '269011', 'Singapore', 'Singapore');</v>
      </c>
    </row>
    <row r="136" spans="1:10" ht="19">
      <c r="A136" t="s">
        <v>336</v>
      </c>
      <c r="B136" s="2" t="s">
        <v>135</v>
      </c>
      <c r="C136" t="s">
        <v>403</v>
      </c>
      <c r="D136" t="s">
        <v>757</v>
      </c>
      <c r="E136" t="s">
        <v>557</v>
      </c>
      <c r="F136">
        <v>99409322</v>
      </c>
      <c r="G136" t="s">
        <v>936</v>
      </c>
      <c r="J136" t="str">
        <f t="shared" si="2"/>
        <v>INSERT INTO Person_R2 VALUES ('12 Chestnut View #17-19', '982912', 'Singapore', 'Singapore');</v>
      </c>
    </row>
    <row r="137" spans="1:10" ht="19">
      <c r="A137" t="s">
        <v>337</v>
      </c>
      <c r="B137" s="2" t="s">
        <v>1436</v>
      </c>
      <c r="C137" t="s">
        <v>404</v>
      </c>
      <c r="D137" t="s">
        <v>758</v>
      </c>
      <c r="E137" t="s">
        <v>558</v>
      </c>
      <c r="F137">
        <v>82788939</v>
      </c>
      <c r="G137" t="s">
        <v>937</v>
      </c>
      <c r="J137" t="str">
        <f t="shared" si="2"/>
        <v>INSERT INTO Person_R2 VALUES ('30 Pasir Ris Street #07-08', '814230', 'Singapore', 'Singapore');</v>
      </c>
    </row>
    <row r="138" spans="1:10" ht="19">
      <c r="A138" t="s">
        <v>338</v>
      </c>
      <c r="B138" s="2" t="s">
        <v>137</v>
      </c>
      <c r="C138" t="s">
        <v>405</v>
      </c>
      <c r="D138" t="s">
        <v>759</v>
      </c>
      <c r="E138" t="s">
        <v>559</v>
      </c>
      <c r="F138">
        <v>91409979</v>
      </c>
      <c r="G138" t="s">
        <v>938</v>
      </c>
      <c r="J138" t="str">
        <f t="shared" si="2"/>
        <v>INSERT INTO Person_R2 VALUES ('25 Bugis Street #01-09', '750725', 'Singapore', 'Singapore');</v>
      </c>
    </row>
    <row r="139" spans="1:10" ht="19">
      <c r="A139" t="s">
        <v>339</v>
      </c>
      <c r="B139" s="2" t="s">
        <v>138</v>
      </c>
      <c r="C139" t="s">
        <v>404</v>
      </c>
      <c r="D139" t="s">
        <v>760</v>
      </c>
      <c r="E139" t="s">
        <v>560</v>
      </c>
      <c r="F139">
        <v>92234650</v>
      </c>
      <c r="G139" t="s">
        <v>939</v>
      </c>
      <c r="J139" t="str">
        <f t="shared" si="2"/>
        <v>INSERT INTO Person_R2 VALUES ('22 Chestnut Street #17-16', '959022', 'Singapore', 'Singapore');</v>
      </c>
    </row>
    <row r="140" spans="1:10" ht="19">
      <c r="A140" t="s">
        <v>340</v>
      </c>
      <c r="B140" s="2" t="s">
        <v>139</v>
      </c>
      <c r="C140" t="s">
        <v>403</v>
      </c>
      <c r="D140" t="s">
        <v>761</v>
      </c>
      <c r="E140" t="s">
        <v>561</v>
      </c>
      <c r="F140">
        <v>83023751</v>
      </c>
      <c r="G140" t="s">
        <v>1005</v>
      </c>
      <c r="J140" t="str">
        <f t="shared" si="2"/>
        <v>INSERT INTO Person_R2 VALUES ('17 Chestnut Avenue #16-16', '953017', 'Singapore', 'Singapore');</v>
      </c>
    </row>
    <row r="141" spans="1:10" ht="19">
      <c r="A141" t="s">
        <v>341</v>
      </c>
      <c r="B141" s="2" t="s">
        <v>140</v>
      </c>
      <c r="C141" t="s">
        <v>404</v>
      </c>
      <c r="D141" t="s">
        <v>762</v>
      </c>
      <c r="E141" t="s">
        <v>562</v>
      </c>
      <c r="F141">
        <v>94695839</v>
      </c>
      <c r="G141" t="s">
        <v>1006</v>
      </c>
      <c r="J141" t="str">
        <f t="shared" si="2"/>
        <v>INSERT INTO Person_R2 VALUES ('40 Chestnut Crescent #02-19', '961940', 'Singapore', 'Singapore');</v>
      </c>
    </row>
    <row r="142" spans="1:10" ht="19">
      <c r="A142" t="s">
        <v>342</v>
      </c>
      <c r="B142" s="2" t="s">
        <v>141</v>
      </c>
      <c r="C142" t="s">
        <v>404</v>
      </c>
      <c r="D142" t="s">
        <v>763</v>
      </c>
      <c r="E142" t="s">
        <v>563</v>
      </c>
      <c r="F142">
        <v>92913861</v>
      </c>
      <c r="G142" t="s">
        <v>940</v>
      </c>
      <c r="J142" t="str">
        <f t="shared" si="2"/>
        <v>INSERT INTO Person_R2 VALUES ('46 Paya Lebar Avenue #02-03', '562546', 'Singapore', 'Singapore');</v>
      </c>
    </row>
    <row r="143" spans="1:10" ht="19">
      <c r="A143" t="s">
        <v>343</v>
      </c>
      <c r="B143" s="2" t="s">
        <v>142</v>
      </c>
      <c r="C143" t="s">
        <v>403</v>
      </c>
      <c r="D143" t="s">
        <v>764</v>
      </c>
      <c r="E143" t="s">
        <v>564</v>
      </c>
      <c r="F143">
        <v>95592848</v>
      </c>
      <c r="G143" t="s">
        <v>1007</v>
      </c>
      <c r="J143" t="str">
        <f t="shared" si="2"/>
        <v>INSERT INTO Person_R2 VALUES ('30 Bukit Batok Crescent #06-01', '226530', 'Singapore', 'Singapore');</v>
      </c>
    </row>
    <row r="144" spans="1:10" ht="19">
      <c r="A144" t="s">
        <v>344</v>
      </c>
      <c r="B144" s="2" t="s">
        <v>143</v>
      </c>
      <c r="C144" t="s">
        <v>403</v>
      </c>
      <c r="D144" t="s">
        <v>765</v>
      </c>
      <c r="E144" t="s">
        <v>565</v>
      </c>
      <c r="F144">
        <v>81130104</v>
      </c>
      <c r="G144" t="s">
        <v>941</v>
      </c>
      <c r="J144" t="str">
        <f t="shared" si="2"/>
        <v>INSERT INTO Person_R2 VALUES ('41 Pasir Ris Crescent #02-17', '848441', 'Singapore', 'Singapore');</v>
      </c>
    </row>
    <row r="145" spans="1:10" ht="19">
      <c r="A145" t="s">
        <v>345</v>
      </c>
      <c r="B145" s="2" t="s">
        <v>144</v>
      </c>
      <c r="C145" t="s">
        <v>403</v>
      </c>
      <c r="D145" t="s">
        <v>766</v>
      </c>
      <c r="E145" t="s">
        <v>566</v>
      </c>
      <c r="F145">
        <v>93361396</v>
      </c>
      <c r="G145" t="s">
        <v>1008</v>
      </c>
      <c r="J145" t="str">
        <f t="shared" si="2"/>
        <v>INSERT INTO Person_R2 VALUES ('48 Paya Lebar Street #13-12', '561048', 'Singapore', 'Singapore');</v>
      </c>
    </row>
    <row r="146" spans="1:10" ht="19">
      <c r="A146" t="s">
        <v>346</v>
      </c>
      <c r="B146" s="2" t="s">
        <v>145</v>
      </c>
      <c r="C146" t="s">
        <v>404</v>
      </c>
      <c r="D146" t="s">
        <v>767</v>
      </c>
      <c r="E146" t="s">
        <v>567</v>
      </c>
      <c r="F146">
        <v>93289539</v>
      </c>
      <c r="G146" t="s">
        <v>942</v>
      </c>
      <c r="J146" t="str">
        <f t="shared" si="2"/>
        <v>INSERT INTO Person_R2 VALUES ('25 Bugis View #20-00', '713725', 'Singapore', 'Singapore');</v>
      </c>
    </row>
    <row r="147" spans="1:10" ht="19">
      <c r="A147" t="s">
        <v>347</v>
      </c>
      <c r="B147" s="2" t="s">
        <v>146</v>
      </c>
      <c r="C147" t="s">
        <v>403</v>
      </c>
      <c r="D147" t="s">
        <v>768</v>
      </c>
      <c r="E147" t="s">
        <v>568</v>
      </c>
      <c r="F147">
        <v>86901030</v>
      </c>
      <c r="G147" t="s">
        <v>1009</v>
      </c>
      <c r="J147" t="str">
        <f t="shared" si="2"/>
        <v>INSERT INTO Person_R2 VALUES ('21 Ang Mo Kio Avenue #04-02', '691521', 'Singapore', 'Singapore');</v>
      </c>
    </row>
    <row r="148" spans="1:10" ht="19">
      <c r="A148" t="s">
        <v>348</v>
      </c>
      <c r="B148" s="2" t="s">
        <v>147</v>
      </c>
      <c r="C148" t="s">
        <v>404</v>
      </c>
      <c r="D148" t="s">
        <v>769</v>
      </c>
      <c r="E148" t="s">
        <v>569</v>
      </c>
      <c r="F148">
        <v>89231049</v>
      </c>
      <c r="G148" t="s">
        <v>943</v>
      </c>
      <c r="J148" t="str">
        <f t="shared" si="2"/>
        <v>INSERT INTO Person_R2 VALUES ('28 Bedok Crescent #09-15', '867628', 'Singapore', 'Singapore');</v>
      </c>
    </row>
    <row r="149" spans="1:10" ht="19">
      <c r="A149" t="s">
        <v>349</v>
      </c>
      <c r="B149" s="2" t="s">
        <v>148</v>
      </c>
      <c r="C149" t="s">
        <v>403</v>
      </c>
      <c r="D149" t="s">
        <v>770</v>
      </c>
      <c r="E149" t="s">
        <v>570</v>
      </c>
      <c r="F149">
        <v>91965401</v>
      </c>
      <c r="G149" t="s">
        <v>1010</v>
      </c>
      <c r="J149" t="str">
        <f t="shared" si="2"/>
        <v>INSERT INTO Person_R2 VALUES ('38 Haig Crescent #02-14', '487938', 'Singapore', 'Singapore');</v>
      </c>
    </row>
    <row r="150" spans="1:10" ht="19">
      <c r="A150" t="s">
        <v>350</v>
      </c>
      <c r="B150" s="2" t="s">
        <v>149</v>
      </c>
      <c r="C150" t="s">
        <v>404</v>
      </c>
      <c r="D150" t="s">
        <v>771</v>
      </c>
      <c r="E150" t="s">
        <v>571</v>
      </c>
      <c r="F150">
        <v>98261884</v>
      </c>
      <c r="G150" t="s">
        <v>944</v>
      </c>
      <c r="J150" t="str">
        <f t="shared" si="2"/>
        <v>INSERT INTO Person_R2 VALUES ('43 Tampines Avenue #02-12', '385643', 'Singapore', 'Singapore');</v>
      </c>
    </row>
    <row r="151" spans="1:10" ht="19">
      <c r="A151" t="s">
        <v>351</v>
      </c>
      <c r="B151" s="2" t="s">
        <v>150</v>
      </c>
      <c r="C151" t="s">
        <v>404</v>
      </c>
      <c r="D151" t="s">
        <v>772</v>
      </c>
      <c r="E151" t="s">
        <v>572</v>
      </c>
      <c r="F151">
        <v>94323640</v>
      </c>
      <c r="G151" t="s">
        <v>945</v>
      </c>
      <c r="J151" t="str">
        <f t="shared" si="2"/>
        <v>INSERT INTO Person_R2 VALUES ('15 Bugis Street #15-00', '788915', 'Singapore', 'Singapore');</v>
      </c>
    </row>
    <row r="152" spans="1:10" ht="19">
      <c r="A152" t="s">
        <v>352</v>
      </c>
      <c r="B152" s="1" t="s">
        <v>151</v>
      </c>
      <c r="C152" t="s">
        <v>403</v>
      </c>
      <c r="D152" t="s">
        <v>773</v>
      </c>
      <c r="E152" t="s">
        <v>573</v>
      </c>
      <c r="F152">
        <v>94916544</v>
      </c>
      <c r="G152" t="s">
        <v>946</v>
      </c>
      <c r="J152" t="str">
        <f t="shared" si="2"/>
        <v>INSERT INTO Person_R2 VALUES ('11 Bedok View #12-15', '848811', 'Singapore', 'Singapore');</v>
      </c>
    </row>
    <row r="153" spans="1:10" ht="19">
      <c r="A153" t="s">
        <v>353</v>
      </c>
      <c r="B153" s="1" t="s">
        <v>152</v>
      </c>
      <c r="C153" t="s">
        <v>403</v>
      </c>
      <c r="D153" t="s">
        <v>774</v>
      </c>
      <c r="E153" t="s">
        <v>574</v>
      </c>
      <c r="F153">
        <v>86111838</v>
      </c>
      <c r="G153" t="s">
        <v>947</v>
      </c>
      <c r="J153" t="str">
        <f t="shared" si="2"/>
        <v>INSERT INTO Person_R2 VALUES ('37 Paya Lebar Crescent #09-10', '562337', 'Singapore', 'Singapore');</v>
      </c>
    </row>
    <row r="154" spans="1:10" ht="19">
      <c r="A154" t="s">
        <v>354</v>
      </c>
      <c r="B154" s="2" t="s">
        <v>153</v>
      </c>
      <c r="C154" t="s">
        <v>403</v>
      </c>
      <c r="D154" t="s">
        <v>775</v>
      </c>
      <c r="E154" t="s">
        <v>575</v>
      </c>
      <c r="F154">
        <v>93962936</v>
      </c>
      <c r="G154" t="s">
        <v>948</v>
      </c>
      <c r="J154" t="str">
        <f t="shared" si="2"/>
        <v>INSERT INTO Person_R2 VALUES ('35 Bukit Batok Street #18-20', '238435', 'Singapore', 'Singapore');</v>
      </c>
    </row>
    <row r="155" spans="1:10" ht="19">
      <c r="A155" t="s">
        <v>355</v>
      </c>
      <c r="B155" s="2" t="s">
        <v>154</v>
      </c>
      <c r="C155" t="s">
        <v>405</v>
      </c>
      <c r="D155" t="s">
        <v>776</v>
      </c>
      <c r="E155" t="s">
        <v>576</v>
      </c>
      <c r="F155">
        <v>94151190</v>
      </c>
      <c r="G155" t="s">
        <v>1011</v>
      </c>
      <c r="J155" t="str">
        <f t="shared" si="2"/>
        <v>INSERT INTO Person_R2 VALUES ('24 Tampines Crescent #09-06', '340924', 'Singapore', 'Singapore');</v>
      </c>
    </row>
    <row r="156" spans="1:10" ht="19">
      <c r="A156" t="s">
        <v>356</v>
      </c>
      <c r="B156" s="1" t="s">
        <v>155</v>
      </c>
      <c r="C156" t="s">
        <v>405</v>
      </c>
      <c r="D156" t="s">
        <v>777</v>
      </c>
      <c r="E156" t="s">
        <v>577</v>
      </c>
      <c r="F156">
        <v>86283933</v>
      </c>
      <c r="G156" t="s">
        <v>1012</v>
      </c>
      <c r="J156" t="str">
        <f t="shared" si="2"/>
        <v>INSERT INTO Person_R2 VALUES ('38 Bedok View #11-01', '871938', 'Singapore', 'Singapore');</v>
      </c>
    </row>
    <row r="157" spans="1:10" ht="19">
      <c r="A157" t="s">
        <v>357</v>
      </c>
      <c r="B157" s="1" t="s">
        <v>156</v>
      </c>
      <c r="C157" t="s">
        <v>405</v>
      </c>
      <c r="D157" t="s">
        <v>778</v>
      </c>
      <c r="E157" t="s">
        <v>578</v>
      </c>
      <c r="F157">
        <v>84646629</v>
      </c>
      <c r="G157" t="s">
        <v>949</v>
      </c>
      <c r="J157" t="str">
        <f t="shared" si="2"/>
        <v>INSERT INTO Person_R2 VALUES ('16 Ang Mo Kio Avenue #10-19', '643216', 'Singapore', 'Singapore');</v>
      </c>
    </row>
    <row r="158" spans="1:10" ht="19">
      <c r="A158" t="s">
        <v>358</v>
      </c>
      <c r="B158" s="1" t="s">
        <v>157</v>
      </c>
      <c r="C158" t="s">
        <v>403</v>
      </c>
      <c r="D158" t="s">
        <v>779</v>
      </c>
      <c r="E158" t="s">
        <v>579</v>
      </c>
      <c r="F158">
        <v>86848346</v>
      </c>
      <c r="G158" t="s">
        <v>1013</v>
      </c>
      <c r="J158" t="str">
        <f t="shared" si="2"/>
        <v>INSERT INTO Person_R2 VALUES ('23 Ang Mo Kio Street #20-18', '631223', 'Singapore', 'Singapore');</v>
      </c>
    </row>
    <row r="159" spans="1:10" ht="19">
      <c r="A159" t="s">
        <v>359</v>
      </c>
      <c r="B159" s="1" t="s">
        <v>158</v>
      </c>
      <c r="C159" t="s">
        <v>405</v>
      </c>
      <c r="D159" t="s">
        <v>780</v>
      </c>
      <c r="E159" t="s">
        <v>580</v>
      </c>
      <c r="F159">
        <v>99520439</v>
      </c>
      <c r="G159" t="s">
        <v>950</v>
      </c>
      <c r="J159" t="str">
        <f t="shared" si="2"/>
        <v>INSERT INTO Person_R2 VALUES ('38 Haig View #07-20', '488338', 'Singapore', 'Singapore');</v>
      </c>
    </row>
    <row r="160" spans="1:10" ht="19">
      <c r="A160" t="s">
        <v>360</v>
      </c>
      <c r="B160" s="1" t="s">
        <v>159</v>
      </c>
      <c r="C160" t="s">
        <v>404</v>
      </c>
      <c r="D160" t="s">
        <v>781</v>
      </c>
      <c r="E160" t="s">
        <v>581</v>
      </c>
      <c r="F160">
        <v>82144521</v>
      </c>
      <c r="G160" t="s">
        <v>951</v>
      </c>
      <c r="J160" t="str">
        <f t="shared" si="2"/>
        <v>INSERT INTO Person_R2 VALUES ('28 Haig Avenue #06-12', '461628', 'Singapore', 'Singapore');</v>
      </c>
    </row>
    <row r="161" spans="1:10" ht="19">
      <c r="A161" t="s">
        <v>361</v>
      </c>
      <c r="B161" s="1" t="s">
        <v>160</v>
      </c>
      <c r="C161" t="s">
        <v>403</v>
      </c>
      <c r="D161" t="s">
        <v>782</v>
      </c>
      <c r="E161" t="s">
        <v>582</v>
      </c>
      <c r="F161">
        <v>83171004</v>
      </c>
      <c r="G161" t="s">
        <v>952</v>
      </c>
      <c r="J161" t="str">
        <f t="shared" si="2"/>
        <v>INSERT INTO Person_R2 VALUES ('48 Bedok Crescent #11-03', '871948', 'Singapore', 'Singapore');</v>
      </c>
    </row>
    <row r="162" spans="1:10" ht="19">
      <c r="A162" t="s">
        <v>362</v>
      </c>
      <c r="B162" s="1" t="s">
        <v>161</v>
      </c>
      <c r="C162" t="s">
        <v>404</v>
      </c>
      <c r="D162" t="s">
        <v>783</v>
      </c>
      <c r="E162" t="s">
        <v>583</v>
      </c>
      <c r="F162">
        <v>83152818</v>
      </c>
      <c r="G162" t="s">
        <v>1014</v>
      </c>
      <c r="J162" t="str">
        <f t="shared" si="2"/>
        <v>INSERT INTO Person_R2 VALUES ('34 Bukit Batok View #14-11', '229234', 'Singapore', 'Singapore');</v>
      </c>
    </row>
    <row r="163" spans="1:10" ht="19">
      <c r="A163" t="s">
        <v>363</v>
      </c>
      <c r="B163" s="2" t="s">
        <v>162</v>
      </c>
      <c r="C163" t="s">
        <v>403</v>
      </c>
      <c r="D163" t="s">
        <v>784</v>
      </c>
      <c r="E163" t="s">
        <v>584</v>
      </c>
      <c r="F163">
        <v>98381102</v>
      </c>
      <c r="G163" t="s">
        <v>953</v>
      </c>
      <c r="J163" t="str">
        <f t="shared" si="2"/>
        <v>INSERT INTO Person_R2 VALUES ('50 Ang Mo Kio View #10-19', '622250', 'Singapore', 'Singapore');</v>
      </c>
    </row>
    <row r="164" spans="1:10" ht="19">
      <c r="A164" t="s">
        <v>364</v>
      </c>
      <c r="B164" s="2" t="s">
        <v>163</v>
      </c>
      <c r="C164" t="s">
        <v>405</v>
      </c>
      <c r="D164" t="s">
        <v>785</v>
      </c>
      <c r="E164" t="s">
        <v>585</v>
      </c>
      <c r="F164">
        <v>88551096</v>
      </c>
      <c r="G164" t="s">
        <v>954</v>
      </c>
      <c r="J164" t="str">
        <f t="shared" si="2"/>
        <v>INSERT INTO Person_R2 VALUES ('34 Paya Lebar View #15-20', '512834', 'Singapore', 'Singapore');</v>
      </c>
    </row>
    <row r="165" spans="1:10" ht="19">
      <c r="A165" t="s">
        <v>365</v>
      </c>
      <c r="B165" s="1" t="s">
        <v>164</v>
      </c>
      <c r="C165" t="s">
        <v>403</v>
      </c>
      <c r="D165" t="s">
        <v>786</v>
      </c>
      <c r="E165" t="s">
        <v>586</v>
      </c>
      <c r="F165">
        <v>90804235</v>
      </c>
      <c r="G165" t="s">
        <v>955</v>
      </c>
      <c r="J165" t="str">
        <f t="shared" si="2"/>
        <v>INSERT INTO Person_R2 VALUES ('14 Paya Lebar Street #20-05', '598814', 'Singapore', 'Singapore');</v>
      </c>
    </row>
    <row r="166" spans="1:10" ht="19">
      <c r="A166" t="s">
        <v>366</v>
      </c>
      <c r="B166" s="1" t="s">
        <v>165</v>
      </c>
      <c r="C166" t="s">
        <v>403</v>
      </c>
      <c r="D166" t="s">
        <v>787</v>
      </c>
      <c r="E166" t="s">
        <v>587</v>
      </c>
      <c r="F166">
        <v>99861011</v>
      </c>
      <c r="G166" t="s">
        <v>956</v>
      </c>
      <c r="J166" t="str">
        <f t="shared" si="2"/>
        <v>INSERT INTO Person_R2 VALUES ('48 Bedok View #20-13', '838548', 'Singapore', 'Singapore');</v>
      </c>
    </row>
    <row r="167" spans="1:10" ht="19">
      <c r="A167" t="s">
        <v>367</v>
      </c>
      <c r="B167" s="1" t="s">
        <v>166</v>
      </c>
      <c r="C167" t="s">
        <v>403</v>
      </c>
      <c r="D167" t="s">
        <v>788</v>
      </c>
      <c r="E167" t="s">
        <v>588</v>
      </c>
      <c r="F167">
        <v>98055122</v>
      </c>
      <c r="G167" t="s">
        <v>957</v>
      </c>
      <c r="J167" t="str">
        <f t="shared" si="2"/>
        <v>INSERT INTO Person_R2 VALUES ('14 Nanyang Crescent #12-10', '195314', 'Singapore', 'Singapore');</v>
      </c>
    </row>
    <row r="168" spans="1:10" ht="19">
      <c r="A168" t="s">
        <v>368</v>
      </c>
      <c r="B168" s="1" t="s">
        <v>167</v>
      </c>
      <c r="C168" t="s">
        <v>404</v>
      </c>
      <c r="D168" t="s">
        <v>789</v>
      </c>
      <c r="E168" t="s">
        <v>589</v>
      </c>
      <c r="F168">
        <v>97161725</v>
      </c>
      <c r="G168" t="s">
        <v>958</v>
      </c>
      <c r="J168" t="str">
        <f t="shared" si="2"/>
        <v>INSERT INTO Person_R2 VALUES ('20 Bukit Batok Crescent #04-11', '253520', 'Singapore', 'Singapore');</v>
      </c>
    </row>
    <row r="169" spans="1:10" ht="19">
      <c r="A169" t="s">
        <v>369</v>
      </c>
      <c r="B169" s="2" t="s">
        <v>168</v>
      </c>
      <c r="C169" t="s">
        <v>405</v>
      </c>
      <c r="D169" t="s">
        <v>790</v>
      </c>
      <c r="E169" t="s">
        <v>590</v>
      </c>
      <c r="F169">
        <v>96174898</v>
      </c>
      <c r="G169" t="s">
        <v>959</v>
      </c>
      <c r="J169" t="str">
        <f t="shared" si="2"/>
        <v>INSERT INTO Person_R2 VALUES ('39 Pasir Ris Avenue #12-17', '889339', 'Singapore', 'Singapore');</v>
      </c>
    </row>
    <row r="170" spans="1:10" ht="19">
      <c r="A170" t="s">
        <v>370</v>
      </c>
      <c r="B170" s="1" t="s">
        <v>169</v>
      </c>
      <c r="C170" t="s">
        <v>404</v>
      </c>
      <c r="D170" t="s">
        <v>791</v>
      </c>
      <c r="E170" t="s">
        <v>591</v>
      </c>
      <c r="F170">
        <v>91343223</v>
      </c>
      <c r="G170" t="s">
        <v>960</v>
      </c>
      <c r="J170" t="str">
        <f t="shared" si="2"/>
        <v>INSERT INTO Person_R2 VALUES ('22 Chestnut Avenue #08-15', '954022', 'Singapore', 'Singapore');</v>
      </c>
    </row>
    <row r="171" spans="1:10" ht="19">
      <c r="A171" t="s">
        <v>371</v>
      </c>
      <c r="B171" s="1" t="s">
        <v>170</v>
      </c>
      <c r="C171" t="s">
        <v>405</v>
      </c>
      <c r="D171" t="s">
        <v>792</v>
      </c>
      <c r="E171" t="s">
        <v>592</v>
      </c>
      <c r="F171">
        <v>95113131</v>
      </c>
      <c r="G171" t="s">
        <v>1015</v>
      </c>
      <c r="J171" t="str">
        <f t="shared" si="2"/>
        <v>INSERT INTO Person_R2 VALUES ('13 Bedok Street #17-14', '880913', 'Singapore', 'Singapore');</v>
      </c>
    </row>
    <row r="172" spans="1:10" ht="19">
      <c r="A172" t="s">
        <v>372</v>
      </c>
      <c r="B172" s="1" t="s">
        <v>171</v>
      </c>
      <c r="C172" t="s">
        <v>404</v>
      </c>
      <c r="D172" t="s">
        <v>793</v>
      </c>
      <c r="E172" t="s">
        <v>593</v>
      </c>
      <c r="F172">
        <v>97274624</v>
      </c>
      <c r="G172" t="s">
        <v>1016</v>
      </c>
      <c r="J172" t="str">
        <f t="shared" si="2"/>
        <v>INSERT INTO Person_R2 VALUES ('38 Paya Lebar Street #14-17', '513338', 'Singapore', 'Singapore');</v>
      </c>
    </row>
    <row r="173" spans="1:10" ht="19">
      <c r="A173" t="s">
        <v>373</v>
      </c>
      <c r="B173" s="1" t="s">
        <v>172</v>
      </c>
      <c r="C173" t="s">
        <v>405</v>
      </c>
      <c r="D173" t="s">
        <v>794</v>
      </c>
      <c r="E173" t="s">
        <v>594</v>
      </c>
      <c r="F173">
        <v>87927271</v>
      </c>
      <c r="G173" t="s">
        <v>1017</v>
      </c>
      <c r="J173" t="str">
        <f t="shared" si="2"/>
        <v>INSERT INTO Person_R2 VALUES ('37 Bukit Batok Avenue #03-12', '233637', 'Singapore', 'Singapore');</v>
      </c>
    </row>
    <row r="174" spans="1:10" ht="19">
      <c r="A174" t="s">
        <v>374</v>
      </c>
      <c r="B174" s="1" t="s">
        <v>173</v>
      </c>
      <c r="C174" t="s">
        <v>405</v>
      </c>
      <c r="D174" t="s">
        <v>795</v>
      </c>
      <c r="E174" t="s">
        <v>595</v>
      </c>
      <c r="F174">
        <v>97192333</v>
      </c>
      <c r="G174" t="s">
        <v>961</v>
      </c>
      <c r="J174" t="str">
        <f t="shared" si="2"/>
        <v>INSERT INTO Person_R2 VALUES ('44 Nanyang View #01-10', '194444', 'Singapore', 'Singapore');</v>
      </c>
    </row>
    <row r="175" spans="1:10" ht="19">
      <c r="A175" t="s">
        <v>375</v>
      </c>
      <c r="B175" s="2" t="s">
        <v>174</v>
      </c>
      <c r="C175" t="s">
        <v>404</v>
      </c>
      <c r="D175" t="s">
        <v>796</v>
      </c>
      <c r="E175" t="s">
        <v>596</v>
      </c>
      <c r="F175">
        <v>86069530</v>
      </c>
      <c r="G175" t="s">
        <v>962</v>
      </c>
      <c r="J175" t="str">
        <f t="shared" si="2"/>
        <v>INSERT INTO Person_R2 VALUES ('16 Bukit Batok View #07-07', '223116', 'Singapore', 'Singapore');</v>
      </c>
    </row>
    <row r="176" spans="1:10" ht="19">
      <c r="A176" t="s">
        <v>376</v>
      </c>
      <c r="B176" s="1" t="s">
        <v>175</v>
      </c>
      <c r="C176" t="s">
        <v>405</v>
      </c>
      <c r="D176" t="s">
        <v>797</v>
      </c>
      <c r="E176" t="s">
        <v>597</v>
      </c>
      <c r="F176">
        <v>99254284</v>
      </c>
      <c r="G176" t="s">
        <v>963</v>
      </c>
      <c r="J176" t="str">
        <f t="shared" si="2"/>
        <v>INSERT INTO Person_R2 VALUES ('27 Bedok Avenue #03-12', '845327', 'Singapore', 'Singapore');</v>
      </c>
    </row>
    <row r="177" spans="1:10" ht="19">
      <c r="A177" t="s">
        <v>377</v>
      </c>
      <c r="B177" s="2" t="s">
        <v>176</v>
      </c>
      <c r="C177" t="s">
        <v>403</v>
      </c>
      <c r="D177" t="s">
        <v>798</v>
      </c>
      <c r="E177" t="s">
        <v>598</v>
      </c>
      <c r="F177">
        <v>81839593</v>
      </c>
      <c r="G177" t="s">
        <v>964</v>
      </c>
      <c r="J177" t="str">
        <f t="shared" si="2"/>
        <v>INSERT INTO Person_R2 VALUES ('17 Paya Lebar Crescent #06-03', '576317', 'Singapore', 'Singapore');</v>
      </c>
    </row>
    <row r="178" spans="1:10" ht="19">
      <c r="A178" t="s">
        <v>378</v>
      </c>
      <c r="B178" s="1" t="s">
        <v>177</v>
      </c>
      <c r="C178" t="s">
        <v>405</v>
      </c>
      <c r="D178" t="s">
        <v>799</v>
      </c>
      <c r="E178" t="s">
        <v>599</v>
      </c>
      <c r="F178">
        <v>81469911</v>
      </c>
      <c r="G178" t="s">
        <v>965</v>
      </c>
      <c r="J178" t="str">
        <f t="shared" si="2"/>
        <v>INSERT INTO Person_R2 VALUES ('33 Paya Lebar Street #08-01', '523733', 'Singapore', 'Singapore');</v>
      </c>
    </row>
    <row r="179" spans="1:10" ht="19">
      <c r="A179" t="s">
        <v>379</v>
      </c>
      <c r="B179" s="1" t="s">
        <v>178</v>
      </c>
      <c r="C179" t="s">
        <v>404</v>
      </c>
      <c r="D179" t="s">
        <v>800</v>
      </c>
      <c r="E179" t="s">
        <v>600</v>
      </c>
      <c r="F179">
        <v>89798639</v>
      </c>
      <c r="G179" t="s">
        <v>966</v>
      </c>
      <c r="J179" t="str">
        <f t="shared" si="2"/>
        <v>INSERT INTO Person_R2 VALUES ('44 Nanyang View #10-10', '193644', 'Singapore', 'Singapore');</v>
      </c>
    </row>
    <row r="180" spans="1:10" ht="19">
      <c r="A180" t="s">
        <v>380</v>
      </c>
      <c r="B180" s="1" t="s">
        <v>179</v>
      </c>
      <c r="C180" t="s">
        <v>405</v>
      </c>
      <c r="D180" t="s">
        <v>801</v>
      </c>
      <c r="E180" t="s">
        <v>601</v>
      </c>
      <c r="F180">
        <v>95155942</v>
      </c>
      <c r="G180" t="s">
        <v>967</v>
      </c>
      <c r="J180" t="str">
        <f t="shared" si="2"/>
        <v>INSERT INTO Person_R2 VALUES ('11 Chestnut Street #02-04', '965911', 'Singapore', 'Singapore');</v>
      </c>
    </row>
    <row r="181" spans="1:10" ht="19">
      <c r="A181" t="s">
        <v>381</v>
      </c>
      <c r="B181" s="2" t="s">
        <v>180</v>
      </c>
      <c r="C181" t="s">
        <v>404</v>
      </c>
      <c r="D181" t="s">
        <v>802</v>
      </c>
      <c r="E181" t="s">
        <v>602</v>
      </c>
      <c r="F181">
        <v>96054671</v>
      </c>
      <c r="G181" t="s">
        <v>1018</v>
      </c>
      <c r="J181" t="str">
        <f t="shared" si="2"/>
        <v>INSERT INTO Person_R2 VALUES ('18 Haig Crescent #07-20', '458818', 'Singapore', 'Singapore');</v>
      </c>
    </row>
    <row r="182" spans="1:10" ht="19">
      <c r="A182" t="s">
        <v>382</v>
      </c>
      <c r="B182" s="1" t="s">
        <v>181</v>
      </c>
      <c r="C182" t="s">
        <v>405</v>
      </c>
      <c r="D182" t="s">
        <v>803</v>
      </c>
      <c r="E182" t="s">
        <v>603</v>
      </c>
      <c r="F182">
        <v>90283682</v>
      </c>
      <c r="G182" t="s">
        <v>968</v>
      </c>
      <c r="J182" t="str">
        <f t="shared" si="2"/>
        <v>INSERT INTO Person_R2 VALUES ('42 Paya Lebar View #12-13', '575342', 'Singapore', 'Singapore');</v>
      </c>
    </row>
    <row r="183" spans="1:10" ht="19">
      <c r="A183" t="s">
        <v>383</v>
      </c>
      <c r="B183" s="1" t="s">
        <v>182</v>
      </c>
      <c r="C183" t="s">
        <v>404</v>
      </c>
      <c r="D183" t="s">
        <v>804</v>
      </c>
      <c r="E183" t="s">
        <v>604</v>
      </c>
      <c r="F183">
        <v>94077193</v>
      </c>
      <c r="G183" t="s">
        <v>1019</v>
      </c>
      <c r="J183" t="str">
        <f t="shared" si="2"/>
        <v>INSERT INTO Person_R2 VALUES ('22 Tampines Street #19-13', '321822', 'Singapore', 'Singapore');</v>
      </c>
    </row>
    <row r="184" spans="1:10" ht="19">
      <c r="A184" t="s">
        <v>384</v>
      </c>
      <c r="B184" s="1" t="s">
        <v>183</v>
      </c>
      <c r="C184" t="s">
        <v>403</v>
      </c>
      <c r="D184" t="s">
        <v>805</v>
      </c>
      <c r="E184" t="s">
        <v>605</v>
      </c>
      <c r="F184">
        <v>93151183</v>
      </c>
      <c r="G184" t="s">
        <v>1020</v>
      </c>
      <c r="J184" t="str">
        <f t="shared" si="2"/>
        <v>INSERT INTO Person_R2 VALUES ('32 Pasir Ris Street #11-12', '833232', 'Singapore', 'Singapore');</v>
      </c>
    </row>
    <row r="185" spans="1:10" ht="19">
      <c r="A185" t="s">
        <v>385</v>
      </c>
      <c r="B185" s="1" t="s">
        <v>184</v>
      </c>
      <c r="C185" t="s">
        <v>405</v>
      </c>
      <c r="D185" t="s">
        <v>806</v>
      </c>
      <c r="E185" t="s">
        <v>606</v>
      </c>
      <c r="F185">
        <v>97733648</v>
      </c>
      <c r="G185" t="s">
        <v>969</v>
      </c>
      <c r="J185" t="str">
        <f t="shared" si="2"/>
        <v>INSERT INTO Person_R2 VALUES ('16 Chestnut Street #02-08', '927016', 'Singapore', 'Singapore');</v>
      </c>
    </row>
    <row r="186" spans="1:10" ht="19">
      <c r="A186" t="s">
        <v>386</v>
      </c>
      <c r="B186" s="2" t="s">
        <v>185</v>
      </c>
      <c r="C186" t="s">
        <v>404</v>
      </c>
      <c r="D186" t="s">
        <v>807</v>
      </c>
      <c r="E186" t="s">
        <v>607</v>
      </c>
      <c r="F186">
        <v>99872378</v>
      </c>
      <c r="G186" t="s">
        <v>1021</v>
      </c>
      <c r="J186" t="str">
        <f t="shared" si="2"/>
        <v>INSERT INTO Person_R2 VALUES ('45 Bukit Batok Street #20-16', '284545', 'Singapore', 'Singapore');</v>
      </c>
    </row>
    <row r="187" spans="1:10" ht="19">
      <c r="A187" t="s">
        <v>387</v>
      </c>
      <c r="B187" s="1" t="s">
        <v>186</v>
      </c>
      <c r="C187" t="s">
        <v>404</v>
      </c>
      <c r="D187" t="s">
        <v>808</v>
      </c>
      <c r="E187" t="s">
        <v>608</v>
      </c>
      <c r="F187">
        <v>89381905</v>
      </c>
      <c r="G187" t="s">
        <v>970</v>
      </c>
      <c r="J187" t="str">
        <f t="shared" si="2"/>
        <v>INSERT INTO Person_R2 VALUES ('26 Bugis Street #18-02', '753226', 'Singapore', 'Singapore');</v>
      </c>
    </row>
    <row r="188" spans="1:10" ht="19">
      <c r="A188" t="s">
        <v>388</v>
      </c>
      <c r="B188" s="1" t="s">
        <v>187</v>
      </c>
      <c r="C188" t="s">
        <v>404</v>
      </c>
      <c r="D188" t="s">
        <v>809</v>
      </c>
      <c r="E188" t="s">
        <v>609</v>
      </c>
      <c r="F188">
        <v>93164525</v>
      </c>
      <c r="G188" t="s">
        <v>971</v>
      </c>
      <c r="J188" t="str">
        <f t="shared" si="2"/>
        <v>INSERT INTO Person_R2 VALUES ('32 Ang Mo Kio Crescent #09-17', '619632', 'Singapore', 'Singapore');</v>
      </c>
    </row>
    <row r="189" spans="1:10" ht="19">
      <c r="A189" t="s">
        <v>389</v>
      </c>
      <c r="B189" s="1" t="s">
        <v>188</v>
      </c>
      <c r="C189" t="s">
        <v>405</v>
      </c>
      <c r="D189" t="s">
        <v>810</v>
      </c>
      <c r="E189" t="s">
        <v>610</v>
      </c>
      <c r="F189">
        <v>91385606</v>
      </c>
      <c r="G189" t="s">
        <v>972</v>
      </c>
      <c r="J189" t="str">
        <f t="shared" si="2"/>
        <v>INSERT INTO Person_R2 VALUES ('31 Ang Mo Kio Crescent #09-20', '691431', 'Singapore', 'Singapore');</v>
      </c>
    </row>
    <row r="190" spans="1:10" ht="19">
      <c r="A190" t="s">
        <v>390</v>
      </c>
      <c r="B190" s="2" t="s">
        <v>189</v>
      </c>
      <c r="C190" t="s">
        <v>405</v>
      </c>
      <c r="D190" t="s">
        <v>811</v>
      </c>
      <c r="E190" t="s">
        <v>611</v>
      </c>
      <c r="F190">
        <v>96238268</v>
      </c>
      <c r="G190" t="s">
        <v>1022</v>
      </c>
      <c r="J190" t="str">
        <f t="shared" si="2"/>
        <v>INSERT INTO Person_R2 VALUES ('44 Paya Lebar Crescent #01-18', '580244', 'Singapore', 'Singapore');</v>
      </c>
    </row>
    <row r="191" spans="1:10" ht="19">
      <c r="A191" t="s">
        <v>391</v>
      </c>
      <c r="B191" s="1" t="s">
        <v>190</v>
      </c>
      <c r="C191" t="s">
        <v>405</v>
      </c>
      <c r="D191" t="s">
        <v>812</v>
      </c>
      <c r="E191" t="s">
        <v>612</v>
      </c>
      <c r="F191">
        <v>89889087</v>
      </c>
      <c r="G191" t="s">
        <v>1023</v>
      </c>
      <c r="J191" t="str">
        <f t="shared" si="2"/>
        <v>INSERT INTO Person_R2 VALUES ('27 Paya Lebar Street #05-06', '549727', 'Singapore', 'Singapore');</v>
      </c>
    </row>
    <row r="192" spans="1:10" ht="19">
      <c r="A192" t="s">
        <v>392</v>
      </c>
      <c r="B192" s="2" t="s">
        <v>191</v>
      </c>
      <c r="C192" t="s">
        <v>404</v>
      </c>
      <c r="D192" t="s">
        <v>813</v>
      </c>
      <c r="E192" t="s">
        <v>613</v>
      </c>
      <c r="F192">
        <v>93328773</v>
      </c>
      <c r="G192" t="s">
        <v>973</v>
      </c>
      <c r="J192" t="str">
        <f t="shared" si="2"/>
        <v>INSERT INTO Person_R2 VALUES ('24 Bedok Crescent #12-09', '876424', 'Singapore', 'Singapore');</v>
      </c>
    </row>
    <row r="193" spans="1:10" ht="19">
      <c r="A193" t="s">
        <v>393</v>
      </c>
      <c r="B193" s="1" t="s">
        <v>192</v>
      </c>
      <c r="C193" t="s">
        <v>404</v>
      </c>
      <c r="D193" t="s">
        <v>814</v>
      </c>
      <c r="E193" t="s">
        <v>614</v>
      </c>
      <c r="F193">
        <v>81077366</v>
      </c>
      <c r="G193" t="s">
        <v>1024</v>
      </c>
      <c r="J193" t="str">
        <f t="shared" si="2"/>
        <v>INSERT INTO Person_R2 VALUES ('42 Chestnut Avenue #03-17', '915442', 'Singapore', 'Singapore');</v>
      </c>
    </row>
    <row r="194" spans="1:10" ht="19">
      <c r="A194" t="s">
        <v>394</v>
      </c>
      <c r="B194" s="2" t="s">
        <v>193</v>
      </c>
      <c r="C194" t="s">
        <v>404</v>
      </c>
      <c r="D194" t="s">
        <v>815</v>
      </c>
      <c r="E194" t="s">
        <v>615</v>
      </c>
      <c r="F194">
        <v>84313382</v>
      </c>
      <c r="G194" t="s">
        <v>1025</v>
      </c>
      <c r="J194" t="str">
        <f t="shared" si="2"/>
        <v>INSERT INTO Person_R2 VALUES ('50 Pasir Ris View #12-05', '894550', 'Singapore', 'Singapore');</v>
      </c>
    </row>
    <row r="195" spans="1:10" ht="19">
      <c r="A195" t="s">
        <v>395</v>
      </c>
      <c r="B195" s="1" t="s">
        <v>194</v>
      </c>
      <c r="C195" t="s">
        <v>404</v>
      </c>
      <c r="D195" t="s">
        <v>816</v>
      </c>
      <c r="E195" t="s">
        <v>616</v>
      </c>
      <c r="F195">
        <v>94228231</v>
      </c>
      <c r="G195" t="s">
        <v>974</v>
      </c>
      <c r="J195" t="str">
        <f t="shared" ref="J195:J201" si="3">_xlfn.CONCAT("INSERT INTO Person_R2 VALUES ('",D195,"', '",TEXT(E195,"0"),"', '","Singapore","', '","Singapore","');")</f>
        <v>INSERT INTO Person_R2 VALUES ('17 Tampines Crescent #06-04', '397517', 'Singapore', 'Singapore');</v>
      </c>
    </row>
    <row r="196" spans="1:10" ht="19">
      <c r="A196" t="s">
        <v>396</v>
      </c>
      <c r="B196" s="1" t="s">
        <v>195</v>
      </c>
      <c r="C196" t="s">
        <v>405</v>
      </c>
      <c r="D196" t="s">
        <v>817</v>
      </c>
      <c r="E196" t="s">
        <v>617</v>
      </c>
      <c r="F196">
        <v>84221864</v>
      </c>
      <c r="G196" t="s">
        <v>1026</v>
      </c>
      <c r="J196" t="str">
        <f t="shared" si="3"/>
        <v>INSERT INTO Person_R2 VALUES ('40 Pasir Ris View #02-12', '820340', 'Singapore', 'Singapore');</v>
      </c>
    </row>
    <row r="197" spans="1:10" ht="19">
      <c r="A197" t="s">
        <v>397</v>
      </c>
      <c r="B197" s="2" t="s">
        <v>196</v>
      </c>
      <c r="C197" t="s">
        <v>403</v>
      </c>
      <c r="D197" t="s">
        <v>818</v>
      </c>
      <c r="E197" t="s">
        <v>618</v>
      </c>
      <c r="F197">
        <v>92995338</v>
      </c>
      <c r="G197" t="s">
        <v>975</v>
      </c>
      <c r="J197" t="str">
        <f t="shared" si="3"/>
        <v>INSERT INTO Person_R2 VALUES ('25 Bukit Batok View #05-13', '246125', 'Singapore', 'Singapore');</v>
      </c>
    </row>
    <row r="198" spans="1:10" ht="19">
      <c r="A198" t="s">
        <v>398</v>
      </c>
      <c r="B198" s="1" t="s">
        <v>197</v>
      </c>
      <c r="C198" t="s">
        <v>404</v>
      </c>
      <c r="D198" t="s">
        <v>819</v>
      </c>
      <c r="E198" t="s">
        <v>619</v>
      </c>
      <c r="F198">
        <v>87560374</v>
      </c>
      <c r="G198" t="s">
        <v>976</v>
      </c>
      <c r="J198" t="str">
        <f t="shared" si="3"/>
        <v>INSERT INTO Person_R2 VALUES ('30 Tampines View #18-15', '372930', 'Singapore', 'Singapore');</v>
      </c>
    </row>
    <row r="199" spans="1:10" ht="19">
      <c r="A199" t="s">
        <v>399</v>
      </c>
      <c r="B199" s="2" t="s">
        <v>198</v>
      </c>
      <c r="C199" t="s">
        <v>403</v>
      </c>
      <c r="D199" t="s">
        <v>820</v>
      </c>
      <c r="E199" t="s">
        <v>620</v>
      </c>
      <c r="F199">
        <v>99586841</v>
      </c>
      <c r="G199" t="s">
        <v>977</v>
      </c>
      <c r="J199" t="str">
        <f t="shared" si="3"/>
        <v>INSERT INTO Person_R2 VALUES ('13 Paya Lebar Street #04-20', '556713', 'Singapore', 'Singapore');</v>
      </c>
    </row>
    <row r="200" spans="1:10" ht="19">
      <c r="A200" t="s">
        <v>400</v>
      </c>
      <c r="B200" s="1" t="s">
        <v>199</v>
      </c>
      <c r="C200" t="s">
        <v>404</v>
      </c>
      <c r="D200" t="s">
        <v>821</v>
      </c>
      <c r="E200" t="s">
        <v>621</v>
      </c>
      <c r="F200">
        <v>98368310</v>
      </c>
      <c r="G200" t="s">
        <v>978</v>
      </c>
      <c r="J200" t="str">
        <f t="shared" si="3"/>
        <v>INSERT INTO Person_R2 VALUES ('19 Bugis Crescent #07-14', '717119', 'Singapore', 'Singapore');</v>
      </c>
    </row>
    <row r="201" spans="1:10" ht="19">
      <c r="A201" t="s">
        <v>401</v>
      </c>
      <c r="B201" s="2" t="s">
        <v>200</v>
      </c>
      <c r="C201" t="s">
        <v>405</v>
      </c>
      <c r="D201" t="s">
        <v>822</v>
      </c>
      <c r="E201" t="s">
        <v>622</v>
      </c>
      <c r="F201">
        <v>82852419</v>
      </c>
      <c r="G201" t="s">
        <v>979</v>
      </c>
      <c r="J201" t="str">
        <f t="shared" si="3"/>
        <v>INSERT INTO Person_R2 VALUES ('41 Haig Crescent #11-10', '459941', 'Singapore', 'Singapore');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91F7-8899-7F4E-9BBF-319BC8ADAEAC}">
  <sheetPr filterMode="1"/>
  <dimension ref="A1:W202"/>
  <sheetViews>
    <sheetView zoomScale="110" workbookViewId="0">
      <selection activeCell="E27" sqref="E27"/>
    </sheetView>
  </sheetViews>
  <sheetFormatPr defaultColWidth="10.6640625" defaultRowHeight="15.5"/>
  <cols>
    <col min="2" max="2" width="27.33203125" bestFit="1" customWidth="1"/>
    <col min="3" max="3" width="42.83203125" customWidth="1"/>
    <col min="5" max="5" width="5" customWidth="1"/>
    <col min="12" max="12" width="19.5" bestFit="1" customWidth="1"/>
    <col min="13" max="13" width="15.83203125" bestFit="1" customWidth="1"/>
  </cols>
  <sheetData>
    <row r="1" spans="1:23">
      <c r="A1" t="s">
        <v>201</v>
      </c>
      <c r="B1" t="s">
        <v>50</v>
      </c>
      <c r="C1" t="s">
        <v>402</v>
      </c>
      <c r="E1" t="s">
        <v>1059</v>
      </c>
      <c r="L1" t="s">
        <v>1048</v>
      </c>
      <c r="M1" t="s">
        <v>1049</v>
      </c>
    </row>
    <row r="2" spans="1:23" ht="19" hidden="1">
      <c r="A2" t="s">
        <v>202</v>
      </c>
      <c r="B2" s="1" t="s">
        <v>0</v>
      </c>
      <c r="C2" t="s">
        <v>403</v>
      </c>
      <c r="D2" t="s">
        <v>1027</v>
      </c>
      <c r="E2" t="s">
        <v>1041</v>
      </c>
      <c r="F2">
        <f ca="1">RANDBETWEEN(14,18)</f>
        <v>18</v>
      </c>
      <c r="G2">
        <f ca="1">RANDBETWEEN(11111,99999)</f>
        <v>19104</v>
      </c>
      <c r="H2" t="str">
        <f ca="1">CHAR(RANDBETWEEN(65,90))</f>
        <v>A</v>
      </c>
      <c r="I2" t="str">
        <f ca="1">_xlfn.CONCAT(E2,F2,G2,H2)</f>
        <v>U1819104A</v>
      </c>
      <c r="K2" t="str">
        <f ca="1">_xlfn.CONCAT(20,F2, "/07/23")</f>
        <v>2018/07/23</v>
      </c>
      <c r="L2" t="s">
        <v>1043</v>
      </c>
      <c r="M2" s="4" t="s">
        <v>1051</v>
      </c>
      <c r="N2" t="str">
        <f ca="1">_xlfn.CONCAT("INSERT INTO Student VALUES ('",A2,"', '",I2,"', '",K2,"', '",L2,"', '",M2,"');")</f>
        <v>INSERT INTO Student VALUES ('S9733127X', 'U1819104A', '2018/07/23', 'Computer Science', 'Business');</v>
      </c>
      <c r="W2" t="str">
        <f>_xlfn.CONCAT("INSERT INTO Undergraduate VALUES ('",A2,"');")</f>
        <v>INSERT INTO Undergraduate VALUES ('S9733127X');</v>
      </c>
    </row>
    <row r="3" spans="1:23" ht="19" hidden="1">
      <c r="A3" t="s">
        <v>203</v>
      </c>
      <c r="B3" s="1" t="s">
        <v>1</v>
      </c>
      <c r="C3" t="s">
        <v>403</v>
      </c>
      <c r="D3" t="s">
        <v>1027</v>
      </c>
      <c r="E3" t="s">
        <v>1041</v>
      </c>
      <c r="F3">
        <f t="shared" ref="F3:F66" ca="1" si="0">RANDBETWEEN(14,18)</f>
        <v>15</v>
      </c>
      <c r="G3">
        <f t="shared" ref="G3:G66" ca="1" si="1">RANDBETWEEN(11111,99999)</f>
        <v>86072</v>
      </c>
      <c r="H3" t="str">
        <f t="shared" ref="H3:H66" ca="1" si="2">CHAR(RANDBETWEEN(65,90))</f>
        <v>G</v>
      </c>
      <c r="I3" t="str">
        <f t="shared" ref="I3:I66" ca="1" si="3">_xlfn.CONCAT(E3,F3,G3,H3)</f>
        <v>U1586072G</v>
      </c>
      <c r="K3" t="str">
        <f t="shared" ref="K3:K66" ca="1" si="4">_xlfn.CONCAT(20,F3, "/07/23")</f>
        <v>2015/07/23</v>
      </c>
      <c r="L3" t="s">
        <v>1043</v>
      </c>
      <c r="M3" t="s">
        <v>1050</v>
      </c>
      <c r="N3" t="str">
        <f t="shared" ref="N3:N66" ca="1" si="5">_xlfn.CONCAT("INSERT INTO Student VALUES ('",A3,"', '",I3,"', '",K3,"', '",L3,"', '",M3,"');")</f>
        <v>INSERT INTO Student VALUES ('S9695846S', 'U1586072G', '2015/07/23', 'Computer Science', 'NULL');</v>
      </c>
      <c r="W3" t="str">
        <f t="shared" ref="W3:W20" si="6">_xlfn.CONCAT("INSERT INTO Undergraduate VALUES ('",A3,"');")</f>
        <v>INSERT INTO Undergraduate VALUES ('S9695846S');</v>
      </c>
    </row>
    <row r="4" spans="1:23" ht="19" hidden="1">
      <c r="A4" t="s">
        <v>204</v>
      </c>
      <c r="B4" s="1" t="s">
        <v>2</v>
      </c>
      <c r="C4" t="s">
        <v>403</v>
      </c>
      <c r="D4" t="s">
        <v>1027</v>
      </c>
      <c r="E4" t="s">
        <v>1041</v>
      </c>
      <c r="F4">
        <f t="shared" ca="1" si="0"/>
        <v>16</v>
      </c>
      <c r="G4">
        <f t="shared" ca="1" si="1"/>
        <v>51954</v>
      </c>
      <c r="H4" t="str">
        <f t="shared" ca="1" si="2"/>
        <v>A</v>
      </c>
      <c r="I4" t="str">
        <f t="shared" ca="1" si="3"/>
        <v>U1651954A</v>
      </c>
      <c r="K4" t="str">
        <f t="shared" ca="1" si="4"/>
        <v>2016/07/23</v>
      </c>
      <c r="L4" t="s">
        <v>1043</v>
      </c>
      <c r="M4" s="4" t="s">
        <v>1052</v>
      </c>
      <c r="N4" t="str">
        <f t="shared" ca="1" si="5"/>
        <v>INSERT INTO Student VALUES ('S9917559D', 'U1651954A', '2016/07/23', 'Computer Science', 'Mathematics');</v>
      </c>
      <c r="W4" t="str">
        <f t="shared" si="6"/>
        <v>INSERT INTO Undergraduate VALUES ('S9917559D');</v>
      </c>
    </row>
    <row r="5" spans="1:23" ht="19" hidden="1">
      <c r="A5" t="s">
        <v>205</v>
      </c>
      <c r="B5" s="1" t="s">
        <v>3</v>
      </c>
      <c r="C5" t="s">
        <v>403</v>
      </c>
      <c r="D5" t="s">
        <v>1027</v>
      </c>
      <c r="E5" t="s">
        <v>1041</v>
      </c>
      <c r="F5">
        <f t="shared" ca="1" si="0"/>
        <v>14</v>
      </c>
      <c r="G5">
        <f t="shared" ca="1" si="1"/>
        <v>80733</v>
      </c>
      <c r="H5" t="str">
        <f t="shared" ca="1" si="2"/>
        <v>V</v>
      </c>
      <c r="I5" t="str">
        <f t="shared" ca="1" si="3"/>
        <v>U1480733V</v>
      </c>
      <c r="K5" t="str">
        <f t="shared" ca="1" si="4"/>
        <v>2014/07/23</v>
      </c>
      <c r="L5" t="s">
        <v>1043</v>
      </c>
      <c r="M5" t="s">
        <v>1050</v>
      </c>
      <c r="N5" t="str">
        <f t="shared" ca="1" si="5"/>
        <v>INSERT INTO Student VALUES ('S9722588R', 'U1480733V', '2014/07/23', 'Computer Science', 'NULL');</v>
      </c>
      <c r="W5" t="str">
        <f t="shared" si="6"/>
        <v>INSERT INTO Undergraduate VALUES ('S9722588R');</v>
      </c>
    </row>
    <row r="6" spans="1:23" ht="19" hidden="1">
      <c r="A6" t="s">
        <v>206</v>
      </c>
      <c r="B6" s="1" t="s">
        <v>4</v>
      </c>
      <c r="C6" t="s">
        <v>403</v>
      </c>
      <c r="D6" t="s">
        <v>1027</v>
      </c>
      <c r="E6" t="s">
        <v>1041</v>
      </c>
      <c r="F6">
        <f t="shared" ca="1" si="0"/>
        <v>15</v>
      </c>
      <c r="G6">
        <f t="shared" ca="1" si="1"/>
        <v>57900</v>
      </c>
      <c r="H6" t="str">
        <f t="shared" ca="1" si="2"/>
        <v>K</v>
      </c>
      <c r="I6" t="str">
        <f t="shared" ca="1" si="3"/>
        <v>U1557900K</v>
      </c>
      <c r="K6" t="str">
        <f t="shared" ca="1" si="4"/>
        <v>2015/07/23</v>
      </c>
      <c r="L6" t="s">
        <v>1043</v>
      </c>
      <c r="M6" t="s">
        <v>1051</v>
      </c>
      <c r="N6" t="str">
        <f t="shared" ca="1" si="5"/>
        <v>INSERT INTO Student VALUES ('S9831152C', 'U1557900K', '2015/07/23', 'Computer Science', 'Business');</v>
      </c>
      <c r="W6" t="str">
        <f t="shared" si="6"/>
        <v>INSERT INTO Undergraduate VALUES ('S9831152C');</v>
      </c>
    </row>
    <row r="7" spans="1:23" ht="19" hidden="1">
      <c r="A7" t="s">
        <v>207</v>
      </c>
      <c r="B7" s="2" t="s">
        <v>5</v>
      </c>
      <c r="C7" t="s">
        <v>403</v>
      </c>
      <c r="D7" t="s">
        <v>1027</v>
      </c>
      <c r="E7" t="s">
        <v>1041</v>
      </c>
      <c r="F7">
        <f t="shared" ca="1" si="0"/>
        <v>15</v>
      </c>
      <c r="G7">
        <f t="shared" ca="1" si="1"/>
        <v>37033</v>
      </c>
      <c r="H7" t="str">
        <f t="shared" ca="1" si="2"/>
        <v>J</v>
      </c>
      <c r="I7" t="str">
        <f t="shared" ca="1" si="3"/>
        <v>U1537033J</v>
      </c>
      <c r="K7" t="str">
        <f t="shared" ca="1" si="4"/>
        <v>2015/07/23</v>
      </c>
      <c r="L7" t="s">
        <v>1043</v>
      </c>
      <c r="M7" t="s">
        <v>1050</v>
      </c>
      <c r="N7" t="str">
        <f t="shared" ca="1" si="5"/>
        <v>INSERT INTO Student VALUES ('S9850619F', 'U1537033J', '2015/07/23', 'Computer Science', 'NULL');</v>
      </c>
      <c r="W7" t="str">
        <f t="shared" si="6"/>
        <v>INSERT INTO Undergraduate VALUES ('S9850619F');</v>
      </c>
    </row>
    <row r="8" spans="1:23" ht="19" hidden="1">
      <c r="A8" t="s">
        <v>208</v>
      </c>
      <c r="B8" s="1" t="s">
        <v>6</v>
      </c>
      <c r="C8" t="s">
        <v>403</v>
      </c>
      <c r="D8" t="s">
        <v>1027</v>
      </c>
      <c r="E8" t="s">
        <v>1041</v>
      </c>
      <c r="F8">
        <f t="shared" ca="1" si="0"/>
        <v>17</v>
      </c>
      <c r="G8">
        <f t="shared" ca="1" si="1"/>
        <v>54666</v>
      </c>
      <c r="H8" t="str">
        <f t="shared" ca="1" si="2"/>
        <v>H</v>
      </c>
      <c r="I8" t="str">
        <f t="shared" ca="1" si="3"/>
        <v>U1754666H</v>
      </c>
      <c r="K8" t="str">
        <f t="shared" ca="1" si="4"/>
        <v>2017/07/23</v>
      </c>
      <c r="L8" t="s">
        <v>1043</v>
      </c>
      <c r="M8" t="s">
        <v>1051</v>
      </c>
      <c r="N8" t="str">
        <f t="shared" ca="1" si="5"/>
        <v>INSERT INTO Student VALUES ('S9756352I', 'U1754666H', '2017/07/23', 'Computer Science', 'Business');</v>
      </c>
      <c r="W8" t="str">
        <f t="shared" si="6"/>
        <v>INSERT INTO Undergraduate VALUES ('S9756352I');</v>
      </c>
    </row>
    <row r="9" spans="1:23" ht="19" hidden="1">
      <c r="A9" t="s">
        <v>209</v>
      </c>
      <c r="B9" s="1" t="s">
        <v>7</v>
      </c>
      <c r="C9" t="s">
        <v>403</v>
      </c>
      <c r="D9" t="s">
        <v>1027</v>
      </c>
      <c r="E9" t="s">
        <v>1041</v>
      </c>
      <c r="F9">
        <f t="shared" ca="1" si="0"/>
        <v>17</v>
      </c>
      <c r="G9">
        <f t="shared" ca="1" si="1"/>
        <v>69979</v>
      </c>
      <c r="H9" t="str">
        <f t="shared" ca="1" si="2"/>
        <v>P</v>
      </c>
      <c r="I9" t="str">
        <f t="shared" ca="1" si="3"/>
        <v>U1769979P</v>
      </c>
      <c r="K9" t="str">
        <f t="shared" ca="1" si="4"/>
        <v>2017/07/23</v>
      </c>
      <c r="L9" t="s">
        <v>1043</v>
      </c>
      <c r="M9" t="s">
        <v>1050</v>
      </c>
      <c r="N9" t="str">
        <f t="shared" ca="1" si="5"/>
        <v>INSERT INTO Student VALUES ('S9619775Q', 'U1769979P', '2017/07/23', 'Computer Science', 'NULL');</v>
      </c>
      <c r="W9" t="str">
        <f t="shared" si="6"/>
        <v>INSERT INTO Undergraduate VALUES ('S9619775Q');</v>
      </c>
    </row>
    <row r="10" spans="1:23" ht="19" hidden="1">
      <c r="A10" t="s">
        <v>210</v>
      </c>
      <c r="B10" s="1" t="s">
        <v>8</v>
      </c>
      <c r="C10" t="s">
        <v>403</v>
      </c>
      <c r="D10" t="s">
        <v>1027</v>
      </c>
      <c r="E10" t="s">
        <v>1041</v>
      </c>
      <c r="F10">
        <f t="shared" ca="1" si="0"/>
        <v>14</v>
      </c>
      <c r="G10">
        <f t="shared" ca="1" si="1"/>
        <v>90171</v>
      </c>
      <c r="H10" t="str">
        <f t="shared" ca="1" si="2"/>
        <v>D</v>
      </c>
      <c r="I10" t="str">
        <f t="shared" ca="1" si="3"/>
        <v>U1490171D</v>
      </c>
      <c r="K10" t="str">
        <f t="shared" ca="1" si="4"/>
        <v>2014/07/23</v>
      </c>
      <c r="L10" t="s">
        <v>1043</v>
      </c>
      <c r="M10" t="s">
        <v>1050</v>
      </c>
      <c r="N10" t="str">
        <f t="shared" ca="1" si="5"/>
        <v>INSERT INTO Student VALUES ('S9929822J', 'U1490171D', '2014/07/23', 'Computer Science', 'NULL');</v>
      </c>
      <c r="W10" t="str">
        <f t="shared" si="6"/>
        <v>INSERT INTO Undergraduate VALUES ('S9929822J');</v>
      </c>
    </row>
    <row r="11" spans="1:23" ht="19" hidden="1">
      <c r="A11" t="s">
        <v>211</v>
      </c>
      <c r="B11" s="1" t="s">
        <v>9</v>
      </c>
      <c r="C11" t="s">
        <v>403</v>
      </c>
      <c r="D11" t="s">
        <v>1027</v>
      </c>
      <c r="E11" t="s">
        <v>1041</v>
      </c>
      <c r="F11">
        <f t="shared" ca="1" si="0"/>
        <v>16</v>
      </c>
      <c r="G11">
        <f t="shared" ca="1" si="1"/>
        <v>14069</v>
      </c>
      <c r="H11" t="str">
        <f t="shared" ca="1" si="2"/>
        <v>W</v>
      </c>
      <c r="I11" t="str">
        <f t="shared" ca="1" si="3"/>
        <v>U1614069W</v>
      </c>
      <c r="K11" t="str">
        <f t="shared" ca="1" si="4"/>
        <v>2016/07/23</v>
      </c>
      <c r="L11" t="s">
        <v>1043</v>
      </c>
      <c r="M11" t="s">
        <v>1050</v>
      </c>
      <c r="N11" t="str">
        <f t="shared" ca="1" si="5"/>
        <v>INSERT INTO Student VALUES ('S9629414M', 'U1614069W', '2016/07/23', 'Computer Science', 'NULL');</v>
      </c>
      <c r="W11" t="str">
        <f t="shared" si="6"/>
        <v>INSERT INTO Undergraduate VALUES ('S9629414M');</v>
      </c>
    </row>
    <row r="12" spans="1:23" ht="19" hidden="1">
      <c r="A12" t="s">
        <v>212</v>
      </c>
      <c r="B12" s="1" t="s">
        <v>10</v>
      </c>
      <c r="C12" t="s">
        <v>403</v>
      </c>
      <c r="D12" t="s">
        <v>1027</v>
      </c>
      <c r="E12" t="s">
        <v>1041</v>
      </c>
      <c r="F12">
        <f t="shared" ca="1" si="0"/>
        <v>18</v>
      </c>
      <c r="G12">
        <f t="shared" ca="1" si="1"/>
        <v>36455</v>
      </c>
      <c r="H12" t="str">
        <f t="shared" ca="1" si="2"/>
        <v>X</v>
      </c>
      <c r="I12" t="str">
        <f t="shared" ca="1" si="3"/>
        <v>U1836455X</v>
      </c>
      <c r="K12" t="str">
        <f t="shared" ca="1" si="4"/>
        <v>2018/07/23</v>
      </c>
      <c r="L12" t="s">
        <v>1043</v>
      </c>
      <c r="M12" t="s">
        <v>1050</v>
      </c>
      <c r="N12" t="str">
        <f t="shared" ca="1" si="5"/>
        <v>INSERT INTO Student VALUES ('S9677981C', 'U1836455X', '2018/07/23', 'Computer Science', 'NULL');</v>
      </c>
      <c r="W12" t="str">
        <f t="shared" si="6"/>
        <v>INSERT INTO Undergraduate VALUES ('S9677981C');</v>
      </c>
    </row>
    <row r="13" spans="1:23" ht="19" hidden="1">
      <c r="A13" t="s">
        <v>213</v>
      </c>
      <c r="B13" s="1" t="s">
        <v>11</v>
      </c>
      <c r="C13" t="s">
        <v>403</v>
      </c>
      <c r="D13" t="s">
        <v>1027</v>
      </c>
      <c r="E13" t="s">
        <v>1041</v>
      </c>
      <c r="F13">
        <f t="shared" ca="1" si="0"/>
        <v>17</v>
      </c>
      <c r="G13">
        <f t="shared" ca="1" si="1"/>
        <v>67506</v>
      </c>
      <c r="H13" t="str">
        <f t="shared" ca="1" si="2"/>
        <v>G</v>
      </c>
      <c r="I13" t="str">
        <f t="shared" ca="1" si="3"/>
        <v>U1767506G</v>
      </c>
      <c r="K13" t="str">
        <f t="shared" ca="1" si="4"/>
        <v>2017/07/23</v>
      </c>
      <c r="L13" t="s">
        <v>1044</v>
      </c>
      <c r="M13" t="s">
        <v>1051</v>
      </c>
      <c r="N13" t="str">
        <f t="shared" ca="1" si="5"/>
        <v>INSERT INTO Student VALUES ('S9722475Y', 'U1767506G', '2017/07/23', 'Computer Engineering', 'Business');</v>
      </c>
      <c r="W13" t="str">
        <f t="shared" si="6"/>
        <v>INSERT INTO Undergraduate VALUES ('S9722475Y');</v>
      </c>
    </row>
    <row r="14" spans="1:23" ht="19" hidden="1">
      <c r="A14" t="s">
        <v>214</v>
      </c>
      <c r="B14" s="1" t="s">
        <v>12</v>
      </c>
      <c r="C14" t="s">
        <v>403</v>
      </c>
      <c r="D14" t="s">
        <v>1027</v>
      </c>
      <c r="E14" t="s">
        <v>1041</v>
      </c>
      <c r="F14">
        <f t="shared" ca="1" si="0"/>
        <v>18</v>
      </c>
      <c r="G14">
        <f t="shared" ca="1" si="1"/>
        <v>46123</v>
      </c>
      <c r="H14" t="str">
        <f t="shared" ca="1" si="2"/>
        <v>E</v>
      </c>
      <c r="I14" t="str">
        <f t="shared" ca="1" si="3"/>
        <v>U1846123E</v>
      </c>
      <c r="K14" t="str">
        <f t="shared" ca="1" si="4"/>
        <v>2018/07/23</v>
      </c>
      <c r="L14" t="s">
        <v>1044</v>
      </c>
      <c r="M14" t="s">
        <v>1050</v>
      </c>
      <c r="N14" t="str">
        <f t="shared" ca="1" si="5"/>
        <v>INSERT INTO Student VALUES ('S9851774K', 'U1846123E', '2018/07/23', 'Computer Engineering', 'NULL');</v>
      </c>
      <c r="W14" t="str">
        <f t="shared" si="6"/>
        <v>INSERT INTO Undergraduate VALUES ('S9851774K');</v>
      </c>
    </row>
    <row r="15" spans="1:23" ht="19" hidden="1">
      <c r="A15" t="s">
        <v>215</v>
      </c>
      <c r="B15" s="1" t="s">
        <v>13</v>
      </c>
      <c r="C15" t="s">
        <v>403</v>
      </c>
      <c r="D15" t="s">
        <v>1027</v>
      </c>
      <c r="E15" t="s">
        <v>1041</v>
      </c>
      <c r="F15">
        <f t="shared" ca="1" si="0"/>
        <v>15</v>
      </c>
      <c r="G15">
        <f t="shared" ca="1" si="1"/>
        <v>12181</v>
      </c>
      <c r="H15" t="str">
        <f t="shared" ca="1" si="2"/>
        <v>R</v>
      </c>
      <c r="I15" t="str">
        <f t="shared" ca="1" si="3"/>
        <v>U1512181R</v>
      </c>
      <c r="K15" t="str">
        <f t="shared" ca="1" si="4"/>
        <v>2015/07/23</v>
      </c>
      <c r="L15" t="s">
        <v>1044</v>
      </c>
      <c r="M15" s="4" t="s">
        <v>1052</v>
      </c>
      <c r="N15" t="str">
        <f t="shared" ca="1" si="5"/>
        <v>INSERT INTO Student VALUES ('S9736207Q', 'U1512181R', '2015/07/23', 'Computer Engineering', 'Mathematics');</v>
      </c>
      <c r="W15" t="str">
        <f t="shared" si="6"/>
        <v>INSERT INTO Undergraduate VALUES ('S9736207Q');</v>
      </c>
    </row>
    <row r="16" spans="1:23" ht="19" hidden="1">
      <c r="A16" t="s">
        <v>216</v>
      </c>
      <c r="B16" s="1" t="s">
        <v>14</v>
      </c>
      <c r="C16" t="s">
        <v>403</v>
      </c>
      <c r="D16" t="s">
        <v>1027</v>
      </c>
      <c r="E16" t="s">
        <v>1041</v>
      </c>
      <c r="F16">
        <f t="shared" ca="1" si="0"/>
        <v>14</v>
      </c>
      <c r="G16">
        <f t="shared" ca="1" si="1"/>
        <v>80524</v>
      </c>
      <c r="H16" t="str">
        <f t="shared" ca="1" si="2"/>
        <v>C</v>
      </c>
      <c r="I16" t="str">
        <f t="shared" ca="1" si="3"/>
        <v>U1480524C</v>
      </c>
      <c r="K16" t="str">
        <f t="shared" ca="1" si="4"/>
        <v>2014/07/23</v>
      </c>
      <c r="L16" t="s">
        <v>1044</v>
      </c>
      <c r="M16" t="s">
        <v>1051</v>
      </c>
      <c r="N16" t="str">
        <f t="shared" ca="1" si="5"/>
        <v>INSERT INTO Student VALUES ('S9614412D', 'U1480524C', '2014/07/23', 'Computer Engineering', 'Business');</v>
      </c>
      <c r="W16" t="str">
        <f t="shared" si="6"/>
        <v>INSERT INTO Undergraduate VALUES ('S9614412D');</v>
      </c>
    </row>
    <row r="17" spans="1:23" ht="19" hidden="1">
      <c r="A17" t="s">
        <v>217</v>
      </c>
      <c r="B17" s="2" t="s">
        <v>15</v>
      </c>
      <c r="C17" t="s">
        <v>403</v>
      </c>
      <c r="D17" t="s">
        <v>1027</v>
      </c>
      <c r="E17" t="s">
        <v>1041</v>
      </c>
      <c r="F17">
        <f t="shared" ca="1" si="0"/>
        <v>16</v>
      </c>
      <c r="G17">
        <f t="shared" ca="1" si="1"/>
        <v>66102</v>
      </c>
      <c r="H17" t="str">
        <f t="shared" ca="1" si="2"/>
        <v>K</v>
      </c>
      <c r="I17" t="str">
        <f t="shared" ca="1" si="3"/>
        <v>U1666102K</v>
      </c>
      <c r="K17" t="str">
        <f t="shared" ca="1" si="4"/>
        <v>2016/07/23</v>
      </c>
      <c r="L17" t="s">
        <v>1044</v>
      </c>
      <c r="M17" t="s">
        <v>1050</v>
      </c>
      <c r="N17" t="str">
        <f t="shared" ca="1" si="5"/>
        <v>INSERT INTO Student VALUES ('S9767779R', 'U1666102K', '2016/07/23', 'Computer Engineering', 'NULL');</v>
      </c>
      <c r="W17" t="str">
        <f t="shared" si="6"/>
        <v>INSERT INTO Undergraduate VALUES ('S9767779R');</v>
      </c>
    </row>
    <row r="18" spans="1:23" ht="19" hidden="1">
      <c r="A18" t="s">
        <v>218</v>
      </c>
      <c r="B18" s="1" t="s">
        <v>16</v>
      </c>
      <c r="C18" t="s">
        <v>403</v>
      </c>
      <c r="D18" t="s">
        <v>1027</v>
      </c>
      <c r="E18" t="s">
        <v>1041</v>
      </c>
      <c r="F18">
        <f t="shared" ca="1" si="0"/>
        <v>16</v>
      </c>
      <c r="G18">
        <f t="shared" ca="1" si="1"/>
        <v>77123</v>
      </c>
      <c r="H18" t="str">
        <f t="shared" ca="1" si="2"/>
        <v>Z</v>
      </c>
      <c r="I18" t="str">
        <f t="shared" ca="1" si="3"/>
        <v>U1677123Z</v>
      </c>
      <c r="K18" t="str">
        <f t="shared" ca="1" si="4"/>
        <v>2016/07/23</v>
      </c>
      <c r="L18" t="s">
        <v>1044</v>
      </c>
      <c r="M18" t="s">
        <v>1050</v>
      </c>
      <c r="N18" t="str">
        <f t="shared" ca="1" si="5"/>
        <v>INSERT INTO Student VALUES ('S9820365J', 'U1677123Z', '2016/07/23', 'Computer Engineering', 'NULL');</v>
      </c>
      <c r="W18" t="str">
        <f t="shared" si="6"/>
        <v>INSERT INTO Undergraduate VALUES ('S9820365J');</v>
      </c>
    </row>
    <row r="19" spans="1:23" ht="19" hidden="1">
      <c r="A19" t="s">
        <v>219</v>
      </c>
      <c r="B19" s="1" t="s">
        <v>17</v>
      </c>
      <c r="C19" t="s">
        <v>403</v>
      </c>
      <c r="D19" t="s">
        <v>1027</v>
      </c>
      <c r="E19" t="s">
        <v>1041</v>
      </c>
      <c r="F19">
        <f t="shared" ca="1" si="0"/>
        <v>15</v>
      </c>
      <c r="G19">
        <f t="shared" ca="1" si="1"/>
        <v>69403</v>
      </c>
      <c r="H19" t="str">
        <f t="shared" ca="1" si="2"/>
        <v>H</v>
      </c>
      <c r="I19" t="str">
        <f t="shared" ca="1" si="3"/>
        <v>U1569403H</v>
      </c>
      <c r="K19" t="str">
        <f t="shared" ca="1" si="4"/>
        <v>2015/07/23</v>
      </c>
      <c r="L19" t="s">
        <v>1044</v>
      </c>
      <c r="M19" t="s">
        <v>1050</v>
      </c>
      <c r="N19" t="str">
        <f t="shared" ca="1" si="5"/>
        <v>INSERT INTO Student VALUES ('S9870261F', 'U1569403H', '2015/07/23', 'Computer Engineering', 'NULL');</v>
      </c>
      <c r="W19" t="str">
        <f t="shared" si="6"/>
        <v>INSERT INTO Undergraduate VALUES ('S9870261F');</v>
      </c>
    </row>
    <row r="20" spans="1:23" ht="19" hidden="1">
      <c r="A20" t="s">
        <v>220</v>
      </c>
      <c r="B20" s="2" t="s">
        <v>18</v>
      </c>
      <c r="C20" t="s">
        <v>403</v>
      </c>
      <c r="D20" t="s">
        <v>1027</v>
      </c>
      <c r="E20" t="s">
        <v>1041</v>
      </c>
      <c r="F20">
        <f t="shared" ca="1" si="0"/>
        <v>15</v>
      </c>
      <c r="G20">
        <f t="shared" ca="1" si="1"/>
        <v>72930</v>
      </c>
      <c r="H20" t="str">
        <f t="shared" ca="1" si="2"/>
        <v>G</v>
      </c>
      <c r="I20" t="str">
        <f t="shared" ca="1" si="3"/>
        <v>U1572930G</v>
      </c>
      <c r="K20" t="str">
        <f t="shared" ca="1" si="4"/>
        <v>2015/07/23</v>
      </c>
      <c r="L20" t="s">
        <v>1044</v>
      </c>
      <c r="M20" s="4" t="s">
        <v>1051</v>
      </c>
      <c r="N20" t="str">
        <f t="shared" ca="1" si="5"/>
        <v>INSERT INTO Student VALUES ('S9772710P', 'U1572930G', '2015/07/23', 'Computer Engineering', 'Business');</v>
      </c>
      <c r="W20" t="str">
        <f t="shared" si="6"/>
        <v>INSERT INTO Undergraduate VALUES ('S9772710P');</v>
      </c>
    </row>
    <row r="21" spans="1:23" ht="19">
      <c r="A21" t="s">
        <v>221</v>
      </c>
      <c r="B21" s="1" t="s">
        <v>19</v>
      </c>
      <c r="C21" t="s">
        <v>403</v>
      </c>
      <c r="D21" t="s">
        <v>1027</v>
      </c>
      <c r="E21" t="s">
        <v>1042</v>
      </c>
      <c r="F21">
        <f t="shared" ca="1" si="0"/>
        <v>17</v>
      </c>
      <c r="G21">
        <f t="shared" ca="1" si="1"/>
        <v>29845</v>
      </c>
      <c r="H21" t="str">
        <f t="shared" ca="1" si="2"/>
        <v>N</v>
      </c>
      <c r="I21" t="str">
        <f t="shared" ca="1" si="3"/>
        <v>G1729845N</v>
      </c>
      <c r="K21" t="str">
        <f t="shared" ca="1" si="4"/>
        <v>2017/07/23</v>
      </c>
      <c r="L21" t="s">
        <v>1043</v>
      </c>
      <c r="M21" t="s">
        <v>1050</v>
      </c>
      <c r="N21" t="str">
        <f ca="1">_xlfn.CONCAT("INSERT INTO Student VALUES ('",A21,"', '",I21,"', '",K21,"', '",L21,"', '",M21,"');")</f>
        <v>INSERT INTO Student VALUES ('S9946019G', 'G1729845N', '2017/07/23', 'Computer Science', 'NULL');</v>
      </c>
      <c r="W21" t="str">
        <f>_xlfn.CONCAT("INSERT INTO Graduate VALUES ('",A2,"');")</f>
        <v>INSERT INTO Graduate VALUES ('S9733127X');</v>
      </c>
    </row>
    <row r="22" spans="1:23" ht="19">
      <c r="A22" t="s">
        <v>222</v>
      </c>
      <c r="B22" s="2" t="s">
        <v>20</v>
      </c>
      <c r="C22" t="s">
        <v>403</v>
      </c>
      <c r="D22" t="s">
        <v>1027</v>
      </c>
      <c r="E22" t="s">
        <v>1042</v>
      </c>
      <c r="F22">
        <f t="shared" ca="1" si="0"/>
        <v>14</v>
      </c>
      <c r="G22">
        <f t="shared" ca="1" si="1"/>
        <v>34876</v>
      </c>
      <c r="H22" t="str">
        <f t="shared" ca="1" si="2"/>
        <v>Q</v>
      </c>
      <c r="I22" t="str">
        <f t="shared" ca="1" si="3"/>
        <v>G1434876Q</v>
      </c>
      <c r="K22" t="str">
        <f t="shared" ca="1" si="4"/>
        <v>2014/07/23</v>
      </c>
      <c r="L22" t="s">
        <v>1043</v>
      </c>
      <c r="M22" t="s">
        <v>1050</v>
      </c>
      <c r="N22" t="str">
        <f t="shared" ca="1" si="5"/>
        <v>INSERT INTO Student VALUES ('S9652691I', 'G1434876Q', '2014/07/23', 'Computer Science', 'NULL');</v>
      </c>
      <c r="W22" t="str">
        <f t="shared" ref="W22:W33" si="7">_xlfn.CONCAT("INSERT INTO Graduate VALUES ('",A3,"');")</f>
        <v>INSERT INTO Graduate VALUES ('S9695846S');</v>
      </c>
    </row>
    <row r="23" spans="1:23" ht="19">
      <c r="A23" t="s">
        <v>223</v>
      </c>
      <c r="B23" s="2" t="s">
        <v>21</v>
      </c>
      <c r="C23" t="s">
        <v>403</v>
      </c>
      <c r="D23" t="s">
        <v>1027</v>
      </c>
      <c r="E23" t="s">
        <v>1042</v>
      </c>
      <c r="F23">
        <f t="shared" ca="1" si="0"/>
        <v>16</v>
      </c>
      <c r="G23">
        <f t="shared" ca="1" si="1"/>
        <v>27347</v>
      </c>
      <c r="H23" t="str">
        <f t="shared" ca="1" si="2"/>
        <v>G</v>
      </c>
      <c r="I23" t="str">
        <f t="shared" ca="1" si="3"/>
        <v>G1627347G</v>
      </c>
      <c r="K23" t="str">
        <f t="shared" ca="1" si="4"/>
        <v>2016/07/23</v>
      </c>
      <c r="L23" t="s">
        <v>1043</v>
      </c>
      <c r="M23" t="s">
        <v>1050</v>
      </c>
      <c r="N23" t="str">
        <f t="shared" ca="1" si="5"/>
        <v>INSERT INTO Student VALUES ('S9691398S', 'G1627347G', '2016/07/23', 'Computer Science', 'NULL');</v>
      </c>
      <c r="W23" t="str">
        <f t="shared" si="7"/>
        <v>INSERT INTO Graduate VALUES ('S9917559D');</v>
      </c>
    </row>
    <row r="24" spans="1:23" ht="19">
      <c r="A24" t="s">
        <v>224</v>
      </c>
      <c r="B24" s="2" t="s">
        <v>22</v>
      </c>
      <c r="C24" t="s">
        <v>403</v>
      </c>
      <c r="D24" t="s">
        <v>1027</v>
      </c>
      <c r="E24" t="s">
        <v>1042</v>
      </c>
      <c r="F24">
        <f t="shared" ca="1" si="0"/>
        <v>14</v>
      </c>
      <c r="G24">
        <f t="shared" ca="1" si="1"/>
        <v>34809</v>
      </c>
      <c r="H24" t="str">
        <f t="shared" ca="1" si="2"/>
        <v>R</v>
      </c>
      <c r="I24" t="str">
        <f t="shared" ca="1" si="3"/>
        <v>G1434809R</v>
      </c>
      <c r="K24" t="str">
        <f t="shared" ca="1" si="4"/>
        <v>2014/07/23</v>
      </c>
      <c r="L24" t="s">
        <v>1043</v>
      </c>
      <c r="M24" t="s">
        <v>1050</v>
      </c>
      <c r="N24" t="str">
        <f t="shared" ca="1" si="5"/>
        <v>INSERT INTO Student VALUES ('S9893799S', 'G1434809R', '2014/07/23', 'Computer Science', 'NULL');</v>
      </c>
      <c r="W24" t="str">
        <f t="shared" si="7"/>
        <v>INSERT INTO Graduate VALUES ('S9722588R');</v>
      </c>
    </row>
    <row r="25" spans="1:23" ht="19">
      <c r="A25" t="s">
        <v>225</v>
      </c>
      <c r="B25" s="1" t="s">
        <v>23</v>
      </c>
      <c r="C25" t="s">
        <v>403</v>
      </c>
      <c r="D25" t="s">
        <v>1027</v>
      </c>
      <c r="E25" t="s">
        <v>1042</v>
      </c>
      <c r="F25">
        <f t="shared" ca="1" si="0"/>
        <v>16</v>
      </c>
      <c r="G25">
        <f t="shared" ca="1" si="1"/>
        <v>58117</v>
      </c>
      <c r="H25" t="str">
        <f t="shared" ca="1" si="2"/>
        <v>U</v>
      </c>
      <c r="I25" t="str">
        <f t="shared" ca="1" si="3"/>
        <v>G1658117U</v>
      </c>
      <c r="K25" t="str">
        <f t="shared" ca="1" si="4"/>
        <v>2016/07/23</v>
      </c>
      <c r="L25" t="s">
        <v>1043</v>
      </c>
      <c r="M25" t="s">
        <v>1050</v>
      </c>
      <c r="N25" t="str">
        <f t="shared" ca="1" si="5"/>
        <v>INSERT INTO Student VALUES ('S9949768H', 'G1658117U', '2016/07/23', 'Computer Science', 'NULL');</v>
      </c>
      <c r="W25" t="str">
        <f t="shared" si="7"/>
        <v>INSERT INTO Graduate VALUES ('S9831152C');</v>
      </c>
    </row>
    <row r="26" spans="1:23" ht="19">
      <c r="A26" t="s">
        <v>226</v>
      </c>
      <c r="B26" s="2" t="s">
        <v>24</v>
      </c>
      <c r="C26" t="s">
        <v>403</v>
      </c>
      <c r="D26" t="s">
        <v>1027</v>
      </c>
      <c r="E26" t="s">
        <v>1042</v>
      </c>
      <c r="F26">
        <f t="shared" ca="1" si="0"/>
        <v>15</v>
      </c>
      <c r="G26">
        <f t="shared" ca="1" si="1"/>
        <v>76120</v>
      </c>
      <c r="H26" t="str">
        <f t="shared" ca="1" si="2"/>
        <v>G</v>
      </c>
      <c r="I26" t="str">
        <f t="shared" ca="1" si="3"/>
        <v>G1576120G</v>
      </c>
      <c r="K26" t="str">
        <f t="shared" ca="1" si="4"/>
        <v>2015/07/23</v>
      </c>
      <c r="L26" t="s">
        <v>1043</v>
      </c>
      <c r="M26" t="s">
        <v>1050</v>
      </c>
      <c r="N26" t="str">
        <f t="shared" ca="1" si="5"/>
        <v>INSERT INTO Student VALUES ('S9622512G', 'G1576120G', '2015/07/23', 'Computer Science', 'NULL');</v>
      </c>
      <c r="W26" t="str">
        <f t="shared" si="7"/>
        <v>INSERT INTO Graduate VALUES ('S9850619F');</v>
      </c>
    </row>
    <row r="27" spans="1:23" ht="19">
      <c r="A27" t="s">
        <v>227</v>
      </c>
      <c r="B27" s="1" t="s">
        <v>25</v>
      </c>
      <c r="C27" t="s">
        <v>403</v>
      </c>
      <c r="D27" t="s">
        <v>1027</v>
      </c>
      <c r="E27" t="s">
        <v>1042</v>
      </c>
      <c r="F27">
        <f t="shared" ca="1" si="0"/>
        <v>17</v>
      </c>
      <c r="G27">
        <f t="shared" ca="1" si="1"/>
        <v>72833</v>
      </c>
      <c r="H27" t="str">
        <f t="shared" ca="1" si="2"/>
        <v>A</v>
      </c>
      <c r="I27" t="str">
        <f t="shared" ca="1" si="3"/>
        <v>G1772833A</v>
      </c>
      <c r="K27" t="str">
        <f t="shared" ca="1" si="4"/>
        <v>2017/07/23</v>
      </c>
      <c r="L27" t="s">
        <v>1043</v>
      </c>
      <c r="M27" t="s">
        <v>1050</v>
      </c>
      <c r="N27" t="str">
        <f t="shared" ca="1" si="5"/>
        <v>INSERT INTO Student VALUES ('S9759216H', 'G1772833A', '2017/07/23', 'Computer Science', 'NULL');</v>
      </c>
      <c r="W27" t="str">
        <f t="shared" si="7"/>
        <v>INSERT INTO Graduate VALUES ('S9756352I');</v>
      </c>
    </row>
    <row r="28" spans="1:23" ht="19">
      <c r="A28" t="s">
        <v>228</v>
      </c>
      <c r="B28" s="1" t="s">
        <v>26</v>
      </c>
      <c r="C28" t="s">
        <v>403</v>
      </c>
      <c r="D28" t="s">
        <v>1027</v>
      </c>
      <c r="E28" t="s">
        <v>1042</v>
      </c>
      <c r="F28">
        <f t="shared" ca="1" si="0"/>
        <v>16</v>
      </c>
      <c r="G28">
        <f t="shared" ca="1" si="1"/>
        <v>71142</v>
      </c>
      <c r="H28" t="str">
        <f t="shared" ca="1" si="2"/>
        <v>F</v>
      </c>
      <c r="I28" t="str">
        <f t="shared" ca="1" si="3"/>
        <v>G1671142F</v>
      </c>
      <c r="K28" t="str">
        <f t="shared" ca="1" si="4"/>
        <v>2016/07/23</v>
      </c>
      <c r="L28" t="s">
        <v>1043</v>
      </c>
      <c r="M28" t="s">
        <v>1050</v>
      </c>
      <c r="N28" t="str">
        <f t="shared" ca="1" si="5"/>
        <v>INSERT INTO Student VALUES ('S9651893P', 'G1671142F', '2016/07/23', 'Computer Science', 'NULL');</v>
      </c>
      <c r="W28" t="str">
        <f t="shared" si="7"/>
        <v>INSERT INTO Graduate VALUES ('S9619775Q');</v>
      </c>
    </row>
    <row r="29" spans="1:23" ht="19">
      <c r="A29" t="s">
        <v>229</v>
      </c>
      <c r="B29" s="2" t="s">
        <v>27</v>
      </c>
      <c r="C29" t="s">
        <v>403</v>
      </c>
      <c r="D29" t="s">
        <v>1027</v>
      </c>
      <c r="E29" t="s">
        <v>1042</v>
      </c>
      <c r="F29">
        <f t="shared" ca="1" si="0"/>
        <v>16</v>
      </c>
      <c r="G29">
        <f t="shared" ca="1" si="1"/>
        <v>97932</v>
      </c>
      <c r="H29" t="str">
        <f t="shared" ca="1" si="2"/>
        <v>U</v>
      </c>
      <c r="I29" t="str">
        <f t="shared" ca="1" si="3"/>
        <v>G1697932U</v>
      </c>
      <c r="K29" t="str">
        <f t="shared" ca="1" si="4"/>
        <v>2016/07/23</v>
      </c>
      <c r="L29" t="s">
        <v>1044</v>
      </c>
      <c r="M29" t="s">
        <v>1050</v>
      </c>
      <c r="N29" t="str">
        <f t="shared" ca="1" si="5"/>
        <v>INSERT INTO Student VALUES ('S9797872B', 'G1697932U', '2016/07/23', 'Computer Engineering', 'NULL');</v>
      </c>
      <c r="W29" t="str">
        <f t="shared" si="7"/>
        <v>INSERT INTO Graduate VALUES ('S9929822J');</v>
      </c>
    </row>
    <row r="30" spans="1:23" ht="19">
      <c r="A30" t="s">
        <v>230</v>
      </c>
      <c r="B30" s="1" t="s">
        <v>28</v>
      </c>
      <c r="C30" t="s">
        <v>403</v>
      </c>
      <c r="D30" t="s">
        <v>1027</v>
      </c>
      <c r="E30" t="s">
        <v>1042</v>
      </c>
      <c r="F30">
        <f t="shared" ca="1" si="0"/>
        <v>14</v>
      </c>
      <c r="G30">
        <f t="shared" ca="1" si="1"/>
        <v>95293</v>
      </c>
      <c r="H30" t="str">
        <f t="shared" ca="1" si="2"/>
        <v>L</v>
      </c>
      <c r="I30" t="str">
        <f t="shared" ca="1" si="3"/>
        <v>G1495293L</v>
      </c>
      <c r="K30" t="str">
        <f t="shared" ca="1" si="4"/>
        <v>2014/07/23</v>
      </c>
      <c r="L30" t="s">
        <v>1044</v>
      </c>
      <c r="M30" t="s">
        <v>1050</v>
      </c>
      <c r="N30" t="str">
        <f t="shared" ca="1" si="5"/>
        <v>INSERT INTO Student VALUES ('S9963519E', 'G1495293L', '2014/07/23', 'Computer Engineering', 'NULL');</v>
      </c>
      <c r="W30" t="str">
        <f t="shared" si="7"/>
        <v>INSERT INTO Graduate VALUES ('S9629414M');</v>
      </c>
    </row>
    <row r="31" spans="1:23" ht="19">
      <c r="A31" t="s">
        <v>231</v>
      </c>
      <c r="B31" s="1" t="s">
        <v>29</v>
      </c>
      <c r="C31" t="s">
        <v>403</v>
      </c>
      <c r="D31" t="s">
        <v>1027</v>
      </c>
      <c r="E31" t="s">
        <v>1042</v>
      </c>
      <c r="F31">
        <f t="shared" ca="1" si="0"/>
        <v>15</v>
      </c>
      <c r="G31">
        <f t="shared" ca="1" si="1"/>
        <v>16289</v>
      </c>
      <c r="H31" t="str">
        <f t="shared" ca="1" si="2"/>
        <v>L</v>
      </c>
      <c r="I31" t="str">
        <f t="shared" ca="1" si="3"/>
        <v>G1516289L</v>
      </c>
      <c r="K31" t="str">
        <f t="shared" ca="1" si="4"/>
        <v>2015/07/23</v>
      </c>
      <c r="L31" t="s">
        <v>1044</v>
      </c>
      <c r="M31" t="s">
        <v>1050</v>
      </c>
      <c r="N31" t="str">
        <f t="shared" ca="1" si="5"/>
        <v>INSERT INTO Student VALUES ('S9677057V', 'G1516289L', '2015/07/23', 'Computer Engineering', 'NULL');</v>
      </c>
      <c r="W31" t="str">
        <f t="shared" si="7"/>
        <v>INSERT INTO Graduate VALUES ('S9677981C');</v>
      </c>
    </row>
    <row r="32" spans="1:23" ht="19">
      <c r="A32" t="s">
        <v>232</v>
      </c>
      <c r="B32" s="1" t="s">
        <v>30</v>
      </c>
      <c r="C32" t="s">
        <v>403</v>
      </c>
      <c r="D32" t="s">
        <v>1027</v>
      </c>
      <c r="E32" t="s">
        <v>1042</v>
      </c>
      <c r="F32">
        <f t="shared" ca="1" si="0"/>
        <v>17</v>
      </c>
      <c r="G32">
        <f t="shared" ca="1" si="1"/>
        <v>29974</v>
      </c>
      <c r="H32" t="str">
        <f t="shared" ca="1" si="2"/>
        <v>K</v>
      </c>
      <c r="I32" t="str">
        <f t="shared" ca="1" si="3"/>
        <v>G1729974K</v>
      </c>
      <c r="K32" t="str">
        <f t="shared" ca="1" si="4"/>
        <v>2017/07/23</v>
      </c>
      <c r="L32" t="s">
        <v>1044</v>
      </c>
      <c r="M32" t="s">
        <v>1050</v>
      </c>
      <c r="N32" t="str">
        <f t="shared" ca="1" si="5"/>
        <v>INSERT INTO Student VALUES ('S9683984N', 'G1729974K', '2017/07/23', 'Computer Engineering', 'NULL');</v>
      </c>
      <c r="W32" t="str">
        <f t="shared" si="7"/>
        <v>INSERT INTO Graduate VALUES ('S9722475Y');</v>
      </c>
    </row>
    <row r="33" spans="1:23" ht="19">
      <c r="A33" t="s">
        <v>233</v>
      </c>
      <c r="B33" s="1" t="s">
        <v>31</v>
      </c>
      <c r="C33" t="s">
        <v>403</v>
      </c>
      <c r="D33" t="s">
        <v>1027</v>
      </c>
      <c r="E33" t="s">
        <v>1042</v>
      </c>
      <c r="F33">
        <f t="shared" ca="1" si="0"/>
        <v>18</v>
      </c>
      <c r="G33">
        <f t="shared" ca="1" si="1"/>
        <v>77332</v>
      </c>
      <c r="H33" t="str">
        <f t="shared" ca="1" si="2"/>
        <v>O</v>
      </c>
      <c r="I33" t="str">
        <f t="shared" ca="1" si="3"/>
        <v>G1877332O</v>
      </c>
      <c r="K33" t="str">
        <f t="shared" ca="1" si="4"/>
        <v>2018/07/23</v>
      </c>
      <c r="L33" t="s">
        <v>1044</v>
      </c>
      <c r="M33" t="s">
        <v>1050</v>
      </c>
      <c r="N33" t="str">
        <f t="shared" ca="1" si="5"/>
        <v>INSERT INTO Student VALUES ('S9899788Y', 'G1877332O', '2018/07/23', 'Computer Engineering', 'NULL');</v>
      </c>
      <c r="W33" t="str">
        <f t="shared" si="7"/>
        <v>INSERT INTO Graduate VALUES ('S9851774K');</v>
      </c>
    </row>
    <row r="34" spans="1:23" ht="19" hidden="1">
      <c r="A34" t="s">
        <v>234</v>
      </c>
      <c r="B34" s="1" t="s">
        <v>32</v>
      </c>
      <c r="C34" t="s">
        <v>405</v>
      </c>
      <c r="D34" t="s">
        <v>1027</v>
      </c>
      <c r="E34" t="s">
        <v>1041</v>
      </c>
      <c r="F34">
        <f t="shared" ca="1" si="0"/>
        <v>17</v>
      </c>
      <c r="G34">
        <f t="shared" ca="1" si="1"/>
        <v>73583</v>
      </c>
      <c r="H34" t="str">
        <f t="shared" ca="1" si="2"/>
        <v>E</v>
      </c>
      <c r="I34" t="str">
        <f t="shared" ca="1" si="3"/>
        <v>U1773583E</v>
      </c>
      <c r="K34" t="str">
        <f t="shared" ca="1" si="4"/>
        <v>2017/07/23</v>
      </c>
      <c r="L34" t="s">
        <v>1045</v>
      </c>
      <c r="M34" s="4" t="s">
        <v>1051</v>
      </c>
      <c r="N34" t="str">
        <f t="shared" ca="1" si="5"/>
        <v>INSERT INTO Student VALUES ('S9657712Y', 'U1773583E', '2017/07/23', 'Physics', 'Business');</v>
      </c>
      <c r="W34" t="str">
        <f t="shared" ref="W34:W52" si="8">_xlfn.CONCAT("INSERT INTO Undergraduate VALUES ('",A34,"');")</f>
        <v>INSERT INTO Undergraduate VALUES ('S9657712Y');</v>
      </c>
    </row>
    <row r="35" spans="1:23" ht="19" hidden="1">
      <c r="A35" t="s">
        <v>235</v>
      </c>
      <c r="B35" s="1" t="s">
        <v>33</v>
      </c>
      <c r="C35" t="s">
        <v>405</v>
      </c>
      <c r="D35" t="s">
        <v>1027</v>
      </c>
      <c r="E35" t="s">
        <v>1041</v>
      </c>
      <c r="F35">
        <f t="shared" ca="1" si="0"/>
        <v>16</v>
      </c>
      <c r="G35">
        <f t="shared" ca="1" si="1"/>
        <v>52408</v>
      </c>
      <c r="H35" t="str">
        <f t="shared" ca="1" si="2"/>
        <v>H</v>
      </c>
      <c r="I35" t="str">
        <f t="shared" ca="1" si="3"/>
        <v>U1652408H</v>
      </c>
      <c r="K35" t="str">
        <f t="shared" ca="1" si="4"/>
        <v>2016/07/23</v>
      </c>
      <c r="L35" t="s">
        <v>1045</v>
      </c>
      <c r="M35" t="s">
        <v>1050</v>
      </c>
      <c r="N35" t="str">
        <f t="shared" ca="1" si="5"/>
        <v>INSERT INTO Student VALUES ('S9684849K', 'U1652408H', '2016/07/23', 'Physics', 'NULL');</v>
      </c>
      <c r="W35" t="str">
        <f t="shared" si="8"/>
        <v>INSERT INTO Undergraduate VALUES ('S9684849K');</v>
      </c>
    </row>
    <row r="36" spans="1:23" ht="19" hidden="1">
      <c r="A36" t="s">
        <v>236</v>
      </c>
      <c r="B36" s="1" t="s">
        <v>34</v>
      </c>
      <c r="C36" t="s">
        <v>405</v>
      </c>
      <c r="D36" t="s">
        <v>1027</v>
      </c>
      <c r="E36" t="s">
        <v>1041</v>
      </c>
      <c r="F36">
        <f t="shared" ca="1" si="0"/>
        <v>16</v>
      </c>
      <c r="G36">
        <f t="shared" ca="1" si="1"/>
        <v>61712</v>
      </c>
      <c r="H36" t="str">
        <f t="shared" ca="1" si="2"/>
        <v>B</v>
      </c>
      <c r="I36" t="str">
        <f t="shared" ca="1" si="3"/>
        <v>U1661712B</v>
      </c>
      <c r="K36" t="str">
        <f t="shared" ca="1" si="4"/>
        <v>2016/07/23</v>
      </c>
      <c r="L36" t="s">
        <v>1045</v>
      </c>
      <c r="M36" t="s">
        <v>1050</v>
      </c>
      <c r="N36" t="str">
        <f t="shared" ca="1" si="5"/>
        <v>INSERT INTO Student VALUES ('S9693627R', 'U1661712B', '2016/07/23', 'Physics', 'NULL');</v>
      </c>
      <c r="W36" t="str">
        <f t="shared" si="8"/>
        <v>INSERT INTO Undergraduate VALUES ('S9693627R');</v>
      </c>
    </row>
    <row r="37" spans="1:23" ht="19" hidden="1">
      <c r="A37" t="s">
        <v>237</v>
      </c>
      <c r="B37" s="1" t="s">
        <v>35</v>
      </c>
      <c r="C37" t="s">
        <v>405</v>
      </c>
      <c r="D37" t="s">
        <v>1027</v>
      </c>
      <c r="E37" t="s">
        <v>1041</v>
      </c>
      <c r="F37">
        <f t="shared" ca="1" si="0"/>
        <v>16</v>
      </c>
      <c r="G37">
        <f t="shared" ca="1" si="1"/>
        <v>52228</v>
      </c>
      <c r="H37" t="str">
        <f t="shared" ca="1" si="2"/>
        <v>L</v>
      </c>
      <c r="I37" t="str">
        <f t="shared" ca="1" si="3"/>
        <v>U1652228L</v>
      </c>
      <c r="K37" t="str">
        <f t="shared" ca="1" si="4"/>
        <v>2016/07/23</v>
      </c>
      <c r="L37" t="s">
        <v>1045</v>
      </c>
      <c r="M37" t="s">
        <v>1043</v>
      </c>
      <c r="N37" t="str">
        <f t="shared" ca="1" si="5"/>
        <v>INSERT INTO Student VALUES ('S9660049B', 'U1652228L', '2016/07/23', 'Physics', 'Computer Science');</v>
      </c>
      <c r="W37" t="str">
        <f t="shared" si="8"/>
        <v>INSERT INTO Undergraduate VALUES ('S9660049B');</v>
      </c>
    </row>
    <row r="38" spans="1:23" ht="19" hidden="1">
      <c r="A38" t="s">
        <v>238</v>
      </c>
      <c r="B38" s="1" t="s">
        <v>36</v>
      </c>
      <c r="C38" t="s">
        <v>405</v>
      </c>
      <c r="D38" t="s">
        <v>1027</v>
      </c>
      <c r="E38" t="s">
        <v>1041</v>
      </c>
      <c r="F38">
        <f t="shared" ca="1" si="0"/>
        <v>15</v>
      </c>
      <c r="G38">
        <f t="shared" ca="1" si="1"/>
        <v>35752</v>
      </c>
      <c r="H38" t="str">
        <f t="shared" ca="1" si="2"/>
        <v>S</v>
      </c>
      <c r="I38" t="str">
        <f t="shared" ca="1" si="3"/>
        <v>U1535752S</v>
      </c>
      <c r="K38" t="str">
        <f t="shared" ca="1" si="4"/>
        <v>2015/07/23</v>
      </c>
      <c r="L38" t="s">
        <v>1045</v>
      </c>
      <c r="M38" t="s">
        <v>1050</v>
      </c>
      <c r="N38" t="str">
        <f t="shared" ca="1" si="5"/>
        <v>INSERT INTO Student VALUES ('S9739121Z', 'U1535752S', '2015/07/23', 'Physics', 'NULL');</v>
      </c>
      <c r="W38" t="str">
        <f t="shared" si="8"/>
        <v>INSERT INTO Undergraduate VALUES ('S9739121Z');</v>
      </c>
    </row>
    <row r="39" spans="1:23" ht="19" hidden="1">
      <c r="A39" t="s">
        <v>239</v>
      </c>
      <c r="B39" s="1" t="s">
        <v>37</v>
      </c>
      <c r="C39" t="s">
        <v>405</v>
      </c>
      <c r="D39" t="s">
        <v>1027</v>
      </c>
      <c r="E39" t="s">
        <v>1041</v>
      </c>
      <c r="F39">
        <f t="shared" ca="1" si="0"/>
        <v>18</v>
      </c>
      <c r="G39">
        <f t="shared" ca="1" si="1"/>
        <v>88184</v>
      </c>
      <c r="H39" t="str">
        <f t="shared" ca="1" si="2"/>
        <v>J</v>
      </c>
      <c r="I39" t="str">
        <f t="shared" ca="1" si="3"/>
        <v>U1888184J</v>
      </c>
      <c r="K39" t="str">
        <f t="shared" ca="1" si="4"/>
        <v>2018/07/23</v>
      </c>
      <c r="L39" t="s">
        <v>1045</v>
      </c>
      <c r="M39" t="s">
        <v>1043</v>
      </c>
      <c r="N39" t="str">
        <f t="shared" ca="1" si="5"/>
        <v>INSERT INTO Student VALUES ('S9696281M', 'U1888184J', '2018/07/23', 'Physics', 'Computer Science');</v>
      </c>
      <c r="W39" t="str">
        <f t="shared" si="8"/>
        <v>INSERT INTO Undergraduate VALUES ('S9696281M');</v>
      </c>
    </row>
    <row r="40" spans="1:23" ht="19" hidden="1">
      <c r="A40" t="s">
        <v>240</v>
      </c>
      <c r="B40" s="1" t="s">
        <v>38</v>
      </c>
      <c r="C40" t="s">
        <v>405</v>
      </c>
      <c r="D40" t="s">
        <v>1027</v>
      </c>
      <c r="E40" t="s">
        <v>1041</v>
      </c>
      <c r="F40">
        <f t="shared" ca="1" si="0"/>
        <v>15</v>
      </c>
      <c r="G40">
        <f t="shared" ca="1" si="1"/>
        <v>36698</v>
      </c>
      <c r="H40" t="str">
        <f t="shared" ca="1" si="2"/>
        <v>T</v>
      </c>
      <c r="I40" t="str">
        <f t="shared" ca="1" si="3"/>
        <v>U1536698T</v>
      </c>
      <c r="K40" t="str">
        <f t="shared" ca="1" si="4"/>
        <v>2015/07/23</v>
      </c>
      <c r="L40" t="s">
        <v>1045</v>
      </c>
      <c r="M40" t="s">
        <v>1050</v>
      </c>
      <c r="N40" t="str">
        <f t="shared" ca="1" si="5"/>
        <v>INSERT INTO Student VALUES ('S9770160P', 'U1536698T', '2015/07/23', 'Physics', 'NULL');</v>
      </c>
      <c r="W40" t="str">
        <f t="shared" si="8"/>
        <v>INSERT INTO Undergraduate VALUES ('S9770160P');</v>
      </c>
    </row>
    <row r="41" spans="1:23" ht="19" hidden="1">
      <c r="A41" t="s">
        <v>241</v>
      </c>
      <c r="B41" s="1" t="s">
        <v>39</v>
      </c>
      <c r="C41" t="s">
        <v>405</v>
      </c>
      <c r="D41" t="s">
        <v>1027</v>
      </c>
      <c r="E41" t="s">
        <v>1041</v>
      </c>
      <c r="F41">
        <f t="shared" ca="1" si="0"/>
        <v>17</v>
      </c>
      <c r="G41">
        <f t="shared" ca="1" si="1"/>
        <v>61951</v>
      </c>
      <c r="H41" t="str">
        <f t="shared" ca="1" si="2"/>
        <v>G</v>
      </c>
      <c r="I41" t="str">
        <f t="shared" ca="1" si="3"/>
        <v>U1761951G</v>
      </c>
      <c r="K41" t="str">
        <f t="shared" ca="1" si="4"/>
        <v>2017/07/23</v>
      </c>
      <c r="L41" t="s">
        <v>1045</v>
      </c>
      <c r="M41" t="s">
        <v>1050</v>
      </c>
      <c r="N41" t="str">
        <f t="shared" ca="1" si="5"/>
        <v>INSERT INTO Student VALUES ('S9626262S', 'U1761951G', '2017/07/23', 'Physics', 'NULL');</v>
      </c>
      <c r="W41" t="str">
        <f t="shared" si="8"/>
        <v>INSERT INTO Undergraduate VALUES ('S9626262S');</v>
      </c>
    </row>
    <row r="42" spans="1:23" ht="19" hidden="1">
      <c r="A42" t="s">
        <v>242</v>
      </c>
      <c r="B42" s="1" t="s">
        <v>40</v>
      </c>
      <c r="C42" t="s">
        <v>405</v>
      </c>
      <c r="D42" t="s">
        <v>1027</v>
      </c>
      <c r="E42" t="s">
        <v>1041</v>
      </c>
      <c r="F42">
        <f t="shared" ca="1" si="0"/>
        <v>18</v>
      </c>
      <c r="G42">
        <f t="shared" ca="1" si="1"/>
        <v>12449</v>
      </c>
      <c r="H42" t="str">
        <f t="shared" ca="1" si="2"/>
        <v>B</v>
      </c>
      <c r="I42" t="str">
        <f t="shared" ca="1" si="3"/>
        <v>U1812449B</v>
      </c>
      <c r="K42" t="str">
        <f t="shared" ca="1" si="4"/>
        <v>2018/07/23</v>
      </c>
      <c r="L42" t="s">
        <v>1045</v>
      </c>
      <c r="M42" s="4" t="s">
        <v>1051</v>
      </c>
      <c r="N42" t="str">
        <f t="shared" ca="1" si="5"/>
        <v>INSERT INTO Student VALUES ('S9778004A', 'U1812449B', '2018/07/23', 'Physics', 'Business');</v>
      </c>
      <c r="W42" t="str">
        <f t="shared" si="8"/>
        <v>INSERT INTO Undergraduate VALUES ('S9778004A');</v>
      </c>
    </row>
    <row r="43" spans="1:23" ht="19" hidden="1">
      <c r="A43" t="s">
        <v>243</v>
      </c>
      <c r="B43" s="1" t="s">
        <v>41</v>
      </c>
      <c r="C43" t="s">
        <v>405</v>
      </c>
      <c r="D43" t="s">
        <v>1027</v>
      </c>
      <c r="E43" t="s">
        <v>1041</v>
      </c>
      <c r="F43">
        <f t="shared" ca="1" si="0"/>
        <v>14</v>
      </c>
      <c r="G43">
        <f t="shared" ca="1" si="1"/>
        <v>13456</v>
      </c>
      <c r="H43" t="str">
        <f t="shared" ca="1" si="2"/>
        <v>C</v>
      </c>
      <c r="I43" t="str">
        <f t="shared" ca="1" si="3"/>
        <v>U1413456C</v>
      </c>
      <c r="K43" t="str">
        <f t="shared" ca="1" si="4"/>
        <v>2014/07/23</v>
      </c>
      <c r="L43" t="s">
        <v>1045</v>
      </c>
      <c r="M43" t="s">
        <v>1050</v>
      </c>
      <c r="N43" t="str">
        <f t="shared" ca="1" si="5"/>
        <v>INSERT INTO Student VALUES ('S9690567B', 'U1413456C', '2014/07/23', 'Physics', 'NULL');</v>
      </c>
      <c r="W43" t="str">
        <f t="shared" si="8"/>
        <v>INSERT INTO Undergraduate VALUES ('S9690567B');</v>
      </c>
    </row>
    <row r="44" spans="1:23" ht="19" hidden="1">
      <c r="A44" t="s">
        <v>244</v>
      </c>
      <c r="B44" s="2" t="s">
        <v>42</v>
      </c>
      <c r="C44" t="s">
        <v>405</v>
      </c>
      <c r="D44" t="s">
        <v>1027</v>
      </c>
      <c r="E44" t="s">
        <v>1041</v>
      </c>
      <c r="F44">
        <f t="shared" ca="1" si="0"/>
        <v>14</v>
      </c>
      <c r="G44">
        <f t="shared" ca="1" si="1"/>
        <v>11658</v>
      </c>
      <c r="H44" t="str">
        <f t="shared" ca="1" si="2"/>
        <v>C</v>
      </c>
      <c r="I44" t="str">
        <f t="shared" ca="1" si="3"/>
        <v>U1411658C</v>
      </c>
      <c r="K44" t="str">
        <f t="shared" ca="1" si="4"/>
        <v>2014/07/23</v>
      </c>
      <c r="L44" t="s">
        <v>1045</v>
      </c>
      <c r="M44" t="s">
        <v>1050</v>
      </c>
      <c r="N44" t="str">
        <f t="shared" ca="1" si="5"/>
        <v>INSERT INTO Student VALUES ('S9658098C', 'U1411658C', '2014/07/23', 'Physics', 'NULL');</v>
      </c>
      <c r="W44" t="str">
        <f t="shared" si="8"/>
        <v>INSERT INTO Undergraduate VALUES ('S9658098C');</v>
      </c>
    </row>
    <row r="45" spans="1:23" ht="19" hidden="1">
      <c r="A45" t="s">
        <v>245</v>
      </c>
      <c r="B45" s="1" t="s">
        <v>43</v>
      </c>
      <c r="C45" t="s">
        <v>405</v>
      </c>
      <c r="D45" t="s">
        <v>1027</v>
      </c>
      <c r="E45" t="s">
        <v>1041</v>
      </c>
      <c r="F45">
        <f t="shared" ca="1" si="0"/>
        <v>17</v>
      </c>
      <c r="G45">
        <f t="shared" ca="1" si="1"/>
        <v>67305</v>
      </c>
      <c r="H45" t="str">
        <f t="shared" ca="1" si="2"/>
        <v>Z</v>
      </c>
      <c r="I45" t="str">
        <f t="shared" ca="1" si="3"/>
        <v>U1767305Z</v>
      </c>
      <c r="K45" t="str">
        <f t="shared" ca="1" si="4"/>
        <v>2017/07/23</v>
      </c>
      <c r="L45" t="s">
        <v>1045</v>
      </c>
      <c r="M45" t="s">
        <v>1050</v>
      </c>
      <c r="N45" t="str">
        <f t="shared" ca="1" si="5"/>
        <v>INSERT INTO Student VALUES ('S9727073Y', 'U1767305Z', '2017/07/23', 'Physics', 'NULL');</v>
      </c>
      <c r="W45" t="str">
        <f t="shared" si="8"/>
        <v>INSERT INTO Undergraduate VALUES ('S9727073Y');</v>
      </c>
    </row>
    <row r="46" spans="1:23" ht="19" hidden="1">
      <c r="A46" t="s">
        <v>246</v>
      </c>
      <c r="B46" s="1" t="s">
        <v>44</v>
      </c>
      <c r="C46" t="s">
        <v>405</v>
      </c>
      <c r="D46" t="s">
        <v>1027</v>
      </c>
      <c r="E46" t="s">
        <v>1041</v>
      </c>
      <c r="F46">
        <f t="shared" ca="1" si="0"/>
        <v>17</v>
      </c>
      <c r="G46">
        <f t="shared" ca="1" si="1"/>
        <v>33903</v>
      </c>
      <c r="H46" t="str">
        <f t="shared" ca="1" si="2"/>
        <v>C</v>
      </c>
      <c r="I46" t="str">
        <f t="shared" ca="1" si="3"/>
        <v>U1733903C</v>
      </c>
      <c r="K46" t="str">
        <f t="shared" ca="1" si="4"/>
        <v>2017/07/23</v>
      </c>
      <c r="L46" t="s">
        <v>1045</v>
      </c>
      <c r="M46" s="4" t="s">
        <v>1051</v>
      </c>
      <c r="N46" t="str">
        <f t="shared" ca="1" si="5"/>
        <v>INSERT INTO Student VALUES ('S9645973W', 'U1733903C', '2017/07/23', 'Physics', 'Business');</v>
      </c>
      <c r="W46" t="str">
        <f t="shared" si="8"/>
        <v>INSERT INTO Undergraduate VALUES ('S9645973W');</v>
      </c>
    </row>
    <row r="47" spans="1:23" ht="19" hidden="1">
      <c r="A47" t="s">
        <v>247</v>
      </c>
      <c r="B47" s="1" t="s">
        <v>45</v>
      </c>
      <c r="C47" t="s">
        <v>405</v>
      </c>
      <c r="D47" t="s">
        <v>1027</v>
      </c>
      <c r="E47" t="s">
        <v>1041</v>
      </c>
      <c r="F47">
        <f t="shared" ca="1" si="0"/>
        <v>14</v>
      </c>
      <c r="G47">
        <f t="shared" ca="1" si="1"/>
        <v>45225</v>
      </c>
      <c r="H47" t="str">
        <f t="shared" ca="1" si="2"/>
        <v>F</v>
      </c>
      <c r="I47" t="str">
        <f t="shared" ca="1" si="3"/>
        <v>U1445225F</v>
      </c>
      <c r="K47" t="str">
        <f t="shared" ca="1" si="4"/>
        <v>2014/07/23</v>
      </c>
      <c r="L47" t="s">
        <v>1045</v>
      </c>
      <c r="M47" t="s">
        <v>1043</v>
      </c>
      <c r="N47" t="str">
        <f t="shared" ca="1" si="5"/>
        <v>INSERT INTO Student VALUES ('S9844000X', 'U1445225F', '2014/07/23', 'Physics', 'Computer Science');</v>
      </c>
      <c r="W47" t="str">
        <f t="shared" si="8"/>
        <v>INSERT INTO Undergraduate VALUES ('S9844000X');</v>
      </c>
    </row>
    <row r="48" spans="1:23" ht="19" hidden="1">
      <c r="A48" t="s">
        <v>248</v>
      </c>
      <c r="B48" s="1" t="s">
        <v>46</v>
      </c>
      <c r="C48" t="s">
        <v>405</v>
      </c>
      <c r="D48" t="s">
        <v>1027</v>
      </c>
      <c r="E48" t="s">
        <v>1041</v>
      </c>
      <c r="F48">
        <f t="shared" ca="1" si="0"/>
        <v>17</v>
      </c>
      <c r="G48">
        <f t="shared" ca="1" si="1"/>
        <v>37954</v>
      </c>
      <c r="H48" t="str">
        <f t="shared" ca="1" si="2"/>
        <v>T</v>
      </c>
      <c r="I48" t="str">
        <f t="shared" ca="1" si="3"/>
        <v>U1737954T</v>
      </c>
      <c r="K48" t="str">
        <f t="shared" ca="1" si="4"/>
        <v>2017/07/23</v>
      </c>
      <c r="L48" t="s">
        <v>1052</v>
      </c>
      <c r="M48" t="s">
        <v>1050</v>
      </c>
      <c r="N48" t="str">
        <f t="shared" ca="1" si="5"/>
        <v>INSERT INTO Student VALUES ('S9920635S', 'U1737954T', '2017/07/23', 'Mathematics', 'NULL');</v>
      </c>
      <c r="W48" t="str">
        <f t="shared" si="8"/>
        <v>INSERT INTO Undergraduate VALUES ('S9920635S');</v>
      </c>
    </row>
    <row r="49" spans="1:23" ht="19" hidden="1">
      <c r="A49" t="s">
        <v>249</v>
      </c>
      <c r="B49" s="2" t="s">
        <v>47</v>
      </c>
      <c r="C49" t="s">
        <v>405</v>
      </c>
      <c r="D49" t="s">
        <v>1027</v>
      </c>
      <c r="E49" t="s">
        <v>1041</v>
      </c>
      <c r="F49">
        <f t="shared" ca="1" si="0"/>
        <v>18</v>
      </c>
      <c r="G49">
        <f t="shared" ca="1" si="1"/>
        <v>58437</v>
      </c>
      <c r="H49" t="str">
        <f t="shared" ca="1" si="2"/>
        <v>C</v>
      </c>
      <c r="I49" t="str">
        <f t="shared" ca="1" si="3"/>
        <v>U1858437C</v>
      </c>
      <c r="K49" t="str">
        <f t="shared" ca="1" si="4"/>
        <v>2018/07/23</v>
      </c>
      <c r="L49" t="s">
        <v>1052</v>
      </c>
      <c r="M49" t="s">
        <v>1050</v>
      </c>
      <c r="N49" t="str">
        <f t="shared" ca="1" si="5"/>
        <v>INSERT INTO Student VALUES ('S9975572K', 'U1858437C', '2018/07/23', 'Mathematics', 'NULL');</v>
      </c>
      <c r="W49" t="str">
        <f t="shared" si="8"/>
        <v>INSERT INTO Undergraduate VALUES ('S9975572K');</v>
      </c>
    </row>
    <row r="50" spans="1:23" ht="19" hidden="1">
      <c r="A50" t="s">
        <v>250</v>
      </c>
      <c r="B50" s="1" t="s">
        <v>48</v>
      </c>
      <c r="C50" t="s">
        <v>405</v>
      </c>
      <c r="D50" t="s">
        <v>1027</v>
      </c>
      <c r="E50" t="s">
        <v>1041</v>
      </c>
      <c r="F50">
        <f t="shared" ca="1" si="0"/>
        <v>16</v>
      </c>
      <c r="G50">
        <f t="shared" ca="1" si="1"/>
        <v>67756</v>
      </c>
      <c r="H50" t="str">
        <f t="shared" ca="1" si="2"/>
        <v>Z</v>
      </c>
      <c r="I50" t="str">
        <f t="shared" ca="1" si="3"/>
        <v>U1667756Z</v>
      </c>
      <c r="K50" t="str">
        <f t="shared" ca="1" si="4"/>
        <v>2016/07/23</v>
      </c>
      <c r="L50" t="s">
        <v>1052</v>
      </c>
      <c r="M50" t="s">
        <v>1050</v>
      </c>
      <c r="N50" t="str">
        <f t="shared" ca="1" si="5"/>
        <v>INSERT INTO Student VALUES ('S9945398G', 'U1667756Z', '2016/07/23', 'Mathematics', 'NULL');</v>
      </c>
      <c r="W50" t="str">
        <f t="shared" si="8"/>
        <v>INSERT INTO Undergraduate VALUES ('S9945398G');</v>
      </c>
    </row>
    <row r="51" spans="1:23" ht="19" hidden="1">
      <c r="A51" t="s">
        <v>251</v>
      </c>
      <c r="B51" s="1" t="s">
        <v>49</v>
      </c>
      <c r="C51" t="s">
        <v>405</v>
      </c>
      <c r="D51" t="s">
        <v>1027</v>
      </c>
      <c r="E51" t="s">
        <v>1041</v>
      </c>
      <c r="F51">
        <f t="shared" ca="1" si="0"/>
        <v>15</v>
      </c>
      <c r="G51">
        <f t="shared" ca="1" si="1"/>
        <v>65734</v>
      </c>
      <c r="H51" t="str">
        <f t="shared" ca="1" si="2"/>
        <v>J</v>
      </c>
      <c r="I51" t="str">
        <f t="shared" ca="1" si="3"/>
        <v>U1565734J</v>
      </c>
      <c r="K51" t="str">
        <f t="shared" ca="1" si="4"/>
        <v>2015/07/23</v>
      </c>
      <c r="L51" t="s">
        <v>1052</v>
      </c>
      <c r="M51" t="s">
        <v>1050</v>
      </c>
      <c r="N51" t="str">
        <f t="shared" ca="1" si="5"/>
        <v>INSERT INTO Student VALUES ('S9860529S', 'U1565734J', '2015/07/23', 'Mathematics', 'NULL');</v>
      </c>
      <c r="W51" t="str">
        <f t="shared" si="8"/>
        <v>INSERT INTO Undergraduate VALUES ('S9860529S');</v>
      </c>
    </row>
    <row r="52" spans="1:23" ht="19" hidden="1">
      <c r="A52" t="s">
        <v>252</v>
      </c>
      <c r="B52" s="1" t="s">
        <v>51</v>
      </c>
      <c r="C52" t="s">
        <v>405</v>
      </c>
      <c r="D52" t="s">
        <v>1027</v>
      </c>
      <c r="E52" t="s">
        <v>1041</v>
      </c>
      <c r="F52">
        <f t="shared" ca="1" si="0"/>
        <v>14</v>
      </c>
      <c r="G52">
        <f t="shared" ca="1" si="1"/>
        <v>42303</v>
      </c>
      <c r="H52" t="str">
        <f t="shared" ca="1" si="2"/>
        <v>P</v>
      </c>
      <c r="I52" t="str">
        <f t="shared" ca="1" si="3"/>
        <v>U1442303P</v>
      </c>
      <c r="K52" t="str">
        <f t="shared" ca="1" si="4"/>
        <v>2014/07/23</v>
      </c>
      <c r="L52" t="s">
        <v>1052</v>
      </c>
      <c r="M52" s="4" t="s">
        <v>1051</v>
      </c>
      <c r="N52" t="str">
        <f t="shared" ca="1" si="5"/>
        <v>INSERT INTO Student VALUES ('S9830478U', 'U1442303P', '2014/07/23', 'Mathematics', 'Business');</v>
      </c>
      <c r="W52" t="str">
        <f t="shared" si="8"/>
        <v>INSERT INTO Undergraduate VALUES ('S9830478U');</v>
      </c>
    </row>
    <row r="53" spans="1:23" ht="19">
      <c r="A53" t="s">
        <v>253</v>
      </c>
      <c r="B53" s="2" t="s">
        <v>52</v>
      </c>
      <c r="C53" t="s">
        <v>405</v>
      </c>
      <c r="D53" t="s">
        <v>1027</v>
      </c>
      <c r="E53" t="s">
        <v>1042</v>
      </c>
      <c r="F53">
        <f t="shared" ca="1" si="0"/>
        <v>16</v>
      </c>
      <c r="G53">
        <f t="shared" ca="1" si="1"/>
        <v>17507</v>
      </c>
      <c r="H53" t="str">
        <f t="shared" ca="1" si="2"/>
        <v>I</v>
      </c>
      <c r="I53" t="str">
        <f t="shared" ca="1" si="3"/>
        <v>G1617507I</v>
      </c>
      <c r="K53" t="str">
        <f t="shared" ca="1" si="4"/>
        <v>2016/07/23</v>
      </c>
      <c r="L53" t="s">
        <v>1045</v>
      </c>
      <c r="M53" t="s">
        <v>1050</v>
      </c>
      <c r="N53" t="str">
        <f t="shared" ca="1" si="5"/>
        <v>INSERT INTO Student VALUES ('S9666826Y', 'G1617507I', '2016/07/23', 'Physics', 'NULL');</v>
      </c>
      <c r="W53" t="str">
        <f t="shared" ref="W53:W67" si="9">_xlfn.CONCAT("INSERT INTO Graduate VALUES ('",A34,"');")</f>
        <v>INSERT INTO Graduate VALUES ('S9657712Y');</v>
      </c>
    </row>
    <row r="54" spans="1:23" ht="19">
      <c r="A54" t="s">
        <v>254</v>
      </c>
      <c r="B54" s="1" t="s">
        <v>53</v>
      </c>
      <c r="C54" t="s">
        <v>405</v>
      </c>
      <c r="D54" t="s">
        <v>1027</v>
      </c>
      <c r="E54" t="s">
        <v>1042</v>
      </c>
      <c r="F54">
        <f t="shared" ca="1" si="0"/>
        <v>15</v>
      </c>
      <c r="G54">
        <f t="shared" ca="1" si="1"/>
        <v>31161</v>
      </c>
      <c r="H54" t="str">
        <f t="shared" ca="1" si="2"/>
        <v>G</v>
      </c>
      <c r="I54" t="str">
        <f t="shared" ca="1" si="3"/>
        <v>G1531161G</v>
      </c>
      <c r="K54" t="str">
        <f t="shared" ca="1" si="4"/>
        <v>2015/07/23</v>
      </c>
      <c r="L54" t="s">
        <v>1045</v>
      </c>
      <c r="M54" t="s">
        <v>1050</v>
      </c>
      <c r="N54" t="str">
        <f t="shared" ca="1" si="5"/>
        <v>INSERT INTO Student VALUES ('S9844485R', 'G1531161G', '2015/07/23', 'Physics', 'NULL');</v>
      </c>
      <c r="W54" t="str">
        <f t="shared" si="9"/>
        <v>INSERT INTO Graduate VALUES ('S9684849K');</v>
      </c>
    </row>
    <row r="55" spans="1:23" ht="19">
      <c r="A55" t="s">
        <v>255</v>
      </c>
      <c r="B55" s="1" t="s">
        <v>54</v>
      </c>
      <c r="C55" t="s">
        <v>405</v>
      </c>
      <c r="D55" t="s">
        <v>1027</v>
      </c>
      <c r="E55" t="s">
        <v>1042</v>
      </c>
      <c r="F55">
        <f t="shared" ca="1" si="0"/>
        <v>18</v>
      </c>
      <c r="G55">
        <f t="shared" ca="1" si="1"/>
        <v>87255</v>
      </c>
      <c r="H55" t="str">
        <f t="shared" ca="1" si="2"/>
        <v>L</v>
      </c>
      <c r="I55" t="str">
        <f t="shared" ca="1" si="3"/>
        <v>G1887255L</v>
      </c>
      <c r="K55" t="str">
        <f t="shared" ca="1" si="4"/>
        <v>2018/07/23</v>
      </c>
      <c r="L55" t="s">
        <v>1045</v>
      </c>
      <c r="M55" t="s">
        <v>1050</v>
      </c>
      <c r="N55" t="str">
        <f t="shared" ca="1" si="5"/>
        <v>INSERT INTO Student VALUES ('S9628927W', 'G1887255L', '2018/07/23', 'Physics', 'NULL');</v>
      </c>
      <c r="W55" t="str">
        <f t="shared" si="9"/>
        <v>INSERT INTO Graduate VALUES ('S9693627R');</v>
      </c>
    </row>
    <row r="56" spans="1:23" ht="19">
      <c r="A56" t="s">
        <v>256</v>
      </c>
      <c r="B56" s="2" t="s">
        <v>55</v>
      </c>
      <c r="C56" t="s">
        <v>405</v>
      </c>
      <c r="D56" t="s">
        <v>1027</v>
      </c>
      <c r="E56" t="s">
        <v>1042</v>
      </c>
      <c r="F56">
        <f t="shared" ca="1" si="0"/>
        <v>15</v>
      </c>
      <c r="G56">
        <f t="shared" ca="1" si="1"/>
        <v>66492</v>
      </c>
      <c r="H56" t="str">
        <f t="shared" ca="1" si="2"/>
        <v>H</v>
      </c>
      <c r="I56" t="str">
        <f t="shared" ca="1" si="3"/>
        <v>G1566492H</v>
      </c>
      <c r="K56" t="str">
        <f t="shared" ca="1" si="4"/>
        <v>2015/07/23</v>
      </c>
      <c r="L56" t="s">
        <v>1045</v>
      </c>
      <c r="M56" t="s">
        <v>1050</v>
      </c>
      <c r="N56" t="str">
        <f t="shared" ca="1" si="5"/>
        <v>INSERT INTO Student VALUES ('S9990896A', 'G1566492H', '2015/07/23', 'Physics', 'NULL');</v>
      </c>
      <c r="W56" t="str">
        <f t="shared" si="9"/>
        <v>INSERT INTO Graduate VALUES ('S9660049B');</v>
      </c>
    </row>
    <row r="57" spans="1:23" ht="19">
      <c r="A57" t="s">
        <v>257</v>
      </c>
      <c r="B57" s="2" t="s">
        <v>56</v>
      </c>
      <c r="C57" t="s">
        <v>405</v>
      </c>
      <c r="D57" t="s">
        <v>1027</v>
      </c>
      <c r="E57" t="s">
        <v>1042</v>
      </c>
      <c r="F57">
        <f t="shared" ca="1" si="0"/>
        <v>18</v>
      </c>
      <c r="G57">
        <f t="shared" ca="1" si="1"/>
        <v>37854</v>
      </c>
      <c r="H57" t="str">
        <f t="shared" ca="1" si="2"/>
        <v>W</v>
      </c>
      <c r="I57" t="str">
        <f t="shared" ca="1" si="3"/>
        <v>G1837854W</v>
      </c>
      <c r="K57" t="str">
        <f t="shared" ca="1" si="4"/>
        <v>2018/07/23</v>
      </c>
      <c r="L57" t="s">
        <v>1045</v>
      </c>
      <c r="M57" t="s">
        <v>1050</v>
      </c>
      <c r="N57" t="str">
        <f t="shared" ca="1" si="5"/>
        <v>INSERT INTO Student VALUES ('S9877147E', 'G1837854W', '2018/07/23', 'Physics', 'NULL');</v>
      </c>
      <c r="W57" t="str">
        <f t="shared" si="9"/>
        <v>INSERT INTO Graduate VALUES ('S9739121Z');</v>
      </c>
    </row>
    <row r="58" spans="1:23" ht="19">
      <c r="A58" t="s">
        <v>258</v>
      </c>
      <c r="B58" s="1" t="s">
        <v>57</v>
      </c>
      <c r="C58" t="s">
        <v>405</v>
      </c>
      <c r="D58" t="s">
        <v>1027</v>
      </c>
      <c r="E58" t="s">
        <v>1042</v>
      </c>
      <c r="F58">
        <f t="shared" ca="1" si="0"/>
        <v>18</v>
      </c>
      <c r="G58">
        <f t="shared" ca="1" si="1"/>
        <v>87227</v>
      </c>
      <c r="H58" t="str">
        <f t="shared" ca="1" si="2"/>
        <v>P</v>
      </c>
      <c r="I58" t="str">
        <f t="shared" ca="1" si="3"/>
        <v>G1887227P</v>
      </c>
      <c r="K58" t="str">
        <f t="shared" ca="1" si="4"/>
        <v>2018/07/23</v>
      </c>
      <c r="L58" t="s">
        <v>1045</v>
      </c>
      <c r="M58" t="s">
        <v>1050</v>
      </c>
      <c r="N58" t="str">
        <f t="shared" ca="1" si="5"/>
        <v>INSERT INTO Student VALUES ('S9611886G', 'G1887227P', '2018/07/23', 'Physics', 'NULL');</v>
      </c>
      <c r="W58" t="str">
        <f t="shared" si="9"/>
        <v>INSERT INTO Graduate VALUES ('S9696281M');</v>
      </c>
    </row>
    <row r="59" spans="1:23" ht="19">
      <c r="A59" t="s">
        <v>259</v>
      </c>
      <c r="B59" s="1" t="s">
        <v>58</v>
      </c>
      <c r="C59" t="s">
        <v>405</v>
      </c>
      <c r="D59" t="s">
        <v>1027</v>
      </c>
      <c r="E59" t="s">
        <v>1042</v>
      </c>
      <c r="F59">
        <f t="shared" ca="1" si="0"/>
        <v>16</v>
      </c>
      <c r="G59">
        <f t="shared" ca="1" si="1"/>
        <v>15138</v>
      </c>
      <c r="H59" t="str">
        <f t="shared" ca="1" si="2"/>
        <v>U</v>
      </c>
      <c r="I59" t="str">
        <f t="shared" ca="1" si="3"/>
        <v>G1615138U</v>
      </c>
      <c r="K59" t="str">
        <f t="shared" ca="1" si="4"/>
        <v>2016/07/23</v>
      </c>
      <c r="L59" t="s">
        <v>1045</v>
      </c>
      <c r="M59" t="s">
        <v>1050</v>
      </c>
      <c r="N59" t="str">
        <f t="shared" ca="1" si="5"/>
        <v>INSERT INTO Student VALUES ('S9955598U', 'G1615138U', '2016/07/23', 'Physics', 'NULL');</v>
      </c>
      <c r="W59" t="str">
        <f t="shared" si="9"/>
        <v>INSERT INTO Graduate VALUES ('S9770160P');</v>
      </c>
    </row>
    <row r="60" spans="1:23" ht="19">
      <c r="A60" t="s">
        <v>260</v>
      </c>
      <c r="B60" s="2" t="s">
        <v>59</v>
      </c>
      <c r="C60" t="s">
        <v>405</v>
      </c>
      <c r="D60" t="s">
        <v>1027</v>
      </c>
      <c r="E60" t="s">
        <v>1042</v>
      </c>
      <c r="F60">
        <f t="shared" ca="1" si="0"/>
        <v>16</v>
      </c>
      <c r="G60">
        <f t="shared" ca="1" si="1"/>
        <v>75848</v>
      </c>
      <c r="H60" t="str">
        <f t="shared" ca="1" si="2"/>
        <v>O</v>
      </c>
      <c r="I60" t="str">
        <f t="shared" ca="1" si="3"/>
        <v>G1675848O</v>
      </c>
      <c r="K60" t="str">
        <f t="shared" ca="1" si="4"/>
        <v>2016/07/23</v>
      </c>
      <c r="L60" t="s">
        <v>1045</v>
      </c>
      <c r="M60" t="s">
        <v>1050</v>
      </c>
      <c r="N60" t="str">
        <f t="shared" ca="1" si="5"/>
        <v>INSERT INTO Student VALUES ('S9711763A', 'G1675848O', '2016/07/23', 'Physics', 'NULL');</v>
      </c>
      <c r="W60" t="str">
        <f t="shared" si="9"/>
        <v>INSERT INTO Graduate VALUES ('S9626262S');</v>
      </c>
    </row>
    <row r="61" spans="1:23" ht="19">
      <c r="A61" t="s">
        <v>261</v>
      </c>
      <c r="B61" s="1" t="s">
        <v>60</v>
      </c>
      <c r="C61" t="s">
        <v>405</v>
      </c>
      <c r="D61" t="s">
        <v>1027</v>
      </c>
      <c r="E61" t="s">
        <v>1042</v>
      </c>
      <c r="F61">
        <f t="shared" ca="1" si="0"/>
        <v>15</v>
      </c>
      <c r="G61">
        <f t="shared" ca="1" si="1"/>
        <v>79692</v>
      </c>
      <c r="H61" t="str">
        <f t="shared" ca="1" si="2"/>
        <v>N</v>
      </c>
      <c r="I61" t="str">
        <f t="shared" ca="1" si="3"/>
        <v>G1579692N</v>
      </c>
      <c r="K61" t="str">
        <f t="shared" ca="1" si="4"/>
        <v>2015/07/23</v>
      </c>
      <c r="L61" t="s">
        <v>1045</v>
      </c>
      <c r="M61" t="s">
        <v>1050</v>
      </c>
      <c r="N61" t="str">
        <f t="shared" ca="1" si="5"/>
        <v>INSERT INTO Student VALUES ('S9867774H', 'G1579692N', '2015/07/23', 'Physics', 'NULL');</v>
      </c>
      <c r="W61" t="str">
        <f t="shared" si="9"/>
        <v>INSERT INTO Graduate VALUES ('S9778004A');</v>
      </c>
    </row>
    <row r="62" spans="1:23" ht="19">
      <c r="A62" t="s">
        <v>262</v>
      </c>
      <c r="B62" s="1" t="s">
        <v>61</v>
      </c>
      <c r="C62" t="s">
        <v>405</v>
      </c>
      <c r="D62" t="s">
        <v>1027</v>
      </c>
      <c r="E62" t="s">
        <v>1042</v>
      </c>
      <c r="F62">
        <f t="shared" ca="1" si="0"/>
        <v>15</v>
      </c>
      <c r="G62">
        <f t="shared" ca="1" si="1"/>
        <v>36202</v>
      </c>
      <c r="H62" t="str">
        <f t="shared" ca="1" si="2"/>
        <v>Z</v>
      </c>
      <c r="I62" t="str">
        <f t="shared" ca="1" si="3"/>
        <v>G1536202Z</v>
      </c>
      <c r="K62" t="str">
        <f t="shared" ca="1" si="4"/>
        <v>2015/07/23</v>
      </c>
      <c r="L62" t="s">
        <v>1045</v>
      </c>
      <c r="M62" t="s">
        <v>1050</v>
      </c>
      <c r="N62" t="str">
        <f t="shared" ca="1" si="5"/>
        <v>INSERT INTO Student VALUES ('S9781468O', 'G1536202Z', '2015/07/23', 'Physics', 'NULL');</v>
      </c>
      <c r="W62" t="str">
        <f t="shared" si="9"/>
        <v>INSERT INTO Graduate VALUES ('S9690567B');</v>
      </c>
    </row>
    <row r="63" spans="1:23" ht="19">
      <c r="A63" t="s">
        <v>263</v>
      </c>
      <c r="B63" s="1" t="s">
        <v>62</v>
      </c>
      <c r="C63" t="s">
        <v>405</v>
      </c>
      <c r="D63" t="s">
        <v>1027</v>
      </c>
      <c r="E63" t="s">
        <v>1042</v>
      </c>
      <c r="F63">
        <f t="shared" ca="1" si="0"/>
        <v>18</v>
      </c>
      <c r="G63">
        <f t="shared" ca="1" si="1"/>
        <v>91492</v>
      </c>
      <c r="H63" t="str">
        <f t="shared" ca="1" si="2"/>
        <v>X</v>
      </c>
      <c r="I63" t="str">
        <f t="shared" ca="1" si="3"/>
        <v>G1891492X</v>
      </c>
      <c r="K63" t="str">
        <f t="shared" ca="1" si="4"/>
        <v>2018/07/23</v>
      </c>
      <c r="L63" t="s">
        <v>1052</v>
      </c>
      <c r="M63" t="s">
        <v>1050</v>
      </c>
      <c r="N63" t="str">
        <f t="shared" ca="1" si="5"/>
        <v>INSERT INTO Student VALUES ('S9672299W', 'G1891492X', '2018/07/23', 'Mathematics', 'NULL');</v>
      </c>
      <c r="W63" t="str">
        <f t="shared" si="9"/>
        <v>INSERT INTO Graduate VALUES ('S9658098C');</v>
      </c>
    </row>
    <row r="64" spans="1:23" ht="19">
      <c r="A64" t="s">
        <v>264</v>
      </c>
      <c r="B64" s="1" t="s">
        <v>63</v>
      </c>
      <c r="C64" t="s">
        <v>405</v>
      </c>
      <c r="D64" t="s">
        <v>1027</v>
      </c>
      <c r="E64" t="s">
        <v>1042</v>
      </c>
      <c r="F64">
        <f t="shared" ca="1" si="0"/>
        <v>16</v>
      </c>
      <c r="G64">
        <f t="shared" ca="1" si="1"/>
        <v>33040</v>
      </c>
      <c r="H64" t="str">
        <f t="shared" ca="1" si="2"/>
        <v>E</v>
      </c>
      <c r="I64" t="str">
        <f t="shared" ca="1" si="3"/>
        <v>G1633040E</v>
      </c>
      <c r="K64" t="str">
        <f t="shared" ca="1" si="4"/>
        <v>2016/07/23</v>
      </c>
      <c r="L64" t="s">
        <v>1052</v>
      </c>
      <c r="M64" t="s">
        <v>1050</v>
      </c>
      <c r="N64" t="str">
        <f t="shared" ca="1" si="5"/>
        <v>INSERT INTO Student VALUES ('S9897266S', 'G1633040E', '2016/07/23', 'Mathematics', 'NULL');</v>
      </c>
      <c r="W64" t="str">
        <f t="shared" si="9"/>
        <v>INSERT INTO Graduate VALUES ('S9727073Y');</v>
      </c>
    </row>
    <row r="65" spans="1:23" ht="19">
      <c r="A65" t="s">
        <v>265</v>
      </c>
      <c r="B65" s="1" t="s">
        <v>64</v>
      </c>
      <c r="C65" t="s">
        <v>405</v>
      </c>
      <c r="D65" t="s">
        <v>1027</v>
      </c>
      <c r="E65" t="s">
        <v>1042</v>
      </c>
      <c r="F65">
        <f t="shared" ca="1" si="0"/>
        <v>17</v>
      </c>
      <c r="G65">
        <f t="shared" ca="1" si="1"/>
        <v>73430</v>
      </c>
      <c r="H65" t="str">
        <f t="shared" ca="1" si="2"/>
        <v>F</v>
      </c>
      <c r="I65" t="str">
        <f t="shared" ca="1" si="3"/>
        <v>G1773430F</v>
      </c>
      <c r="K65" t="str">
        <f t="shared" ca="1" si="4"/>
        <v>2017/07/23</v>
      </c>
      <c r="L65" t="s">
        <v>1052</v>
      </c>
      <c r="M65" t="s">
        <v>1050</v>
      </c>
      <c r="N65" t="str">
        <f t="shared" ca="1" si="5"/>
        <v>INSERT INTO Student VALUES ('S9743479F', 'G1773430F', '2017/07/23', 'Mathematics', 'NULL');</v>
      </c>
      <c r="W65" t="str">
        <f t="shared" si="9"/>
        <v>INSERT INTO Graduate VALUES ('S9645973W');</v>
      </c>
    </row>
    <row r="66" spans="1:23" ht="19">
      <c r="A66" t="s">
        <v>266</v>
      </c>
      <c r="B66" s="1" t="s">
        <v>65</v>
      </c>
      <c r="C66" t="s">
        <v>405</v>
      </c>
      <c r="D66" t="s">
        <v>1027</v>
      </c>
      <c r="E66" t="s">
        <v>1042</v>
      </c>
      <c r="F66">
        <f t="shared" ca="1" si="0"/>
        <v>15</v>
      </c>
      <c r="G66">
        <f t="shared" ca="1" si="1"/>
        <v>64802</v>
      </c>
      <c r="H66" t="str">
        <f t="shared" ca="1" si="2"/>
        <v>K</v>
      </c>
      <c r="I66" t="str">
        <f t="shared" ca="1" si="3"/>
        <v>G1564802K</v>
      </c>
      <c r="K66" t="str">
        <f t="shared" ca="1" si="4"/>
        <v>2015/07/23</v>
      </c>
      <c r="L66" t="s">
        <v>1052</v>
      </c>
      <c r="M66" t="s">
        <v>1050</v>
      </c>
      <c r="N66" t="str">
        <f t="shared" ca="1" si="5"/>
        <v>INSERT INTO Student VALUES ('S9720826Z', 'G1564802K', '2015/07/23', 'Mathematics', 'NULL');</v>
      </c>
      <c r="W66" t="str">
        <f t="shared" si="9"/>
        <v>INSERT INTO Graduate VALUES ('S9844000X');</v>
      </c>
    </row>
    <row r="67" spans="1:23" ht="19">
      <c r="A67" t="s">
        <v>267</v>
      </c>
      <c r="B67" s="1" t="s">
        <v>66</v>
      </c>
      <c r="C67" t="s">
        <v>405</v>
      </c>
      <c r="D67" t="s">
        <v>1027</v>
      </c>
      <c r="E67" t="s">
        <v>1042</v>
      </c>
      <c r="F67">
        <f t="shared" ref="F67:F100" ca="1" si="10">RANDBETWEEN(14,18)</f>
        <v>15</v>
      </c>
      <c r="G67">
        <f t="shared" ref="G67:G100" ca="1" si="11">RANDBETWEEN(11111,99999)</f>
        <v>63609</v>
      </c>
      <c r="H67" t="str">
        <f t="shared" ref="H67:H100" ca="1" si="12">CHAR(RANDBETWEEN(65,90))</f>
        <v>V</v>
      </c>
      <c r="I67" t="str">
        <f t="shared" ref="I67:I100" ca="1" si="13">_xlfn.CONCAT(E67,F67,G67,H67)</f>
        <v>G1563609V</v>
      </c>
      <c r="K67" t="str">
        <f t="shared" ref="K67:K100" ca="1" si="14">_xlfn.CONCAT(20,F67, "/07/23")</f>
        <v>2015/07/23</v>
      </c>
      <c r="L67" t="s">
        <v>1052</v>
      </c>
      <c r="M67" t="s">
        <v>1050</v>
      </c>
      <c r="N67" t="str">
        <f t="shared" ref="N67:N100" ca="1" si="15">_xlfn.CONCAT("INSERT INTO Student VALUES ('",A67,"', '",I67,"', '",K67,"', '",L67,"', '",M67,"');")</f>
        <v>INSERT INTO Student VALUES ('S9639826W', 'G1563609V', '2015/07/23', 'Mathematics', 'NULL');</v>
      </c>
      <c r="W67" t="str">
        <f t="shared" si="9"/>
        <v>INSERT INTO Graduate VALUES ('S9920635S');</v>
      </c>
    </row>
    <row r="68" spans="1:23" ht="19" hidden="1">
      <c r="A68" t="s">
        <v>268</v>
      </c>
      <c r="B68" s="2" t="s">
        <v>67</v>
      </c>
      <c r="C68" t="s">
        <v>404</v>
      </c>
      <c r="D68" t="s">
        <v>1027</v>
      </c>
      <c r="E68" s="4" t="s">
        <v>1041</v>
      </c>
      <c r="F68">
        <f t="shared" ca="1" si="10"/>
        <v>18</v>
      </c>
      <c r="G68">
        <f t="shared" ca="1" si="11"/>
        <v>44548</v>
      </c>
      <c r="H68" t="str">
        <f t="shared" ca="1" si="12"/>
        <v>E</v>
      </c>
      <c r="I68" t="str">
        <f t="shared" ca="1" si="13"/>
        <v>U1844548E</v>
      </c>
      <c r="K68" t="str">
        <f t="shared" ca="1" si="14"/>
        <v>2018/07/23</v>
      </c>
      <c r="L68" t="s">
        <v>1046</v>
      </c>
      <c r="M68" t="s">
        <v>1043</v>
      </c>
      <c r="N68" t="str">
        <f t="shared" ca="1" si="15"/>
        <v>INSERT INTO Student VALUES ('S9637726Z', 'U1844548E', '2018/07/23', 'Business ', 'Computer Science');</v>
      </c>
      <c r="W68" t="str">
        <f t="shared" ref="W68:W86" si="16">_xlfn.CONCAT("INSERT INTO Undergraduate VALUES ('",A68,"');")</f>
        <v>INSERT INTO Undergraduate VALUES ('S9637726Z');</v>
      </c>
    </row>
    <row r="69" spans="1:23" ht="19" hidden="1">
      <c r="A69" t="s">
        <v>269</v>
      </c>
      <c r="B69" s="2" t="s">
        <v>68</v>
      </c>
      <c r="C69" t="s">
        <v>404</v>
      </c>
      <c r="D69" t="s">
        <v>1027</v>
      </c>
      <c r="E69" s="4" t="s">
        <v>1041</v>
      </c>
      <c r="F69">
        <f t="shared" ca="1" si="10"/>
        <v>16</v>
      </c>
      <c r="G69">
        <f t="shared" ca="1" si="11"/>
        <v>73655</v>
      </c>
      <c r="H69" t="str">
        <f t="shared" ca="1" si="12"/>
        <v>X</v>
      </c>
      <c r="I69" t="str">
        <f t="shared" ca="1" si="13"/>
        <v>U1673655X</v>
      </c>
      <c r="K69" t="str">
        <f t="shared" ca="1" si="14"/>
        <v>2016/07/23</v>
      </c>
      <c r="L69" t="s">
        <v>1046</v>
      </c>
      <c r="M69" t="s">
        <v>1050</v>
      </c>
      <c r="N69" t="str">
        <f t="shared" ca="1" si="15"/>
        <v>INSERT INTO Student VALUES ('S9930318Z', 'U1673655X', '2016/07/23', 'Business ', 'NULL');</v>
      </c>
      <c r="W69" t="str">
        <f t="shared" si="16"/>
        <v>INSERT INTO Undergraduate VALUES ('S9930318Z');</v>
      </c>
    </row>
    <row r="70" spans="1:23" ht="19" hidden="1">
      <c r="A70" t="s">
        <v>270</v>
      </c>
      <c r="B70" s="1" t="s">
        <v>69</v>
      </c>
      <c r="C70" t="s">
        <v>404</v>
      </c>
      <c r="D70" t="s">
        <v>1027</v>
      </c>
      <c r="E70" s="4" t="s">
        <v>1041</v>
      </c>
      <c r="F70">
        <f t="shared" ca="1" si="10"/>
        <v>15</v>
      </c>
      <c r="G70">
        <f t="shared" ca="1" si="11"/>
        <v>37103</v>
      </c>
      <c r="H70" t="str">
        <f t="shared" ca="1" si="12"/>
        <v>I</v>
      </c>
      <c r="I70" t="str">
        <f t="shared" ca="1" si="13"/>
        <v>U1537103I</v>
      </c>
      <c r="K70" t="str">
        <f t="shared" ca="1" si="14"/>
        <v>2015/07/23</v>
      </c>
      <c r="L70" t="s">
        <v>1046</v>
      </c>
      <c r="M70" t="s">
        <v>1050</v>
      </c>
      <c r="N70" t="str">
        <f t="shared" ca="1" si="15"/>
        <v>INSERT INTO Student VALUES ('S9817088U', 'U1537103I', '2015/07/23', 'Business ', 'NULL');</v>
      </c>
      <c r="W70" t="str">
        <f t="shared" si="16"/>
        <v>INSERT INTO Undergraduate VALUES ('S9817088U');</v>
      </c>
    </row>
    <row r="71" spans="1:23" ht="19" hidden="1">
      <c r="A71" t="s">
        <v>271</v>
      </c>
      <c r="B71" s="2" t="s">
        <v>70</v>
      </c>
      <c r="C71" t="s">
        <v>404</v>
      </c>
      <c r="D71" t="s">
        <v>1027</v>
      </c>
      <c r="E71" s="4" t="s">
        <v>1041</v>
      </c>
      <c r="F71">
        <f t="shared" ca="1" si="10"/>
        <v>16</v>
      </c>
      <c r="G71">
        <f t="shared" ca="1" si="11"/>
        <v>89942</v>
      </c>
      <c r="H71" t="str">
        <f t="shared" ca="1" si="12"/>
        <v>O</v>
      </c>
      <c r="I71" t="str">
        <f t="shared" ca="1" si="13"/>
        <v>U1689942O</v>
      </c>
      <c r="K71" t="str">
        <f t="shared" ca="1" si="14"/>
        <v>2016/07/23</v>
      </c>
      <c r="L71" t="s">
        <v>1046</v>
      </c>
      <c r="M71" t="s">
        <v>1050</v>
      </c>
      <c r="N71" t="str">
        <f t="shared" ca="1" si="15"/>
        <v>INSERT INTO Student VALUES ('S9828865E', 'U1689942O', '2016/07/23', 'Business ', 'NULL');</v>
      </c>
      <c r="W71" t="str">
        <f t="shared" si="16"/>
        <v>INSERT INTO Undergraduate VALUES ('S9828865E');</v>
      </c>
    </row>
    <row r="72" spans="1:23" ht="19" hidden="1">
      <c r="A72" t="s">
        <v>272</v>
      </c>
      <c r="B72" s="1" t="s">
        <v>71</v>
      </c>
      <c r="C72" t="s">
        <v>404</v>
      </c>
      <c r="D72" t="s">
        <v>1027</v>
      </c>
      <c r="E72" s="4" t="s">
        <v>1041</v>
      </c>
      <c r="F72">
        <f t="shared" ca="1" si="10"/>
        <v>16</v>
      </c>
      <c r="G72">
        <f t="shared" ca="1" si="11"/>
        <v>34251</v>
      </c>
      <c r="H72" t="str">
        <f t="shared" ca="1" si="12"/>
        <v>B</v>
      </c>
      <c r="I72" t="str">
        <f t="shared" ca="1" si="13"/>
        <v>U1634251B</v>
      </c>
      <c r="K72" t="str">
        <f t="shared" ca="1" si="14"/>
        <v>2016/07/23</v>
      </c>
      <c r="L72" t="s">
        <v>1046</v>
      </c>
      <c r="M72" t="s">
        <v>1050</v>
      </c>
      <c r="N72" t="str">
        <f t="shared" ca="1" si="15"/>
        <v>INSERT INTO Student VALUES ('S9963538Q', 'U1634251B', '2016/07/23', 'Business ', 'NULL');</v>
      </c>
      <c r="W72" t="str">
        <f t="shared" si="16"/>
        <v>INSERT INTO Undergraduate VALUES ('S9963538Q');</v>
      </c>
    </row>
    <row r="73" spans="1:23" ht="19" hidden="1">
      <c r="A73" t="s">
        <v>273</v>
      </c>
      <c r="B73" s="1" t="s">
        <v>72</v>
      </c>
      <c r="C73" t="s">
        <v>404</v>
      </c>
      <c r="D73" t="s">
        <v>1027</v>
      </c>
      <c r="E73" s="4" t="s">
        <v>1041</v>
      </c>
      <c r="F73">
        <f t="shared" ca="1" si="10"/>
        <v>15</v>
      </c>
      <c r="G73">
        <f t="shared" ca="1" si="11"/>
        <v>61815</v>
      </c>
      <c r="H73" t="str">
        <f t="shared" ca="1" si="12"/>
        <v>U</v>
      </c>
      <c r="I73" t="str">
        <f t="shared" ca="1" si="13"/>
        <v>U1561815U</v>
      </c>
      <c r="K73" t="str">
        <f t="shared" ca="1" si="14"/>
        <v>2015/07/23</v>
      </c>
      <c r="L73" t="s">
        <v>1046</v>
      </c>
      <c r="M73" t="s">
        <v>1050</v>
      </c>
      <c r="N73" t="str">
        <f t="shared" ca="1" si="15"/>
        <v>INSERT INTO Student VALUES ('S9915654K', 'U1561815U', '2015/07/23', 'Business ', 'NULL');</v>
      </c>
      <c r="W73" t="str">
        <f t="shared" si="16"/>
        <v>INSERT INTO Undergraduate VALUES ('S9915654K');</v>
      </c>
    </row>
    <row r="74" spans="1:23" ht="19" hidden="1">
      <c r="A74" t="s">
        <v>274</v>
      </c>
      <c r="B74" s="2" t="s">
        <v>73</v>
      </c>
      <c r="C74" t="s">
        <v>404</v>
      </c>
      <c r="D74" t="s">
        <v>1027</v>
      </c>
      <c r="E74" s="4" t="s">
        <v>1041</v>
      </c>
      <c r="F74">
        <f t="shared" ca="1" si="10"/>
        <v>16</v>
      </c>
      <c r="G74">
        <f t="shared" ca="1" si="11"/>
        <v>81514</v>
      </c>
      <c r="H74" t="str">
        <f t="shared" ca="1" si="12"/>
        <v>H</v>
      </c>
      <c r="I74" t="str">
        <f t="shared" ca="1" si="13"/>
        <v>U1681514H</v>
      </c>
      <c r="K74" t="str">
        <f t="shared" ca="1" si="14"/>
        <v>2016/07/23</v>
      </c>
      <c r="L74" t="s">
        <v>1046</v>
      </c>
      <c r="M74" t="s">
        <v>1050</v>
      </c>
      <c r="N74" t="str">
        <f t="shared" ca="1" si="15"/>
        <v>INSERT INTO Student VALUES ('S9786239J', 'U1681514H', '2016/07/23', 'Business ', 'NULL');</v>
      </c>
      <c r="W74" t="str">
        <f t="shared" si="16"/>
        <v>INSERT INTO Undergraduate VALUES ('S9786239J');</v>
      </c>
    </row>
    <row r="75" spans="1:23" ht="19" hidden="1">
      <c r="A75" t="s">
        <v>275</v>
      </c>
      <c r="B75" s="2" t="s">
        <v>74</v>
      </c>
      <c r="C75" t="s">
        <v>404</v>
      </c>
      <c r="D75" t="s">
        <v>1027</v>
      </c>
      <c r="E75" s="4" t="s">
        <v>1041</v>
      </c>
      <c r="F75">
        <f t="shared" ca="1" si="10"/>
        <v>16</v>
      </c>
      <c r="G75">
        <f t="shared" ca="1" si="11"/>
        <v>62717</v>
      </c>
      <c r="H75" t="str">
        <f t="shared" ca="1" si="12"/>
        <v>L</v>
      </c>
      <c r="I75" t="str">
        <f t="shared" ca="1" si="13"/>
        <v>U1662717L</v>
      </c>
      <c r="K75" t="str">
        <f t="shared" ca="1" si="14"/>
        <v>2016/07/23</v>
      </c>
      <c r="L75" t="s">
        <v>1046</v>
      </c>
      <c r="M75" t="s">
        <v>1043</v>
      </c>
      <c r="N75" t="str">
        <f t="shared" ca="1" si="15"/>
        <v>INSERT INTO Student VALUES ('S9750630U', 'U1662717L', '2016/07/23', 'Business ', 'Computer Science');</v>
      </c>
      <c r="W75" t="str">
        <f t="shared" si="16"/>
        <v>INSERT INTO Undergraduate VALUES ('S9750630U');</v>
      </c>
    </row>
    <row r="76" spans="1:23" ht="19" hidden="1">
      <c r="A76" t="s">
        <v>276</v>
      </c>
      <c r="B76" s="1" t="s">
        <v>75</v>
      </c>
      <c r="C76" t="s">
        <v>404</v>
      </c>
      <c r="D76" t="s">
        <v>1027</v>
      </c>
      <c r="E76" s="4" t="s">
        <v>1041</v>
      </c>
      <c r="F76">
        <f t="shared" ca="1" si="10"/>
        <v>15</v>
      </c>
      <c r="G76">
        <f t="shared" ca="1" si="11"/>
        <v>16085</v>
      </c>
      <c r="H76" t="str">
        <f t="shared" ca="1" si="12"/>
        <v>E</v>
      </c>
      <c r="I76" t="str">
        <f t="shared" ca="1" si="13"/>
        <v>U1516085E</v>
      </c>
      <c r="K76" t="str">
        <f t="shared" ca="1" si="14"/>
        <v>2015/07/23</v>
      </c>
      <c r="L76" t="s">
        <v>1046</v>
      </c>
      <c r="M76" t="s">
        <v>1050</v>
      </c>
      <c r="N76" t="str">
        <f t="shared" ca="1" si="15"/>
        <v>INSERT INTO Student VALUES ('S9945680P', 'U1516085E', '2015/07/23', 'Business ', 'NULL');</v>
      </c>
      <c r="W76" t="str">
        <f t="shared" si="16"/>
        <v>INSERT INTO Undergraduate VALUES ('S9945680P');</v>
      </c>
    </row>
    <row r="77" spans="1:23" ht="19" hidden="1">
      <c r="A77" t="s">
        <v>277</v>
      </c>
      <c r="B77" s="1" t="s">
        <v>76</v>
      </c>
      <c r="C77" t="s">
        <v>404</v>
      </c>
      <c r="D77" t="s">
        <v>1027</v>
      </c>
      <c r="E77" s="4" t="s">
        <v>1041</v>
      </c>
      <c r="F77">
        <f t="shared" ca="1" si="10"/>
        <v>18</v>
      </c>
      <c r="G77">
        <f t="shared" ca="1" si="11"/>
        <v>44346</v>
      </c>
      <c r="H77" t="str">
        <f t="shared" ca="1" si="12"/>
        <v>D</v>
      </c>
      <c r="I77" t="str">
        <f t="shared" ca="1" si="13"/>
        <v>U1844346D</v>
      </c>
      <c r="K77" t="str">
        <f t="shared" ca="1" si="14"/>
        <v>2018/07/23</v>
      </c>
      <c r="L77" t="s">
        <v>1046</v>
      </c>
      <c r="M77" t="s">
        <v>1050</v>
      </c>
      <c r="N77" t="str">
        <f t="shared" ca="1" si="15"/>
        <v>INSERT INTO Student VALUES ('S9682691N', 'U1844346D', '2018/07/23', 'Business ', 'NULL');</v>
      </c>
      <c r="W77" t="str">
        <f t="shared" si="16"/>
        <v>INSERT INTO Undergraduate VALUES ('S9682691N');</v>
      </c>
    </row>
    <row r="78" spans="1:23" ht="19" hidden="1">
      <c r="A78" t="s">
        <v>278</v>
      </c>
      <c r="B78" s="1" t="s">
        <v>77</v>
      </c>
      <c r="C78" t="s">
        <v>404</v>
      </c>
      <c r="D78" t="s">
        <v>1027</v>
      </c>
      <c r="E78" s="4" t="s">
        <v>1041</v>
      </c>
      <c r="F78">
        <f t="shared" ca="1" si="10"/>
        <v>18</v>
      </c>
      <c r="G78">
        <f t="shared" ca="1" si="11"/>
        <v>53802</v>
      </c>
      <c r="H78" t="str">
        <f t="shared" ca="1" si="12"/>
        <v>Y</v>
      </c>
      <c r="I78" t="str">
        <f t="shared" ca="1" si="13"/>
        <v>U1853802Y</v>
      </c>
      <c r="K78" t="str">
        <f t="shared" ca="1" si="14"/>
        <v>2018/07/23</v>
      </c>
      <c r="L78" t="s">
        <v>1046</v>
      </c>
      <c r="M78" t="s">
        <v>1050</v>
      </c>
      <c r="N78" t="str">
        <f t="shared" ca="1" si="15"/>
        <v>INSERT INTO Student VALUES ('S9867108D', 'U1853802Y', '2018/07/23', 'Business ', 'NULL');</v>
      </c>
      <c r="W78" t="str">
        <f t="shared" si="16"/>
        <v>INSERT INTO Undergraduate VALUES ('S9867108D');</v>
      </c>
    </row>
    <row r="79" spans="1:23" ht="19" hidden="1">
      <c r="A79" t="s">
        <v>279</v>
      </c>
      <c r="B79" s="1" t="s">
        <v>78</v>
      </c>
      <c r="C79" t="s">
        <v>404</v>
      </c>
      <c r="D79" t="s">
        <v>1027</v>
      </c>
      <c r="E79" s="4" t="s">
        <v>1041</v>
      </c>
      <c r="F79">
        <f t="shared" ca="1" si="10"/>
        <v>17</v>
      </c>
      <c r="G79">
        <f t="shared" ca="1" si="11"/>
        <v>97326</v>
      </c>
      <c r="H79" t="str">
        <f t="shared" ca="1" si="12"/>
        <v>W</v>
      </c>
      <c r="I79" t="str">
        <f t="shared" ca="1" si="13"/>
        <v>U1797326W</v>
      </c>
      <c r="K79" t="str">
        <f t="shared" ca="1" si="14"/>
        <v>2017/07/23</v>
      </c>
      <c r="L79" t="s">
        <v>1046</v>
      </c>
      <c r="M79" t="s">
        <v>1050</v>
      </c>
      <c r="N79" t="str">
        <f t="shared" ca="1" si="15"/>
        <v>INSERT INTO Student VALUES ('S9726844G', 'U1797326W', '2017/07/23', 'Business ', 'NULL');</v>
      </c>
      <c r="W79" t="str">
        <f t="shared" si="16"/>
        <v>INSERT INTO Undergraduate VALUES ('S9726844G');</v>
      </c>
    </row>
    <row r="80" spans="1:23" ht="19" hidden="1">
      <c r="A80" t="s">
        <v>280</v>
      </c>
      <c r="B80" s="1" t="s">
        <v>79</v>
      </c>
      <c r="C80" t="s">
        <v>404</v>
      </c>
      <c r="D80" t="s">
        <v>1027</v>
      </c>
      <c r="E80" s="4" t="s">
        <v>1041</v>
      </c>
      <c r="F80">
        <f t="shared" ca="1" si="10"/>
        <v>18</v>
      </c>
      <c r="G80">
        <f t="shared" ca="1" si="11"/>
        <v>40410</v>
      </c>
      <c r="H80" t="str">
        <f t="shared" ca="1" si="12"/>
        <v>T</v>
      </c>
      <c r="I80" t="str">
        <f t="shared" ca="1" si="13"/>
        <v>U1840410T</v>
      </c>
      <c r="K80" t="str">
        <f t="shared" ca="1" si="14"/>
        <v>2018/07/23</v>
      </c>
      <c r="L80" t="s">
        <v>1047</v>
      </c>
      <c r="M80" t="s">
        <v>1050</v>
      </c>
      <c r="N80" t="str">
        <f t="shared" ca="1" si="15"/>
        <v>INSERT INTO Student VALUES ('S9628046W', 'U1840410T', '2018/07/23', 'Accountancy', 'NULL');</v>
      </c>
      <c r="W80" t="str">
        <f t="shared" si="16"/>
        <v>INSERT INTO Undergraduate VALUES ('S9628046W');</v>
      </c>
    </row>
    <row r="81" spans="1:23" ht="19" hidden="1">
      <c r="A81" t="s">
        <v>281</v>
      </c>
      <c r="B81" s="1" t="s">
        <v>80</v>
      </c>
      <c r="C81" t="s">
        <v>404</v>
      </c>
      <c r="D81" t="s">
        <v>1027</v>
      </c>
      <c r="E81" s="4" t="s">
        <v>1041</v>
      </c>
      <c r="F81">
        <f t="shared" ca="1" si="10"/>
        <v>18</v>
      </c>
      <c r="G81">
        <f t="shared" ca="1" si="11"/>
        <v>74626</v>
      </c>
      <c r="H81" t="str">
        <f t="shared" ca="1" si="12"/>
        <v>B</v>
      </c>
      <c r="I81" t="str">
        <f t="shared" ca="1" si="13"/>
        <v>U1874626B</v>
      </c>
      <c r="K81" t="str">
        <f t="shared" ca="1" si="14"/>
        <v>2018/07/23</v>
      </c>
      <c r="L81" t="s">
        <v>1047</v>
      </c>
      <c r="M81" t="s">
        <v>1050</v>
      </c>
      <c r="N81" t="str">
        <f t="shared" ca="1" si="15"/>
        <v>INSERT INTO Student VALUES ('S9719396U', 'U1874626B', '2018/07/23', 'Accountancy', 'NULL');</v>
      </c>
      <c r="W81" t="str">
        <f t="shared" si="16"/>
        <v>INSERT INTO Undergraduate VALUES ('S9719396U');</v>
      </c>
    </row>
    <row r="82" spans="1:23" ht="19" hidden="1">
      <c r="A82" t="s">
        <v>282</v>
      </c>
      <c r="B82" s="1" t="s">
        <v>81</v>
      </c>
      <c r="C82" t="s">
        <v>404</v>
      </c>
      <c r="D82" t="s">
        <v>1027</v>
      </c>
      <c r="E82" s="4" t="s">
        <v>1041</v>
      </c>
      <c r="F82">
        <f t="shared" ca="1" si="10"/>
        <v>16</v>
      </c>
      <c r="G82">
        <f t="shared" ca="1" si="11"/>
        <v>37331</v>
      </c>
      <c r="H82" t="str">
        <f t="shared" ca="1" si="12"/>
        <v>F</v>
      </c>
      <c r="I82" t="str">
        <f t="shared" ca="1" si="13"/>
        <v>U1637331F</v>
      </c>
      <c r="K82" t="str">
        <f t="shared" ca="1" si="14"/>
        <v>2016/07/23</v>
      </c>
      <c r="L82" t="s">
        <v>1047</v>
      </c>
      <c r="M82" t="s">
        <v>1043</v>
      </c>
      <c r="N82" t="str">
        <f t="shared" ca="1" si="15"/>
        <v>INSERT INTO Student VALUES ('S9796567Y', 'U1637331F', '2016/07/23', 'Accountancy', 'Computer Science');</v>
      </c>
      <c r="W82" t="str">
        <f t="shared" si="16"/>
        <v>INSERT INTO Undergraduate VALUES ('S9796567Y');</v>
      </c>
    </row>
    <row r="83" spans="1:23" ht="19" hidden="1">
      <c r="A83" t="s">
        <v>283</v>
      </c>
      <c r="B83" s="1" t="s">
        <v>82</v>
      </c>
      <c r="C83" t="s">
        <v>404</v>
      </c>
      <c r="D83" t="s">
        <v>1027</v>
      </c>
      <c r="E83" s="4" t="s">
        <v>1041</v>
      </c>
      <c r="F83">
        <f t="shared" ca="1" si="10"/>
        <v>15</v>
      </c>
      <c r="G83">
        <f t="shared" ca="1" si="11"/>
        <v>72149</v>
      </c>
      <c r="H83" t="str">
        <f t="shared" ca="1" si="12"/>
        <v>L</v>
      </c>
      <c r="I83" t="str">
        <f t="shared" ca="1" si="13"/>
        <v>U1572149L</v>
      </c>
      <c r="K83" t="str">
        <f t="shared" ca="1" si="14"/>
        <v>2015/07/23</v>
      </c>
      <c r="L83" t="s">
        <v>1047</v>
      </c>
      <c r="M83" t="s">
        <v>1050</v>
      </c>
      <c r="N83" t="str">
        <f t="shared" ca="1" si="15"/>
        <v>INSERT INTO Student VALUES ('S9775721E', 'U1572149L', '2015/07/23', 'Accountancy', 'NULL');</v>
      </c>
      <c r="W83" t="str">
        <f t="shared" si="16"/>
        <v>INSERT INTO Undergraduate VALUES ('S9775721E');</v>
      </c>
    </row>
    <row r="84" spans="1:23" ht="19" hidden="1">
      <c r="A84" t="s">
        <v>284</v>
      </c>
      <c r="B84" s="1" t="s">
        <v>83</v>
      </c>
      <c r="C84" t="s">
        <v>404</v>
      </c>
      <c r="D84" t="s">
        <v>1027</v>
      </c>
      <c r="E84" s="4" t="s">
        <v>1041</v>
      </c>
      <c r="F84">
        <f t="shared" ca="1" si="10"/>
        <v>18</v>
      </c>
      <c r="G84">
        <f t="shared" ca="1" si="11"/>
        <v>22051</v>
      </c>
      <c r="H84" t="str">
        <f t="shared" ca="1" si="12"/>
        <v>C</v>
      </c>
      <c r="I84" t="str">
        <f t="shared" ca="1" si="13"/>
        <v>U1822051C</v>
      </c>
      <c r="K84" t="str">
        <f t="shared" ca="1" si="14"/>
        <v>2018/07/23</v>
      </c>
      <c r="L84" t="s">
        <v>1047</v>
      </c>
      <c r="M84" t="s">
        <v>1050</v>
      </c>
      <c r="N84" t="str">
        <f t="shared" ca="1" si="15"/>
        <v>INSERT INTO Student VALUES ('S9770748L', 'U1822051C', '2018/07/23', 'Accountancy', 'NULL');</v>
      </c>
      <c r="W84" t="str">
        <f t="shared" si="16"/>
        <v>INSERT INTO Undergraduate VALUES ('S9770748L');</v>
      </c>
    </row>
    <row r="85" spans="1:23" ht="19" hidden="1">
      <c r="A85" t="s">
        <v>285</v>
      </c>
      <c r="B85" s="1" t="s">
        <v>84</v>
      </c>
      <c r="C85" t="s">
        <v>404</v>
      </c>
      <c r="D85" t="s">
        <v>1027</v>
      </c>
      <c r="E85" s="4" t="s">
        <v>1041</v>
      </c>
      <c r="F85">
        <f t="shared" ca="1" si="10"/>
        <v>14</v>
      </c>
      <c r="G85">
        <f t="shared" ca="1" si="11"/>
        <v>41906</v>
      </c>
      <c r="H85" t="str">
        <f t="shared" ca="1" si="12"/>
        <v>S</v>
      </c>
      <c r="I85" t="str">
        <f t="shared" ca="1" si="13"/>
        <v>U1441906S</v>
      </c>
      <c r="K85" t="str">
        <f t="shared" ca="1" si="14"/>
        <v>2014/07/23</v>
      </c>
      <c r="L85" t="s">
        <v>1047</v>
      </c>
      <c r="M85" t="s">
        <v>1050</v>
      </c>
      <c r="N85" t="str">
        <f t="shared" ca="1" si="15"/>
        <v>INSERT INTO Student VALUES ('S9731179S', 'U1441906S', '2014/07/23', 'Accountancy', 'NULL');</v>
      </c>
      <c r="W85" t="str">
        <f t="shared" si="16"/>
        <v>INSERT INTO Undergraduate VALUES ('S9731179S');</v>
      </c>
    </row>
    <row r="86" spans="1:23" ht="19" hidden="1">
      <c r="A86" t="s">
        <v>286</v>
      </c>
      <c r="B86" s="1" t="s">
        <v>85</v>
      </c>
      <c r="C86" t="s">
        <v>404</v>
      </c>
      <c r="D86" t="s">
        <v>1027</v>
      </c>
      <c r="E86" s="4" t="s">
        <v>1041</v>
      </c>
      <c r="F86">
        <f t="shared" ca="1" si="10"/>
        <v>18</v>
      </c>
      <c r="G86">
        <f t="shared" ca="1" si="11"/>
        <v>68502</v>
      </c>
      <c r="H86" t="str">
        <f t="shared" ca="1" si="12"/>
        <v>Q</v>
      </c>
      <c r="I86" t="str">
        <f t="shared" ca="1" si="13"/>
        <v>U1868502Q</v>
      </c>
      <c r="K86" t="str">
        <f t="shared" ca="1" si="14"/>
        <v>2018/07/23</v>
      </c>
      <c r="L86" t="s">
        <v>1047</v>
      </c>
      <c r="M86" t="s">
        <v>1050</v>
      </c>
      <c r="N86" t="str">
        <f t="shared" ca="1" si="15"/>
        <v>INSERT INTO Student VALUES ('S9883595K', 'U1868502Q', '2018/07/23', 'Accountancy', 'NULL');</v>
      </c>
      <c r="W86" t="str">
        <f t="shared" si="16"/>
        <v>INSERT INTO Undergraduate VALUES ('S9883595K');</v>
      </c>
    </row>
    <row r="87" spans="1:23" ht="19">
      <c r="A87" t="s">
        <v>287</v>
      </c>
      <c r="B87" s="1" t="s">
        <v>86</v>
      </c>
      <c r="C87" t="s">
        <v>404</v>
      </c>
      <c r="D87" t="s">
        <v>1027</v>
      </c>
      <c r="E87" s="4" t="s">
        <v>1042</v>
      </c>
      <c r="F87">
        <f t="shared" ca="1" si="10"/>
        <v>17</v>
      </c>
      <c r="G87">
        <f t="shared" ca="1" si="11"/>
        <v>89625</v>
      </c>
      <c r="H87" t="str">
        <f t="shared" ca="1" si="12"/>
        <v>R</v>
      </c>
      <c r="I87" t="str">
        <f t="shared" ca="1" si="13"/>
        <v>G1789625R</v>
      </c>
      <c r="K87" t="str">
        <f t="shared" ca="1" si="14"/>
        <v>2017/07/23</v>
      </c>
      <c r="L87" t="s">
        <v>1046</v>
      </c>
      <c r="M87" t="s">
        <v>1050</v>
      </c>
      <c r="N87" t="str">
        <f t="shared" ca="1" si="15"/>
        <v>INSERT INTO Student VALUES ('S9881948R', 'G1789625R', '2017/07/23', 'Business ', 'NULL');</v>
      </c>
      <c r="W87" t="str">
        <f t="shared" ref="W87:W100" si="17">_xlfn.CONCAT("INSERT INTO Graduate VALUES ('",A68,"');")</f>
        <v>INSERT INTO Graduate VALUES ('S9637726Z');</v>
      </c>
    </row>
    <row r="88" spans="1:23" ht="19">
      <c r="A88" t="s">
        <v>288</v>
      </c>
      <c r="B88" s="1" t="s">
        <v>87</v>
      </c>
      <c r="C88" t="s">
        <v>404</v>
      </c>
      <c r="D88" t="s">
        <v>1027</v>
      </c>
      <c r="E88" s="4" t="s">
        <v>1042</v>
      </c>
      <c r="F88">
        <f t="shared" ca="1" si="10"/>
        <v>18</v>
      </c>
      <c r="G88">
        <f t="shared" ca="1" si="11"/>
        <v>83243</v>
      </c>
      <c r="H88" t="str">
        <f t="shared" ca="1" si="12"/>
        <v>Y</v>
      </c>
      <c r="I88" t="str">
        <f t="shared" ca="1" si="13"/>
        <v>G1883243Y</v>
      </c>
      <c r="K88" t="str">
        <f t="shared" ca="1" si="14"/>
        <v>2018/07/23</v>
      </c>
      <c r="L88" t="s">
        <v>1046</v>
      </c>
      <c r="M88" t="s">
        <v>1050</v>
      </c>
      <c r="N88" t="str">
        <f t="shared" ca="1" si="15"/>
        <v>INSERT INTO Student VALUES ('S9878146A', 'G1883243Y', '2018/07/23', 'Business ', 'NULL');</v>
      </c>
      <c r="W88" t="str">
        <f t="shared" si="17"/>
        <v>INSERT INTO Graduate VALUES ('S9930318Z');</v>
      </c>
    </row>
    <row r="89" spans="1:23" ht="19">
      <c r="A89" t="s">
        <v>289</v>
      </c>
      <c r="B89" s="1" t="s">
        <v>88</v>
      </c>
      <c r="C89" t="s">
        <v>404</v>
      </c>
      <c r="D89" t="s">
        <v>1027</v>
      </c>
      <c r="E89" s="4" t="s">
        <v>1042</v>
      </c>
      <c r="F89">
        <f t="shared" ca="1" si="10"/>
        <v>15</v>
      </c>
      <c r="G89">
        <f t="shared" ca="1" si="11"/>
        <v>51427</v>
      </c>
      <c r="H89" t="str">
        <f t="shared" ca="1" si="12"/>
        <v>P</v>
      </c>
      <c r="I89" t="str">
        <f t="shared" ca="1" si="13"/>
        <v>G1551427P</v>
      </c>
      <c r="K89" t="str">
        <f t="shared" ca="1" si="14"/>
        <v>2015/07/23</v>
      </c>
      <c r="L89" t="s">
        <v>1046</v>
      </c>
      <c r="M89" t="s">
        <v>1050</v>
      </c>
      <c r="N89" t="str">
        <f t="shared" ca="1" si="15"/>
        <v>INSERT INTO Student VALUES ('S9925377M', 'G1551427P', '2015/07/23', 'Business ', 'NULL');</v>
      </c>
      <c r="W89" t="str">
        <f t="shared" si="17"/>
        <v>INSERT INTO Graduate VALUES ('S9817088U');</v>
      </c>
    </row>
    <row r="90" spans="1:23" ht="19">
      <c r="A90" t="s">
        <v>290</v>
      </c>
      <c r="B90" s="1" t="s">
        <v>89</v>
      </c>
      <c r="C90" t="s">
        <v>404</v>
      </c>
      <c r="D90" t="s">
        <v>1027</v>
      </c>
      <c r="E90" s="4" t="s">
        <v>1042</v>
      </c>
      <c r="F90">
        <f t="shared" ca="1" si="10"/>
        <v>14</v>
      </c>
      <c r="G90">
        <f t="shared" ca="1" si="11"/>
        <v>66315</v>
      </c>
      <c r="H90" t="str">
        <f t="shared" ca="1" si="12"/>
        <v>S</v>
      </c>
      <c r="I90" t="str">
        <f t="shared" ca="1" si="13"/>
        <v>G1466315S</v>
      </c>
      <c r="K90" t="str">
        <f t="shared" ca="1" si="14"/>
        <v>2014/07/23</v>
      </c>
      <c r="L90" t="s">
        <v>1046</v>
      </c>
      <c r="M90" t="s">
        <v>1050</v>
      </c>
      <c r="N90" t="str">
        <f t="shared" ca="1" si="15"/>
        <v>INSERT INTO Student VALUES ('S9662439O', 'G1466315S', '2014/07/23', 'Business ', 'NULL');</v>
      </c>
      <c r="W90" t="str">
        <f t="shared" si="17"/>
        <v>INSERT INTO Graduate VALUES ('S9828865E');</v>
      </c>
    </row>
    <row r="91" spans="1:23" ht="19">
      <c r="A91" t="s">
        <v>291</v>
      </c>
      <c r="B91" s="1" t="s">
        <v>90</v>
      </c>
      <c r="C91" t="s">
        <v>404</v>
      </c>
      <c r="D91" t="s">
        <v>1027</v>
      </c>
      <c r="E91" s="4" t="s">
        <v>1042</v>
      </c>
      <c r="F91">
        <f t="shared" ca="1" si="10"/>
        <v>14</v>
      </c>
      <c r="G91">
        <f t="shared" ca="1" si="11"/>
        <v>92992</v>
      </c>
      <c r="H91" t="str">
        <f t="shared" ca="1" si="12"/>
        <v>E</v>
      </c>
      <c r="I91" t="str">
        <f t="shared" ca="1" si="13"/>
        <v>G1492992E</v>
      </c>
      <c r="K91" t="str">
        <f t="shared" ca="1" si="14"/>
        <v>2014/07/23</v>
      </c>
      <c r="L91" t="s">
        <v>1046</v>
      </c>
      <c r="M91" t="s">
        <v>1050</v>
      </c>
      <c r="N91" t="str">
        <f t="shared" ca="1" si="15"/>
        <v>INSERT INTO Student VALUES ('S9754303V', 'G1492992E', '2014/07/23', 'Business ', 'NULL');</v>
      </c>
      <c r="W91" t="str">
        <f t="shared" si="17"/>
        <v>INSERT INTO Graduate VALUES ('S9963538Q');</v>
      </c>
    </row>
    <row r="92" spans="1:23" ht="19">
      <c r="A92" t="s">
        <v>292</v>
      </c>
      <c r="B92" s="2" t="s">
        <v>91</v>
      </c>
      <c r="C92" t="s">
        <v>404</v>
      </c>
      <c r="D92" t="s">
        <v>1027</v>
      </c>
      <c r="E92" s="4" t="s">
        <v>1042</v>
      </c>
      <c r="F92">
        <f t="shared" ca="1" si="10"/>
        <v>18</v>
      </c>
      <c r="G92">
        <f t="shared" ca="1" si="11"/>
        <v>64456</v>
      </c>
      <c r="H92" t="str">
        <f t="shared" ca="1" si="12"/>
        <v>E</v>
      </c>
      <c r="I92" t="str">
        <f t="shared" ca="1" si="13"/>
        <v>G1864456E</v>
      </c>
      <c r="K92" t="str">
        <f t="shared" ca="1" si="14"/>
        <v>2018/07/23</v>
      </c>
      <c r="L92" t="s">
        <v>1046</v>
      </c>
      <c r="M92" t="s">
        <v>1050</v>
      </c>
      <c r="N92" t="str">
        <f t="shared" ca="1" si="15"/>
        <v>INSERT INTO Student VALUES ('S9856731Y', 'G1864456E', '2018/07/23', 'Business ', 'NULL');</v>
      </c>
      <c r="W92" t="str">
        <f t="shared" si="17"/>
        <v>INSERT INTO Graduate VALUES ('S9915654K');</v>
      </c>
    </row>
    <row r="93" spans="1:23" ht="19">
      <c r="A93" t="s">
        <v>293</v>
      </c>
      <c r="B93" s="1" t="s">
        <v>92</v>
      </c>
      <c r="C93" t="s">
        <v>404</v>
      </c>
      <c r="D93" t="s">
        <v>1027</v>
      </c>
      <c r="E93" s="4" t="s">
        <v>1042</v>
      </c>
      <c r="F93">
        <f t="shared" ca="1" si="10"/>
        <v>15</v>
      </c>
      <c r="G93">
        <f t="shared" ca="1" si="11"/>
        <v>33951</v>
      </c>
      <c r="H93" t="str">
        <f t="shared" ca="1" si="12"/>
        <v>G</v>
      </c>
      <c r="I93" t="str">
        <f t="shared" ca="1" si="13"/>
        <v>G1533951G</v>
      </c>
      <c r="K93" t="str">
        <f t="shared" ca="1" si="14"/>
        <v>2015/07/23</v>
      </c>
      <c r="L93" t="s">
        <v>1046</v>
      </c>
      <c r="M93" t="s">
        <v>1050</v>
      </c>
      <c r="N93" t="str">
        <f t="shared" ca="1" si="15"/>
        <v>INSERT INTO Student VALUES ('S9685423A', 'G1533951G', '2015/07/23', 'Business ', 'NULL');</v>
      </c>
      <c r="W93" t="str">
        <f t="shared" si="17"/>
        <v>INSERT INTO Graduate VALUES ('S9786239J');</v>
      </c>
    </row>
    <row r="94" spans="1:23" ht="19">
      <c r="A94" t="s">
        <v>294</v>
      </c>
      <c r="B94" s="2" t="s">
        <v>93</v>
      </c>
      <c r="C94" t="s">
        <v>404</v>
      </c>
      <c r="D94" t="s">
        <v>1027</v>
      </c>
      <c r="E94" s="4" t="s">
        <v>1042</v>
      </c>
      <c r="F94">
        <f t="shared" ca="1" si="10"/>
        <v>15</v>
      </c>
      <c r="G94">
        <f t="shared" ca="1" si="11"/>
        <v>63910</v>
      </c>
      <c r="H94" t="str">
        <f t="shared" ca="1" si="12"/>
        <v>U</v>
      </c>
      <c r="I94" t="str">
        <f t="shared" ca="1" si="13"/>
        <v>G1563910U</v>
      </c>
      <c r="K94" t="str">
        <f t="shared" ca="1" si="14"/>
        <v>2015/07/23</v>
      </c>
      <c r="L94" t="s">
        <v>1046</v>
      </c>
      <c r="M94" t="s">
        <v>1050</v>
      </c>
      <c r="N94" t="str">
        <f t="shared" ca="1" si="15"/>
        <v>INSERT INTO Student VALUES ('S9651245B', 'G1563910U', '2015/07/23', 'Business ', 'NULL');</v>
      </c>
      <c r="W94" t="str">
        <f t="shared" si="17"/>
        <v>INSERT INTO Graduate VALUES ('S9750630U');</v>
      </c>
    </row>
    <row r="95" spans="1:23" ht="19">
      <c r="A95" t="s">
        <v>295</v>
      </c>
      <c r="B95" s="1" t="s">
        <v>94</v>
      </c>
      <c r="C95" t="s">
        <v>404</v>
      </c>
      <c r="D95" t="s">
        <v>1027</v>
      </c>
      <c r="E95" s="4" t="s">
        <v>1042</v>
      </c>
      <c r="F95">
        <f t="shared" ca="1" si="10"/>
        <v>17</v>
      </c>
      <c r="G95">
        <f t="shared" ca="1" si="11"/>
        <v>17811</v>
      </c>
      <c r="H95" t="str">
        <f t="shared" ca="1" si="12"/>
        <v>X</v>
      </c>
      <c r="I95" t="str">
        <f t="shared" ca="1" si="13"/>
        <v>G1717811X</v>
      </c>
      <c r="K95" t="str">
        <f t="shared" ca="1" si="14"/>
        <v>2017/07/23</v>
      </c>
      <c r="L95" t="s">
        <v>1047</v>
      </c>
      <c r="M95" t="s">
        <v>1050</v>
      </c>
      <c r="N95" t="str">
        <f t="shared" ca="1" si="15"/>
        <v>INSERT INTO Student VALUES ('S9954632A', 'G1717811X', '2017/07/23', 'Accountancy', 'NULL');</v>
      </c>
      <c r="W95" t="str">
        <f t="shared" si="17"/>
        <v>INSERT INTO Graduate VALUES ('S9945680P');</v>
      </c>
    </row>
    <row r="96" spans="1:23" ht="19">
      <c r="A96" t="s">
        <v>296</v>
      </c>
      <c r="B96" s="1" t="s">
        <v>95</v>
      </c>
      <c r="C96" t="s">
        <v>404</v>
      </c>
      <c r="D96" t="s">
        <v>1027</v>
      </c>
      <c r="E96" s="4" t="s">
        <v>1042</v>
      </c>
      <c r="F96">
        <f t="shared" ca="1" si="10"/>
        <v>17</v>
      </c>
      <c r="G96">
        <f t="shared" ca="1" si="11"/>
        <v>46087</v>
      </c>
      <c r="H96" t="str">
        <f t="shared" ca="1" si="12"/>
        <v>B</v>
      </c>
      <c r="I96" t="str">
        <f t="shared" ca="1" si="13"/>
        <v>G1746087B</v>
      </c>
      <c r="K96" t="str">
        <f t="shared" ca="1" si="14"/>
        <v>2017/07/23</v>
      </c>
      <c r="L96" t="s">
        <v>1047</v>
      </c>
      <c r="M96" t="s">
        <v>1050</v>
      </c>
      <c r="N96" t="str">
        <f t="shared" ca="1" si="15"/>
        <v>INSERT INTO Student VALUES ('S9664494X', 'G1746087B', '2017/07/23', 'Accountancy', 'NULL');</v>
      </c>
      <c r="W96" t="str">
        <f t="shared" si="17"/>
        <v>INSERT INTO Graduate VALUES ('S9682691N');</v>
      </c>
    </row>
    <row r="97" spans="1:23" ht="19">
      <c r="A97" t="s">
        <v>297</v>
      </c>
      <c r="B97" s="2" t="s">
        <v>96</v>
      </c>
      <c r="C97" t="s">
        <v>404</v>
      </c>
      <c r="D97" t="s">
        <v>1027</v>
      </c>
      <c r="E97" s="4" t="s">
        <v>1042</v>
      </c>
      <c r="F97">
        <f t="shared" ca="1" si="10"/>
        <v>17</v>
      </c>
      <c r="G97">
        <f t="shared" ca="1" si="11"/>
        <v>28596</v>
      </c>
      <c r="H97" t="str">
        <f t="shared" ca="1" si="12"/>
        <v>P</v>
      </c>
      <c r="I97" t="str">
        <f t="shared" ca="1" si="13"/>
        <v>G1728596P</v>
      </c>
      <c r="K97" t="str">
        <f t="shared" ca="1" si="14"/>
        <v>2017/07/23</v>
      </c>
      <c r="L97" t="s">
        <v>1047</v>
      </c>
      <c r="M97" t="s">
        <v>1050</v>
      </c>
      <c r="N97" t="str">
        <f t="shared" ca="1" si="15"/>
        <v>INSERT INTO Student VALUES ('S9852702M', 'G1728596P', '2017/07/23', 'Accountancy', 'NULL');</v>
      </c>
      <c r="W97" t="str">
        <f t="shared" si="17"/>
        <v>INSERT INTO Graduate VALUES ('S9867108D');</v>
      </c>
    </row>
    <row r="98" spans="1:23" ht="19">
      <c r="A98" t="s">
        <v>298</v>
      </c>
      <c r="B98" s="1" t="s">
        <v>97</v>
      </c>
      <c r="C98" t="s">
        <v>404</v>
      </c>
      <c r="D98" t="s">
        <v>1027</v>
      </c>
      <c r="E98" s="4" t="s">
        <v>1042</v>
      </c>
      <c r="F98">
        <f t="shared" ca="1" si="10"/>
        <v>14</v>
      </c>
      <c r="G98">
        <f t="shared" ca="1" si="11"/>
        <v>51996</v>
      </c>
      <c r="H98" t="str">
        <f t="shared" ca="1" si="12"/>
        <v>R</v>
      </c>
      <c r="I98" t="str">
        <f t="shared" ca="1" si="13"/>
        <v>G1451996R</v>
      </c>
      <c r="K98" t="str">
        <f t="shared" ca="1" si="14"/>
        <v>2014/07/23</v>
      </c>
      <c r="L98" t="s">
        <v>1047</v>
      </c>
      <c r="M98" t="s">
        <v>1050</v>
      </c>
      <c r="N98" t="str">
        <f t="shared" ca="1" si="15"/>
        <v>INSERT INTO Student VALUES ('S9830620D', 'G1451996R', '2014/07/23', 'Accountancy', 'NULL');</v>
      </c>
      <c r="W98" t="str">
        <f t="shared" si="17"/>
        <v>INSERT INTO Graduate VALUES ('S9726844G');</v>
      </c>
    </row>
    <row r="99" spans="1:23" ht="19">
      <c r="A99" t="s">
        <v>299</v>
      </c>
      <c r="B99" s="1" t="s">
        <v>98</v>
      </c>
      <c r="C99" t="s">
        <v>404</v>
      </c>
      <c r="D99" t="s">
        <v>1027</v>
      </c>
      <c r="E99" s="4" t="s">
        <v>1042</v>
      </c>
      <c r="F99">
        <f t="shared" ca="1" si="10"/>
        <v>15</v>
      </c>
      <c r="G99">
        <f t="shared" ca="1" si="11"/>
        <v>94883</v>
      </c>
      <c r="H99" t="str">
        <f t="shared" ca="1" si="12"/>
        <v>B</v>
      </c>
      <c r="I99" t="str">
        <f t="shared" ca="1" si="13"/>
        <v>G1594883B</v>
      </c>
      <c r="K99" t="str">
        <f t="shared" ca="1" si="14"/>
        <v>2015/07/23</v>
      </c>
      <c r="L99" t="s">
        <v>1047</v>
      </c>
      <c r="M99" t="s">
        <v>1050</v>
      </c>
      <c r="N99" t="str">
        <f t="shared" ca="1" si="15"/>
        <v>INSERT INTO Student VALUES ('S9641754F', 'G1594883B', '2015/07/23', 'Accountancy', 'NULL');</v>
      </c>
      <c r="W99" t="str">
        <f t="shared" si="17"/>
        <v>INSERT INTO Graduate VALUES ('S9628046W');</v>
      </c>
    </row>
    <row r="100" spans="1:23" ht="19">
      <c r="A100" t="s">
        <v>300</v>
      </c>
      <c r="B100" s="1" t="s">
        <v>99</v>
      </c>
      <c r="C100" t="s">
        <v>404</v>
      </c>
      <c r="D100" t="s">
        <v>1027</v>
      </c>
      <c r="E100" s="4" t="s">
        <v>1042</v>
      </c>
      <c r="F100">
        <f t="shared" ca="1" si="10"/>
        <v>15</v>
      </c>
      <c r="G100">
        <f t="shared" ca="1" si="11"/>
        <v>61261</v>
      </c>
      <c r="H100" t="str">
        <f t="shared" ca="1" si="12"/>
        <v>R</v>
      </c>
      <c r="I100" t="str">
        <f t="shared" ca="1" si="13"/>
        <v>G1561261R</v>
      </c>
      <c r="K100" t="str">
        <f t="shared" ca="1" si="14"/>
        <v>2015/07/23</v>
      </c>
      <c r="L100" t="s">
        <v>1047</v>
      </c>
      <c r="M100" t="s">
        <v>1050</v>
      </c>
      <c r="N100" t="str">
        <f t="shared" ca="1" si="15"/>
        <v>INSERT INTO Student VALUES ('S9626637W', 'G1561261R', '2015/07/23', 'Accountancy', 'NULL');</v>
      </c>
      <c r="W100" t="str">
        <f t="shared" si="17"/>
        <v>INSERT INTO Graduate VALUES ('S9719396U');</v>
      </c>
    </row>
    <row r="101" spans="1:23" ht="19" hidden="1">
      <c r="A101" s="17" t="s">
        <v>301</v>
      </c>
      <c r="B101" s="18" t="s">
        <v>100</v>
      </c>
      <c r="C101" s="17" t="s">
        <v>403</v>
      </c>
      <c r="D101" s="17" t="s">
        <v>1028</v>
      </c>
      <c r="E101" s="17" t="s">
        <v>1032</v>
      </c>
      <c r="F101" s="17"/>
      <c r="G101" s="17" t="str">
        <f>_xlfn.CONCAT("INSERT INTO Professor VALUES ('",A101,"', '",,E101,"');")</f>
        <v>INSERT INTO Professor VALUES ('S8468939S', 'Big Data Analytics');</v>
      </c>
      <c r="H101" s="17"/>
      <c r="I101" s="17"/>
      <c r="J101" s="17"/>
      <c r="K101" s="17"/>
      <c r="L101" s="17"/>
    </row>
    <row r="102" spans="1:23" ht="19" hidden="1">
      <c r="A102" s="17" t="s">
        <v>302</v>
      </c>
      <c r="B102" s="18" t="s">
        <v>101</v>
      </c>
      <c r="C102" s="17" t="s">
        <v>403</v>
      </c>
      <c r="D102" s="17" t="s">
        <v>1028</v>
      </c>
      <c r="E102" s="17" t="s">
        <v>1035</v>
      </c>
      <c r="F102" s="17"/>
      <c r="G102" s="17" t="str">
        <f t="shared" ref="G102:G151" si="18">_xlfn.CONCAT("INSERT INTO Professor VALUES ('",A102,"', '",,E102,"');")</f>
        <v>INSERT INTO Professor VALUES ('S7690922X', 'Human Resources Management');</v>
      </c>
      <c r="H102" s="17"/>
      <c r="I102" s="17"/>
      <c r="J102" s="17"/>
      <c r="K102" s="17"/>
      <c r="L102" s="17"/>
    </row>
    <row r="103" spans="1:23" ht="19" hidden="1">
      <c r="A103" s="17" t="s">
        <v>303</v>
      </c>
      <c r="B103" s="18" t="s">
        <v>102</v>
      </c>
      <c r="C103" s="17" t="s">
        <v>403</v>
      </c>
      <c r="D103" s="17" t="s">
        <v>1028</v>
      </c>
      <c r="E103" s="17" t="s">
        <v>1039</v>
      </c>
      <c r="F103" s="17"/>
      <c r="G103" s="17" t="str">
        <f t="shared" si="18"/>
        <v>INSERT INTO Professor VALUES ('S8972332B', 'Accounting Systems');</v>
      </c>
      <c r="H103" s="17"/>
      <c r="I103" s="17"/>
      <c r="J103" s="17"/>
      <c r="K103" s="17"/>
      <c r="L103" s="17"/>
    </row>
    <row r="104" spans="1:23" ht="19" hidden="1">
      <c r="A104" s="17" t="s">
        <v>304</v>
      </c>
      <c r="B104" s="18" t="s">
        <v>103</v>
      </c>
      <c r="C104" s="17" t="s">
        <v>403</v>
      </c>
      <c r="D104" s="17" t="s">
        <v>1028</v>
      </c>
      <c r="E104" s="17" t="s">
        <v>1037</v>
      </c>
      <c r="F104" s="17"/>
      <c r="G104" s="17" t="str">
        <f t="shared" si="18"/>
        <v>INSERT INTO Professor VALUES ('S8744898T', 'Graph Theory');</v>
      </c>
      <c r="H104" s="17"/>
      <c r="I104" s="17"/>
      <c r="J104" s="17"/>
      <c r="K104" s="17"/>
      <c r="L104" s="17"/>
    </row>
    <row r="105" spans="1:23" ht="19" hidden="1">
      <c r="A105" s="17" t="s">
        <v>305</v>
      </c>
      <c r="B105" s="18" t="s">
        <v>104</v>
      </c>
      <c r="C105" s="17" t="s">
        <v>403</v>
      </c>
      <c r="D105" s="17" t="s">
        <v>1028</v>
      </c>
      <c r="E105" s="17" t="s">
        <v>1031</v>
      </c>
      <c r="F105" s="17"/>
      <c r="G105" s="17" t="str">
        <f t="shared" si="18"/>
        <v>INSERT INTO Professor VALUES ('S6547447J', 'Artificial Intelligence');</v>
      </c>
      <c r="H105" s="17"/>
      <c r="I105" s="17"/>
      <c r="J105" s="17"/>
      <c r="K105" s="17"/>
      <c r="L105" s="17"/>
    </row>
    <row r="106" spans="1:23" ht="19" hidden="1">
      <c r="A106" s="17" t="s">
        <v>306</v>
      </c>
      <c r="B106" s="18" t="s">
        <v>105</v>
      </c>
      <c r="C106" s="17" t="s">
        <v>403</v>
      </c>
      <c r="D106" s="17" t="s">
        <v>1028</v>
      </c>
      <c r="E106" s="17" t="s">
        <v>1039</v>
      </c>
      <c r="F106" s="17"/>
      <c r="G106" s="17" t="str">
        <f t="shared" si="18"/>
        <v>INSERT INTO Professor VALUES ('S7547074F', 'Accounting Systems');</v>
      </c>
      <c r="H106" s="17"/>
      <c r="I106" s="17"/>
      <c r="J106" s="17"/>
      <c r="K106" s="17"/>
      <c r="L106" s="17"/>
    </row>
    <row r="107" spans="1:23" ht="19" hidden="1">
      <c r="A107" s="17" t="s">
        <v>307</v>
      </c>
      <c r="B107" s="18" t="s">
        <v>106</v>
      </c>
      <c r="C107" s="17" t="s">
        <v>403</v>
      </c>
      <c r="D107" s="17" t="s">
        <v>1028</v>
      </c>
      <c r="E107" s="17" t="s">
        <v>1033</v>
      </c>
      <c r="F107" s="17"/>
      <c r="G107" s="17" t="str">
        <f t="shared" si="18"/>
        <v>INSERT INTO Professor VALUES ('S7087203A', 'Distributed Systems');</v>
      </c>
      <c r="H107" s="17"/>
      <c r="I107" s="17"/>
      <c r="J107" s="17"/>
      <c r="K107" s="17"/>
      <c r="L107" s="17"/>
    </row>
    <row r="108" spans="1:23" ht="19" hidden="1">
      <c r="A108" s="17" t="s">
        <v>308</v>
      </c>
      <c r="B108" s="18" t="s">
        <v>107</v>
      </c>
      <c r="C108" s="17" t="s">
        <v>403</v>
      </c>
      <c r="D108" s="17" t="s">
        <v>1028</v>
      </c>
      <c r="E108" s="17" t="s">
        <v>1033</v>
      </c>
      <c r="F108" s="17"/>
      <c r="G108" s="17" t="str">
        <f t="shared" si="18"/>
        <v>INSERT INTO Professor VALUES ('S6346342Q', 'Distributed Systems');</v>
      </c>
      <c r="H108" s="17"/>
      <c r="I108" s="17"/>
      <c r="J108" s="17"/>
      <c r="K108" s="17"/>
      <c r="L108" s="17"/>
    </row>
    <row r="109" spans="1:23" ht="19" hidden="1">
      <c r="A109" s="17" t="s">
        <v>309</v>
      </c>
      <c r="B109" s="18" t="s">
        <v>108</v>
      </c>
      <c r="C109" s="17" t="s">
        <v>403</v>
      </c>
      <c r="D109" s="17" t="s">
        <v>1028</v>
      </c>
      <c r="E109" s="17" t="s">
        <v>1031</v>
      </c>
      <c r="F109" s="17"/>
      <c r="G109" s="17" t="str">
        <f t="shared" si="18"/>
        <v>INSERT INTO Professor VALUES ('S6155367M', 'Artificial Intelligence');</v>
      </c>
      <c r="H109" s="17"/>
      <c r="I109" s="17"/>
      <c r="J109" s="17"/>
      <c r="K109" s="17"/>
      <c r="L109" s="17"/>
    </row>
    <row r="110" spans="1:23" ht="19" hidden="1">
      <c r="A110" s="17" t="s">
        <v>310</v>
      </c>
      <c r="B110" s="18" t="s">
        <v>109</v>
      </c>
      <c r="C110" s="17" t="s">
        <v>403</v>
      </c>
      <c r="D110" s="17" t="s">
        <v>1028</v>
      </c>
      <c r="E110" s="17" t="s">
        <v>1039</v>
      </c>
      <c r="F110" s="17"/>
      <c r="G110" s="17" t="str">
        <f t="shared" si="18"/>
        <v>INSERT INTO Professor VALUES ('S8014273K', 'Accounting Systems');</v>
      </c>
      <c r="H110" s="17"/>
      <c r="I110" s="17"/>
      <c r="J110" s="17"/>
      <c r="K110" s="17"/>
      <c r="L110" s="17"/>
    </row>
    <row r="111" spans="1:23" ht="19" hidden="1">
      <c r="A111" s="17" t="s">
        <v>311</v>
      </c>
      <c r="B111" s="18" t="s">
        <v>110</v>
      </c>
      <c r="C111" s="17" t="s">
        <v>403</v>
      </c>
      <c r="D111" s="17" t="s">
        <v>1028</v>
      </c>
      <c r="E111" s="17" t="s">
        <v>1034</v>
      </c>
      <c r="F111" s="17"/>
      <c r="G111" s="17" t="str">
        <f t="shared" si="18"/>
        <v>INSERT INTO Professor VALUES ('S7213861V', 'Investment Banking');</v>
      </c>
      <c r="H111" s="17"/>
      <c r="I111" s="17"/>
      <c r="J111" s="17"/>
      <c r="K111" s="17"/>
      <c r="L111" s="17"/>
    </row>
    <row r="112" spans="1:23" ht="19" hidden="1">
      <c r="A112" s="17" t="s">
        <v>312</v>
      </c>
      <c r="B112" s="18" t="s">
        <v>111</v>
      </c>
      <c r="C112" s="17" t="s">
        <v>403</v>
      </c>
      <c r="D112" s="17" t="s">
        <v>1028</v>
      </c>
      <c r="E112" s="17" t="s">
        <v>1040</v>
      </c>
      <c r="F112" s="17"/>
      <c r="G112" s="17" t="str">
        <f t="shared" si="18"/>
        <v>INSERT INTO Professor VALUES ('S7662038Y', 'Quantum Physics');</v>
      </c>
      <c r="H112" s="17"/>
      <c r="I112" s="17"/>
      <c r="J112" s="17"/>
      <c r="K112" s="17"/>
      <c r="L112" s="17"/>
    </row>
    <row r="113" spans="1:12" ht="19" hidden="1">
      <c r="A113" s="17" t="s">
        <v>313</v>
      </c>
      <c r="B113" s="18" t="s">
        <v>112</v>
      </c>
      <c r="C113" s="17" t="s">
        <v>403</v>
      </c>
      <c r="D113" s="17" t="s">
        <v>1028</v>
      </c>
      <c r="E113" s="17" t="s">
        <v>1031</v>
      </c>
      <c r="F113" s="17"/>
      <c r="G113" s="17" t="str">
        <f t="shared" si="18"/>
        <v>INSERT INTO Professor VALUES ('S8032187I', 'Artificial Intelligence');</v>
      </c>
      <c r="H113" s="17"/>
      <c r="I113" s="17"/>
      <c r="J113" s="17"/>
      <c r="K113" s="17"/>
      <c r="L113" s="17"/>
    </row>
    <row r="114" spans="1:12" ht="19" hidden="1">
      <c r="A114" s="17" t="s">
        <v>314</v>
      </c>
      <c r="B114" s="18" t="s">
        <v>113</v>
      </c>
      <c r="C114" s="17" t="s">
        <v>403</v>
      </c>
      <c r="D114" s="17" t="s">
        <v>1028</v>
      </c>
      <c r="E114" s="17" t="s">
        <v>1037</v>
      </c>
      <c r="F114" s="17"/>
      <c r="G114" s="17" t="str">
        <f t="shared" si="18"/>
        <v>INSERT INTO Professor VALUES ('S6033601G', 'Graph Theory');</v>
      </c>
      <c r="H114" s="17"/>
      <c r="I114" s="17"/>
      <c r="J114" s="17"/>
      <c r="K114" s="17"/>
      <c r="L114" s="17"/>
    </row>
    <row r="115" spans="1:12" ht="19" hidden="1">
      <c r="A115" s="17" t="s">
        <v>315</v>
      </c>
      <c r="B115" s="18" t="s">
        <v>114</v>
      </c>
      <c r="C115" s="17" t="s">
        <v>403</v>
      </c>
      <c r="D115" s="17" t="s">
        <v>1028</v>
      </c>
      <c r="E115" s="17" t="s">
        <v>1036</v>
      </c>
      <c r="F115" s="17"/>
      <c r="G115" s="17" t="str">
        <f t="shared" si="18"/>
        <v>INSERT INTO Professor VALUES ('S9052022T', 'Cryptography');</v>
      </c>
      <c r="H115" s="17"/>
      <c r="I115" s="17"/>
      <c r="J115" s="17"/>
      <c r="K115" s="17"/>
      <c r="L115" s="17"/>
    </row>
    <row r="116" spans="1:12" ht="19" hidden="1">
      <c r="A116" s="17" t="s">
        <v>316</v>
      </c>
      <c r="B116" s="18" t="s">
        <v>115</v>
      </c>
      <c r="C116" s="17" t="s">
        <v>403</v>
      </c>
      <c r="D116" s="17" t="s">
        <v>1028</v>
      </c>
      <c r="E116" s="17" t="s">
        <v>1040</v>
      </c>
      <c r="F116" s="17"/>
      <c r="G116" s="17" t="str">
        <f t="shared" si="18"/>
        <v>INSERT INTO Professor VALUES ('S7340826O', 'Quantum Physics');</v>
      </c>
      <c r="H116" s="17"/>
      <c r="I116" s="17"/>
      <c r="J116" s="17"/>
      <c r="K116" s="17"/>
      <c r="L116" s="17"/>
    </row>
    <row r="117" spans="1:12" ht="19" hidden="1">
      <c r="A117" s="17" t="s">
        <v>317</v>
      </c>
      <c r="B117" s="18" t="s">
        <v>116</v>
      </c>
      <c r="C117" s="17" t="s">
        <v>403</v>
      </c>
      <c r="D117" s="17" t="s">
        <v>1028</v>
      </c>
      <c r="E117" s="17" t="s">
        <v>1039</v>
      </c>
      <c r="F117" s="17"/>
      <c r="G117" s="17" t="str">
        <f t="shared" si="18"/>
        <v>INSERT INTO Professor VALUES ('S7071758C', 'Accounting Systems');</v>
      </c>
      <c r="H117" s="17"/>
      <c r="I117" s="17"/>
      <c r="J117" s="17"/>
      <c r="K117" s="17"/>
      <c r="L117" s="17"/>
    </row>
    <row r="118" spans="1:12" ht="19" hidden="1">
      <c r="A118" s="17" t="s">
        <v>318</v>
      </c>
      <c r="B118" s="18" t="s">
        <v>117</v>
      </c>
      <c r="C118" s="17" t="s">
        <v>405</v>
      </c>
      <c r="D118" s="17" t="s">
        <v>1028</v>
      </c>
      <c r="E118" s="17" t="s">
        <v>1038</v>
      </c>
      <c r="F118" s="17"/>
      <c r="G118" s="17" t="str">
        <f t="shared" si="18"/>
        <v>INSERT INTO Professor VALUES ('S6587237S', 'Number Theory');</v>
      </c>
      <c r="H118" s="17"/>
      <c r="I118" s="17"/>
      <c r="J118" s="17"/>
      <c r="K118" s="17"/>
      <c r="L118" s="17"/>
    </row>
    <row r="119" spans="1:12" ht="19" hidden="1">
      <c r="A119" s="17" t="s">
        <v>319</v>
      </c>
      <c r="B119" s="18" t="s">
        <v>118</v>
      </c>
      <c r="C119" s="17" t="s">
        <v>405</v>
      </c>
      <c r="D119" s="17" t="s">
        <v>1028</v>
      </c>
      <c r="E119" s="17" t="s">
        <v>1034</v>
      </c>
      <c r="F119" s="17"/>
      <c r="G119" s="17" t="str">
        <f t="shared" si="18"/>
        <v>INSERT INTO Professor VALUES ('S7375473S', 'Investment Banking');</v>
      </c>
      <c r="H119" s="17"/>
      <c r="I119" s="17"/>
      <c r="J119" s="17"/>
      <c r="K119" s="17"/>
      <c r="L119" s="17"/>
    </row>
    <row r="120" spans="1:12" ht="19" hidden="1">
      <c r="A120" s="17" t="s">
        <v>320</v>
      </c>
      <c r="B120" s="18" t="s">
        <v>119</v>
      </c>
      <c r="C120" s="17" t="s">
        <v>405</v>
      </c>
      <c r="D120" s="17" t="s">
        <v>1028</v>
      </c>
      <c r="E120" s="17" t="s">
        <v>1031</v>
      </c>
      <c r="F120" s="17"/>
      <c r="G120" s="17" t="str">
        <f t="shared" si="18"/>
        <v>INSERT INTO Professor VALUES ('S7825933P', 'Artificial Intelligence');</v>
      </c>
      <c r="H120" s="17"/>
      <c r="I120" s="17"/>
      <c r="J120" s="17"/>
      <c r="K120" s="17"/>
      <c r="L120" s="17"/>
    </row>
    <row r="121" spans="1:12" ht="19" hidden="1">
      <c r="A121" s="17" t="s">
        <v>321</v>
      </c>
      <c r="B121" s="18" t="s">
        <v>120</v>
      </c>
      <c r="C121" s="17" t="s">
        <v>405</v>
      </c>
      <c r="D121" s="17" t="s">
        <v>1028</v>
      </c>
      <c r="E121" s="17" t="s">
        <v>1037</v>
      </c>
      <c r="F121" s="17"/>
      <c r="G121" s="17" t="str">
        <f t="shared" si="18"/>
        <v>INSERT INTO Professor VALUES ('S7425165R', 'Graph Theory');</v>
      </c>
      <c r="H121" s="17"/>
      <c r="I121" s="17"/>
      <c r="J121" s="17"/>
      <c r="K121" s="17"/>
      <c r="L121" s="17"/>
    </row>
    <row r="122" spans="1:12" ht="19" hidden="1">
      <c r="A122" s="17" t="s">
        <v>322</v>
      </c>
      <c r="B122" s="18" t="s">
        <v>121</v>
      </c>
      <c r="C122" s="17" t="s">
        <v>405</v>
      </c>
      <c r="D122" s="17" t="s">
        <v>1028</v>
      </c>
      <c r="E122" s="17" t="s">
        <v>1039</v>
      </c>
      <c r="F122" s="17"/>
      <c r="G122" s="17" t="str">
        <f t="shared" si="18"/>
        <v>INSERT INTO Professor VALUES ('S8333952M', 'Accounting Systems');</v>
      </c>
      <c r="H122" s="17"/>
      <c r="I122" s="17"/>
      <c r="J122" s="17"/>
      <c r="K122" s="17"/>
      <c r="L122" s="17"/>
    </row>
    <row r="123" spans="1:12" ht="19" hidden="1">
      <c r="A123" s="17" t="s">
        <v>323</v>
      </c>
      <c r="B123" s="18" t="s">
        <v>122</v>
      </c>
      <c r="C123" s="17" t="s">
        <v>405</v>
      </c>
      <c r="D123" s="17" t="s">
        <v>1028</v>
      </c>
      <c r="E123" s="17" t="s">
        <v>1038</v>
      </c>
      <c r="F123" s="17"/>
      <c r="G123" s="17" t="str">
        <f t="shared" si="18"/>
        <v>INSERT INTO Professor VALUES ('S7326139L', 'Number Theory');</v>
      </c>
      <c r="H123" s="17"/>
      <c r="I123" s="17"/>
      <c r="J123" s="17"/>
      <c r="K123" s="17"/>
      <c r="L123" s="17"/>
    </row>
    <row r="124" spans="1:12" ht="19" hidden="1">
      <c r="A124" s="17" t="s">
        <v>324</v>
      </c>
      <c r="B124" s="18" t="s">
        <v>123</v>
      </c>
      <c r="C124" s="17" t="s">
        <v>405</v>
      </c>
      <c r="D124" s="17" t="s">
        <v>1028</v>
      </c>
      <c r="E124" s="17" t="s">
        <v>1032</v>
      </c>
      <c r="F124" s="17"/>
      <c r="G124" s="17" t="str">
        <f t="shared" si="18"/>
        <v>INSERT INTO Professor VALUES ('S8568828S', 'Big Data Analytics');</v>
      </c>
      <c r="H124" s="17"/>
      <c r="I124" s="17"/>
      <c r="J124" s="17"/>
      <c r="K124" s="17"/>
      <c r="L124" s="17"/>
    </row>
    <row r="125" spans="1:12" ht="19" hidden="1">
      <c r="A125" s="17" t="s">
        <v>325</v>
      </c>
      <c r="B125" s="18" t="s">
        <v>124</v>
      </c>
      <c r="C125" s="17" t="s">
        <v>405</v>
      </c>
      <c r="D125" s="17" t="s">
        <v>1028</v>
      </c>
      <c r="E125" s="17" t="s">
        <v>1039</v>
      </c>
      <c r="F125" s="17"/>
      <c r="G125" s="17" t="str">
        <f t="shared" si="18"/>
        <v>INSERT INTO Professor VALUES ('S8858395X', 'Accounting Systems');</v>
      </c>
      <c r="H125" s="17"/>
      <c r="I125" s="17"/>
      <c r="J125" s="17"/>
      <c r="K125" s="17"/>
      <c r="L125" s="17"/>
    </row>
    <row r="126" spans="1:12" ht="19" hidden="1">
      <c r="A126" s="17" t="s">
        <v>326</v>
      </c>
      <c r="B126" s="18" t="s">
        <v>125</v>
      </c>
      <c r="C126" s="17" t="s">
        <v>405</v>
      </c>
      <c r="D126" s="17" t="s">
        <v>1028</v>
      </c>
      <c r="E126" s="17" t="s">
        <v>1032</v>
      </c>
      <c r="F126" s="17"/>
      <c r="G126" s="17" t="str">
        <f t="shared" si="18"/>
        <v>INSERT INTO Professor VALUES ('S6475373S', 'Big Data Analytics');</v>
      </c>
      <c r="H126" s="17"/>
      <c r="I126" s="17"/>
      <c r="J126" s="17"/>
      <c r="K126" s="17"/>
      <c r="L126" s="17"/>
    </row>
    <row r="127" spans="1:12" ht="19" hidden="1">
      <c r="A127" s="17" t="s">
        <v>327</v>
      </c>
      <c r="B127" s="18" t="s">
        <v>126</v>
      </c>
      <c r="C127" s="17" t="s">
        <v>405</v>
      </c>
      <c r="D127" s="17" t="s">
        <v>1028</v>
      </c>
      <c r="E127" s="17" t="s">
        <v>1039</v>
      </c>
      <c r="F127" s="17"/>
      <c r="G127" s="17" t="str">
        <f t="shared" si="18"/>
        <v>INSERT INTO Professor VALUES ('S6919101E', 'Accounting Systems');</v>
      </c>
      <c r="H127" s="17"/>
      <c r="I127" s="17"/>
      <c r="J127" s="17"/>
      <c r="K127" s="17"/>
      <c r="L127" s="17"/>
    </row>
    <row r="128" spans="1:12" ht="19" hidden="1">
      <c r="A128" s="17" t="s">
        <v>328</v>
      </c>
      <c r="B128" s="18" t="s">
        <v>127</v>
      </c>
      <c r="C128" s="17" t="s">
        <v>405</v>
      </c>
      <c r="D128" s="17" t="s">
        <v>1028</v>
      </c>
      <c r="E128" s="17" t="s">
        <v>1035</v>
      </c>
      <c r="F128" s="17"/>
      <c r="G128" s="17" t="str">
        <f t="shared" si="18"/>
        <v>INSERT INTO Professor VALUES ('S6330488Q', 'Human Resources Management');</v>
      </c>
      <c r="H128" s="17"/>
      <c r="I128" s="17"/>
      <c r="J128" s="17"/>
      <c r="K128" s="17"/>
      <c r="L128" s="17"/>
    </row>
    <row r="129" spans="1:12" ht="19" hidden="1">
      <c r="A129" s="17" t="s">
        <v>329</v>
      </c>
      <c r="B129" s="18" t="s">
        <v>128</v>
      </c>
      <c r="C129" s="17" t="s">
        <v>405</v>
      </c>
      <c r="D129" s="17" t="s">
        <v>1028</v>
      </c>
      <c r="E129" s="17" t="s">
        <v>1034</v>
      </c>
      <c r="F129" s="17"/>
      <c r="G129" s="17" t="str">
        <f t="shared" si="18"/>
        <v>INSERT INTO Professor VALUES ('S6043853R', 'Investment Banking');</v>
      </c>
      <c r="H129" s="17"/>
      <c r="I129" s="17"/>
      <c r="J129" s="17"/>
      <c r="K129" s="17"/>
      <c r="L129" s="17"/>
    </row>
    <row r="130" spans="1:12" ht="19" hidden="1">
      <c r="A130" s="17" t="s">
        <v>330</v>
      </c>
      <c r="B130" s="18" t="s">
        <v>129</v>
      </c>
      <c r="C130" s="17" t="s">
        <v>405</v>
      </c>
      <c r="D130" s="17" t="s">
        <v>1028</v>
      </c>
      <c r="E130" s="17" t="s">
        <v>1033</v>
      </c>
      <c r="F130" s="17"/>
      <c r="G130" s="17" t="str">
        <f t="shared" si="18"/>
        <v>INSERT INTO Professor VALUES ('S6968369P', 'Distributed Systems');</v>
      </c>
      <c r="H130" s="17"/>
      <c r="I130" s="17"/>
      <c r="J130" s="17"/>
      <c r="K130" s="17"/>
      <c r="L130" s="17"/>
    </row>
    <row r="131" spans="1:12" ht="19" hidden="1">
      <c r="A131" s="17" t="s">
        <v>331</v>
      </c>
      <c r="B131" s="18" t="s">
        <v>130</v>
      </c>
      <c r="C131" s="17" t="s">
        <v>405</v>
      </c>
      <c r="D131" s="17" t="s">
        <v>1028</v>
      </c>
      <c r="E131" s="17" t="s">
        <v>1036</v>
      </c>
      <c r="F131" s="17"/>
      <c r="G131" s="17" t="str">
        <f t="shared" si="18"/>
        <v>INSERT INTO Professor VALUES ('S7756343K', 'Cryptography');</v>
      </c>
      <c r="H131" s="17"/>
      <c r="I131" s="17"/>
      <c r="J131" s="17"/>
      <c r="K131" s="17"/>
      <c r="L131" s="17"/>
    </row>
    <row r="132" spans="1:12" ht="19" hidden="1">
      <c r="A132" s="17" t="s">
        <v>332</v>
      </c>
      <c r="B132" s="18" t="s">
        <v>131</v>
      </c>
      <c r="C132" s="17" t="s">
        <v>405</v>
      </c>
      <c r="D132" s="17" t="s">
        <v>1028</v>
      </c>
      <c r="E132" s="17" t="s">
        <v>1034</v>
      </c>
      <c r="F132" s="17"/>
      <c r="G132" s="17" t="str">
        <f t="shared" si="18"/>
        <v>INSERT INTO Professor VALUES ('S6431984V', 'Investment Banking');</v>
      </c>
      <c r="H132" s="17"/>
      <c r="I132" s="17"/>
      <c r="J132" s="17"/>
      <c r="K132" s="17"/>
      <c r="L132" s="17"/>
    </row>
    <row r="133" spans="1:12" ht="19" hidden="1">
      <c r="A133" s="17" t="s">
        <v>333</v>
      </c>
      <c r="B133" s="18" t="s">
        <v>132</v>
      </c>
      <c r="C133" s="17" t="s">
        <v>404</v>
      </c>
      <c r="D133" s="17" t="s">
        <v>1028</v>
      </c>
      <c r="E133" s="17" t="s">
        <v>1034</v>
      </c>
      <c r="F133" s="17"/>
      <c r="G133" s="17" t="str">
        <f t="shared" si="18"/>
        <v>INSERT INTO Professor VALUES ('S8681069Z', 'Investment Banking');</v>
      </c>
      <c r="H133" s="17"/>
      <c r="I133" s="17"/>
      <c r="J133" s="17"/>
      <c r="K133" s="17"/>
      <c r="L133" s="17"/>
    </row>
    <row r="134" spans="1:12" ht="19" hidden="1">
      <c r="A134" s="17" t="s">
        <v>334</v>
      </c>
      <c r="B134" s="18" t="s">
        <v>133</v>
      </c>
      <c r="C134" s="17" t="s">
        <v>404</v>
      </c>
      <c r="D134" s="17" t="s">
        <v>1028</v>
      </c>
      <c r="E134" s="17" t="s">
        <v>1036</v>
      </c>
      <c r="F134" s="17"/>
      <c r="G134" s="17" t="str">
        <f t="shared" si="18"/>
        <v>INSERT INTO Professor VALUES ('S8623658P', 'Cryptography');</v>
      </c>
      <c r="H134" s="17"/>
      <c r="I134" s="17"/>
      <c r="J134" s="17"/>
      <c r="K134" s="17"/>
      <c r="L134" s="17"/>
    </row>
    <row r="135" spans="1:12" ht="19" hidden="1">
      <c r="A135" s="17" t="s">
        <v>335</v>
      </c>
      <c r="B135" s="18" t="s">
        <v>134</v>
      </c>
      <c r="C135" s="17" t="s">
        <v>404</v>
      </c>
      <c r="D135" s="17" t="s">
        <v>1028</v>
      </c>
      <c r="E135" s="17" t="s">
        <v>1031</v>
      </c>
      <c r="F135" s="17"/>
      <c r="G135" s="17" t="str">
        <f t="shared" si="18"/>
        <v>INSERT INTO Professor VALUES ('S8443404U', 'Artificial Intelligence');</v>
      </c>
      <c r="H135" s="17"/>
      <c r="I135" s="17"/>
      <c r="J135" s="17"/>
      <c r="K135" s="17"/>
      <c r="L135" s="17"/>
    </row>
    <row r="136" spans="1:12" ht="19" hidden="1">
      <c r="A136" s="17" t="s">
        <v>336</v>
      </c>
      <c r="B136" s="18" t="s">
        <v>135</v>
      </c>
      <c r="C136" s="17" t="s">
        <v>404</v>
      </c>
      <c r="D136" s="17" t="s">
        <v>1028</v>
      </c>
      <c r="E136" s="17" t="s">
        <v>1033</v>
      </c>
      <c r="F136" s="17"/>
      <c r="G136" s="17" t="str">
        <f t="shared" si="18"/>
        <v>INSERT INTO Professor VALUES ('S6726612O', 'Distributed Systems');</v>
      </c>
      <c r="H136" s="17"/>
      <c r="I136" s="17"/>
      <c r="J136" s="17"/>
      <c r="K136" s="17"/>
      <c r="L136" s="17"/>
    </row>
    <row r="137" spans="1:12" ht="19" hidden="1">
      <c r="A137" s="17" t="s">
        <v>337</v>
      </c>
      <c r="B137" s="18" t="s">
        <v>1436</v>
      </c>
      <c r="C137" s="17" t="s">
        <v>404</v>
      </c>
      <c r="D137" s="17" t="s">
        <v>1028</v>
      </c>
      <c r="E137" s="17" t="s">
        <v>1039</v>
      </c>
      <c r="F137" s="17"/>
      <c r="G137" s="17" t="str">
        <f t="shared" si="18"/>
        <v>INSERT INTO Professor VALUES ('S8713017P', 'Accounting Systems');</v>
      </c>
      <c r="H137" s="17"/>
      <c r="I137" s="17"/>
      <c r="J137" s="17"/>
      <c r="K137" s="17"/>
      <c r="L137" s="17"/>
    </row>
    <row r="138" spans="1:12" ht="19" hidden="1">
      <c r="A138" s="17" t="s">
        <v>338</v>
      </c>
      <c r="B138" s="18" t="s">
        <v>137</v>
      </c>
      <c r="C138" s="17" t="s">
        <v>404</v>
      </c>
      <c r="D138" s="17" t="s">
        <v>1028</v>
      </c>
      <c r="E138" s="17" t="s">
        <v>1038</v>
      </c>
      <c r="F138" s="17"/>
      <c r="G138" s="17" t="str">
        <f t="shared" si="18"/>
        <v>INSERT INTO Professor VALUES ('S8435941Y', 'Number Theory');</v>
      </c>
      <c r="H138" s="17"/>
      <c r="I138" s="17"/>
      <c r="J138" s="17"/>
      <c r="K138" s="17"/>
      <c r="L138" s="17"/>
    </row>
    <row r="139" spans="1:12" ht="19" hidden="1">
      <c r="A139" s="17" t="s">
        <v>339</v>
      </c>
      <c r="B139" s="18" t="s">
        <v>138</v>
      </c>
      <c r="C139" s="17" t="s">
        <v>404</v>
      </c>
      <c r="D139" s="17" t="s">
        <v>1028</v>
      </c>
      <c r="E139" s="17" t="s">
        <v>1039</v>
      </c>
      <c r="F139" s="17"/>
      <c r="G139" s="17" t="str">
        <f t="shared" si="18"/>
        <v>INSERT INTO Professor VALUES ('S6793515E', 'Accounting Systems');</v>
      </c>
      <c r="H139" s="17"/>
      <c r="I139" s="17"/>
      <c r="J139" s="17"/>
      <c r="K139" s="17"/>
      <c r="L139" s="17"/>
    </row>
    <row r="140" spans="1:12" ht="19" hidden="1">
      <c r="A140" s="17" t="s">
        <v>340</v>
      </c>
      <c r="B140" s="18" t="s">
        <v>139</v>
      </c>
      <c r="C140" s="17" t="s">
        <v>404</v>
      </c>
      <c r="D140" s="17" t="s">
        <v>1028</v>
      </c>
      <c r="E140" s="17" t="s">
        <v>1032</v>
      </c>
      <c r="F140" s="17"/>
      <c r="G140" s="17" t="str">
        <f t="shared" si="18"/>
        <v>INSERT INTO Professor VALUES ('S6032927W', 'Big Data Analytics');</v>
      </c>
      <c r="H140" s="17"/>
      <c r="I140" s="17"/>
      <c r="J140" s="17"/>
      <c r="K140" s="17"/>
      <c r="L140" s="17"/>
    </row>
    <row r="141" spans="1:12" ht="19" hidden="1">
      <c r="A141" s="17" t="s">
        <v>341</v>
      </c>
      <c r="B141" s="18" t="s">
        <v>140</v>
      </c>
      <c r="C141" s="17" t="s">
        <v>404</v>
      </c>
      <c r="D141" s="17" t="s">
        <v>1028</v>
      </c>
      <c r="E141" s="17" t="s">
        <v>1039</v>
      </c>
      <c r="F141" s="17"/>
      <c r="G141" s="17" t="str">
        <f t="shared" si="18"/>
        <v>INSERT INTO Professor VALUES ('S7894186R', 'Accounting Systems');</v>
      </c>
      <c r="H141" s="17"/>
      <c r="I141" s="17"/>
      <c r="J141" s="17"/>
      <c r="K141" s="17"/>
      <c r="L141" s="17"/>
    </row>
    <row r="142" spans="1:12" ht="19" hidden="1">
      <c r="A142" s="17" t="s">
        <v>342</v>
      </c>
      <c r="B142" s="18" t="s">
        <v>141</v>
      </c>
      <c r="C142" s="17" t="s">
        <v>404</v>
      </c>
      <c r="D142" s="17" t="s">
        <v>1028</v>
      </c>
      <c r="E142" s="17" t="s">
        <v>1039</v>
      </c>
      <c r="F142" s="17"/>
      <c r="G142" s="17" t="str">
        <f t="shared" si="18"/>
        <v>INSERT INTO Professor VALUES ('S7842712W', 'Accounting Systems');</v>
      </c>
      <c r="H142" s="17"/>
      <c r="I142" s="17"/>
      <c r="J142" s="17"/>
      <c r="K142" s="17"/>
      <c r="L142" s="17"/>
    </row>
    <row r="143" spans="1:12" ht="19" hidden="1">
      <c r="A143" s="17" t="s">
        <v>343</v>
      </c>
      <c r="B143" s="18" t="s">
        <v>142</v>
      </c>
      <c r="C143" s="17" t="s">
        <v>404</v>
      </c>
      <c r="D143" s="17" t="s">
        <v>1028</v>
      </c>
      <c r="E143" s="17" t="s">
        <v>1032</v>
      </c>
      <c r="F143" s="17"/>
      <c r="G143" s="17" t="str">
        <f t="shared" si="18"/>
        <v>INSERT INTO Professor VALUES ('S7835154R', 'Big Data Analytics');</v>
      </c>
      <c r="H143" s="17"/>
      <c r="I143" s="17"/>
      <c r="J143" s="17"/>
      <c r="K143" s="17"/>
      <c r="L143" s="17"/>
    </row>
    <row r="144" spans="1:12" ht="19" hidden="1">
      <c r="A144" s="17" t="s">
        <v>344</v>
      </c>
      <c r="B144" s="18" t="s">
        <v>143</v>
      </c>
      <c r="C144" s="17" t="s">
        <v>404</v>
      </c>
      <c r="D144" s="17" t="s">
        <v>1028</v>
      </c>
      <c r="E144" s="17" t="s">
        <v>1031</v>
      </c>
      <c r="F144" s="17"/>
      <c r="G144" s="17" t="str">
        <f t="shared" si="18"/>
        <v>INSERT INTO Professor VALUES ('S6337328X', 'Artificial Intelligence');</v>
      </c>
      <c r="H144" s="17"/>
      <c r="I144" s="17"/>
      <c r="J144" s="17"/>
      <c r="K144" s="17"/>
      <c r="L144" s="17"/>
    </row>
    <row r="145" spans="1:12" ht="19" hidden="1">
      <c r="A145" s="17" t="s">
        <v>345</v>
      </c>
      <c r="B145" s="18" t="s">
        <v>144</v>
      </c>
      <c r="C145" s="17" t="s">
        <v>404</v>
      </c>
      <c r="D145" s="17" t="s">
        <v>1028</v>
      </c>
      <c r="E145" s="17" t="s">
        <v>1031</v>
      </c>
      <c r="F145" s="17"/>
      <c r="G145" s="17" t="str">
        <f t="shared" si="18"/>
        <v>INSERT INTO Professor VALUES ('S8039220B', 'Artificial Intelligence');</v>
      </c>
      <c r="H145" s="17"/>
      <c r="I145" s="17"/>
      <c r="J145" s="17"/>
      <c r="K145" s="17"/>
      <c r="L145" s="17"/>
    </row>
    <row r="146" spans="1:12" ht="19" hidden="1">
      <c r="A146" s="17" t="s">
        <v>346</v>
      </c>
      <c r="B146" s="18" t="s">
        <v>145</v>
      </c>
      <c r="C146" s="17" t="s">
        <v>404</v>
      </c>
      <c r="D146" s="17" t="s">
        <v>1028</v>
      </c>
      <c r="E146" s="17" t="s">
        <v>1039</v>
      </c>
      <c r="F146" s="17"/>
      <c r="G146" s="17" t="str">
        <f t="shared" si="18"/>
        <v>INSERT INTO Professor VALUES ('S8760195S', 'Accounting Systems');</v>
      </c>
      <c r="H146" s="17"/>
      <c r="I146" s="17"/>
      <c r="J146" s="17"/>
      <c r="K146" s="17"/>
      <c r="L146" s="17"/>
    </row>
    <row r="147" spans="1:12" ht="19" hidden="1">
      <c r="A147" s="17" t="s">
        <v>347</v>
      </c>
      <c r="B147" s="18" t="s">
        <v>146</v>
      </c>
      <c r="C147" s="17" t="s">
        <v>404</v>
      </c>
      <c r="D147" s="17" t="s">
        <v>1028</v>
      </c>
      <c r="E147" s="17" t="s">
        <v>1033</v>
      </c>
      <c r="F147" s="17"/>
      <c r="G147" s="17" t="str">
        <f t="shared" si="18"/>
        <v>INSERT INTO Professor VALUES ('S7795713R', 'Distributed Systems');</v>
      </c>
      <c r="H147" s="17"/>
      <c r="I147" s="17"/>
      <c r="J147" s="17"/>
      <c r="K147" s="17"/>
      <c r="L147" s="17"/>
    </row>
    <row r="148" spans="1:12" ht="19" hidden="1">
      <c r="A148" s="17" t="s">
        <v>348</v>
      </c>
      <c r="B148" s="18" t="s">
        <v>147</v>
      </c>
      <c r="C148" s="17" t="s">
        <v>404</v>
      </c>
      <c r="D148" s="17" t="s">
        <v>1028</v>
      </c>
      <c r="E148" s="17" t="s">
        <v>1039</v>
      </c>
      <c r="F148" s="17"/>
      <c r="G148" s="17" t="str">
        <f t="shared" si="18"/>
        <v>INSERT INTO Professor VALUES ('S7732428O', 'Accounting Systems');</v>
      </c>
      <c r="H148" s="17"/>
      <c r="I148" s="17"/>
      <c r="J148" s="17"/>
      <c r="K148" s="17"/>
      <c r="L148" s="17"/>
    </row>
    <row r="149" spans="1:12" ht="19" hidden="1">
      <c r="A149" s="17" t="s">
        <v>349</v>
      </c>
      <c r="B149" s="18" t="s">
        <v>148</v>
      </c>
      <c r="C149" s="17" t="s">
        <v>404</v>
      </c>
      <c r="D149" s="17" t="s">
        <v>1028</v>
      </c>
      <c r="E149" s="17" t="s">
        <v>1031</v>
      </c>
      <c r="F149" s="17"/>
      <c r="G149" s="17" t="str">
        <f t="shared" si="18"/>
        <v>INSERT INTO Professor VALUES ('S6382021H', 'Artificial Intelligence');</v>
      </c>
      <c r="H149" s="17"/>
      <c r="I149" s="17"/>
      <c r="J149" s="17"/>
      <c r="K149" s="17"/>
      <c r="L149" s="17"/>
    </row>
    <row r="150" spans="1:12" ht="19" hidden="1">
      <c r="A150" s="17" t="s">
        <v>350</v>
      </c>
      <c r="B150" s="18" t="s">
        <v>149</v>
      </c>
      <c r="C150" s="17" t="s">
        <v>404</v>
      </c>
      <c r="D150" s="17" t="s">
        <v>1028</v>
      </c>
      <c r="E150" s="17" t="s">
        <v>1035</v>
      </c>
      <c r="F150" s="17"/>
      <c r="G150" s="17" t="str">
        <f t="shared" si="18"/>
        <v>INSERT INTO Professor VALUES ('S8465926D', 'Human Resources Management');</v>
      </c>
      <c r="H150" s="17"/>
      <c r="I150" s="17"/>
      <c r="J150" s="17"/>
      <c r="K150" s="17"/>
      <c r="L150" s="17"/>
    </row>
    <row r="151" spans="1:12" ht="19" hidden="1">
      <c r="A151" s="17" t="s">
        <v>351</v>
      </c>
      <c r="B151" s="18" t="s">
        <v>150</v>
      </c>
      <c r="C151" s="17" t="s">
        <v>404</v>
      </c>
      <c r="D151" s="17" t="s">
        <v>1028</v>
      </c>
      <c r="E151" s="17" t="s">
        <v>1039</v>
      </c>
      <c r="F151" s="17"/>
      <c r="G151" s="17" t="str">
        <f t="shared" si="18"/>
        <v>INSERT INTO Professor VALUES ('S8099990M', 'Accounting Systems');</v>
      </c>
      <c r="H151" s="17"/>
      <c r="I151" s="17"/>
      <c r="J151" s="17"/>
      <c r="K151" s="17"/>
      <c r="L151" s="17"/>
    </row>
    <row r="152" spans="1:12" ht="19" hidden="1">
      <c r="A152" t="s">
        <v>1053</v>
      </c>
      <c r="B152" s="2"/>
      <c r="F152" t="s">
        <v>1054</v>
      </c>
      <c r="G152" t="s">
        <v>1055</v>
      </c>
      <c r="H152" t="s">
        <v>1056</v>
      </c>
    </row>
    <row r="153" spans="1:12" ht="19" hidden="1">
      <c r="A153" t="s">
        <v>352</v>
      </c>
      <c r="B153" s="1" t="s">
        <v>151</v>
      </c>
      <c r="C153" t="s">
        <v>403</v>
      </c>
      <c r="D153" t="s">
        <v>1029</v>
      </c>
      <c r="F153" t="str">
        <f ca="1">_xlfn.CONCAT("A",RANDBETWEEN(1111111,9999999),CHAR(RANDBETWEEN(65,90)))</f>
        <v>A8478974H</v>
      </c>
      <c r="G153" t="str">
        <f ca="1">_xlfn.CONCAT(RANDBETWEEN(1990,2010),"/",TEXT(RANDBETWEEN(1,12),"00"),"/",TEXT(RANDBETWEEN(1,28),"00"))</f>
        <v>2006/01/16</v>
      </c>
      <c r="H153" t="s">
        <v>1057</v>
      </c>
      <c r="J153" t="str">
        <f ca="1">_xlfn.CONCAT("INSERT INTO Staff VALUES ('",A153,"', '",F153,"', '",G153,"', '",H153,"');")</f>
        <v>INSERT INTO Staff VALUES ('S6542945M', 'A8478974H', '2006/01/16', 'Administrative Staff');</v>
      </c>
    </row>
    <row r="154" spans="1:12" ht="19" hidden="1">
      <c r="A154" t="s">
        <v>353</v>
      </c>
      <c r="B154" s="1" t="s">
        <v>152</v>
      </c>
      <c r="C154" t="s">
        <v>403</v>
      </c>
      <c r="D154" t="s">
        <v>1029</v>
      </c>
      <c r="F154" t="str">
        <f t="shared" ref="F154:F177" ca="1" si="19">_xlfn.CONCAT("A",RANDBETWEEN(1111111,9999999),CHAR(RANDBETWEEN(65,90)))</f>
        <v>A6639153L</v>
      </c>
      <c r="G154" t="str">
        <f t="shared" ref="G154:G177" ca="1" si="20">_xlfn.CONCAT(RANDBETWEEN(1990,2010),"/",TEXT(RANDBETWEEN(1,12),"00"),"/",TEXT(RANDBETWEEN(1,28),"00"))</f>
        <v>2005/11/04</v>
      </c>
      <c r="H154" t="s">
        <v>1057</v>
      </c>
      <c r="J154" t="str">
        <f t="shared" ref="J154:J177" ca="1" si="21">_xlfn.CONCAT("INSERT INTO Staff VALUES ('",A154,"', '",F154,"', '",G154,"', '",H154,"');")</f>
        <v>INSERT INTO Staff VALUES ('S8366204Y', 'A6639153L', '2005/11/04', 'Administrative Staff');</v>
      </c>
    </row>
    <row r="155" spans="1:12" ht="19" hidden="1">
      <c r="A155" t="s">
        <v>354</v>
      </c>
      <c r="B155" s="2" t="s">
        <v>153</v>
      </c>
      <c r="C155" t="s">
        <v>403</v>
      </c>
      <c r="D155" t="s">
        <v>1029</v>
      </c>
      <c r="F155" t="str">
        <f t="shared" ca="1" si="19"/>
        <v>A4742407L</v>
      </c>
      <c r="G155" t="str">
        <f t="shared" ca="1" si="20"/>
        <v>2000/10/04</v>
      </c>
      <c r="H155" t="s">
        <v>1057</v>
      </c>
      <c r="J155" t="str">
        <f t="shared" ca="1" si="21"/>
        <v>INSERT INTO Staff VALUES ('S6198142A', 'A4742407L', '2000/10/04', 'Administrative Staff');</v>
      </c>
    </row>
    <row r="156" spans="1:12" ht="19" hidden="1">
      <c r="A156" t="s">
        <v>355</v>
      </c>
      <c r="B156" s="2" t="s">
        <v>154</v>
      </c>
      <c r="C156" t="s">
        <v>403</v>
      </c>
      <c r="D156" t="s">
        <v>1029</v>
      </c>
      <c r="F156" t="str">
        <f t="shared" ca="1" si="19"/>
        <v>A3615203Q</v>
      </c>
      <c r="G156" t="str">
        <f t="shared" ca="1" si="20"/>
        <v>2001/05/24</v>
      </c>
      <c r="H156" t="s">
        <v>1057</v>
      </c>
      <c r="J156" t="str">
        <f t="shared" ca="1" si="21"/>
        <v>INSERT INTO Staff VALUES ('S8855688H', 'A3615203Q', '2001/05/24', 'Administrative Staff');</v>
      </c>
    </row>
    <row r="157" spans="1:12" ht="19" hidden="1">
      <c r="A157" t="s">
        <v>356</v>
      </c>
      <c r="B157" s="1" t="s">
        <v>155</v>
      </c>
      <c r="C157" t="s">
        <v>403</v>
      </c>
      <c r="D157" t="s">
        <v>1029</v>
      </c>
      <c r="F157" t="str">
        <f t="shared" ca="1" si="19"/>
        <v>A4457909I</v>
      </c>
      <c r="G157" t="str">
        <f t="shared" ca="1" si="20"/>
        <v>2006/12/14</v>
      </c>
      <c r="H157" t="s">
        <v>1058</v>
      </c>
      <c r="J157" t="str">
        <f t="shared" ca="1" si="21"/>
        <v>INSERT INTO Staff VALUES ('S8566467X', 'A4457909I', '2006/12/14', 'Technical Staff');</v>
      </c>
    </row>
    <row r="158" spans="1:12" ht="19" hidden="1">
      <c r="A158" t="s">
        <v>357</v>
      </c>
      <c r="B158" s="1" t="s">
        <v>156</v>
      </c>
      <c r="C158" t="s">
        <v>403</v>
      </c>
      <c r="D158" t="s">
        <v>1029</v>
      </c>
      <c r="F158" t="str">
        <f t="shared" ca="1" si="19"/>
        <v>A5937770D</v>
      </c>
      <c r="G158" t="str">
        <f t="shared" ca="1" si="20"/>
        <v>2001/09/10</v>
      </c>
      <c r="H158" t="s">
        <v>1058</v>
      </c>
      <c r="J158" t="str">
        <f t="shared" ca="1" si="21"/>
        <v>INSERT INTO Staff VALUES ('S7649901E', 'A5937770D', '2001/09/10', 'Technical Staff');</v>
      </c>
    </row>
    <row r="159" spans="1:12" ht="19" hidden="1">
      <c r="A159" t="s">
        <v>358</v>
      </c>
      <c r="B159" s="1" t="s">
        <v>157</v>
      </c>
      <c r="C159" t="s">
        <v>403</v>
      </c>
      <c r="D159" t="s">
        <v>1029</v>
      </c>
      <c r="F159" t="str">
        <f t="shared" ca="1" si="19"/>
        <v>A8248995E</v>
      </c>
      <c r="G159" t="str">
        <f t="shared" ca="1" si="20"/>
        <v>2003/12/17</v>
      </c>
      <c r="H159" t="s">
        <v>1058</v>
      </c>
      <c r="J159" t="str">
        <f t="shared" ca="1" si="21"/>
        <v>INSERT INTO Staff VALUES ('S6591556Y', 'A8248995E', '2003/12/17', 'Technical Staff');</v>
      </c>
    </row>
    <row r="160" spans="1:12" ht="19" hidden="1">
      <c r="A160" t="s">
        <v>359</v>
      </c>
      <c r="B160" s="1" t="s">
        <v>158</v>
      </c>
      <c r="C160" t="s">
        <v>403</v>
      </c>
      <c r="D160" t="s">
        <v>1029</v>
      </c>
      <c r="F160" t="str">
        <f t="shared" ca="1" si="19"/>
        <v>A4718706E</v>
      </c>
      <c r="G160" t="str">
        <f t="shared" ca="1" si="20"/>
        <v>2000/06/09</v>
      </c>
      <c r="H160" t="s">
        <v>1058</v>
      </c>
      <c r="J160" t="str">
        <f t="shared" ca="1" si="21"/>
        <v>INSERT INTO Staff VALUES ('S8594816L', 'A4718706E', '2000/06/09', 'Technical Staff');</v>
      </c>
    </row>
    <row r="161" spans="1:10" ht="19" hidden="1">
      <c r="A161" t="s">
        <v>360</v>
      </c>
      <c r="B161" s="1" t="s">
        <v>159</v>
      </c>
      <c r="C161" t="s">
        <v>405</v>
      </c>
      <c r="D161" t="s">
        <v>1029</v>
      </c>
      <c r="F161" t="str">
        <f t="shared" ca="1" si="19"/>
        <v>A2095651G</v>
      </c>
      <c r="G161" t="str">
        <f t="shared" ca="1" si="20"/>
        <v>1997/04/10</v>
      </c>
      <c r="H161" t="s">
        <v>1057</v>
      </c>
      <c r="J161" t="str">
        <f t="shared" ca="1" si="21"/>
        <v>INSERT INTO Staff VALUES ('S6429571Q', 'A2095651G', '1997/04/10', 'Administrative Staff');</v>
      </c>
    </row>
    <row r="162" spans="1:10" ht="19" hidden="1">
      <c r="A162" t="s">
        <v>361</v>
      </c>
      <c r="B162" s="1" t="s">
        <v>160</v>
      </c>
      <c r="C162" t="s">
        <v>405</v>
      </c>
      <c r="D162" t="s">
        <v>1029</v>
      </c>
      <c r="F162" t="str">
        <f t="shared" ca="1" si="19"/>
        <v>A5976014R</v>
      </c>
      <c r="G162" t="str">
        <f t="shared" ca="1" si="20"/>
        <v>1995/05/28</v>
      </c>
      <c r="H162" t="s">
        <v>1057</v>
      </c>
      <c r="J162" t="str">
        <f t="shared" ca="1" si="21"/>
        <v>INSERT INTO Staff VALUES ('S8937330A', 'A5976014R', '1995/05/28', 'Administrative Staff');</v>
      </c>
    </row>
    <row r="163" spans="1:10" ht="19" hidden="1">
      <c r="A163" t="s">
        <v>362</v>
      </c>
      <c r="B163" s="1" t="s">
        <v>161</v>
      </c>
      <c r="C163" t="s">
        <v>405</v>
      </c>
      <c r="D163" t="s">
        <v>1029</v>
      </c>
      <c r="F163" t="str">
        <f t="shared" ca="1" si="19"/>
        <v>A8020615Y</v>
      </c>
      <c r="G163" t="str">
        <f t="shared" ca="1" si="20"/>
        <v>2009/12/11</v>
      </c>
      <c r="H163" t="s">
        <v>1057</v>
      </c>
      <c r="J163" t="str">
        <f t="shared" ca="1" si="21"/>
        <v>INSERT INTO Staff VALUES ('S6716048O', 'A8020615Y', '2009/12/11', 'Administrative Staff');</v>
      </c>
    </row>
    <row r="164" spans="1:10" ht="19" hidden="1">
      <c r="A164" t="s">
        <v>363</v>
      </c>
      <c r="B164" s="2" t="s">
        <v>162</v>
      </c>
      <c r="C164" t="s">
        <v>405</v>
      </c>
      <c r="D164" t="s">
        <v>1029</v>
      </c>
      <c r="F164" t="str">
        <f t="shared" ca="1" si="19"/>
        <v>A7826893P</v>
      </c>
      <c r="G164" t="str">
        <f t="shared" ca="1" si="20"/>
        <v>1995/12/16</v>
      </c>
      <c r="H164" t="s">
        <v>1057</v>
      </c>
      <c r="J164" t="str">
        <f t="shared" ca="1" si="21"/>
        <v>INSERT INTO Staff VALUES ('S6358692S', 'A7826893P', '1995/12/16', 'Administrative Staff');</v>
      </c>
    </row>
    <row r="165" spans="1:10" ht="19" hidden="1">
      <c r="A165" t="s">
        <v>364</v>
      </c>
      <c r="B165" s="2" t="s">
        <v>163</v>
      </c>
      <c r="C165" t="s">
        <v>405</v>
      </c>
      <c r="D165" t="s">
        <v>1029</v>
      </c>
      <c r="F165" t="str">
        <f t="shared" ca="1" si="19"/>
        <v>A2651923W</v>
      </c>
      <c r="G165" t="str">
        <f t="shared" ca="1" si="20"/>
        <v>2003/09/01</v>
      </c>
      <c r="H165" t="s">
        <v>1057</v>
      </c>
      <c r="J165" t="str">
        <f t="shared" ca="1" si="21"/>
        <v>INSERT INTO Staff VALUES ('S6436689G', 'A2651923W', '2003/09/01', 'Administrative Staff');</v>
      </c>
    </row>
    <row r="166" spans="1:10" ht="19" hidden="1">
      <c r="A166" t="s">
        <v>365</v>
      </c>
      <c r="B166" s="1" t="s">
        <v>164</v>
      </c>
      <c r="C166" t="s">
        <v>405</v>
      </c>
      <c r="D166" t="s">
        <v>1029</v>
      </c>
      <c r="F166" t="str">
        <f t="shared" ca="1" si="19"/>
        <v>A9395372A</v>
      </c>
      <c r="G166" t="str">
        <f t="shared" ca="1" si="20"/>
        <v>1998/09/20</v>
      </c>
      <c r="H166" t="s">
        <v>1058</v>
      </c>
      <c r="J166" t="str">
        <f t="shared" ca="1" si="21"/>
        <v>INSERT INTO Staff VALUES ('S6321615X', 'A9395372A', '1998/09/20', 'Technical Staff');</v>
      </c>
    </row>
    <row r="167" spans="1:10" ht="19" hidden="1">
      <c r="A167" t="s">
        <v>366</v>
      </c>
      <c r="B167" s="1" t="s">
        <v>165</v>
      </c>
      <c r="C167" t="s">
        <v>405</v>
      </c>
      <c r="D167" t="s">
        <v>1029</v>
      </c>
      <c r="F167" t="str">
        <f t="shared" ca="1" si="19"/>
        <v>A2969387N</v>
      </c>
      <c r="G167" t="str">
        <f t="shared" ca="1" si="20"/>
        <v>2007/06/09</v>
      </c>
      <c r="H167" t="s">
        <v>1058</v>
      </c>
      <c r="J167" t="str">
        <f t="shared" ca="1" si="21"/>
        <v>INSERT INTO Staff VALUES ('S6151663N', 'A2969387N', '2007/06/09', 'Technical Staff');</v>
      </c>
    </row>
    <row r="168" spans="1:10" ht="19" hidden="1">
      <c r="A168" t="s">
        <v>367</v>
      </c>
      <c r="B168" s="1" t="s">
        <v>166</v>
      </c>
      <c r="C168" t="s">
        <v>405</v>
      </c>
      <c r="D168" t="s">
        <v>1029</v>
      </c>
      <c r="F168" t="str">
        <f t="shared" ca="1" si="19"/>
        <v>A6816572G</v>
      </c>
      <c r="G168" t="str">
        <f t="shared" ca="1" si="20"/>
        <v>2004/07/16</v>
      </c>
      <c r="H168" t="s">
        <v>1058</v>
      </c>
      <c r="J168" t="str">
        <f t="shared" ca="1" si="21"/>
        <v>INSERT INTO Staff VALUES ('S8682501U', 'A6816572G', '2004/07/16', 'Technical Staff');</v>
      </c>
    </row>
    <row r="169" spans="1:10" ht="19" hidden="1">
      <c r="A169" t="s">
        <v>368</v>
      </c>
      <c r="B169" s="1" t="s">
        <v>167</v>
      </c>
      <c r="C169" t="s">
        <v>404</v>
      </c>
      <c r="D169" t="s">
        <v>1029</v>
      </c>
      <c r="F169" t="str">
        <f t="shared" ca="1" si="19"/>
        <v>A4259275I</v>
      </c>
      <c r="G169" t="str">
        <f t="shared" ca="1" si="20"/>
        <v>2007/09/09</v>
      </c>
      <c r="H169" t="s">
        <v>1057</v>
      </c>
      <c r="J169" t="str">
        <f t="shared" ca="1" si="21"/>
        <v>INSERT INTO Staff VALUES ('S6919000Y', 'A4259275I', '2007/09/09', 'Administrative Staff');</v>
      </c>
    </row>
    <row r="170" spans="1:10" ht="19" hidden="1">
      <c r="A170" t="s">
        <v>369</v>
      </c>
      <c r="B170" s="2" t="s">
        <v>168</v>
      </c>
      <c r="C170" t="s">
        <v>404</v>
      </c>
      <c r="D170" t="s">
        <v>1029</v>
      </c>
      <c r="F170" t="str">
        <f t="shared" ca="1" si="19"/>
        <v>A9307327C</v>
      </c>
      <c r="G170" t="str">
        <f t="shared" ca="1" si="20"/>
        <v>1991/12/15</v>
      </c>
      <c r="H170" t="s">
        <v>1057</v>
      </c>
      <c r="J170" t="str">
        <f t="shared" ca="1" si="21"/>
        <v>INSERT INTO Staff VALUES ('S8465420H', 'A9307327C', '1991/12/15', 'Administrative Staff');</v>
      </c>
    </row>
    <row r="171" spans="1:10" ht="19" hidden="1">
      <c r="A171" t="s">
        <v>370</v>
      </c>
      <c r="B171" s="1" t="s">
        <v>169</v>
      </c>
      <c r="C171" t="s">
        <v>404</v>
      </c>
      <c r="D171" t="s">
        <v>1029</v>
      </c>
      <c r="F171" t="str">
        <f t="shared" ca="1" si="19"/>
        <v>A9182161L</v>
      </c>
      <c r="G171" t="str">
        <f t="shared" ca="1" si="20"/>
        <v>1992/04/14</v>
      </c>
      <c r="H171" t="s">
        <v>1057</v>
      </c>
      <c r="J171" t="str">
        <f t="shared" ca="1" si="21"/>
        <v>INSERT INTO Staff VALUES ('S6285739O', 'A9182161L', '1992/04/14', 'Administrative Staff');</v>
      </c>
    </row>
    <row r="172" spans="1:10" ht="19" hidden="1">
      <c r="A172" t="s">
        <v>371</v>
      </c>
      <c r="B172" s="1" t="s">
        <v>170</v>
      </c>
      <c r="C172" t="s">
        <v>404</v>
      </c>
      <c r="D172" t="s">
        <v>1029</v>
      </c>
      <c r="F172" t="str">
        <f t="shared" ca="1" si="19"/>
        <v>A8887169V</v>
      </c>
      <c r="G172" t="str">
        <f t="shared" ca="1" si="20"/>
        <v>2010/11/01</v>
      </c>
      <c r="H172" t="s">
        <v>1057</v>
      </c>
      <c r="J172" t="str">
        <f t="shared" ca="1" si="21"/>
        <v>INSERT INTO Staff VALUES ('S9093393R', 'A8887169V', '2010/11/01', 'Administrative Staff');</v>
      </c>
    </row>
    <row r="173" spans="1:10" ht="19" hidden="1">
      <c r="A173" t="s">
        <v>372</v>
      </c>
      <c r="B173" s="1" t="s">
        <v>171</v>
      </c>
      <c r="C173" t="s">
        <v>404</v>
      </c>
      <c r="D173" t="s">
        <v>1029</v>
      </c>
      <c r="F173" t="str">
        <f t="shared" ca="1" si="19"/>
        <v>A3608403S</v>
      </c>
      <c r="G173" t="str">
        <f t="shared" ca="1" si="20"/>
        <v>2008/07/28</v>
      </c>
      <c r="H173" t="s">
        <v>1057</v>
      </c>
      <c r="J173" t="str">
        <f t="shared" ca="1" si="21"/>
        <v>INSERT INTO Staff VALUES ('S6447104U', 'A3608403S', '2008/07/28', 'Administrative Staff');</v>
      </c>
    </row>
    <row r="174" spans="1:10" ht="19" hidden="1">
      <c r="A174" t="s">
        <v>373</v>
      </c>
      <c r="B174" s="1" t="s">
        <v>172</v>
      </c>
      <c r="C174" t="s">
        <v>404</v>
      </c>
      <c r="D174" t="s">
        <v>1029</v>
      </c>
      <c r="F174" t="str">
        <f t="shared" ca="1" si="19"/>
        <v>A5951797H</v>
      </c>
      <c r="G174" t="str">
        <f t="shared" ca="1" si="20"/>
        <v>1992/03/08</v>
      </c>
      <c r="H174" t="s">
        <v>1057</v>
      </c>
      <c r="J174" t="str">
        <f t="shared" ca="1" si="21"/>
        <v>INSERT INTO Staff VALUES ('S7878199C', 'A5951797H', '1992/03/08', 'Administrative Staff');</v>
      </c>
    </row>
    <row r="175" spans="1:10" ht="19" hidden="1">
      <c r="A175" t="s">
        <v>374</v>
      </c>
      <c r="B175" s="1" t="s">
        <v>173</v>
      </c>
      <c r="C175" t="s">
        <v>404</v>
      </c>
      <c r="D175" t="s">
        <v>1029</v>
      </c>
      <c r="F175" t="str">
        <f t="shared" ca="1" si="19"/>
        <v>A1167509T</v>
      </c>
      <c r="G175" t="str">
        <f t="shared" ca="1" si="20"/>
        <v>2002/04/12</v>
      </c>
      <c r="H175" t="s">
        <v>1057</v>
      </c>
      <c r="J175" t="str">
        <f t="shared" ca="1" si="21"/>
        <v>INSERT INTO Staff VALUES ('S7714356F', 'A1167509T', '2002/04/12', 'Administrative Staff');</v>
      </c>
    </row>
    <row r="176" spans="1:10" ht="19" hidden="1">
      <c r="A176" t="s">
        <v>375</v>
      </c>
      <c r="B176" s="2" t="s">
        <v>174</v>
      </c>
      <c r="C176" t="s">
        <v>404</v>
      </c>
      <c r="D176" t="s">
        <v>1029</v>
      </c>
      <c r="F176" t="str">
        <f t="shared" ca="1" si="19"/>
        <v>A6220909V</v>
      </c>
      <c r="G176" t="str">
        <f t="shared" ca="1" si="20"/>
        <v>2007/06/21</v>
      </c>
      <c r="H176" t="s">
        <v>1057</v>
      </c>
      <c r="J176" t="str">
        <f t="shared" ca="1" si="21"/>
        <v>INSERT INTO Staff VALUES ('S6077441L', 'A6220909V', '2007/06/21', 'Administrative Staff');</v>
      </c>
    </row>
    <row r="177" spans="1:10" ht="19" hidden="1">
      <c r="A177" t="s">
        <v>376</v>
      </c>
      <c r="B177" s="1" t="s">
        <v>175</v>
      </c>
      <c r="C177" t="s">
        <v>404</v>
      </c>
      <c r="D177" t="s">
        <v>1029</v>
      </c>
      <c r="F177" t="str">
        <f t="shared" ca="1" si="19"/>
        <v>A1480204D</v>
      </c>
      <c r="G177" t="str">
        <f t="shared" ca="1" si="20"/>
        <v>2001/03/26</v>
      </c>
      <c r="H177" t="s">
        <v>1057</v>
      </c>
      <c r="J177" t="str">
        <f t="shared" ca="1" si="21"/>
        <v>INSERT INTO Staff VALUES ('S7967552O', 'A1480204D', '2001/03/26', 'Administrative Staff');</v>
      </c>
    </row>
    <row r="178" spans="1:10" ht="19" hidden="1">
      <c r="A178" t="s">
        <v>377</v>
      </c>
      <c r="B178" s="2" t="s">
        <v>176</v>
      </c>
      <c r="C178" t="s">
        <v>403</v>
      </c>
      <c r="D178" t="s">
        <v>1030</v>
      </c>
    </row>
    <row r="179" spans="1:10" ht="19" hidden="1">
      <c r="A179" t="s">
        <v>378</v>
      </c>
      <c r="B179" s="1" t="s">
        <v>177</v>
      </c>
      <c r="C179" t="s">
        <v>403</v>
      </c>
      <c r="D179" t="s">
        <v>1030</v>
      </c>
    </row>
    <row r="180" spans="1:10" ht="19" hidden="1">
      <c r="A180" t="s">
        <v>379</v>
      </c>
      <c r="B180" s="1" t="s">
        <v>178</v>
      </c>
      <c r="C180" t="s">
        <v>403</v>
      </c>
      <c r="D180" t="s">
        <v>1030</v>
      </c>
    </row>
    <row r="181" spans="1:10" ht="19" hidden="1">
      <c r="A181" t="s">
        <v>380</v>
      </c>
      <c r="B181" s="1" t="s">
        <v>179</v>
      </c>
      <c r="C181" t="s">
        <v>403</v>
      </c>
      <c r="D181" t="s">
        <v>1030</v>
      </c>
    </row>
    <row r="182" spans="1:10" ht="19" hidden="1">
      <c r="A182" t="s">
        <v>381</v>
      </c>
      <c r="B182" s="2" t="s">
        <v>180</v>
      </c>
      <c r="C182" t="s">
        <v>403</v>
      </c>
      <c r="D182" t="s">
        <v>1030</v>
      </c>
    </row>
    <row r="183" spans="1:10" ht="19" hidden="1">
      <c r="A183" t="s">
        <v>382</v>
      </c>
      <c r="B183" s="1" t="s">
        <v>181</v>
      </c>
      <c r="C183" t="s">
        <v>403</v>
      </c>
      <c r="D183" t="s">
        <v>1030</v>
      </c>
    </row>
    <row r="184" spans="1:10" ht="19" hidden="1">
      <c r="A184" t="s">
        <v>383</v>
      </c>
      <c r="B184" s="1" t="s">
        <v>182</v>
      </c>
      <c r="C184" t="s">
        <v>403</v>
      </c>
      <c r="D184" t="s">
        <v>1030</v>
      </c>
    </row>
    <row r="185" spans="1:10" ht="19" hidden="1">
      <c r="A185" t="s">
        <v>384</v>
      </c>
      <c r="B185" s="1" t="s">
        <v>183</v>
      </c>
      <c r="C185" t="s">
        <v>403</v>
      </c>
      <c r="D185" t="s">
        <v>1030</v>
      </c>
    </row>
    <row r="186" spans="1:10" ht="19" hidden="1">
      <c r="A186" t="s">
        <v>385</v>
      </c>
      <c r="B186" s="1" t="s">
        <v>184</v>
      </c>
      <c r="C186" t="s">
        <v>405</v>
      </c>
      <c r="D186" t="s">
        <v>1030</v>
      </c>
    </row>
    <row r="187" spans="1:10" ht="19" hidden="1">
      <c r="A187" t="s">
        <v>386</v>
      </c>
      <c r="B187" s="2" t="s">
        <v>185</v>
      </c>
      <c r="C187" t="s">
        <v>405</v>
      </c>
      <c r="D187" t="s">
        <v>1030</v>
      </c>
    </row>
    <row r="188" spans="1:10" ht="19" hidden="1">
      <c r="A188" t="s">
        <v>387</v>
      </c>
      <c r="B188" s="1" t="s">
        <v>186</v>
      </c>
      <c r="C188" t="s">
        <v>405</v>
      </c>
      <c r="D188" t="s">
        <v>1030</v>
      </c>
    </row>
    <row r="189" spans="1:10" ht="19" hidden="1">
      <c r="A189" t="s">
        <v>388</v>
      </c>
      <c r="B189" s="1" t="s">
        <v>187</v>
      </c>
      <c r="C189" t="s">
        <v>405</v>
      </c>
      <c r="D189" t="s">
        <v>1030</v>
      </c>
    </row>
    <row r="190" spans="1:10" ht="19" hidden="1">
      <c r="A190" t="s">
        <v>389</v>
      </c>
      <c r="B190" s="1" t="s">
        <v>188</v>
      </c>
      <c r="C190" t="s">
        <v>405</v>
      </c>
      <c r="D190" t="s">
        <v>1030</v>
      </c>
    </row>
    <row r="191" spans="1:10" ht="19" hidden="1">
      <c r="A191" t="s">
        <v>390</v>
      </c>
      <c r="B191" s="2" t="s">
        <v>189</v>
      </c>
      <c r="C191" t="s">
        <v>405</v>
      </c>
      <c r="D191" t="s">
        <v>1030</v>
      </c>
    </row>
    <row r="192" spans="1:10" ht="19" hidden="1">
      <c r="A192" t="s">
        <v>391</v>
      </c>
      <c r="B192" s="1" t="s">
        <v>190</v>
      </c>
      <c r="C192" t="s">
        <v>405</v>
      </c>
      <c r="D192" t="s">
        <v>1030</v>
      </c>
    </row>
    <row r="193" spans="1:4" ht="19" hidden="1">
      <c r="A193" t="s">
        <v>392</v>
      </c>
      <c r="B193" s="2" t="s">
        <v>191</v>
      </c>
      <c r="C193" t="s">
        <v>405</v>
      </c>
      <c r="D193" t="s">
        <v>1030</v>
      </c>
    </row>
    <row r="194" spans="1:4" ht="19" hidden="1">
      <c r="A194" t="s">
        <v>393</v>
      </c>
      <c r="B194" s="1" t="s">
        <v>192</v>
      </c>
      <c r="C194" t="s">
        <v>404</v>
      </c>
      <c r="D194" t="s">
        <v>1030</v>
      </c>
    </row>
    <row r="195" spans="1:4" ht="19" hidden="1">
      <c r="A195" t="s">
        <v>394</v>
      </c>
      <c r="B195" s="2" t="s">
        <v>193</v>
      </c>
      <c r="C195" t="s">
        <v>404</v>
      </c>
      <c r="D195" t="s">
        <v>1030</v>
      </c>
    </row>
    <row r="196" spans="1:4" ht="19" hidden="1">
      <c r="A196" t="s">
        <v>395</v>
      </c>
      <c r="B196" s="1" t="s">
        <v>194</v>
      </c>
      <c r="C196" t="s">
        <v>404</v>
      </c>
      <c r="D196" t="s">
        <v>1030</v>
      </c>
    </row>
    <row r="197" spans="1:4" ht="19" hidden="1">
      <c r="A197" t="s">
        <v>396</v>
      </c>
      <c r="B197" s="1" t="s">
        <v>195</v>
      </c>
      <c r="C197" t="s">
        <v>404</v>
      </c>
      <c r="D197" t="s">
        <v>1030</v>
      </c>
    </row>
    <row r="198" spans="1:4" ht="19" hidden="1">
      <c r="A198" t="s">
        <v>397</v>
      </c>
      <c r="B198" s="2" t="s">
        <v>196</v>
      </c>
      <c r="C198" t="s">
        <v>404</v>
      </c>
      <c r="D198" t="s">
        <v>1030</v>
      </c>
    </row>
    <row r="199" spans="1:4" ht="19" hidden="1">
      <c r="A199" t="s">
        <v>398</v>
      </c>
      <c r="B199" s="1" t="s">
        <v>197</v>
      </c>
      <c r="C199" t="s">
        <v>404</v>
      </c>
      <c r="D199" t="s">
        <v>1030</v>
      </c>
    </row>
    <row r="200" spans="1:4" ht="19" hidden="1">
      <c r="A200" t="s">
        <v>399</v>
      </c>
      <c r="B200" s="2" t="s">
        <v>198</v>
      </c>
      <c r="C200" t="s">
        <v>404</v>
      </c>
      <c r="D200" t="s">
        <v>1030</v>
      </c>
    </row>
    <row r="201" spans="1:4" ht="19" hidden="1">
      <c r="A201" t="s">
        <v>400</v>
      </c>
      <c r="B201" s="1" t="s">
        <v>199</v>
      </c>
      <c r="C201" t="s">
        <v>404</v>
      </c>
      <c r="D201" t="s">
        <v>1030</v>
      </c>
    </row>
    <row r="202" spans="1:4" ht="19" hidden="1">
      <c r="A202" t="s">
        <v>401</v>
      </c>
      <c r="B202" s="2" t="s">
        <v>200</v>
      </c>
      <c r="C202" t="s">
        <v>404</v>
      </c>
      <c r="D202" t="s">
        <v>1030</v>
      </c>
    </row>
  </sheetData>
  <autoFilter ref="A1:W202" xr:uid="{F2679A1A-DFB9-6E47-9399-9DC41BFF78AD}">
    <filterColumn colId="4">
      <filters>
        <filter val="G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9D2E-6712-8B4F-BBB8-7844C409B0F5}">
  <dimension ref="A1:R95"/>
  <sheetViews>
    <sheetView zoomScale="83" workbookViewId="0">
      <selection activeCell="R11" sqref="R11"/>
    </sheetView>
  </sheetViews>
  <sheetFormatPr defaultColWidth="10.6640625" defaultRowHeight="15.5"/>
  <sheetData>
    <row r="1" spans="1:18">
      <c r="A1" s="11" t="s">
        <v>1426</v>
      </c>
      <c r="F1" s="11"/>
      <c r="H1" t="s">
        <v>1137</v>
      </c>
      <c r="I1" s="9" t="s">
        <v>1309</v>
      </c>
      <c r="J1" s="12" t="s">
        <v>1310</v>
      </c>
      <c r="K1" s="12" t="s">
        <v>1311</v>
      </c>
      <c r="L1" s="9" t="s">
        <v>1312</v>
      </c>
      <c r="M1" s="9" t="s">
        <v>1092</v>
      </c>
      <c r="N1" s="9" t="s">
        <v>1258</v>
      </c>
      <c r="O1" s="9" t="s">
        <v>1310</v>
      </c>
      <c r="P1" s="9" t="s">
        <v>1311</v>
      </c>
    </row>
    <row r="2" spans="1:18">
      <c r="A2" s="5" t="s">
        <v>1287</v>
      </c>
      <c r="F2" s="5"/>
      <c r="G2" t="s">
        <v>1142</v>
      </c>
      <c r="H2" t="s">
        <v>1149</v>
      </c>
      <c r="I2" t="s">
        <v>1176</v>
      </c>
      <c r="J2" s="7">
        <v>0.5</v>
      </c>
      <c r="K2" s="7">
        <v>0.58333333333333337</v>
      </c>
      <c r="L2" t="s">
        <v>205</v>
      </c>
      <c r="M2" t="s">
        <v>1064</v>
      </c>
      <c r="N2" t="s">
        <v>403</v>
      </c>
      <c r="O2" t="str">
        <f>TEXT(J2,"hh:mm")</f>
        <v>12:00</v>
      </c>
      <c r="P2" t="str">
        <f>TEXT(K2,"hh:mm")</f>
        <v>14:00</v>
      </c>
      <c r="R2" t="str">
        <f>_xlfn.CONCAT("INSERT INTO partOf VALUES ('",G2,"', '",I2,"', '",O2,"', '",P2,"', '",L2,"', '",M2,"', '",N2,"');")</f>
        <v>INSERT INTO partOf VALUES ('CZ3005', 'Wednesday', '12:00', '14:00', 'S9722588R', 'Software Lab 1', 'School of Computer Science and Engineering');</v>
      </c>
    </row>
    <row r="3" spans="1:18">
      <c r="A3" s="5" t="s">
        <v>1427</v>
      </c>
      <c r="F3" s="5"/>
      <c r="G3" t="s">
        <v>1142</v>
      </c>
      <c r="H3" t="s">
        <v>1149</v>
      </c>
      <c r="I3" t="s">
        <v>1176</v>
      </c>
      <c r="J3" s="7">
        <v>0.5</v>
      </c>
      <c r="K3" s="7">
        <v>0.58333333333333337</v>
      </c>
      <c r="L3" t="s">
        <v>207</v>
      </c>
      <c r="M3" t="s">
        <v>1064</v>
      </c>
      <c r="N3" t="s">
        <v>403</v>
      </c>
      <c r="O3" t="str">
        <f t="shared" ref="O3:P23" si="0">TEXT(J3,"hh:mm")</f>
        <v>12:00</v>
      </c>
      <c r="P3" t="str">
        <f t="shared" si="0"/>
        <v>14:00</v>
      </c>
      <c r="R3" t="str">
        <f t="shared" ref="R3:R66" si="1">_xlfn.CONCAT("INSERT INTO partOf VALUES ('",G3,"', '",I3,"', '",O3,"', '",P3,"', '",L3,"', '",M3,"', '",N3,"');")</f>
        <v>INSERT INTO partOf VALUES ('CZ3005', 'Wednesday', '12:00', '14:00', 'S9850619F', 'Software Lab 1', 'School of Computer Science and Engineering');</v>
      </c>
    </row>
    <row r="4" spans="1:18">
      <c r="A4" s="5" t="s">
        <v>1428</v>
      </c>
      <c r="F4" s="5"/>
      <c r="J4" s="7"/>
      <c r="K4" s="7"/>
      <c r="O4" t="str">
        <f t="shared" si="0"/>
        <v>00:00</v>
      </c>
      <c r="P4" t="str">
        <f t="shared" si="0"/>
        <v>00:00</v>
      </c>
    </row>
    <row r="5" spans="1:18">
      <c r="A5" s="5" t="s">
        <v>1429</v>
      </c>
      <c r="F5" s="5"/>
      <c r="G5" t="s">
        <v>1141</v>
      </c>
      <c r="H5" t="s">
        <v>1147</v>
      </c>
      <c r="I5" t="s">
        <v>1173</v>
      </c>
      <c r="J5" s="7">
        <v>0.45833333333333331</v>
      </c>
      <c r="K5" s="7">
        <v>0.54166666666666663</v>
      </c>
      <c r="L5" t="s">
        <v>202</v>
      </c>
      <c r="M5" t="s">
        <v>1066</v>
      </c>
      <c r="N5" t="s">
        <v>403</v>
      </c>
      <c r="O5" t="str">
        <f t="shared" si="0"/>
        <v>11:00</v>
      </c>
      <c r="P5" t="str">
        <f t="shared" si="0"/>
        <v>13:00</v>
      </c>
      <c r="R5" t="str">
        <f t="shared" si="1"/>
        <v>INSERT INTO partOf VALUES ('CZ2002', 'Thursday', '11:00', '13:00', 'S9733127X', 'Software Lab 2', 'School of Computer Science and Engineering');</v>
      </c>
    </row>
    <row r="6" spans="1:18">
      <c r="A6" s="5" t="s">
        <v>1262</v>
      </c>
      <c r="F6" s="5"/>
      <c r="G6" t="s">
        <v>1141</v>
      </c>
      <c r="H6" t="s">
        <v>1147</v>
      </c>
      <c r="I6" t="s">
        <v>1173</v>
      </c>
      <c r="J6" s="7">
        <v>0.45833333333333331</v>
      </c>
      <c r="K6" s="7">
        <v>0.54166666666666663</v>
      </c>
      <c r="L6" t="s">
        <v>203</v>
      </c>
      <c r="M6" t="s">
        <v>1066</v>
      </c>
      <c r="N6" t="s">
        <v>403</v>
      </c>
      <c r="O6" t="str">
        <f t="shared" si="0"/>
        <v>11:00</v>
      </c>
      <c r="P6" t="str">
        <f t="shared" si="0"/>
        <v>13:00</v>
      </c>
      <c r="R6" t="str">
        <f t="shared" si="1"/>
        <v>INSERT INTO partOf VALUES ('CZ2002', 'Thursday', '11:00', '13:00', 'S9695846S', 'Software Lab 2', 'School of Computer Science and Engineering');</v>
      </c>
    </row>
    <row r="7" spans="1:18">
      <c r="A7" s="5" t="s">
        <v>1263</v>
      </c>
      <c r="F7" s="5"/>
      <c r="G7" t="s">
        <v>1141</v>
      </c>
      <c r="H7" t="s">
        <v>1147</v>
      </c>
      <c r="I7" t="s">
        <v>1173</v>
      </c>
      <c r="J7" s="7">
        <v>0.45833333333333331</v>
      </c>
      <c r="K7" s="7">
        <v>0.54166666666666663</v>
      </c>
      <c r="L7" t="s">
        <v>205</v>
      </c>
      <c r="M7" t="s">
        <v>1066</v>
      </c>
      <c r="N7" t="s">
        <v>403</v>
      </c>
      <c r="O7" t="str">
        <f t="shared" si="0"/>
        <v>11:00</v>
      </c>
      <c r="P7" t="str">
        <f t="shared" si="0"/>
        <v>13:00</v>
      </c>
      <c r="R7" t="str">
        <f t="shared" si="1"/>
        <v>INSERT INTO partOf VALUES ('CZ2002', 'Thursday', '11:00', '13:00', 'S9722588R', 'Software Lab 2', 'School of Computer Science and Engineering');</v>
      </c>
    </row>
    <row r="8" spans="1:18">
      <c r="A8" s="5" t="s">
        <v>1264</v>
      </c>
      <c r="F8" s="5"/>
      <c r="G8" t="s">
        <v>1141</v>
      </c>
      <c r="H8" t="s">
        <v>1147</v>
      </c>
      <c r="I8" t="s">
        <v>1173</v>
      </c>
      <c r="J8" s="7">
        <v>0.45833333333333331</v>
      </c>
      <c r="K8" s="7">
        <v>0.54166666666666663</v>
      </c>
      <c r="L8" t="s">
        <v>207</v>
      </c>
      <c r="M8" t="s">
        <v>1066</v>
      </c>
      <c r="N8" t="s">
        <v>403</v>
      </c>
      <c r="O8" t="str">
        <f t="shared" si="0"/>
        <v>11:00</v>
      </c>
      <c r="P8" t="str">
        <f t="shared" si="0"/>
        <v>13:00</v>
      </c>
      <c r="R8" t="str">
        <f t="shared" si="1"/>
        <v>INSERT INTO partOf VALUES ('CZ2002', 'Thursday', '11:00', '13:00', 'S9850619F', 'Software Lab 2', 'School of Computer Science and Engineering');</v>
      </c>
    </row>
    <row r="9" spans="1:18">
      <c r="A9" s="5" t="s">
        <v>1433</v>
      </c>
      <c r="F9" s="5"/>
      <c r="G9" t="s">
        <v>1141</v>
      </c>
      <c r="H9" t="s">
        <v>1147</v>
      </c>
      <c r="I9" t="s">
        <v>1173</v>
      </c>
      <c r="J9" s="7">
        <v>0.45833333333333331</v>
      </c>
      <c r="K9" s="7">
        <v>0.54166666666666663</v>
      </c>
      <c r="L9" t="s">
        <v>208</v>
      </c>
      <c r="M9" t="s">
        <v>1066</v>
      </c>
      <c r="N9" t="s">
        <v>403</v>
      </c>
      <c r="O9" t="str">
        <f t="shared" si="0"/>
        <v>11:00</v>
      </c>
      <c r="P9" t="str">
        <f t="shared" si="0"/>
        <v>13:00</v>
      </c>
      <c r="R9" t="str">
        <f t="shared" si="1"/>
        <v>INSERT INTO partOf VALUES ('CZ2002', 'Thursday', '11:00', '13:00', 'S9756352I', 'Software Lab 2', 'School of Computer Science and Engineering');</v>
      </c>
    </row>
    <row r="10" spans="1:18">
      <c r="A10" s="5" t="s">
        <v>1434</v>
      </c>
      <c r="F10" s="5"/>
      <c r="G10" t="s">
        <v>1141</v>
      </c>
      <c r="H10" t="s">
        <v>1147</v>
      </c>
      <c r="I10" t="s">
        <v>1173</v>
      </c>
      <c r="J10" s="7">
        <v>0.45833333333333331</v>
      </c>
      <c r="K10" s="7">
        <v>0.54166666666666663</v>
      </c>
      <c r="L10" t="s">
        <v>209</v>
      </c>
      <c r="M10" t="s">
        <v>1066</v>
      </c>
      <c r="N10" t="s">
        <v>403</v>
      </c>
      <c r="O10" t="str">
        <f t="shared" si="0"/>
        <v>11:00</v>
      </c>
      <c r="P10" t="str">
        <f t="shared" si="0"/>
        <v>13:00</v>
      </c>
      <c r="R10" t="str">
        <f t="shared" si="1"/>
        <v>INSERT INTO partOf VALUES ('CZ2002', 'Thursday', '11:00', '13:00', 'S9619775Q', 'Software Lab 2', 'School of Computer Science and Engineering');</v>
      </c>
    </row>
    <row r="11" spans="1:18">
      <c r="A11" s="5" t="s">
        <v>1430</v>
      </c>
      <c r="F11" s="5"/>
      <c r="G11" t="s">
        <v>1141</v>
      </c>
      <c r="H11" t="s">
        <v>1147</v>
      </c>
      <c r="I11" t="s">
        <v>1173</v>
      </c>
      <c r="J11" s="7">
        <v>0.45833333333333331</v>
      </c>
      <c r="K11" s="7">
        <v>0.54166666666666663</v>
      </c>
      <c r="L11" t="s">
        <v>210</v>
      </c>
      <c r="M11" t="s">
        <v>1066</v>
      </c>
      <c r="N11" t="s">
        <v>403</v>
      </c>
      <c r="O11" t="str">
        <f t="shared" si="0"/>
        <v>11:00</v>
      </c>
      <c r="P11" t="str">
        <f t="shared" si="0"/>
        <v>13:00</v>
      </c>
      <c r="R11" t="str">
        <f t="shared" si="1"/>
        <v>INSERT INTO partOf VALUES ('CZ2002', 'Thursday', '11:00', '13:00', 'S9929822J', 'Software Lab 2', 'School of Computer Science and Engineering');</v>
      </c>
    </row>
    <row r="12" spans="1:18">
      <c r="A12" s="5" t="s">
        <v>1431</v>
      </c>
      <c r="F12" s="5"/>
      <c r="G12" t="s">
        <v>1141</v>
      </c>
      <c r="H12" t="s">
        <v>1147</v>
      </c>
      <c r="I12" t="s">
        <v>1173</v>
      </c>
      <c r="J12" s="7">
        <v>0.45833333333333331</v>
      </c>
      <c r="K12" s="7">
        <v>0.54166666666666663</v>
      </c>
      <c r="L12" t="s">
        <v>211</v>
      </c>
      <c r="M12" t="s">
        <v>1066</v>
      </c>
      <c r="N12" t="s">
        <v>403</v>
      </c>
      <c r="O12" t="str">
        <f t="shared" si="0"/>
        <v>11:00</v>
      </c>
      <c r="P12" t="str">
        <f t="shared" si="0"/>
        <v>13:00</v>
      </c>
      <c r="R12" t="str">
        <f t="shared" si="1"/>
        <v>INSERT INTO partOf VALUES ('CZ2002', 'Thursday', '11:00', '13:00', 'S9629414M', 'Software Lab 2', 'School of Computer Science and Engineering');</v>
      </c>
    </row>
    <row r="13" spans="1:18">
      <c r="A13" s="5" t="s">
        <v>1435</v>
      </c>
      <c r="F13" s="5"/>
      <c r="G13" t="s">
        <v>1141</v>
      </c>
      <c r="H13" t="s">
        <v>1147</v>
      </c>
      <c r="I13" t="s">
        <v>1173</v>
      </c>
      <c r="J13" s="7">
        <v>0.45833333333333331</v>
      </c>
      <c r="K13" s="7">
        <v>0.54166666666666663</v>
      </c>
      <c r="L13" t="s">
        <v>212</v>
      </c>
      <c r="M13" t="s">
        <v>1066</v>
      </c>
      <c r="N13" t="s">
        <v>403</v>
      </c>
      <c r="O13" t="str">
        <f t="shared" si="0"/>
        <v>11:00</v>
      </c>
      <c r="P13" t="str">
        <f t="shared" si="0"/>
        <v>13:00</v>
      </c>
      <c r="R13" t="str">
        <f t="shared" si="1"/>
        <v>INSERT INTO partOf VALUES ('CZ2002', 'Thursday', '11:00', '13:00', 'S9677981C', 'Software Lab 2', 'School of Computer Science and Engineering');</v>
      </c>
    </row>
    <row r="14" spans="1:18">
      <c r="A14" s="5" t="s">
        <v>1430</v>
      </c>
      <c r="F14" s="5"/>
      <c r="G14" t="s">
        <v>1141</v>
      </c>
      <c r="H14" t="s">
        <v>1147</v>
      </c>
      <c r="I14" t="s">
        <v>1173</v>
      </c>
      <c r="J14" s="7">
        <v>0.45833333333333331</v>
      </c>
      <c r="K14" s="7">
        <v>0.54166666666666663</v>
      </c>
      <c r="L14" t="s">
        <v>213</v>
      </c>
      <c r="M14" t="s">
        <v>1066</v>
      </c>
      <c r="N14" t="s">
        <v>403</v>
      </c>
      <c r="O14" t="str">
        <f t="shared" si="0"/>
        <v>11:00</v>
      </c>
      <c r="P14" t="str">
        <f t="shared" si="0"/>
        <v>13:00</v>
      </c>
      <c r="R14" t="str">
        <f t="shared" si="1"/>
        <v>INSERT INTO partOf VALUES ('CZ2002', 'Thursday', '11:00', '13:00', 'S9722475Y', 'Software Lab 2', 'School of Computer Science and Engineering');</v>
      </c>
    </row>
    <row r="15" spans="1:18">
      <c r="A15" s="5" t="s">
        <v>1431</v>
      </c>
      <c r="F15" s="5"/>
      <c r="G15" t="s">
        <v>1141</v>
      </c>
      <c r="H15" t="s">
        <v>1147</v>
      </c>
      <c r="I15" t="s">
        <v>1173</v>
      </c>
      <c r="J15" s="7">
        <v>0.45833333333333331</v>
      </c>
      <c r="K15" s="7">
        <v>0.54166666666666663</v>
      </c>
      <c r="L15" t="s">
        <v>214</v>
      </c>
      <c r="M15" t="s">
        <v>1066</v>
      </c>
      <c r="N15" t="s">
        <v>403</v>
      </c>
      <c r="O15" t="str">
        <f t="shared" si="0"/>
        <v>11:00</v>
      </c>
      <c r="P15" t="str">
        <f t="shared" si="0"/>
        <v>13:00</v>
      </c>
      <c r="R15" t="str">
        <f t="shared" si="1"/>
        <v>INSERT INTO partOf VALUES ('CZ2002', 'Thursday', '11:00', '13:00', 'S9851774K', 'Software Lab 2', 'School of Computer Science and Engineering');</v>
      </c>
    </row>
    <row r="16" spans="1:18">
      <c r="A16" s="5" t="s">
        <v>1432</v>
      </c>
      <c r="G16" t="s">
        <v>1141</v>
      </c>
      <c r="H16" t="s">
        <v>1147</v>
      </c>
      <c r="I16" t="s">
        <v>1173</v>
      </c>
      <c r="J16" s="7">
        <v>0.45833333333333331</v>
      </c>
      <c r="K16" s="7">
        <v>0.54166666666666663</v>
      </c>
      <c r="L16" t="s">
        <v>216</v>
      </c>
      <c r="M16" t="s">
        <v>1066</v>
      </c>
      <c r="N16" t="s">
        <v>403</v>
      </c>
      <c r="O16" t="str">
        <f t="shared" si="0"/>
        <v>11:00</v>
      </c>
      <c r="P16" t="str">
        <f t="shared" si="0"/>
        <v>13:00</v>
      </c>
      <c r="R16" t="str">
        <f t="shared" si="1"/>
        <v>INSERT INTO partOf VALUES ('CZ2002', 'Thursday', '11:00', '13:00', 'S9614412D', 'Software Lab 2', 'School of Computer Science and Engineering');</v>
      </c>
    </row>
    <row r="17" spans="7:18">
      <c r="G17" t="s">
        <v>1141</v>
      </c>
      <c r="H17" t="s">
        <v>1147</v>
      </c>
      <c r="I17" t="s">
        <v>1173</v>
      </c>
      <c r="J17" s="7">
        <v>0.45833333333333331</v>
      </c>
      <c r="K17" s="7">
        <v>0.54166666666666663</v>
      </c>
      <c r="L17" t="s">
        <v>218</v>
      </c>
      <c r="M17" t="s">
        <v>1066</v>
      </c>
      <c r="N17" t="s">
        <v>403</v>
      </c>
      <c r="O17" t="str">
        <f t="shared" si="0"/>
        <v>11:00</v>
      </c>
      <c r="P17" t="str">
        <f t="shared" si="0"/>
        <v>13:00</v>
      </c>
      <c r="R17" t="str">
        <f t="shared" si="1"/>
        <v>INSERT INTO partOf VALUES ('CZ2002', 'Thursday', '11:00', '13:00', 'S9820365J', 'Software Lab 2', 'School of Computer Science and Engineering');</v>
      </c>
    </row>
    <row r="18" spans="7:18">
      <c r="G18" t="s">
        <v>1141</v>
      </c>
      <c r="H18" t="s">
        <v>1147</v>
      </c>
      <c r="I18" t="s">
        <v>1173</v>
      </c>
      <c r="J18" s="7">
        <v>0.45833333333333331</v>
      </c>
      <c r="K18" s="7">
        <v>0.54166666666666663</v>
      </c>
      <c r="L18" t="s">
        <v>219</v>
      </c>
      <c r="M18" t="s">
        <v>1066</v>
      </c>
      <c r="N18" t="s">
        <v>403</v>
      </c>
      <c r="O18" t="str">
        <f t="shared" si="0"/>
        <v>11:00</v>
      </c>
      <c r="P18" t="str">
        <f t="shared" si="0"/>
        <v>13:00</v>
      </c>
      <c r="R18" t="str">
        <f t="shared" si="1"/>
        <v>INSERT INTO partOf VALUES ('CZ2002', 'Thursday', '11:00', '13:00', 'S9870261F', 'Software Lab 2', 'School of Computer Science and Engineering');</v>
      </c>
    </row>
    <row r="19" spans="7:18">
      <c r="G19" t="s">
        <v>1141</v>
      </c>
      <c r="H19" t="s">
        <v>1147</v>
      </c>
      <c r="I19" t="s">
        <v>1173</v>
      </c>
      <c r="J19" s="7">
        <v>0.45833333333333331</v>
      </c>
      <c r="K19" s="7">
        <v>0.54166666666666663</v>
      </c>
      <c r="L19" t="s">
        <v>220</v>
      </c>
      <c r="M19" t="s">
        <v>1066</v>
      </c>
      <c r="N19" t="s">
        <v>403</v>
      </c>
      <c r="O19" t="str">
        <f t="shared" si="0"/>
        <v>11:00</v>
      </c>
      <c r="P19" t="str">
        <f t="shared" si="0"/>
        <v>13:00</v>
      </c>
      <c r="R19" t="str">
        <f t="shared" si="1"/>
        <v>INSERT INTO partOf VALUES ('CZ2002', 'Thursday', '11:00', '13:00', 'S9772710P', 'Software Lab 2', 'School of Computer Science and Engineering');</v>
      </c>
    </row>
    <row r="20" spans="7:18">
      <c r="J20" s="7"/>
      <c r="K20" s="7"/>
      <c r="O20" t="str">
        <f t="shared" si="0"/>
        <v>00:00</v>
      </c>
      <c r="P20" t="str">
        <f t="shared" si="0"/>
        <v>00:00</v>
      </c>
    </row>
    <row r="21" spans="7:18">
      <c r="G21" t="s">
        <v>1143</v>
      </c>
      <c r="H21" t="s">
        <v>1148</v>
      </c>
      <c r="I21" t="s">
        <v>1176</v>
      </c>
      <c r="J21" s="7">
        <v>0.5</v>
      </c>
      <c r="K21" s="7">
        <v>0.58333333333333337</v>
      </c>
      <c r="L21" t="s">
        <v>203</v>
      </c>
      <c r="M21" t="s">
        <v>1066</v>
      </c>
      <c r="N21" t="s">
        <v>403</v>
      </c>
      <c r="O21" t="str">
        <f t="shared" si="0"/>
        <v>12:00</v>
      </c>
      <c r="P21" t="str">
        <f t="shared" si="0"/>
        <v>14:00</v>
      </c>
      <c r="R21" t="str">
        <f t="shared" si="1"/>
        <v>INSERT INTO partOf VALUES ('CZ2007', 'Wednesday', '12:00', '14:00', 'S9695846S', 'Software Lab 2', 'School of Computer Science and Engineering');</v>
      </c>
    </row>
    <row r="22" spans="7:18">
      <c r="G22" t="s">
        <v>1143</v>
      </c>
      <c r="H22" t="s">
        <v>1148</v>
      </c>
      <c r="I22" t="s">
        <v>1176</v>
      </c>
      <c r="J22" s="7">
        <v>0.5</v>
      </c>
      <c r="K22" s="7">
        <v>0.58333333333333337</v>
      </c>
      <c r="L22" t="s">
        <v>209</v>
      </c>
      <c r="M22" t="s">
        <v>1066</v>
      </c>
      <c r="N22" t="s">
        <v>403</v>
      </c>
      <c r="O22" t="str">
        <f t="shared" si="0"/>
        <v>12:00</v>
      </c>
      <c r="P22" t="str">
        <f t="shared" si="0"/>
        <v>14:00</v>
      </c>
      <c r="R22" t="str">
        <f t="shared" si="1"/>
        <v>INSERT INTO partOf VALUES ('CZ2007', 'Wednesday', '12:00', '14:00', 'S9619775Q', 'Software Lab 2', 'School of Computer Science and Engineering');</v>
      </c>
    </row>
    <row r="23" spans="7:18">
      <c r="G23" t="s">
        <v>1143</v>
      </c>
      <c r="H23" t="s">
        <v>1148</v>
      </c>
      <c r="I23" t="s">
        <v>1176</v>
      </c>
      <c r="J23" s="7">
        <v>0.5</v>
      </c>
      <c r="K23" s="7">
        <v>0.58333333333333337</v>
      </c>
      <c r="L23" t="s">
        <v>210</v>
      </c>
      <c r="M23" t="s">
        <v>1066</v>
      </c>
      <c r="N23" t="s">
        <v>403</v>
      </c>
      <c r="O23" t="str">
        <f t="shared" si="0"/>
        <v>12:00</v>
      </c>
      <c r="P23" t="str">
        <f t="shared" si="0"/>
        <v>14:00</v>
      </c>
      <c r="R23" t="str">
        <f t="shared" si="1"/>
        <v>INSERT INTO partOf VALUES ('CZ2007', 'Wednesday', '12:00', '14:00', 'S9929822J', 'Software Lab 2', 'School of Computer Science and Engineering');</v>
      </c>
    </row>
    <row r="24" spans="7:18">
      <c r="G24" t="s">
        <v>1143</v>
      </c>
      <c r="H24" t="s">
        <v>1148</v>
      </c>
      <c r="I24" t="s">
        <v>1176</v>
      </c>
      <c r="J24" s="7">
        <v>0.5</v>
      </c>
      <c r="K24" s="7">
        <v>0.58333333333333337</v>
      </c>
      <c r="L24" t="s">
        <v>211</v>
      </c>
      <c r="M24" t="s">
        <v>1066</v>
      </c>
      <c r="N24" t="s">
        <v>403</v>
      </c>
      <c r="O24" t="str">
        <f t="shared" ref="O24:P87" si="2">TEXT(J24,"hh:mm")</f>
        <v>12:00</v>
      </c>
      <c r="P24" t="str">
        <f t="shared" si="2"/>
        <v>14:00</v>
      </c>
      <c r="R24" t="str">
        <f t="shared" si="1"/>
        <v>INSERT INTO partOf VALUES ('CZ2007', 'Wednesday', '12:00', '14:00', 'S9629414M', 'Software Lab 2', 'School of Computer Science and Engineering');</v>
      </c>
    </row>
    <row r="25" spans="7:18">
      <c r="G25" t="s">
        <v>1143</v>
      </c>
      <c r="H25" t="s">
        <v>1148</v>
      </c>
      <c r="I25" t="s">
        <v>1176</v>
      </c>
      <c r="J25" s="7">
        <v>0.5</v>
      </c>
      <c r="K25" s="7">
        <v>0.58333333333333337</v>
      </c>
      <c r="L25" t="s">
        <v>212</v>
      </c>
      <c r="M25" t="s">
        <v>1066</v>
      </c>
      <c r="N25" t="s">
        <v>403</v>
      </c>
      <c r="O25" t="str">
        <f t="shared" si="2"/>
        <v>12:00</v>
      </c>
      <c r="P25" t="str">
        <f t="shared" si="2"/>
        <v>14:00</v>
      </c>
      <c r="R25" t="str">
        <f t="shared" si="1"/>
        <v>INSERT INTO partOf VALUES ('CZ2007', 'Wednesday', '12:00', '14:00', 'S9677981C', 'Software Lab 2', 'School of Computer Science and Engineering');</v>
      </c>
    </row>
    <row r="26" spans="7:18">
      <c r="G26" t="s">
        <v>1143</v>
      </c>
      <c r="H26" t="s">
        <v>1148</v>
      </c>
      <c r="I26" t="s">
        <v>1176</v>
      </c>
      <c r="J26" s="7">
        <v>0.5</v>
      </c>
      <c r="K26" s="7">
        <v>0.58333333333333337</v>
      </c>
      <c r="L26" t="s">
        <v>214</v>
      </c>
      <c r="M26" t="s">
        <v>1066</v>
      </c>
      <c r="N26" t="s">
        <v>403</v>
      </c>
      <c r="O26" t="str">
        <f t="shared" si="2"/>
        <v>12:00</v>
      </c>
      <c r="P26" t="str">
        <f t="shared" si="2"/>
        <v>14:00</v>
      </c>
      <c r="R26" t="str">
        <f t="shared" si="1"/>
        <v>INSERT INTO partOf VALUES ('CZ2007', 'Wednesday', '12:00', '14:00', 'S9851774K', 'Software Lab 2', 'School of Computer Science and Engineering');</v>
      </c>
    </row>
    <row r="27" spans="7:18">
      <c r="G27" t="s">
        <v>1143</v>
      </c>
      <c r="H27" t="s">
        <v>1148</v>
      </c>
      <c r="I27" t="s">
        <v>1176</v>
      </c>
      <c r="J27" s="7">
        <v>0.5</v>
      </c>
      <c r="K27" s="7">
        <v>0.58333333333333337</v>
      </c>
      <c r="L27" t="s">
        <v>218</v>
      </c>
      <c r="M27" t="s">
        <v>1066</v>
      </c>
      <c r="N27" t="s">
        <v>403</v>
      </c>
      <c r="O27" t="str">
        <f t="shared" si="2"/>
        <v>12:00</v>
      </c>
      <c r="P27" t="str">
        <f t="shared" si="2"/>
        <v>14:00</v>
      </c>
      <c r="R27" t="str">
        <f t="shared" si="1"/>
        <v>INSERT INTO partOf VALUES ('CZ2007', 'Wednesday', '12:00', '14:00', 'S9820365J', 'Software Lab 2', 'School of Computer Science and Engineering');</v>
      </c>
    </row>
    <row r="28" spans="7:18">
      <c r="G28" t="s">
        <v>1143</v>
      </c>
      <c r="H28" t="s">
        <v>1148</v>
      </c>
      <c r="I28" t="s">
        <v>1176</v>
      </c>
      <c r="J28" s="7">
        <v>0.5</v>
      </c>
      <c r="K28" s="7">
        <v>0.58333333333333337</v>
      </c>
      <c r="L28" t="s">
        <v>219</v>
      </c>
      <c r="M28" t="s">
        <v>1066</v>
      </c>
      <c r="N28" t="s">
        <v>403</v>
      </c>
      <c r="O28" t="str">
        <f t="shared" si="2"/>
        <v>12:00</v>
      </c>
      <c r="P28" t="str">
        <f t="shared" si="2"/>
        <v>14:00</v>
      </c>
      <c r="R28" t="str">
        <f t="shared" si="1"/>
        <v>INSERT INTO partOf VALUES ('CZ2007', 'Wednesday', '12:00', '14:00', 'S9870261F', 'Software Lab 2', 'School of Computer Science and Engineering');</v>
      </c>
    </row>
    <row r="29" spans="7:18">
      <c r="J29" s="7"/>
      <c r="K29" s="7"/>
      <c r="O29" t="str">
        <f t="shared" si="2"/>
        <v>00:00</v>
      </c>
      <c r="P29" t="str">
        <f t="shared" si="2"/>
        <v>00:00</v>
      </c>
    </row>
    <row r="30" spans="7:18">
      <c r="G30" t="s">
        <v>1139</v>
      </c>
      <c r="H30" t="s">
        <v>1145</v>
      </c>
      <c r="I30" t="s">
        <v>1176</v>
      </c>
      <c r="J30" s="7">
        <v>0.58333333333333337</v>
      </c>
      <c r="K30" s="7">
        <v>0.66666666666666663</v>
      </c>
      <c r="L30" t="s">
        <v>204</v>
      </c>
      <c r="M30" t="s">
        <v>1066</v>
      </c>
      <c r="N30" t="s">
        <v>403</v>
      </c>
      <c r="O30" t="str">
        <f t="shared" si="2"/>
        <v>14:00</v>
      </c>
      <c r="P30" t="str">
        <f t="shared" si="2"/>
        <v>16:00</v>
      </c>
      <c r="R30" t="str">
        <f t="shared" si="1"/>
        <v>INSERT INTO partOf VALUES ('CZ1007', 'Wednesday', '14:00', '16:00', 'S9917559D', 'Software Lab 2', 'School of Computer Science and Engineering');</v>
      </c>
    </row>
    <row r="31" spans="7:18">
      <c r="G31" t="s">
        <v>1139</v>
      </c>
      <c r="H31" t="s">
        <v>1145</v>
      </c>
      <c r="I31" t="s">
        <v>1176</v>
      </c>
      <c r="J31" s="7">
        <v>0.58333333333333337</v>
      </c>
      <c r="K31" s="7">
        <v>0.66666666666666663</v>
      </c>
      <c r="L31" t="s">
        <v>206</v>
      </c>
      <c r="M31" t="s">
        <v>1066</v>
      </c>
      <c r="N31" t="s">
        <v>403</v>
      </c>
      <c r="O31" t="str">
        <f t="shared" si="2"/>
        <v>14:00</v>
      </c>
      <c r="P31" t="str">
        <f t="shared" si="2"/>
        <v>16:00</v>
      </c>
      <c r="R31" t="str">
        <f t="shared" si="1"/>
        <v>INSERT INTO partOf VALUES ('CZ1007', 'Wednesday', '14:00', '16:00', 'S9831152C', 'Software Lab 2', 'School of Computer Science and Engineering');</v>
      </c>
    </row>
    <row r="32" spans="7:18">
      <c r="G32" t="s">
        <v>1139</v>
      </c>
      <c r="H32" t="s">
        <v>1145</v>
      </c>
      <c r="I32" t="s">
        <v>1176</v>
      </c>
      <c r="J32" s="7">
        <v>0.58333333333333337</v>
      </c>
      <c r="K32" s="7">
        <v>0.66666666666666663</v>
      </c>
      <c r="L32" t="s">
        <v>215</v>
      </c>
      <c r="M32" t="s">
        <v>1066</v>
      </c>
      <c r="N32" t="s">
        <v>403</v>
      </c>
      <c r="O32" t="str">
        <f t="shared" si="2"/>
        <v>14:00</v>
      </c>
      <c r="P32" t="str">
        <f t="shared" si="2"/>
        <v>16:00</v>
      </c>
      <c r="R32" t="str">
        <f t="shared" si="1"/>
        <v>INSERT INTO partOf VALUES ('CZ1007', 'Wednesday', '14:00', '16:00', 'S9736207Q', 'Software Lab 2', 'School of Computer Science and Engineering');</v>
      </c>
    </row>
    <row r="33" spans="7:18">
      <c r="G33" t="s">
        <v>1139</v>
      </c>
      <c r="H33" t="s">
        <v>1145</v>
      </c>
      <c r="I33" t="s">
        <v>1176</v>
      </c>
      <c r="J33" s="7">
        <v>0.58333333333333337</v>
      </c>
      <c r="K33" s="7">
        <v>0.66666666666666663</v>
      </c>
      <c r="L33" t="s">
        <v>217</v>
      </c>
      <c r="M33" t="s">
        <v>1066</v>
      </c>
      <c r="N33" t="s">
        <v>403</v>
      </c>
      <c r="O33" t="str">
        <f t="shared" si="2"/>
        <v>14:00</v>
      </c>
      <c r="P33" t="str">
        <f t="shared" si="2"/>
        <v>16:00</v>
      </c>
      <c r="R33" t="str">
        <f t="shared" si="1"/>
        <v>INSERT INTO partOf VALUES ('CZ1007', 'Wednesday', '14:00', '16:00', 'S9767779R', 'Software Lab 2', 'School of Computer Science and Engineering');</v>
      </c>
    </row>
    <row r="34" spans="7:18">
      <c r="J34" s="7"/>
      <c r="K34" s="7"/>
      <c r="O34" t="str">
        <f t="shared" si="2"/>
        <v>00:00</v>
      </c>
      <c r="P34" t="str">
        <f t="shared" si="2"/>
        <v>00:00</v>
      </c>
    </row>
    <row r="35" spans="7:18">
      <c r="G35" t="s">
        <v>1138</v>
      </c>
      <c r="H35" t="s">
        <v>1144</v>
      </c>
      <c r="I35" t="s">
        <v>1173</v>
      </c>
      <c r="J35" s="7">
        <v>0.58333333333333337</v>
      </c>
      <c r="K35" s="7">
        <v>0.66666666666666663</v>
      </c>
      <c r="L35" t="s">
        <v>206</v>
      </c>
      <c r="M35" t="s">
        <v>1068</v>
      </c>
      <c r="N35" t="s">
        <v>403</v>
      </c>
      <c r="O35" t="str">
        <f t="shared" si="2"/>
        <v>14:00</v>
      </c>
      <c r="P35" t="str">
        <f t="shared" si="2"/>
        <v>16:00</v>
      </c>
      <c r="R35" t="str">
        <f t="shared" si="1"/>
        <v>INSERT INTO partOf VALUES ('CZ1003', 'Thursday', '14:00', '16:00', 'S9831152C', 'Hardware Lab 3', 'School of Computer Science and Engineering');</v>
      </c>
    </row>
    <row r="36" spans="7:18">
      <c r="G36" t="s">
        <v>1138</v>
      </c>
      <c r="H36" t="s">
        <v>1144</v>
      </c>
      <c r="I36" t="s">
        <v>1173</v>
      </c>
      <c r="J36" s="7">
        <v>0.58333333333333337</v>
      </c>
      <c r="K36" s="7">
        <v>0.66666666666666663</v>
      </c>
      <c r="L36" t="s">
        <v>215</v>
      </c>
      <c r="M36" t="s">
        <v>1068</v>
      </c>
      <c r="N36" t="s">
        <v>403</v>
      </c>
      <c r="O36" t="str">
        <f t="shared" si="2"/>
        <v>14:00</v>
      </c>
      <c r="P36" t="str">
        <f t="shared" si="2"/>
        <v>16:00</v>
      </c>
      <c r="R36" t="str">
        <f t="shared" si="1"/>
        <v>INSERT INTO partOf VALUES ('CZ1003', 'Thursday', '14:00', '16:00', 'S9736207Q', 'Hardware Lab 3', 'School of Computer Science and Engineering');</v>
      </c>
    </row>
    <row r="37" spans="7:18">
      <c r="G37" t="s">
        <v>1138</v>
      </c>
      <c r="H37" t="s">
        <v>1144</v>
      </c>
      <c r="I37" t="s">
        <v>1173</v>
      </c>
      <c r="J37" s="7">
        <v>0.58333333333333337</v>
      </c>
      <c r="K37" s="7">
        <v>0.66666666666666663</v>
      </c>
      <c r="L37" t="s">
        <v>217</v>
      </c>
      <c r="M37" t="s">
        <v>1068</v>
      </c>
      <c r="N37" t="s">
        <v>403</v>
      </c>
      <c r="O37" t="str">
        <f t="shared" si="2"/>
        <v>14:00</v>
      </c>
      <c r="P37" t="str">
        <f t="shared" si="2"/>
        <v>16:00</v>
      </c>
      <c r="R37" t="str">
        <f t="shared" si="1"/>
        <v>INSERT INTO partOf VALUES ('CZ1003', 'Thursday', '14:00', '16:00', 'S9767779R', 'Hardware Lab 3', 'School of Computer Science and Engineering');</v>
      </c>
    </row>
    <row r="38" spans="7:18">
      <c r="J38" s="7"/>
      <c r="K38" s="7"/>
      <c r="O38" t="str">
        <f t="shared" si="2"/>
        <v>00:00</v>
      </c>
      <c r="P38" t="str">
        <f t="shared" si="2"/>
        <v>00:00</v>
      </c>
    </row>
    <row r="39" spans="7:18">
      <c r="G39" t="s">
        <v>1140</v>
      </c>
      <c r="H39" t="s">
        <v>1146</v>
      </c>
      <c r="I39" t="s">
        <v>1175</v>
      </c>
      <c r="J39" s="7">
        <v>0.58333333333333337</v>
      </c>
      <c r="K39" s="7">
        <v>0.66666666666666663</v>
      </c>
      <c r="L39" t="s">
        <v>202</v>
      </c>
      <c r="M39" t="s">
        <v>1068</v>
      </c>
      <c r="N39" t="s">
        <v>403</v>
      </c>
      <c r="O39" t="str">
        <f t="shared" si="2"/>
        <v>14:00</v>
      </c>
      <c r="P39" t="str">
        <f t="shared" si="2"/>
        <v>16:00</v>
      </c>
      <c r="R39" t="str">
        <f t="shared" si="1"/>
        <v>INSERT INTO partOf VALUES ('CZ2001', 'Tuesday', '14:00', '16:00', 'S9733127X', 'Hardware Lab 3', 'School of Computer Science and Engineering');</v>
      </c>
    </row>
    <row r="40" spans="7:18">
      <c r="G40" t="s">
        <v>1140</v>
      </c>
      <c r="H40" t="s">
        <v>1146</v>
      </c>
      <c r="I40" t="s">
        <v>1175</v>
      </c>
      <c r="J40" s="7">
        <v>0.58333333333333337</v>
      </c>
      <c r="K40" s="7">
        <v>0.66666666666666663</v>
      </c>
      <c r="L40" t="s">
        <v>203</v>
      </c>
      <c r="M40" t="s">
        <v>1068</v>
      </c>
      <c r="N40" t="s">
        <v>403</v>
      </c>
      <c r="O40" t="str">
        <f t="shared" si="2"/>
        <v>14:00</v>
      </c>
      <c r="P40" t="str">
        <f t="shared" si="2"/>
        <v>16:00</v>
      </c>
      <c r="R40" t="str">
        <f t="shared" si="1"/>
        <v>INSERT INTO partOf VALUES ('CZ2001', 'Tuesday', '14:00', '16:00', 'S9695846S', 'Hardware Lab 3', 'School of Computer Science and Engineering');</v>
      </c>
    </row>
    <row r="41" spans="7:18">
      <c r="G41" t="s">
        <v>1140</v>
      </c>
      <c r="H41" t="s">
        <v>1146</v>
      </c>
      <c r="I41" t="s">
        <v>1175</v>
      </c>
      <c r="J41" s="7">
        <v>0.58333333333333337</v>
      </c>
      <c r="K41" s="7">
        <v>0.66666666666666663</v>
      </c>
      <c r="L41" s="9" t="s">
        <v>204</v>
      </c>
      <c r="M41" t="s">
        <v>1068</v>
      </c>
      <c r="N41" t="s">
        <v>403</v>
      </c>
      <c r="O41" t="str">
        <f t="shared" si="2"/>
        <v>14:00</v>
      </c>
      <c r="P41" t="str">
        <f t="shared" si="2"/>
        <v>16:00</v>
      </c>
      <c r="R41" t="str">
        <f t="shared" si="1"/>
        <v>INSERT INTO partOf VALUES ('CZ2001', 'Tuesday', '14:00', '16:00', 'S9917559D', 'Hardware Lab 3', 'School of Computer Science and Engineering');</v>
      </c>
    </row>
    <row r="42" spans="7:18">
      <c r="G42" t="s">
        <v>1140</v>
      </c>
      <c r="H42" t="s">
        <v>1146</v>
      </c>
      <c r="I42" t="s">
        <v>1175</v>
      </c>
      <c r="J42" s="7">
        <v>0.58333333333333337</v>
      </c>
      <c r="K42" s="7">
        <v>0.66666666666666663</v>
      </c>
      <c r="L42" t="s">
        <v>205</v>
      </c>
      <c r="M42" t="s">
        <v>1068</v>
      </c>
      <c r="N42" t="s">
        <v>403</v>
      </c>
      <c r="O42" t="str">
        <f t="shared" si="2"/>
        <v>14:00</v>
      </c>
      <c r="P42" t="str">
        <f t="shared" si="2"/>
        <v>16:00</v>
      </c>
      <c r="R42" t="str">
        <f t="shared" si="1"/>
        <v>INSERT INTO partOf VALUES ('CZ2001', 'Tuesday', '14:00', '16:00', 'S9722588R', 'Hardware Lab 3', 'School of Computer Science and Engineering');</v>
      </c>
    </row>
    <row r="43" spans="7:18">
      <c r="G43" t="s">
        <v>1140</v>
      </c>
      <c r="H43" t="s">
        <v>1146</v>
      </c>
      <c r="I43" t="s">
        <v>1175</v>
      </c>
      <c r="J43" s="7">
        <v>0.58333333333333337</v>
      </c>
      <c r="K43" s="7">
        <v>0.66666666666666663</v>
      </c>
      <c r="L43" t="s">
        <v>207</v>
      </c>
      <c r="M43" t="s">
        <v>1068</v>
      </c>
      <c r="N43" t="s">
        <v>403</v>
      </c>
      <c r="O43" t="str">
        <f t="shared" si="2"/>
        <v>14:00</v>
      </c>
      <c r="P43" t="str">
        <f t="shared" si="2"/>
        <v>16:00</v>
      </c>
      <c r="R43" t="str">
        <f t="shared" si="1"/>
        <v>INSERT INTO partOf VALUES ('CZ2001', 'Tuesday', '14:00', '16:00', 'S9850619F', 'Hardware Lab 3', 'School of Computer Science and Engineering');</v>
      </c>
    </row>
    <row r="44" spans="7:18">
      <c r="G44" t="s">
        <v>1140</v>
      </c>
      <c r="H44" t="s">
        <v>1146</v>
      </c>
      <c r="I44" t="s">
        <v>1175</v>
      </c>
      <c r="J44" s="7">
        <v>0.58333333333333337</v>
      </c>
      <c r="K44" s="7">
        <v>0.66666666666666663</v>
      </c>
      <c r="L44" t="s">
        <v>208</v>
      </c>
      <c r="M44" t="s">
        <v>1068</v>
      </c>
      <c r="N44" t="s">
        <v>403</v>
      </c>
      <c r="O44" t="str">
        <f t="shared" si="2"/>
        <v>14:00</v>
      </c>
      <c r="P44" t="str">
        <f t="shared" si="2"/>
        <v>16:00</v>
      </c>
      <c r="R44" t="str">
        <f t="shared" si="1"/>
        <v>INSERT INTO partOf VALUES ('CZ2001', 'Tuesday', '14:00', '16:00', 'S9756352I', 'Hardware Lab 3', 'School of Computer Science and Engineering');</v>
      </c>
    </row>
    <row r="45" spans="7:18">
      <c r="G45" t="s">
        <v>1140</v>
      </c>
      <c r="H45" t="s">
        <v>1146</v>
      </c>
      <c r="I45" t="s">
        <v>1175</v>
      </c>
      <c r="J45" s="7">
        <v>0.58333333333333337</v>
      </c>
      <c r="K45" s="7">
        <v>0.66666666666666663</v>
      </c>
      <c r="L45" t="s">
        <v>209</v>
      </c>
      <c r="M45" t="s">
        <v>1068</v>
      </c>
      <c r="N45" t="s">
        <v>403</v>
      </c>
      <c r="O45" t="str">
        <f t="shared" si="2"/>
        <v>14:00</v>
      </c>
      <c r="P45" t="str">
        <f t="shared" si="2"/>
        <v>16:00</v>
      </c>
      <c r="R45" t="str">
        <f t="shared" si="1"/>
        <v>INSERT INTO partOf VALUES ('CZ2001', 'Tuesday', '14:00', '16:00', 'S9619775Q', 'Hardware Lab 3', 'School of Computer Science and Engineering');</v>
      </c>
    </row>
    <row r="46" spans="7:18">
      <c r="G46" t="s">
        <v>1140</v>
      </c>
      <c r="H46" t="s">
        <v>1146</v>
      </c>
      <c r="I46" t="s">
        <v>1175</v>
      </c>
      <c r="J46" s="7">
        <v>0.58333333333333337</v>
      </c>
      <c r="K46" s="7">
        <v>0.66666666666666663</v>
      </c>
      <c r="L46" t="s">
        <v>210</v>
      </c>
      <c r="M46" t="s">
        <v>1068</v>
      </c>
      <c r="N46" t="s">
        <v>403</v>
      </c>
      <c r="O46" t="str">
        <f t="shared" si="2"/>
        <v>14:00</v>
      </c>
      <c r="P46" t="str">
        <f t="shared" si="2"/>
        <v>16:00</v>
      </c>
      <c r="R46" t="str">
        <f t="shared" si="1"/>
        <v>INSERT INTO partOf VALUES ('CZ2001', 'Tuesday', '14:00', '16:00', 'S9929822J', 'Hardware Lab 3', 'School of Computer Science and Engineering');</v>
      </c>
    </row>
    <row r="47" spans="7:18">
      <c r="G47" t="s">
        <v>1140</v>
      </c>
      <c r="H47" t="s">
        <v>1146</v>
      </c>
      <c r="I47" t="s">
        <v>1175</v>
      </c>
      <c r="J47" s="7">
        <v>0.58333333333333337</v>
      </c>
      <c r="K47" s="7">
        <v>0.66666666666666663</v>
      </c>
      <c r="L47" t="s">
        <v>211</v>
      </c>
      <c r="M47" t="s">
        <v>1068</v>
      </c>
      <c r="N47" t="s">
        <v>403</v>
      </c>
      <c r="O47" t="str">
        <f t="shared" si="2"/>
        <v>14:00</v>
      </c>
      <c r="P47" t="str">
        <f t="shared" si="2"/>
        <v>16:00</v>
      </c>
      <c r="R47" t="str">
        <f t="shared" si="1"/>
        <v>INSERT INTO partOf VALUES ('CZ2001', 'Tuesday', '14:00', '16:00', 'S9629414M', 'Hardware Lab 3', 'School of Computer Science and Engineering');</v>
      </c>
    </row>
    <row r="48" spans="7:18">
      <c r="G48" t="s">
        <v>1140</v>
      </c>
      <c r="H48" t="s">
        <v>1146</v>
      </c>
      <c r="I48" t="s">
        <v>1175</v>
      </c>
      <c r="J48" s="7">
        <v>0.58333333333333337</v>
      </c>
      <c r="K48" s="7">
        <v>0.66666666666666663</v>
      </c>
      <c r="L48" t="s">
        <v>212</v>
      </c>
      <c r="M48" t="s">
        <v>1068</v>
      </c>
      <c r="N48" t="s">
        <v>403</v>
      </c>
      <c r="O48" t="str">
        <f t="shared" si="2"/>
        <v>14:00</v>
      </c>
      <c r="P48" t="str">
        <f t="shared" si="2"/>
        <v>16:00</v>
      </c>
      <c r="R48" t="str">
        <f t="shared" si="1"/>
        <v>INSERT INTO partOf VALUES ('CZ2001', 'Tuesday', '14:00', '16:00', 'S9677981C', 'Hardware Lab 3', 'School of Computer Science and Engineering');</v>
      </c>
    </row>
    <row r="49" spans="7:18">
      <c r="G49" t="s">
        <v>1140</v>
      </c>
      <c r="H49" t="s">
        <v>1146</v>
      </c>
      <c r="I49" t="s">
        <v>1175</v>
      </c>
      <c r="J49" s="7">
        <v>0.58333333333333337</v>
      </c>
      <c r="K49" s="7">
        <v>0.66666666666666663</v>
      </c>
      <c r="L49" t="s">
        <v>213</v>
      </c>
      <c r="M49" t="s">
        <v>1068</v>
      </c>
      <c r="N49" t="s">
        <v>403</v>
      </c>
      <c r="O49" t="str">
        <f t="shared" si="2"/>
        <v>14:00</v>
      </c>
      <c r="P49" t="str">
        <f t="shared" si="2"/>
        <v>16:00</v>
      </c>
      <c r="R49" t="str">
        <f t="shared" si="1"/>
        <v>INSERT INTO partOf VALUES ('CZ2001', 'Tuesday', '14:00', '16:00', 'S9722475Y', 'Hardware Lab 3', 'School of Computer Science and Engineering');</v>
      </c>
    </row>
    <row r="50" spans="7:18">
      <c r="G50" t="s">
        <v>1140</v>
      </c>
      <c r="H50" t="s">
        <v>1146</v>
      </c>
      <c r="I50" t="s">
        <v>1175</v>
      </c>
      <c r="J50" s="7">
        <v>0.58333333333333337</v>
      </c>
      <c r="K50" s="7">
        <v>0.66666666666666663</v>
      </c>
      <c r="L50" t="s">
        <v>214</v>
      </c>
      <c r="M50" t="s">
        <v>1068</v>
      </c>
      <c r="N50" t="s">
        <v>403</v>
      </c>
      <c r="O50" t="str">
        <f t="shared" si="2"/>
        <v>14:00</v>
      </c>
      <c r="P50" t="str">
        <f t="shared" si="2"/>
        <v>16:00</v>
      </c>
      <c r="R50" t="str">
        <f t="shared" si="1"/>
        <v>INSERT INTO partOf VALUES ('CZ2001', 'Tuesday', '14:00', '16:00', 'S9851774K', 'Hardware Lab 3', 'School of Computer Science and Engineering');</v>
      </c>
    </row>
    <row r="51" spans="7:18">
      <c r="G51" t="s">
        <v>1140</v>
      </c>
      <c r="H51" t="s">
        <v>1146</v>
      </c>
      <c r="I51" t="s">
        <v>1175</v>
      </c>
      <c r="J51" s="7">
        <v>0.58333333333333337</v>
      </c>
      <c r="K51" s="7">
        <v>0.66666666666666663</v>
      </c>
      <c r="L51" t="s">
        <v>216</v>
      </c>
      <c r="M51" t="s">
        <v>1068</v>
      </c>
      <c r="N51" t="s">
        <v>403</v>
      </c>
      <c r="O51" t="str">
        <f t="shared" si="2"/>
        <v>14:00</v>
      </c>
      <c r="P51" t="str">
        <f t="shared" si="2"/>
        <v>16:00</v>
      </c>
      <c r="R51" t="str">
        <f t="shared" si="1"/>
        <v>INSERT INTO partOf VALUES ('CZ2001', 'Tuesday', '14:00', '16:00', 'S9614412D', 'Hardware Lab 3', 'School of Computer Science and Engineering');</v>
      </c>
    </row>
    <row r="52" spans="7:18">
      <c r="G52" t="s">
        <v>1140</v>
      </c>
      <c r="H52" t="s">
        <v>1146</v>
      </c>
      <c r="I52" t="s">
        <v>1175</v>
      </c>
      <c r="J52" s="7">
        <v>0.58333333333333337</v>
      </c>
      <c r="K52" s="7">
        <v>0.66666666666666663</v>
      </c>
      <c r="L52" t="s">
        <v>218</v>
      </c>
      <c r="M52" t="s">
        <v>1068</v>
      </c>
      <c r="N52" t="s">
        <v>403</v>
      </c>
      <c r="O52" t="str">
        <f t="shared" si="2"/>
        <v>14:00</v>
      </c>
      <c r="P52" t="str">
        <f t="shared" si="2"/>
        <v>16:00</v>
      </c>
      <c r="R52" t="str">
        <f t="shared" si="1"/>
        <v>INSERT INTO partOf VALUES ('CZ2001', 'Tuesday', '14:00', '16:00', 'S9820365J', 'Hardware Lab 3', 'School of Computer Science and Engineering');</v>
      </c>
    </row>
    <row r="53" spans="7:18">
      <c r="G53" t="s">
        <v>1140</v>
      </c>
      <c r="H53" t="s">
        <v>1146</v>
      </c>
      <c r="I53" t="s">
        <v>1175</v>
      </c>
      <c r="J53" s="7">
        <v>0.58333333333333337</v>
      </c>
      <c r="K53" s="7">
        <v>0.66666666666666663</v>
      </c>
      <c r="L53" t="s">
        <v>219</v>
      </c>
      <c r="M53" t="s">
        <v>1068</v>
      </c>
      <c r="N53" t="s">
        <v>403</v>
      </c>
      <c r="O53" t="str">
        <f t="shared" si="2"/>
        <v>14:00</v>
      </c>
      <c r="P53" t="str">
        <f t="shared" si="2"/>
        <v>16:00</v>
      </c>
      <c r="R53" t="str">
        <f t="shared" si="1"/>
        <v>INSERT INTO partOf VALUES ('CZ2001', 'Tuesday', '14:00', '16:00', 'S9870261F', 'Hardware Lab 3', 'School of Computer Science and Engineering');</v>
      </c>
    </row>
    <row r="54" spans="7:18">
      <c r="G54" t="s">
        <v>1140</v>
      </c>
      <c r="H54" t="s">
        <v>1146</v>
      </c>
      <c r="I54" t="s">
        <v>1175</v>
      </c>
      <c r="J54" s="7">
        <v>0.58333333333333337</v>
      </c>
      <c r="K54" s="7">
        <v>0.66666666666666663</v>
      </c>
      <c r="L54" t="s">
        <v>220</v>
      </c>
      <c r="M54" t="s">
        <v>1068</v>
      </c>
      <c r="N54" t="s">
        <v>403</v>
      </c>
      <c r="O54" t="str">
        <f t="shared" si="2"/>
        <v>14:00</v>
      </c>
      <c r="P54" t="str">
        <f t="shared" si="2"/>
        <v>16:00</v>
      </c>
      <c r="R54" t="str">
        <f t="shared" si="1"/>
        <v>INSERT INTO partOf VALUES ('CZ2001', 'Tuesday', '14:00', '16:00', 'S9772710P', 'Hardware Lab 3', 'School of Computer Science and Engineering');</v>
      </c>
    </row>
    <row r="55" spans="7:18">
      <c r="J55" s="7"/>
      <c r="K55" s="7"/>
      <c r="O55" t="str">
        <f t="shared" si="2"/>
        <v>00:00</v>
      </c>
      <c r="P55" t="str">
        <f t="shared" si="2"/>
        <v>00:00</v>
      </c>
    </row>
    <row r="56" spans="7:18">
      <c r="G56" t="s">
        <v>1150</v>
      </c>
      <c r="H56" t="s">
        <v>1163</v>
      </c>
      <c r="I56" t="s">
        <v>1174</v>
      </c>
      <c r="J56" s="7">
        <v>0.375</v>
      </c>
      <c r="K56" s="7">
        <v>0.41666666666666669</v>
      </c>
      <c r="L56" t="s">
        <v>245</v>
      </c>
      <c r="M56" t="s">
        <v>1070</v>
      </c>
      <c r="N56" t="s">
        <v>405</v>
      </c>
      <c r="O56" t="str">
        <f t="shared" si="2"/>
        <v>09:00</v>
      </c>
      <c r="P56" t="str">
        <f t="shared" si="2"/>
        <v>10:00</v>
      </c>
      <c r="R56" t="str">
        <f t="shared" si="1"/>
        <v>INSERT INTO partOf VALUES ('MH1100', 'Friday', '09:00', '10:00', 'S9727073Y', 'Computer Lab 1', 'School of Physical and Mathematical Sciences');</v>
      </c>
    </row>
    <row r="57" spans="7:18">
      <c r="G57" t="s">
        <v>1150</v>
      </c>
      <c r="H57" t="s">
        <v>1163</v>
      </c>
      <c r="I57" t="s">
        <v>1174</v>
      </c>
      <c r="J57" s="7">
        <v>0.375</v>
      </c>
      <c r="K57" s="7">
        <v>0.41666666666666669</v>
      </c>
      <c r="L57" t="s">
        <v>246</v>
      </c>
      <c r="M57" t="s">
        <v>1070</v>
      </c>
      <c r="N57" t="s">
        <v>405</v>
      </c>
      <c r="O57" t="str">
        <f t="shared" si="2"/>
        <v>09:00</v>
      </c>
      <c r="P57" t="str">
        <f t="shared" si="2"/>
        <v>10:00</v>
      </c>
      <c r="R57" t="str">
        <f t="shared" si="1"/>
        <v>INSERT INTO partOf VALUES ('MH1100', 'Friday', '09:00', '10:00', 'S9645973W', 'Computer Lab 1', 'School of Physical and Mathematical Sciences');</v>
      </c>
    </row>
    <row r="58" spans="7:18">
      <c r="G58" t="s">
        <v>1150</v>
      </c>
      <c r="H58" t="s">
        <v>1163</v>
      </c>
      <c r="I58" t="s">
        <v>1174</v>
      </c>
      <c r="J58" s="7">
        <v>0.375</v>
      </c>
      <c r="K58" s="7">
        <v>0.41666666666666669</v>
      </c>
      <c r="L58" t="s">
        <v>247</v>
      </c>
      <c r="M58" t="s">
        <v>1070</v>
      </c>
      <c r="N58" t="s">
        <v>405</v>
      </c>
      <c r="O58" t="str">
        <f t="shared" si="2"/>
        <v>09:00</v>
      </c>
      <c r="P58" t="str">
        <f t="shared" si="2"/>
        <v>10:00</v>
      </c>
      <c r="R58" t="str">
        <f t="shared" si="1"/>
        <v>INSERT INTO partOf VALUES ('MH1100', 'Friday', '09:00', '10:00', 'S9844000X', 'Computer Lab 1', 'School of Physical and Mathematical Sciences');</v>
      </c>
    </row>
    <row r="59" spans="7:18">
      <c r="G59" t="s">
        <v>1150</v>
      </c>
      <c r="H59" t="s">
        <v>1163</v>
      </c>
      <c r="I59" t="s">
        <v>1174</v>
      </c>
      <c r="J59" s="7">
        <v>0.375</v>
      </c>
      <c r="K59" s="7">
        <v>0.41666666666666669</v>
      </c>
      <c r="L59" t="s">
        <v>248</v>
      </c>
      <c r="M59" t="s">
        <v>1070</v>
      </c>
      <c r="N59" t="s">
        <v>405</v>
      </c>
      <c r="O59" t="str">
        <f t="shared" si="2"/>
        <v>09:00</v>
      </c>
      <c r="P59" t="str">
        <f t="shared" si="2"/>
        <v>10:00</v>
      </c>
      <c r="R59" t="str">
        <f t="shared" si="1"/>
        <v>INSERT INTO partOf VALUES ('MH1100', 'Friday', '09:00', '10:00', 'S9920635S', 'Computer Lab 1', 'School of Physical and Mathematical Sciences');</v>
      </c>
    </row>
    <row r="60" spans="7:18">
      <c r="G60" t="s">
        <v>1150</v>
      </c>
      <c r="H60" t="s">
        <v>1163</v>
      </c>
      <c r="I60" t="s">
        <v>1174</v>
      </c>
      <c r="J60" s="7">
        <v>0.375</v>
      </c>
      <c r="K60" s="7">
        <v>0.41666666666666669</v>
      </c>
      <c r="L60" t="s">
        <v>249</v>
      </c>
      <c r="M60" t="s">
        <v>1070</v>
      </c>
      <c r="N60" t="s">
        <v>405</v>
      </c>
      <c r="O60" t="str">
        <f t="shared" si="2"/>
        <v>09:00</v>
      </c>
      <c r="P60" t="str">
        <f t="shared" si="2"/>
        <v>10:00</v>
      </c>
      <c r="R60" t="str">
        <f t="shared" si="1"/>
        <v>INSERT INTO partOf VALUES ('MH1100', 'Friday', '09:00', '10:00', 'S9975572K', 'Computer Lab 1', 'School of Physical and Mathematical Sciences');</v>
      </c>
    </row>
    <row r="61" spans="7:18">
      <c r="G61" t="s">
        <v>1150</v>
      </c>
      <c r="H61" t="s">
        <v>1163</v>
      </c>
      <c r="I61" t="s">
        <v>1174</v>
      </c>
      <c r="J61" s="7">
        <v>0.375</v>
      </c>
      <c r="K61" s="7">
        <v>0.41666666666666669</v>
      </c>
      <c r="L61" t="s">
        <v>250</v>
      </c>
      <c r="M61" t="s">
        <v>1070</v>
      </c>
      <c r="N61" t="s">
        <v>405</v>
      </c>
      <c r="O61" t="str">
        <f t="shared" si="2"/>
        <v>09:00</v>
      </c>
      <c r="P61" t="str">
        <f t="shared" si="2"/>
        <v>10:00</v>
      </c>
      <c r="R61" t="str">
        <f t="shared" si="1"/>
        <v>INSERT INTO partOf VALUES ('MH1100', 'Friday', '09:00', '10:00', 'S9945398G', 'Computer Lab 1', 'School of Physical and Mathematical Sciences');</v>
      </c>
    </row>
    <row r="62" spans="7:18">
      <c r="G62" t="s">
        <v>1150</v>
      </c>
      <c r="H62" t="s">
        <v>1163</v>
      </c>
      <c r="I62" t="s">
        <v>1174</v>
      </c>
      <c r="J62" s="7">
        <v>0.375</v>
      </c>
      <c r="K62" s="7">
        <v>0.41666666666666669</v>
      </c>
      <c r="L62" t="s">
        <v>251</v>
      </c>
      <c r="M62" t="s">
        <v>1070</v>
      </c>
      <c r="N62" t="s">
        <v>405</v>
      </c>
      <c r="O62" t="str">
        <f t="shared" si="2"/>
        <v>09:00</v>
      </c>
      <c r="P62" t="str">
        <f t="shared" si="2"/>
        <v>10:00</v>
      </c>
      <c r="R62" t="str">
        <f t="shared" si="1"/>
        <v>INSERT INTO partOf VALUES ('MH1100', 'Friday', '09:00', '10:00', 'S9860529S', 'Computer Lab 1', 'School of Physical and Mathematical Sciences');</v>
      </c>
    </row>
    <row r="63" spans="7:18">
      <c r="G63" t="s">
        <v>1150</v>
      </c>
      <c r="H63" t="s">
        <v>1163</v>
      </c>
      <c r="I63" t="s">
        <v>1174</v>
      </c>
      <c r="J63" s="7">
        <v>0.375</v>
      </c>
      <c r="K63" s="7">
        <v>0.41666666666666669</v>
      </c>
      <c r="L63" t="s">
        <v>252</v>
      </c>
      <c r="M63" t="s">
        <v>1070</v>
      </c>
      <c r="N63" t="s">
        <v>405</v>
      </c>
      <c r="O63" t="str">
        <f t="shared" si="2"/>
        <v>09:00</v>
      </c>
      <c r="P63" t="str">
        <f t="shared" si="2"/>
        <v>10:00</v>
      </c>
      <c r="R63" t="str">
        <f t="shared" si="1"/>
        <v>INSERT INTO partOf VALUES ('MH1100', 'Friday', '09:00', '10:00', 'S9830478U', 'Computer Lab 1', 'School of Physical and Mathematical Sciences');</v>
      </c>
    </row>
    <row r="64" spans="7:18">
      <c r="J64" s="7"/>
      <c r="K64" s="7"/>
      <c r="O64" t="str">
        <f t="shared" si="2"/>
        <v>00:00</v>
      </c>
      <c r="P64" t="str">
        <f t="shared" si="2"/>
        <v>00:00</v>
      </c>
    </row>
    <row r="65" spans="7:18">
      <c r="G65" t="s">
        <v>1151</v>
      </c>
      <c r="H65" t="s">
        <v>1315</v>
      </c>
      <c r="I65" t="s">
        <v>1174</v>
      </c>
      <c r="J65" s="7">
        <v>0.41666666666666669</v>
      </c>
      <c r="K65" s="7">
        <v>0.45833333333333331</v>
      </c>
      <c r="L65" t="s">
        <v>204</v>
      </c>
      <c r="M65" t="s">
        <v>1072</v>
      </c>
      <c r="N65" t="s">
        <v>405</v>
      </c>
      <c r="O65" t="str">
        <f t="shared" si="2"/>
        <v>10:00</v>
      </c>
      <c r="P65" t="str">
        <f t="shared" si="2"/>
        <v>11:00</v>
      </c>
      <c r="R65" t="str">
        <f t="shared" si="1"/>
        <v>INSERT INTO partOf VALUES ('MH2100', 'Friday', '10:00', '11:00', 'S9917559D', 'Computer Lab 2', 'School of Physical and Mathematical Sciences');</v>
      </c>
    </row>
    <row r="66" spans="7:18">
      <c r="G66" t="s">
        <v>1151</v>
      </c>
      <c r="H66" t="s">
        <v>1315</v>
      </c>
      <c r="I66" t="s">
        <v>1174</v>
      </c>
      <c r="J66" s="7">
        <v>0.41666666666666669</v>
      </c>
      <c r="K66" s="7">
        <v>0.45833333333333331</v>
      </c>
      <c r="L66" t="s">
        <v>215</v>
      </c>
      <c r="M66" t="s">
        <v>1072</v>
      </c>
      <c r="N66" t="s">
        <v>405</v>
      </c>
      <c r="O66" t="str">
        <f t="shared" si="2"/>
        <v>10:00</v>
      </c>
      <c r="P66" t="str">
        <f t="shared" si="2"/>
        <v>11:00</v>
      </c>
      <c r="R66" t="str">
        <f t="shared" si="1"/>
        <v>INSERT INTO partOf VALUES ('MH2100', 'Friday', '10:00', '11:00', 'S9736207Q', 'Computer Lab 2', 'School of Physical and Mathematical Sciences');</v>
      </c>
    </row>
    <row r="67" spans="7:18">
      <c r="G67" t="s">
        <v>1151</v>
      </c>
      <c r="H67" t="s">
        <v>1315</v>
      </c>
      <c r="I67" t="s">
        <v>1174</v>
      </c>
      <c r="J67" s="7">
        <v>0.41666666666666669</v>
      </c>
      <c r="K67" s="7">
        <v>0.45833333333333331</v>
      </c>
      <c r="L67" t="s">
        <v>234</v>
      </c>
      <c r="M67" t="s">
        <v>1072</v>
      </c>
      <c r="N67" t="s">
        <v>405</v>
      </c>
      <c r="O67" t="str">
        <f t="shared" si="2"/>
        <v>10:00</v>
      </c>
      <c r="P67" t="str">
        <f t="shared" si="2"/>
        <v>11:00</v>
      </c>
      <c r="R67" t="str">
        <f t="shared" ref="R67:R95" si="3">_xlfn.CONCAT("INSERT INTO partOf VALUES ('",G67,"', '",I67,"', '",O67,"', '",P67,"', '",L67,"', '",M67,"', '",N67,"');")</f>
        <v>INSERT INTO partOf VALUES ('MH2100', 'Friday', '10:00', '11:00', 'S9657712Y', 'Computer Lab 2', 'School of Physical and Mathematical Sciences');</v>
      </c>
    </row>
    <row r="68" spans="7:18">
      <c r="G68" t="s">
        <v>1151</v>
      </c>
      <c r="H68" t="s">
        <v>1315</v>
      </c>
      <c r="I68" t="s">
        <v>1174</v>
      </c>
      <c r="J68" s="7">
        <v>0.41666666666666669</v>
      </c>
      <c r="K68" s="7">
        <v>0.45833333333333331</v>
      </c>
      <c r="L68" t="s">
        <v>235</v>
      </c>
      <c r="M68" t="s">
        <v>1072</v>
      </c>
      <c r="N68" t="s">
        <v>405</v>
      </c>
      <c r="O68" t="str">
        <f t="shared" si="2"/>
        <v>10:00</v>
      </c>
      <c r="P68" t="str">
        <f t="shared" si="2"/>
        <v>11:00</v>
      </c>
      <c r="R68" t="str">
        <f t="shared" si="3"/>
        <v>INSERT INTO partOf VALUES ('MH2100', 'Friday', '10:00', '11:00', 'S9684849K', 'Computer Lab 2', 'School of Physical and Mathematical Sciences');</v>
      </c>
    </row>
    <row r="69" spans="7:18">
      <c r="G69" t="s">
        <v>1151</v>
      </c>
      <c r="H69" t="s">
        <v>1315</v>
      </c>
      <c r="I69" t="s">
        <v>1174</v>
      </c>
      <c r="J69" s="7">
        <v>0.41666666666666669</v>
      </c>
      <c r="K69" s="7">
        <v>0.45833333333333331</v>
      </c>
      <c r="L69" t="s">
        <v>236</v>
      </c>
      <c r="M69" t="s">
        <v>1072</v>
      </c>
      <c r="N69" t="s">
        <v>405</v>
      </c>
      <c r="O69" t="str">
        <f t="shared" si="2"/>
        <v>10:00</v>
      </c>
      <c r="P69" t="str">
        <f t="shared" si="2"/>
        <v>11:00</v>
      </c>
      <c r="R69" t="str">
        <f t="shared" si="3"/>
        <v>INSERT INTO partOf VALUES ('MH2100', 'Friday', '10:00', '11:00', 'S9693627R', 'Computer Lab 2', 'School of Physical and Mathematical Sciences');</v>
      </c>
    </row>
    <row r="70" spans="7:18">
      <c r="G70" t="s">
        <v>1151</v>
      </c>
      <c r="H70" t="s">
        <v>1315</v>
      </c>
      <c r="I70" t="s">
        <v>1174</v>
      </c>
      <c r="J70" s="7">
        <v>0.41666666666666669</v>
      </c>
      <c r="K70" s="7">
        <v>0.45833333333333331</v>
      </c>
      <c r="L70" t="s">
        <v>237</v>
      </c>
      <c r="M70" t="s">
        <v>1072</v>
      </c>
      <c r="N70" t="s">
        <v>405</v>
      </c>
      <c r="O70" t="str">
        <f t="shared" si="2"/>
        <v>10:00</v>
      </c>
      <c r="P70" t="str">
        <f t="shared" si="2"/>
        <v>11:00</v>
      </c>
      <c r="R70" t="str">
        <f t="shared" si="3"/>
        <v>INSERT INTO partOf VALUES ('MH2100', 'Friday', '10:00', '11:00', 'S9660049B', 'Computer Lab 2', 'School of Physical and Mathematical Sciences');</v>
      </c>
    </row>
    <row r="71" spans="7:18">
      <c r="G71" t="s">
        <v>1151</v>
      </c>
      <c r="H71" t="s">
        <v>1315</v>
      </c>
      <c r="I71" t="s">
        <v>1174</v>
      </c>
      <c r="J71" s="7">
        <v>0.41666666666666669</v>
      </c>
      <c r="K71" s="7">
        <v>0.45833333333333331</v>
      </c>
      <c r="L71" t="s">
        <v>238</v>
      </c>
      <c r="M71" t="s">
        <v>1072</v>
      </c>
      <c r="N71" t="s">
        <v>405</v>
      </c>
      <c r="O71" t="str">
        <f t="shared" si="2"/>
        <v>10:00</v>
      </c>
      <c r="P71" t="str">
        <f t="shared" si="2"/>
        <v>11:00</v>
      </c>
      <c r="R71" t="str">
        <f t="shared" si="3"/>
        <v>INSERT INTO partOf VALUES ('MH2100', 'Friday', '10:00', '11:00', 'S9739121Z', 'Computer Lab 2', 'School of Physical and Mathematical Sciences');</v>
      </c>
    </row>
    <row r="72" spans="7:18">
      <c r="G72" t="s">
        <v>1151</v>
      </c>
      <c r="H72" t="s">
        <v>1315</v>
      </c>
      <c r="I72" t="s">
        <v>1174</v>
      </c>
      <c r="J72" s="7">
        <v>0.41666666666666669</v>
      </c>
      <c r="K72" s="7">
        <v>0.45833333333333331</v>
      </c>
      <c r="L72" t="s">
        <v>239</v>
      </c>
      <c r="M72" t="s">
        <v>1072</v>
      </c>
      <c r="N72" t="s">
        <v>405</v>
      </c>
      <c r="O72" t="str">
        <f t="shared" si="2"/>
        <v>10:00</v>
      </c>
      <c r="P72" t="str">
        <f t="shared" si="2"/>
        <v>11:00</v>
      </c>
      <c r="R72" t="str">
        <f t="shared" si="3"/>
        <v>INSERT INTO partOf VALUES ('MH2100', 'Friday', '10:00', '11:00', 'S9696281M', 'Computer Lab 2', 'School of Physical and Mathematical Sciences');</v>
      </c>
    </row>
    <row r="73" spans="7:18">
      <c r="G73" t="s">
        <v>1151</v>
      </c>
      <c r="H73" t="s">
        <v>1315</v>
      </c>
      <c r="I73" t="s">
        <v>1174</v>
      </c>
      <c r="J73" s="7">
        <v>0.41666666666666669</v>
      </c>
      <c r="K73" s="7">
        <v>0.45833333333333331</v>
      </c>
      <c r="L73" t="s">
        <v>240</v>
      </c>
      <c r="M73" t="s">
        <v>1072</v>
      </c>
      <c r="N73" t="s">
        <v>405</v>
      </c>
      <c r="O73" t="str">
        <f t="shared" si="2"/>
        <v>10:00</v>
      </c>
      <c r="P73" t="str">
        <f t="shared" si="2"/>
        <v>11:00</v>
      </c>
      <c r="R73" t="str">
        <f t="shared" si="3"/>
        <v>INSERT INTO partOf VALUES ('MH2100', 'Friday', '10:00', '11:00', 'S9770160P', 'Computer Lab 2', 'School of Physical and Mathematical Sciences');</v>
      </c>
    </row>
    <row r="74" spans="7:18">
      <c r="G74" t="s">
        <v>1151</v>
      </c>
      <c r="H74" t="s">
        <v>1315</v>
      </c>
      <c r="I74" t="s">
        <v>1174</v>
      </c>
      <c r="J74" s="7">
        <v>0.41666666666666669</v>
      </c>
      <c r="K74" s="7">
        <v>0.45833333333333331</v>
      </c>
      <c r="L74" t="s">
        <v>241</v>
      </c>
      <c r="M74" t="s">
        <v>1072</v>
      </c>
      <c r="N74" t="s">
        <v>405</v>
      </c>
      <c r="O74" t="str">
        <f t="shared" si="2"/>
        <v>10:00</v>
      </c>
      <c r="P74" t="str">
        <f t="shared" si="2"/>
        <v>11:00</v>
      </c>
      <c r="R74" t="str">
        <f t="shared" si="3"/>
        <v>INSERT INTO partOf VALUES ('MH2100', 'Friday', '10:00', '11:00', 'S9626262S', 'Computer Lab 2', 'School of Physical and Mathematical Sciences');</v>
      </c>
    </row>
    <row r="75" spans="7:18">
      <c r="G75" t="s">
        <v>1151</v>
      </c>
      <c r="H75" t="s">
        <v>1315</v>
      </c>
      <c r="I75" t="s">
        <v>1174</v>
      </c>
      <c r="J75" s="7">
        <v>0.41666666666666669</v>
      </c>
      <c r="K75" s="7">
        <v>0.45833333333333331</v>
      </c>
      <c r="L75" t="s">
        <v>242</v>
      </c>
      <c r="M75" t="s">
        <v>1072</v>
      </c>
      <c r="N75" t="s">
        <v>405</v>
      </c>
      <c r="O75" t="str">
        <f t="shared" si="2"/>
        <v>10:00</v>
      </c>
      <c r="P75" t="str">
        <f t="shared" si="2"/>
        <v>11:00</v>
      </c>
      <c r="R75" t="str">
        <f t="shared" si="3"/>
        <v>INSERT INTO partOf VALUES ('MH2100', 'Friday', '10:00', '11:00', 'S9778004A', 'Computer Lab 2', 'School of Physical and Mathematical Sciences');</v>
      </c>
    </row>
    <row r="76" spans="7:18">
      <c r="G76" t="s">
        <v>1151</v>
      </c>
      <c r="H76" t="s">
        <v>1315</v>
      </c>
      <c r="I76" t="s">
        <v>1174</v>
      </c>
      <c r="J76" s="7">
        <v>0.41666666666666669</v>
      </c>
      <c r="K76" s="7">
        <v>0.45833333333333331</v>
      </c>
      <c r="L76" t="s">
        <v>243</v>
      </c>
      <c r="M76" t="s">
        <v>1072</v>
      </c>
      <c r="N76" t="s">
        <v>405</v>
      </c>
      <c r="O76" t="str">
        <f t="shared" si="2"/>
        <v>10:00</v>
      </c>
      <c r="P76" t="str">
        <f t="shared" si="2"/>
        <v>11:00</v>
      </c>
      <c r="R76" t="str">
        <f t="shared" si="3"/>
        <v>INSERT INTO partOf VALUES ('MH2100', 'Friday', '10:00', '11:00', 'S9690567B', 'Computer Lab 2', 'School of Physical and Mathematical Sciences');</v>
      </c>
    </row>
    <row r="77" spans="7:18">
      <c r="G77" t="s">
        <v>1151</v>
      </c>
      <c r="H77" t="s">
        <v>1315</v>
      </c>
      <c r="I77" t="s">
        <v>1174</v>
      </c>
      <c r="J77" s="7">
        <v>0.41666666666666669</v>
      </c>
      <c r="K77" s="7">
        <v>0.45833333333333331</v>
      </c>
      <c r="L77" t="s">
        <v>244</v>
      </c>
      <c r="M77" t="s">
        <v>1072</v>
      </c>
      <c r="N77" t="s">
        <v>405</v>
      </c>
      <c r="O77" t="str">
        <f t="shared" si="2"/>
        <v>10:00</v>
      </c>
      <c r="P77" t="str">
        <f t="shared" si="2"/>
        <v>11:00</v>
      </c>
      <c r="R77" t="str">
        <f t="shared" si="3"/>
        <v>INSERT INTO partOf VALUES ('MH2100', 'Friday', '10:00', '11:00', 'S9658098C', 'Computer Lab 2', 'School of Physical and Mathematical Sciences');</v>
      </c>
    </row>
    <row r="78" spans="7:18">
      <c r="J78" s="7"/>
      <c r="K78" s="7"/>
      <c r="O78" t="str">
        <f t="shared" si="2"/>
        <v>00:00</v>
      </c>
      <c r="P78" t="str">
        <f t="shared" si="2"/>
        <v>00:00</v>
      </c>
    </row>
    <row r="79" spans="7:18">
      <c r="G79" t="s">
        <v>1153</v>
      </c>
      <c r="H79" t="s">
        <v>1165</v>
      </c>
      <c r="I79" t="s">
        <v>1174</v>
      </c>
      <c r="J79" s="7">
        <v>0.5</v>
      </c>
      <c r="K79" s="7">
        <v>0.58333333333333337</v>
      </c>
      <c r="L79" t="s">
        <v>245</v>
      </c>
      <c r="M79" t="s">
        <v>1187</v>
      </c>
      <c r="N79" t="s">
        <v>405</v>
      </c>
      <c r="O79" t="str">
        <f t="shared" si="2"/>
        <v>12:00</v>
      </c>
      <c r="P79" t="str">
        <f t="shared" si="2"/>
        <v>14:00</v>
      </c>
      <c r="R79" t="str">
        <f t="shared" si="3"/>
        <v>INSERT INTO partOf VALUES ('PH1101', 'Friday', '12:00', '14:00', 'S9727073Y', 'Physics Lab', 'School of Physical and Mathematical Sciences');</v>
      </c>
    </row>
    <row r="80" spans="7:18">
      <c r="G80" t="s">
        <v>1153</v>
      </c>
      <c r="H80" t="s">
        <v>1165</v>
      </c>
      <c r="I80" t="s">
        <v>1174</v>
      </c>
      <c r="J80" s="7">
        <v>0.5</v>
      </c>
      <c r="K80" s="7">
        <v>0.58333333333333337</v>
      </c>
      <c r="L80" t="s">
        <v>246</v>
      </c>
      <c r="M80" t="s">
        <v>1187</v>
      </c>
      <c r="N80" t="s">
        <v>405</v>
      </c>
      <c r="O80" t="str">
        <f t="shared" si="2"/>
        <v>12:00</v>
      </c>
      <c r="P80" t="str">
        <f t="shared" si="2"/>
        <v>14:00</v>
      </c>
      <c r="R80" t="str">
        <f t="shared" si="3"/>
        <v>INSERT INTO partOf VALUES ('PH1101', 'Friday', '12:00', '14:00', 'S9645973W', 'Physics Lab', 'School of Physical and Mathematical Sciences');</v>
      </c>
    </row>
    <row r="81" spans="7:18">
      <c r="G81" t="s">
        <v>1153</v>
      </c>
      <c r="H81" t="s">
        <v>1165</v>
      </c>
      <c r="I81" t="s">
        <v>1174</v>
      </c>
      <c r="J81" s="7">
        <v>0.5</v>
      </c>
      <c r="K81" s="7">
        <v>0.58333333333333337</v>
      </c>
      <c r="L81" t="s">
        <v>247</v>
      </c>
      <c r="M81" t="s">
        <v>1187</v>
      </c>
      <c r="N81" t="s">
        <v>405</v>
      </c>
      <c r="O81" t="str">
        <f t="shared" si="2"/>
        <v>12:00</v>
      </c>
      <c r="P81" t="str">
        <f t="shared" si="2"/>
        <v>14:00</v>
      </c>
      <c r="R81" t="str">
        <f t="shared" si="3"/>
        <v>INSERT INTO partOf VALUES ('PH1101', 'Friday', '12:00', '14:00', 'S9844000X', 'Physics Lab', 'School of Physical and Mathematical Sciences');</v>
      </c>
    </row>
    <row r="82" spans="7:18">
      <c r="G82" t="s">
        <v>1153</v>
      </c>
      <c r="H82" t="s">
        <v>1165</v>
      </c>
      <c r="I82" t="s">
        <v>1174</v>
      </c>
      <c r="J82" s="7">
        <v>0.5</v>
      </c>
      <c r="K82" s="7">
        <v>0.58333333333333337</v>
      </c>
      <c r="L82" t="s">
        <v>248</v>
      </c>
      <c r="M82" t="s">
        <v>1187</v>
      </c>
      <c r="N82" t="s">
        <v>405</v>
      </c>
      <c r="O82" t="str">
        <f t="shared" si="2"/>
        <v>12:00</v>
      </c>
      <c r="P82" t="str">
        <f t="shared" si="2"/>
        <v>14:00</v>
      </c>
      <c r="R82" t="str">
        <f t="shared" si="3"/>
        <v>INSERT INTO partOf VALUES ('PH1101', 'Friday', '12:00', '14:00', 'S9920635S', 'Physics Lab', 'School of Physical and Mathematical Sciences');</v>
      </c>
    </row>
    <row r="83" spans="7:18">
      <c r="G83" t="s">
        <v>1153</v>
      </c>
      <c r="H83" t="s">
        <v>1165</v>
      </c>
      <c r="I83" t="s">
        <v>1174</v>
      </c>
      <c r="J83" s="7">
        <v>0.5</v>
      </c>
      <c r="K83" s="7">
        <v>0.58333333333333337</v>
      </c>
      <c r="L83" t="s">
        <v>249</v>
      </c>
      <c r="M83" t="s">
        <v>1187</v>
      </c>
      <c r="N83" t="s">
        <v>405</v>
      </c>
      <c r="O83" t="str">
        <f t="shared" si="2"/>
        <v>12:00</v>
      </c>
      <c r="P83" t="str">
        <f t="shared" si="2"/>
        <v>14:00</v>
      </c>
      <c r="R83" t="str">
        <f t="shared" si="3"/>
        <v>INSERT INTO partOf VALUES ('PH1101', 'Friday', '12:00', '14:00', 'S9975572K', 'Physics Lab', 'School of Physical and Mathematical Sciences');</v>
      </c>
    </row>
    <row r="84" spans="7:18">
      <c r="G84" t="s">
        <v>1153</v>
      </c>
      <c r="H84" t="s">
        <v>1165</v>
      </c>
      <c r="I84" t="s">
        <v>1174</v>
      </c>
      <c r="J84" s="7">
        <v>0.5</v>
      </c>
      <c r="K84" s="7">
        <v>0.58333333333333337</v>
      </c>
      <c r="L84" t="s">
        <v>250</v>
      </c>
      <c r="M84" t="s">
        <v>1187</v>
      </c>
      <c r="N84" t="s">
        <v>405</v>
      </c>
      <c r="O84" t="str">
        <f t="shared" si="2"/>
        <v>12:00</v>
      </c>
      <c r="P84" t="str">
        <f t="shared" si="2"/>
        <v>14:00</v>
      </c>
      <c r="R84" t="str">
        <f t="shared" si="3"/>
        <v>INSERT INTO partOf VALUES ('PH1101', 'Friday', '12:00', '14:00', 'S9945398G', 'Physics Lab', 'School of Physical and Mathematical Sciences');</v>
      </c>
    </row>
    <row r="85" spans="7:18">
      <c r="G85" t="s">
        <v>1153</v>
      </c>
      <c r="H85" t="s">
        <v>1165</v>
      </c>
      <c r="I85" t="s">
        <v>1174</v>
      </c>
      <c r="J85" s="7">
        <v>0.5</v>
      </c>
      <c r="K85" s="7">
        <v>0.58333333333333337</v>
      </c>
      <c r="L85" t="s">
        <v>251</v>
      </c>
      <c r="M85" t="s">
        <v>1187</v>
      </c>
      <c r="N85" t="s">
        <v>405</v>
      </c>
      <c r="O85" t="str">
        <f t="shared" si="2"/>
        <v>12:00</v>
      </c>
      <c r="P85" t="str">
        <f t="shared" si="2"/>
        <v>14:00</v>
      </c>
      <c r="R85" t="str">
        <f t="shared" si="3"/>
        <v>INSERT INTO partOf VALUES ('PH1101', 'Friday', '12:00', '14:00', 'S9860529S', 'Physics Lab', 'School of Physical and Mathematical Sciences');</v>
      </c>
    </row>
    <row r="86" spans="7:18">
      <c r="G86" t="s">
        <v>1153</v>
      </c>
      <c r="H86" t="s">
        <v>1165</v>
      </c>
      <c r="I86" t="s">
        <v>1174</v>
      </c>
      <c r="J86" s="7">
        <v>0.5</v>
      </c>
      <c r="K86" s="7">
        <v>0.58333333333333337</v>
      </c>
      <c r="L86" t="s">
        <v>252</v>
      </c>
      <c r="M86" t="s">
        <v>1187</v>
      </c>
      <c r="N86" t="s">
        <v>405</v>
      </c>
      <c r="O86" t="str">
        <f t="shared" si="2"/>
        <v>12:00</v>
      </c>
      <c r="P86" t="str">
        <f t="shared" si="2"/>
        <v>14:00</v>
      </c>
      <c r="R86" t="str">
        <f t="shared" si="3"/>
        <v>INSERT INTO partOf VALUES ('PH1101', 'Friday', '12:00', '14:00', 'S9830478U', 'Physics Lab', 'School of Physical and Mathematical Sciences');</v>
      </c>
    </row>
    <row r="87" spans="7:18">
      <c r="J87" s="7"/>
      <c r="K87" s="7"/>
      <c r="O87" t="str">
        <f t="shared" si="2"/>
        <v>00:00</v>
      </c>
      <c r="P87" t="str">
        <f t="shared" si="2"/>
        <v>00:00</v>
      </c>
    </row>
    <row r="88" spans="7:18">
      <c r="G88" t="s">
        <v>1154</v>
      </c>
      <c r="H88" t="s">
        <v>1166</v>
      </c>
      <c r="I88" t="s">
        <v>1174</v>
      </c>
      <c r="J88" s="7">
        <v>0.58333333333333337</v>
      </c>
      <c r="K88" s="7">
        <v>0.66666666666666663</v>
      </c>
      <c r="L88" t="s">
        <v>245</v>
      </c>
      <c r="M88" t="s">
        <v>1187</v>
      </c>
      <c r="N88" t="s">
        <v>405</v>
      </c>
      <c r="O88" t="str">
        <f t="shared" ref="O88:P95" si="4">TEXT(J88,"hh:mm")</f>
        <v>14:00</v>
      </c>
      <c r="P88" t="str">
        <f t="shared" si="4"/>
        <v>16:00</v>
      </c>
      <c r="R88" t="str">
        <f t="shared" si="3"/>
        <v>INSERT INTO partOf VALUES ('PH1102', 'Friday', '14:00', '16:00', 'S9727073Y', 'Physics Lab', 'School of Physical and Mathematical Sciences');</v>
      </c>
    </row>
    <row r="89" spans="7:18">
      <c r="G89" t="s">
        <v>1154</v>
      </c>
      <c r="H89" t="s">
        <v>1166</v>
      </c>
      <c r="I89" t="s">
        <v>1174</v>
      </c>
      <c r="J89" s="7">
        <v>0.58333333333333337</v>
      </c>
      <c r="K89" s="7">
        <v>0.66666666666666663</v>
      </c>
      <c r="L89" t="s">
        <v>246</v>
      </c>
      <c r="M89" t="s">
        <v>1187</v>
      </c>
      <c r="N89" t="s">
        <v>405</v>
      </c>
      <c r="O89" t="str">
        <f t="shared" si="4"/>
        <v>14:00</v>
      </c>
      <c r="P89" t="str">
        <f t="shared" si="4"/>
        <v>16:00</v>
      </c>
      <c r="R89" t="str">
        <f t="shared" si="3"/>
        <v>INSERT INTO partOf VALUES ('PH1102', 'Friday', '14:00', '16:00', 'S9645973W', 'Physics Lab', 'School of Physical and Mathematical Sciences');</v>
      </c>
    </row>
    <row r="90" spans="7:18">
      <c r="G90" t="s">
        <v>1154</v>
      </c>
      <c r="H90" t="s">
        <v>1166</v>
      </c>
      <c r="I90" t="s">
        <v>1174</v>
      </c>
      <c r="J90" s="7">
        <v>0.58333333333333337</v>
      </c>
      <c r="K90" s="7">
        <v>0.66666666666666663</v>
      </c>
      <c r="L90" t="s">
        <v>247</v>
      </c>
      <c r="M90" t="s">
        <v>1187</v>
      </c>
      <c r="N90" t="s">
        <v>405</v>
      </c>
      <c r="O90" t="str">
        <f t="shared" si="4"/>
        <v>14:00</v>
      </c>
      <c r="P90" t="str">
        <f t="shared" si="4"/>
        <v>16:00</v>
      </c>
      <c r="R90" t="str">
        <f t="shared" si="3"/>
        <v>INSERT INTO partOf VALUES ('PH1102', 'Friday', '14:00', '16:00', 'S9844000X', 'Physics Lab', 'School of Physical and Mathematical Sciences');</v>
      </c>
    </row>
    <row r="91" spans="7:18">
      <c r="G91" t="s">
        <v>1154</v>
      </c>
      <c r="H91" t="s">
        <v>1166</v>
      </c>
      <c r="I91" t="s">
        <v>1174</v>
      </c>
      <c r="J91" s="7">
        <v>0.58333333333333337</v>
      </c>
      <c r="K91" s="7">
        <v>0.66666666666666663</v>
      </c>
      <c r="L91" t="s">
        <v>248</v>
      </c>
      <c r="M91" t="s">
        <v>1187</v>
      </c>
      <c r="N91" t="s">
        <v>405</v>
      </c>
      <c r="O91" t="str">
        <f t="shared" si="4"/>
        <v>14:00</v>
      </c>
      <c r="P91" t="str">
        <f t="shared" si="4"/>
        <v>16:00</v>
      </c>
      <c r="R91" t="str">
        <f t="shared" si="3"/>
        <v>INSERT INTO partOf VALUES ('PH1102', 'Friday', '14:00', '16:00', 'S9920635S', 'Physics Lab', 'School of Physical and Mathematical Sciences');</v>
      </c>
    </row>
    <row r="92" spans="7:18">
      <c r="G92" t="s">
        <v>1154</v>
      </c>
      <c r="H92" t="s">
        <v>1166</v>
      </c>
      <c r="I92" t="s">
        <v>1174</v>
      </c>
      <c r="J92" s="7">
        <v>0.58333333333333337</v>
      </c>
      <c r="K92" s="7">
        <v>0.66666666666666663</v>
      </c>
      <c r="L92" t="s">
        <v>249</v>
      </c>
      <c r="M92" t="s">
        <v>1187</v>
      </c>
      <c r="N92" t="s">
        <v>405</v>
      </c>
      <c r="O92" t="str">
        <f t="shared" si="4"/>
        <v>14:00</v>
      </c>
      <c r="P92" t="str">
        <f t="shared" si="4"/>
        <v>16:00</v>
      </c>
      <c r="R92" t="str">
        <f t="shared" si="3"/>
        <v>INSERT INTO partOf VALUES ('PH1102', 'Friday', '14:00', '16:00', 'S9975572K', 'Physics Lab', 'School of Physical and Mathematical Sciences');</v>
      </c>
    </row>
    <row r="93" spans="7:18">
      <c r="G93" t="s">
        <v>1154</v>
      </c>
      <c r="H93" t="s">
        <v>1166</v>
      </c>
      <c r="I93" t="s">
        <v>1174</v>
      </c>
      <c r="J93" s="7">
        <v>0.58333333333333337</v>
      </c>
      <c r="K93" s="7">
        <v>0.66666666666666663</v>
      </c>
      <c r="L93" t="s">
        <v>250</v>
      </c>
      <c r="M93" t="s">
        <v>1187</v>
      </c>
      <c r="N93" t="s">
        <v>405</v>
      </c>
      <c r="O93" t="str">
        <f t="shared" si="4"/>
        <v>14:00</v>
      </c>
      <c r="P93" t="str">
        <f t="shared" si="4"/>
        <v>16:00</v>
      </c>
      <c r="R93" t="str">
        <f t="shared" si="3"/>
        <v>INSERT INTO partOf VALUES ('PH1102', 'Friday', '14:00', '16:00', 'S9945398G', 'Physics Lab', 'School of Physical and Mathematical Sciences');</v>
      </c>
    </row>
    <row r="94" spans="7:18">
      <c r="G94" t="s">
        <v>1154</v>
      </c>
      <c r="H94" t="s">
        <v>1166</v>
      </c>
      <c r="I94" t="s">
        <v>1174</v>
      </c>
      <c r="J94" s="7">
        <v>0.58333333333333337</v>
      </c>
      <c r="K94" s="7">
        <v>0.66666666666666663</v>
      </c>
      <c r="L94" t="s">
        <v>251</v>
      </c>
      <c r="M94" t="s">
        <v>1187</v>
      </c>
      <c r="N94" t="s">
        <v>405</v>
      </c>
      <c r="O94" t="str">
        <f t="shared" si="4"/>
        <v>14:00</v>
      </c>
      <c r="P94" t="str">
        <f t="shared" si="4"/>
        <v>16:00</v>
      </c>
      <c r="R94" t="str">
        <f t="shared" si="3"/>
        <v>INSERT INTO partOf VALUES ('PH1102', 'Friday', '14:00', '16:00', 'S9860529S', 'Physics Lab', 'School of Physical and Mathematical Sciences');</v>
      </c>
    </row>
    <row r="95" spans="7:18">
      <c r="G95" t="s">
        <v>1154</v>
      </c>
      <c r="H95" t="s">
        <v>1166</v>
      </c>
      <c r="I95" t="s">
        <v>1174</v>
      </c>
      <c r="J95" s="7">
        <v>0.58333333333333337</v>
      </c>
      <c r="K95" s="7">
        <v>0.66666666666666663</v>
      </c>
      <c r="L95" t="s">
        <v>252</v>
      </c>
      <c r="M95" t="s">
        <v>1187</v>
      </c>
      <c r="N95" t="s">
        <v>405</v>
      </c>
      <c r="O95" t="str">
        <f t="shared" si="4"/>
        <v>14:00</v>
      </c>
      <c r="P95" t="str">
        <f t="shared" si="4"/>
        <v>16:00</v>
      </c>
      <c r="R95" t="str">
        <f t="shared" si="3"/>
        <v>INSERT INTO partOf VALUES ('PH1102', 'Friday', '14:00', '16:00', 'S9830478U', 'Physics Lab', 'School of Physical and Mathematical Sciences');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AFEE-6FB1-834F-84DC-A84A01EEAFA1}">
  <dimension ref="A1:Q95"/>
  <sheetViews>
    <sheetView topLeftCell="A2" zoomScale="88" workbookViewId="0">
      <selection activeCell="G13" sqref="G13"/>
    </sheetView>
  </sheetViews>
  <sheetFormatPr defaultColWidth="10.6640625" defaultRowHeight="15.5"/>
  <cols>
    <col min="7" max="7" width="18.83203125" bestFit="1" customWidth="1"/>
    <col min="11" max="11" width="14.83203125" bestFit="1" customWidth="1"/>
    <col min="12" max="12" width="14" bestFit="1" customWidth="1"/>
    <col min="13" max="13" width="39.5" bestFit="1" customWidth="1"/>
    <col min="14" max="15" width="11.83203125" customWidth="1"/>
  </cols>
  <sheetData>
    <row r="1" spans="1:17">
      <c r="A1" s="11" t="s">
        <v>1305</v>
      </c>
      <c r="G1" t="s">
        <v>1137</v>
      </c>
      <c r="H1" s="9" t="s">
        <v>1309</v>
      </c>
      <c r="I1" s="12" t="s">
        <v>1310</v>
      </c>
      <c r="J1" s="12" t="s">
        <v>1311</v>
      </c>
      <c r="K1" s="9" t="s">
        <v>1312</v>
      </c>
      <c r="L1" s="9" t="s">
        <v>1092</v>
      </c>
      <c r="M1" s="9" t="s">
        <v>1258</v>
      </c>
      <c r="N1" s="9" t="s">
        <v>1310</v>
      </c>
      <c r="O1" s="9" t="s">
        <v>1311</v>
      </c>
    </row>
    <row r="2" spans="1:17">
      <c r="A2" s="5" t="s">
        <v>1306</v>
      </c>
      <c r="F2" t="s">
        <v>1142</v>
      </c>
      <c r="G2" t="s">
        <v>1149</v>
      </c>
      <c r="H2" t="s">
        <v>1176</v>
      </c>
      <c r="I2" s="7">
        <v>0.5</v>
      </c>
      <c r="J2" s="7">
        <v>0.58333333333333337</v>
      </c>
      <c r="K2" t="s">
        <v>205</v>
      </c>
      <c r="L2" t="s">
        <v>1064</v>
      </c>
      <c r="M2" t="s">
        <v>403</v>
      </c>
      <c r="N2" t="str">
        <f>TEXT(I2,"hh:mm")</f>
        <v>12:00</v>
      </c>
      <c r="O2" t="str">
        <f>TEXT(J2,"hh:mm")</f>
        <v>14:00</v>
      </c>
      <c r="Q2" t="str">
        <f>_xlfn.CONCAT("INSERT INTO Experiment VALUES ('",H2,"', '",N2,"', '",O2,"', '",K2,"', '",L2,"', '",M2,"');")</f>
        <v>INSERT INTO Experiment VALUES ('Wednesday', '12:00', '14:00', 'S9722588R', 'Software Lab 1', 'School of Computer Science and Engineering');</v>
      </c>
    </row>
    <row r="3" spans="1:17">
      <c r="A3" s="5"/>
      <c r="F3" t="s">
        <v>1142</v>
      </c>
      <c r="G3" t="s">
        <v>1149</v>
      </c>
      <c r="H3" t="s">
        <v>1176</v>
      </c>
      <c r="I3" s="7">
        <v>0.5</v>
      </c>
      <c r="J3" s="7">
        <v>0.58333333333333337</v>
      </c>
      <c r="K3" t="s">
        <v>207</v>
      </c>
      <c r="L3" t="s">
        <v>1064</v>
      </c>
      <c r="M3" t="s">
        <v>403</v>
      </c>
      <c r="N3" t="str">
        <f t="shared" ref="N3:N23" si="0">TEXT(I3,"hh:mm")</f>
        <v>12:00</v>
      </c>
      <c r="O3" t="str">
        <f t="shared" ref="O3:O23" si="1">TEXT(J3,"hh:mm")</f>
        <v>14:00</v>
      </c>
      <c r="Q3" t="str">
        <f t="shared" ref="Q3:Q66" si="2">_xlfn.CONCAT("INSERT INTO Experiment VALUES ('",H3,"', '",N3,"', '",O3,"', '",K3,"', '",L3,"', '",M3,"');")</f>
        <v>INSERT INTO Experiment VALUES ('Wednesday', '12:00', '14:00', 'S9850619F', 'Software Lab 1', 'School of Computer Science and Engineering');</v>
      </c>
    </row>
    <row r="4" spans="1:17">
      <c r="A4" s="5"/>
      <c r="I4" s="7"/>
      <c r="J4" s="7"/>
      <c r="N4" t="str">
        <f t="shared" si="0"/>
        <v>00:00</v>
      </c>
      <c r="O4" t="str">
        <f t="shared" si="1"/>
        <v>00:00</v>
      </c>
    </row>
    <row r="5" spans="1:17">
      <c r="A5" s="5"/>
      <c r="F5" t="s">
        <v>1141</v>
      </c>
      <c r="G5" t="s">
        <v>1147</v>
      </c>
      <c r="H5" t="s">
        <v>1173</v>
      </c>
      <c r="I5" s="7">
        <v>0.45833333333333331</v>
      </c>
      <c r="J5" s="7">
        <v>0.54166666666666663</v>
      </c>
      <c r="K5" t="s">
        <v>202</v>
      </c>
      <c r="L5" t="s">
        <v>1066</v>
      </c>
      <c r="M5" t="s">
        <v>403</v>
      </c>
      <c r="N5" t="str">
        <f t="shared" si="0"/>
        <v>11:00</v>
      </c>
      <c r="O5" t="str">
        <f t="shared" si="1"/>
        <v>13:00</v>
      </c>
      <c r="Q5" t="str">
        <f t="shared" si="2"/>
        <v>INSERT INTO Experiment VALUES ('Thursday', '11:00', '13:00', 'S9733127X', 'Software Lab 2', 'School of Computer Science and Engineering');</v>
      </c>
    </row>
    <row r="6" spans="1:17">
      <c r="A6" s="5"/>
      <c r="F6" t="s">
        <v>1141</v>
      </c>
      <c r="G6" t="s">
        <v>1147</v>
      </c>
      <c r="H6" t="s">
        <v>1173</v>
      </c>
      <c r="I6" s="7">
        <v>0.45833333333333331</v>
      </c>
      <c r="J6" s="7">
        <v>0.54166666666666663</v>
      </c>
      <c r="K6" t="s">
        <v>203</v>
      </c>
      <c r="L6" t="s">
        <v>1066</v>
      </c>
      <c r="M6" t="s">
        <v>403</v>
      </c>
      <c r="N6" t="str">
        <f t="shared" si="0"/>
        <v>11:00</v>
      </c>
      <c r="O6" t="str">
        <f t="shared" si="1"/>
        <v>13:00</v>
      </c>
      <c r="Q6" t="str">
        <f t="shared" si="2"/>
        <v>INSERT INTO Experiment VALUES ('Thursday', '11:00', '13:00', 'S9695846S', 'Software Lab 2', 'School of Computer Science and Engineering');</v>
      </c>
    </row>
    <row r="7" spans="1:17">
      <c r="A7" s="5"/>
      <c r="F7" t="s">
        <v>1141</v>
      </c>
      <c r="G7" t="s">
        <v>1147</v>
      </c>
      <c r="H7" t="s">
        <v>1173</v>
      </c>
      <c r="I7" s="7">
        <v>0.45833333333333331</v>
      </c>
      <c r="J7" s="7">
        <v>0.54166666666666663</v>
      </c>
      <c r="K7" t="s">
        <v>205</v>
      </c>
      <c r="L7" t="s">
        <v>1066</v>
      </c>
      <c r="M7" t="s">
        <v>403</v>
      </c>
      <c r="N7" t="str">
        <f t="shared" si="0"/>
        <v>11:00</v>
      </c>
      <c r="O7" t="str">
        <f t="shared" si="1"/>
        <v>13:00</v>
      </c>
      <c r="Q7" t="str">
        <f t="shared" si="2"/>
        <v>INSERT INTO Experiment VALUES ('Thursday', '11:00', '13:00', 'S9722588R', 'Software Lab 2', 'School of Computer Science and Engineering');</v>
      </c>
    </row>
    <row r="8" spans="1:17">
      <c r="A8" s="5"/>
      <c r="F8" t="s">
        <v>1141</v>
      </c>
      <c r="G8" t="s">
        <v>1147</v>
      </c>
      <c r="H8" t="s">
        <v>1173</v>
      </c>
      <c r="I8" s="7">
        <v>0.45833333333333331</v>
      </c>
      <c r="J8" s="7">
        <v>0.54166666666666663</v>
      </c>
      <c r="K8" t="s">
        <v>207</v>
      </c>
      <c r="L8" t="s">
        <v>1066</v>
      </c>
      <c r="M8" t="s">
        <v>403</v>
      </c>
      <c r="N8" t="str">
        <f t="shared" si="0"/>
        <v>11:00</v>
      </c>
      <c r="O8" t="str">
        <f t="shared" si="1"/>
        <v>13:00</v>
      </c>
      <c r="Q8" t="str">
        <f t="shared" si="2"/>
        <v>INSERT INTO Experiment VALUES ('Thursday', '11:00', '13:00', 'S9850619F', 'Software Lab 2', 'School of Computer Science and Engineering');</v>
      </c>
    </row>
    <row r="9" spans="1:17">
      <c r="A9" s="5"/>
      <c r="F9" t="s">
        <v>1141</v>
      </c>
      <c r="G9" t="s">
        <v>1147</v>
      </c>
      <c r="H9" t="s">
        <v>1173</v>
      </c>
      <c r="I9" s="7">
        <v>0.45833333333333331</v>
      </c>
      <c r="J9" s="7">
        <v>0.54166666666666663</v>
      </c>
      <c r="K9" t="s">
        <v>208</v>
      </c>
      <c r="L9" t="s">
        <v>1066</v>
      </c>
      <c r="M9" t="s">
        <v>403</v>
      </c>
      <c r="N9" t="str">
        <f t="shared" si="0"/>
        <v>11:00</v>
      </c>
      <c r="O9" t="str">
        <f t="shared" si="1"/>
        <v>13:00</v>
      </c>
      <c r="Q9" t="str">
        <f t="shared" si="2"/>
        <v>INSERT INTO Experiment VALUES ('Thursday', '11:00', '13:00', 'S9756352I', 'Software Lab 2', 'School of Computer Science and Engineering');</v>
      </c>
    </row>
    <row r="10" spans="1:17">
      <c r="A10" s="5"/>
      <c r="F10" t="s">
        <v>1141</v>
      </c>
      <c r="G10" t="s">
        <v>1147</v>
      </c>
      <c r="H10" t="s">
        <v>1173</v>
      </c>
      <c r="I10" s="7">
        <v>0.45833333333333331</v>
      </c>
      <c r="J10" s="7">
        <v>0.54166666666666663</v>
      </c>
      <c r="K10" t="s">
        <v>209</v>
      </c>
      <c r="L10" t="s">
        <v>1066</v>
      </c>
      <c r="M10" t="s">
        <v>403</v>
      </c>
      <c r="N10" t="str">
        <f t="shared" si="0"/>
        <v>11:00</v>
      </c>
      <c r="O10" t="str">
        <f t="shared" si="1"/>
        <v>13:00</v>
      </c>
      <c r="Q10" t="str">
        <f t="shared" si="2"/>
        <v>INSERT INTO Experiment VALUES ('Thursday', '11:00', '13:00', 'S9619775Q', 'Software Lab 2', 'School of Computer Science and Engineering');</v>
      </c>
    </row>
    <row r="11" spans="1:17">
      <c r="A11" s="5"/>
      <c r="F11" t="s">
        <v>1141</v>
      </c>
      <c r="G11" t="s">
        <v>1147</v>
      </c>
      <c r="H11" t="s">
        <v>1173</v>
      </c>
      <c r="I11" s="7">
        <v>0.45833333333333331</v>
      </c>
      <c r="J11" s="7">
        <v>0.54166666666666663</v>
      </c>
      <c r="K11" t="s">
        <v>210</v>
      </c>
      <c r="L11" t="s">
        <v>1066</v>
      </c>
      <c r="M11" t="s">
        <v>403</v>
      </c>
      <c r="N11" t="str">
        <f t="shared" si="0"/>
        <v>11:00</v>
      </c>
      <c r="O11" t="str">
        <f t="shared" si="1"/>
        <v>13:00</v>
      </c>
      <c r="Q11" t="str">
        <f t="shared" si="2"/>
        <v>INSERT INTO Experiment VALUES ('Thursday', '11:00', '13:00', 'S9929822J', 'Software Lab 2', 'School of Computer Science and Engineering');</v>
      </c>
    </row>
    <row r="12" spans="1:17">
      <c r="A12" s="5"/>
      <c r="F12" t="s">
        <v>1141</v>
      </c>
      <c r="G12" t="s">
        <v>1147</v>
      </c>
      <c r="H12" t="s">
        <v>1173</v>
      </c>
      <c r="I12" s="7">
        <v>0.45833333333333331</v>
      </c>
      <c r="J12" s="7">
        <v>0.54166666666666663</v>
      </c>
      <c r="K12" t="s">
        <v>211</v>
      </c>
      <c r="L12" t="s">
        <v>1066</v>
      </c>
      <c r="M12" t="s">
        <v>403</v>
      </c>
      <c r="N12" t="str">
        <f t="shared" si="0"/>
        <v>11:00</v>
      </c>
      <c r="O12" t="str">
        <f t="shared" si="1"/>
        <v>13:00</v>
      </c>
      <c r="Q12" t="str">
        <f t="shared" si="2"/>
        <v>INSERT INTO Experiment VALUES ('Thursday', '11:00', '13:00', 'S9629414M', 'Software Lab 2', 'School of Computer Science and Engineering');</v>
      </c>
    </row>
    <row r="13" spans="1:17">
      <c r="A13" s="5"/>
      <c r="F13" t="s">
        <v>1141</v>
      </c>
      <c r="G13" t="s">
        <v>1147</v>
      </c>
      <c r="H13" t="s">
        <v>1173</v>
      </c>
      <c r="I13" s="7">
        <v>0.45833333333333331</v>
      </c>
      <c r="J13" s="7">
        <v>0.54166666666666663</v>
      </c>
      <c r="K13" t="s">
        <v>212</v>
      </c>
      <c r="L13" t="s">
        <v>1066</v>
      </c>
      <c r="M13" t="s">
        <v>403</v>
      </c>
      <c r="N13" t="str">
        <f t="shared" si="0"/>
        <v>11:00</v>
      </c>
      <c r="O13" t="str">
        <f t="shared" si="1"/>
        <v>13:00</v>
      </c>
      <c r="Q13" t="str">
        <f t="shared" si="2"/>
        <v>INSERT INTO Experiment VALUES ('Thursday', '11:00', '13:00', 'S9677981C', 'Software Lab 2', 'School of Computer Science and Engineering');</v>
      </c>
    </row>
    <row r="14" spans="1:17">
      <c r="A14" s="5"/>
      <c r="F14" t="s">
        <v>1141</v>
      </c>
      <c r="G14" t="s">
        <v>1147</v>
      </c>
      <c r="H14" t="s">
        <v>1173</v>
      </c>
      <c r="I14" s="7">
        <v>0.45833333333333331</v>
      </c>
      <c r="J14" s="7">
        <v>0.54166666666666663</v>
      </c>
      <c r="K14" t="s">
        <v>213</v>
      </c>
      <c r="L14" t="s">
        <v>1066</v>
      </c>
      <c r="M14" t="s">
        <v>403</v>
      </c>
      <c r="N14" t="str">
        <f t="shared" si="0"/>
        <v>11:00</v>
      </c>
      <c r="O14" t="str">
        <f t="shared" si="1"/>
        <v>13:00</v>
      </c>
      <c r="Q14" t="str">
        <f t="shared" si="2"/>
        <v>INSERT INTO Experiment VALUES ('Thursday', '11:00', '13:00', 'S9722475Y', 'Software Lab 2', 'School of Computer Science and Engineering');</v>
      </c>
    </row>
    <row r="15" spans="1:17">
      <c r="A15" s="5"/>
      <c r="F15" t="s">
        <v>1141</v>
      </c>
      <c r="G15" t="s">
        <v>1147</v>
      </c>
      <c r="H15" t="s">
        <v>1173</v>
      </c>
      <c r="I15" s="7">
        <v>0.45833333333333331</v>
      </c>
      <c r="J15" s="7">
        <v>0.54166666666666663</v>
      </c>
      <c r="K15" t="s">
        <v>214</v>
      </c>
      <c r="L15" t="s">
        <v>1066</v>
      </c>
      <c r="M15" t="s">
        <v>403</v>
      </c>
      <c r="N15" t="str">
        <f t="shared" si="0"/>
        <v>11:00</v>
      </c>
      <c r="O15" t="str">
        <f t="shared" si="1"/>
        <v>13:00</v>
      </c>
      <c r="Q15" t="str">
        <f t="shared" si="2"/>
        <v>INSERT INTO Experiment VALUES ('Thursday', '11:00', '13:00', 'S9851774K', 'Software Lab 2', 'School of Computer Science and Engineering');</v>
      </c>
    </row>
    <row r="16" spans="1:17">
      <c r="A16" s="5"/>
      <c r="F16" t="s">
        <v>1141</v>
      </c>
      <c r="G16" t="s">
        <v>1147</v>
      </c>
      <c r="H16" t="s">
        <v>1173</v>
      </c>
      <c r="I16" s="7">
        <v>0.45833333333333331</v>
      </c>
      <c r="J16" s="7">
        <v>0.54166666666666663</v>
      </c>
      <c r="K16" t="s">
        <v>216</v>
      </c>
      <c r="L16" t="s">
        <v>1066</v>
      </c>
      <c r="M16" t="s">
        <v>403</v>
      </c>
      <c r="N16" t="str">
        <f t="shared" si="0"/>
        <v>11:00</v>
      </c>
      <c r="O16" t="str">
        <f t="shared" si="1"/>
        <v>13:00</v>
      </c>
      <c r="Q16" t="str">
        <f t="shared" si="2"/>
        <v>INSERT INTO Experiment VALUES ('Thursday', '11:00', '13:00', 'S9614412D', 'Software Lab 2', 'School of Computer Science and Engineering');</v>
      </c>
    </row>
    <row r="17" spans="1:17">
      <c r="A17" s="5"/>
      <c r="F17" t="s">
        <v>1141</v>
      </c>
      <c r="G17" t="s">
        <v>1147</v>
      </c>
      <c r="H17" t="s">
        <v>1173</v>
      </c>
      <c r="I17" s="7">
        <v>0.45833333333333331</v>
      </c>
      <c r="J17" s="7">
        <v>0.54166666666666663</v>
      </c>
      <c r="K17" t="s">
        <v>218</v>
      </c>
      <c r="L17" t="s">
        <v>1066</v>
      </c>
      <c r="M17" t="s">
        <v>403</v>
      </c>
      <c r="N17" t="str">
        <f t="shared" si="0"/>
        <v>11:00</v>
      </c>
      <c r="O17" t="str">
        <f t="shared" si="1"/>
        <v>13:00</v>
      </c>
      <c r="Q17" t="str">
        <f t="shared" si="2"/>
        <v>INSERT INTO Experiment VALUES ('Thursday', '11:00', '13:00', 'S9820365J', 'Software Lab 2', 'School of Computer Science and Engineering');</v>
      </c>
    </row>
    <row r="18" spans="1:17">
      <c r="A18" s="5"/>
      <c r="F18" t="s">
        <v>1141</v>
      </c>
      <c r="G18" t="s">
        <v>1147</v>
      </c>
      <c r="H18" t="s">
        <v>1173</v>
      </c>
      <c r="I18" s="7">
        <v>0.45833333333333331</v>
      </c>
      <c r="J18" s="7">
        <v>0.54166666666666663</v>
      </c>
      <c r="K18" t="s">
        <v>219</v>
      </c>
      <c r="L18" t="s">
        <v>1066</v>
      </c>
      <c r="M18" t="s">
        <v>403</v>
      </c>
      <c r="N18" t="str">
        <f t="shared" si="0"/>
        <v>11:00</v>
      </c>
      <c r="O18" t="str">
        <f t="shared" si="1"/>
        <v>13:00</v>
      </c>
      <c r="Q18" t="str">
        <f t="shared" si="2"/>
        <v>INSERT INTO Experiment VALUES ('Thursday', '11:00', '13:00', 'S9870261F', 'Software Lab 2', 'School of Computer Science and Engineering');</v>
      </c>
    </row>
    <row r="19" spans="1:17">
      <c r="A19" s="5"/>
      <c r="F19" t="s">
        <v>1141</v>
      </c>
      <c r="G19" t="s">
        <v>1147</v>
      </c>
      <c r="H19" t="s">
        <v>1173</v>
      </c>
      <c r="I19" s="7">
        <v>0.45833333333333331</v>
      </c>
      <c r="J19" s="7">
        <v>0.54166666666666663</v>
      </c>
      <c r="K19" t="s">
        <v>220</v>
      </c>
      <c r="L19" t="s">
        <v>1066</v>
      </c>
      <c r="M19" t="s">
        <v>403</v>
      </c>
      <c r="N19" t="str">
        <f t="shared" si="0"/>
        <v>11:00</v>
      </c>
      <c r="O19" t="str">
        <f t="shared" si="1"/>
        <v>13:00</v>
      </c>
      <c r="Q19" t="str">
        <f t="shared" si="2"/>
        <v>INSERT INTO Experiment VALUES ('Thursday', '11:00', '13:00', 'S9772710P', 'Software Lab 2', 'School of Computer Science and Engineering');</v>
      </c>
    </row>
    <row r="20" spans="1:17">
      <c r="A20" s="5"/>
      <c r="I20" s="7"/>
      <c r="J20" s="7"/>
      <c r="N20" t="str">
        <f t="shared" si="0"/>
        <v>00:00</v>
      </c>
      <c r="O20" t="str">
        <f t="shared" si="1"/>
        <v>00:00</v>
      </c>
    </row>
    <row r="21" spans="1:17">
      <c r="A21" s="5" t="s">
        <v>1307</v>
      </c>
      <c r="F21" t="s">
        <v>1143</v>
      </c>
      <c r="G21" t="s">
        <v>1148</v>
      </c>
      <c r="H21" t="s">
        <v>1176</v>
      </c>
      <c r="I21" s="7">
        <v>0.5</v>
      </c>
      <c r="J21" s="7">
        <v>0.58333333333333337</v>
      </c>
      <c r="K21" t="s">
        <v>203</v>
      </c>
      <c r="L21" t="s">
        <v>1066</v>
      </c>
      <c r="M21" t="s">
        <v>403</v>
      </c>
      <c r="N21" t="str">
        <f t="shared" si="0"/>
        <v>12:00</v>
      </c>
      <c r="O21" t="str">
        <f t="shared" si="1"/>
        <v>14:00</v>
      </c>
      <c r="Q21" t="str">
        <f t="shared" si="2"/>
        <v>INSERT INTO Experiment VALUES ('Wednesday', '12:00', '14:00', 'S9695846S', 'Software Lab 2', 'School of Computer Science and Engineering');</v>
      </c>
    </row>
    <row r="22" spans="1:17">
      <c r="A22" s="5"/>
      <c r="F22" t="s">
        <v>1143</v>
      </c>
      <c r="G22" t="s">
        <v>1148</v>
      </c>
      <c r="H22" t="s">
        <v>1176</v>
      </c>
      <c r="I22" s="7">
        <v>0.5</v>
      </c>
      <c r="J22" s="7">
        <v>0.58333333333333337</v>
      </c>
      <c r="K22" t="s">
        <v>209</v>
      </c>
      <c r="L22" t="s">
        <v>1066</v>
      </c>
      <c r="M22" t="s">
        <v>403</v>
      </c>
      <c r="N22" t="str">
        <f t="shared" si="0"/>
        <v>12:00</v>
      </c>
      <c r="O22" t="str">
        <f t="shared" si="1"/>
        <v>14:00</v>
      </c>
      <c r="Q22" t="str">
        <f t="shared" si="2"/>
        <v>INSERT INTO Experiment VALUES ('Wednesday', '12:00', '14:00', 'S9619775Q', 'Software Lab 2', 'School of Computer Science and Engineering');</v>
      </c>
    </row>
    <row r="23" spans="1:17">
      <c r="A23" s="5"/>
      <c r="F23" t="s">
        <v>1143</v>
      </c>
      <c r="G23" t="s">
        <v>1148</v>
      </c>
      <c r="H23" t="s">
        <v>1176</v>
      </c>
      <c r="I23" s="7">
        <v>0.5</v>
      </c>
      <c r="J23" s="7">
        <v>0.58333333333333337</v>
      </c>
      <c r="K23" t="s">
        <v>210</v>
      </c>
      <c r="L23" t="s">
        <v>1066</v>
      </c>
      <c r="M23" t="s">
        <v>403</v>
      </c>
      <c r="N23" t="str">
        <f t="shared" si="0"/>
        <v>12:00</v>
      </c>
      <c r="O23" t="str">
        <f t="shared" si="1"/>
        <v>14:00</v>
      </c>
      <c r="Q23" t="str">
        <f t="shared" si="2"/>
        <v>INSERT INTO Experiment VALUES ('Wednesday', '12:00', '14:00', 'S9929822J', 'Software Lab 2', 'School of Computer Science and Engineering');</v>
      </c>
    </row>
    <row r="24" spans="1:17">
      <c r="A24" s="5"/>
      <c r="F24" t="s">
        <v>1143</v>
      </c>
      <c r="G24" t="s">
        <v>1148</v>
      </c>
      <c r="H24" t="s">
        <v>1176</v>
      </c>
      <c r="I24" s="7">
        <v>0.5</v>
      </c>
      <c r="J24" s="7">
        <v>0.58333333333333337</v>
      </c>
      <c r="K24" t="s">
        <v>211</v>
      </c>
      <c r="L24" t="s">
        <v>1066</v>
      </c>
      <c r="M24" t="s">
        <v>403</v>
      </c>
      <c r="N24" t="str">
        <f t="shared" ref="N24:N87" si="3">TEXT(I24,"hh:mm")</f>
        <v>12:00</v>
      </c>
      <c r="O24" t="str">
        <f t="shared" ref="O24:O87" si="4">TEXT(J24,"hh:mm")</f>
        <v>14:00</v>
      </c>
      <c r="Q24" t="str">
        <f t="shared" si="2"/>
        <v>INSERT INTO Experiment VALUES ('Wednesday', '12:00', '14:00', 'S9629414M', 'Software Lab 2', 'School of Computer Science and Engineering');</v>
      </c>
    </row>
    <row r="25" spans="1:17">
      <c r="A25" s="5"/>
      <c r="F25" t="s">
        <v>1143</v>
      </c>
      <c r="G25" t="s">
        <v>1148</v>
      </c>
      <c r="H25" t="s">
        <v>1176</v>
      </c>
      <c r="I25" s="7">
        <v>0.5</v>
      </c>
      <c r="J25" s="7">
        <v>0.58333333333333337</v>
      </c>
      <c r="K25" t="s">
        <v>212</v>
      </c>
      <c r="L25" t="s">
        <v>1066</v>
      </c>
      <c r="M25" t="s">
        <v>403</v>
      </c>
      <c r="N25" t="str">
        <f t="shared" si="3"/>
        <v>12:00</v>
      </c>
      <c r="O25" t="str">
        <f t="shared" si="4"/>
        <v>14:00</v>
      </c>
      <c r="Q25" t="str">
        <f t="shared" si="2"/>
        <v>INSERT INTO Experiment VALUES ('Wednesday', '12:00', '14:00', 'S9677981C', 'Software Lab 2', 'School of Computer Science and Engineering');</v>
      </c>
    </row>
    <row r="26" spans="1:17">
      <c r="A26" s="5"/>
      <c r="F26" t="s">
        <v>1143</v>
      </c>
      <c r="G26" t="s">
        <v>1148</v>
      </c>
      <c r="H26" t="s">
        <v>1176</v>
      </c>
      <c r="I26" s="7">
        <v>0.5</v>
      </c>
      <c r="J26" s="7">
        <v>0.58333333333333337</v>
      </c>
      <c r="K26" t="s">
        <v>214</v>
      </c>
      <c r="L26" t="s">
        <v>1066</v>
      </c>
      <c r="M26" t="s">
        <v>403</v>
      </c>
      <c r="N26" t="str">
        <f t="shared" si="3"/>
        <v>12:00</v>
      </c>
      <c r="O26" t="str">
        <f t="shared" si="4"/>
        <v>14:00</v>
      </c>
      <c r="Q26" t="str">
        <f t="shared" si="2"/>
        <v>INSERT INTO Experiment VALUES ('Wednesday', '12:00', '14:00', 'S9851774K', 'Software Lab 2', 'School of Computer Science and Engineering');</v>
      </c>
    </row>
    <row r="27" spans="1:17">
      <c r="A27" s="5"/>
      <c r="F27" t="s">
        <v>1143</v>
      </c>
      <c r="G27" t="s">
        <v>1148</v>
      </c>
      <c r="H27" t="s">
        <v>1176</v>
      </c>
      <c r="I27" s="7">
        <v>0.5</v>
      </c>
      <c r="J27" s="7">
        <v>0.58333333333333337</v>
      </c>
      <c r="K27" t="s">
        <v>218</v>
      </c>
      <c r="L27" t="s">
        <v>1066</v>
      </c>
      <c r="M27" t="s">
        <v>403</v>
      </c>
      <c r="N27" t="str">
        <f t="shared" si="3"/>
        <v>12:00</v>
      </c>
      <c r="O27" t="str">
        <f t="shared" si="4"/>
        <v>14:00</v>
      </c>
      <c r="Q27" t="str">
        <f t="shared" si="2"/>
        <v>INSERT INTO Experiment VALUES ('Wednesday', '12:00', '14:00', 'S9820365J', 'Software Lab 2', 'School of Computer Science and Engineering');</v>
      </c>
    </row>
    <row r="28" spans="1:17">
      <c r="A28" s="5"/>
      <c r="F28" t="s">
        <v>1143</v>
      </c>
      <c r="G28" t="s">
        <v>1148</v>
      </c>
      <c r="H28" t="s">
        <v>1176</v>
      </c>
      <c r="I28" s="7">
        <v>0.5</v>
      </c>
      <c r="J28" s="7">
        <v>0.58333333333333337</v>
      </c>
      <c r="K28" t="s">
        <v>219</v>
      </c>
      <c r="L28" t="s">
        <v>1066</v>
      </c>
      <c r="M28" t="s">
        <v>403</v>
      </c>
      <c r="N28" t="str">
        <f t="shared" si="3"/>
        <v>12:00</v>
      </c>
      <c r="O28" t="str">
        <f t="shared" si="4"/>
        <v>14:00</v>
      </c>
      <c r="Q28" t="str">
        <f t="shared" si="2"/>
        <v>INSERT INTO Experiment VALUES ('Wednesday', '12:00', '14:00', 'S9870261F', 'Software Lab 2', 'School of Computer Science and Engineering');</v>
      </c>
    </row>
    <row r="29" spans="1:17">
      <c r="A29" s="5"/>
      <c r="I29" s="7"/>
      <c r="J29" s="7"/>
      <c r="N29" t="str">
        <f t="shared" si="3"/>
        <v>00:00</v>
      </c>
      <c r="O29" t="str">
        <f t="shared" si="4"/>
        <v>00:00</v>
      </c>
    </row>
    <row r="30" spans="1:17">
      <c r="A30" s="5" t="s">
        <v>1308</v>
      </c>
      <c r="F30" t="s">
        <v>1139</v>
      </c>
      <c r="G30" t="s">
        <v>1145</v>
      </c>
      <c r="H30" t="s">
        <v>1176</v>
      </c>
      <c r="I30" s="7">
        <v>0.58333333333333337</v>
      </c>
      <c r="J30" s="7">
        <v>0.66666666666666663</v>
      </c>
      <c r="K30" t="s">
        <v>204</v>
      </c>
      <c r="L30" t="s">
        <v>1066</v>
      </c>
      <c r="M30" t="s">
        <v>403</v>
      </c>
      <c r="N30" t="str">
        <f t="shared" si="3"/>
        <v>14:00</v>
      </c>
      <c r="O30" t="str">
        <f t="shared" si="4"/>
        <v>16:00</v>
      </c>
      <c r="Q30" t="str">
        <f t="shared" si="2"/>
        <v>INSERT INTO Experiment VALUES ('Wednesday', '14:00', '16:00', 'S9917559D', 'Software Lab 2', 'School of Computer Science and Engineering');</v>
      </c>
    </row>
    <row r="31" spans="1:17">
      <c r="A31" s="5"/>
      <c r="F31" t="s">
        <v>1139</v>
      </c>
      <c r="G31" t="s">
        <v>1145</v>
      </c>
      <c r="H31" t="s">
        <v>1176</v>
      </c>
      <c r="I31" s="7">
        <v>0.58333333333333337</v>
      </c>
      <c r="J31" s="7">
        <v>0.66666666666666663</v>
      </c>
      <c r="K31" t="s">
        <v>206</v>
      </c>
      <c r="L31" t="s">
        <v>1066</v>
      </c>
      <c r="M31" t="s">
        <v>403</v>
      </c>
      <c r="N31" t="str">
        <f t="shared" si="3"/>
        <v>14:00</v>
      </c>
      <c r="O31" t="str">
        <f t="shared" si="4"/>
        <v>16:00</v>
      </c>
      <c r="Q31" t="str">
        <f t="shared" si="2"/>
        <v>INSERT INTO Experiment VALUES ('Wednesday', '14:00', '16:00', 'S9831152C', 'Software Lab 2', 'School of Computer Science and Engineering');</v>
      </c>
    </row>
    <row r="32" spans="1:17">
      <c r="A32" s="5"/>
      <c r="F32" t="s">
        <v>1139</v>
      </c>
      <c r="G32" t="s">
        <v>1145</v>
      </c>
      <c r="H32" t="s">
        <v>1176</v>
      </c>
      <c r="I32" s="7">
        <v>0.58333333333333337</v>
      </c>
      <c r="J32" s="7">
        <v>0.66666666666666663</v>
      </c>
      <c r="K32" t="s">
        <v>215</v>
      </c>
      <c r="L32" t="s">
        <v>1066</v>
      </c>
      <c r="M32" t="s">
        <v>403</v>
      </c>
      <c r="N32" t="str">
        <f t="shared" si="3"/>
        <v>14:00</v>
      </c>
      <c r="O32" t="str">
        <f t="shared" si="4"/>
        <v>16:00</v>
      </c>
      <c r="Q32" t="str">
        <f t="shared" si="2"/>
        <v>INSERT INTO Experiment VALUES ('Wednesday', '14:00', '16:00', 'S9736207Q', 'Software Lab 2', 'School of Computer Science and Engineering');</v>
      </c>
    </row>
    <row r="33" spans="1:17">
      <c r="A33" s="5"/>
      <c r="F33" t="s">
        <v>1139</v>
      </c>
      <c r="G33" t="s">
        <v>1145</v>
      </c>
      <c r="H33" t="s">
        <v>1176</v>
      </c>
      <c r="I33" s="7">
        <v>0.58333333333333337</v>
      </c>
      <c r="J33" s="7">
        <v>0.66666666666666663</v>
      </c>
      <c r="K33" t="s">
        <v>217</v>
      </c>
      <c r="L33" t="s">
        <v>1066</v>
      </c>
      <c r="M33" t="s">
        <v>403</v>
      </c>
      <c r="N33" t="str">
        <f t="shared" si="3"/>
        <v>14:00</v>
      </c>
      <c r="O33" t="str">
        <f t="shared" si="4"/>
        <v>16:00</v>
      </c>
      <c r="Q33" t="str">
        <f t="shared" si="2"/>
        <v>INSERT INTO Experiment VALUES ('Wednesday', '14:00', '16:00', 'S9767779R', 'Software Lab 2', 'School of Computer Science and Engineering');</v>
      </c>
    </row>
    <row r="34" spans="1:17">
      <c r="A34" s="5"/>
      <c r="I34" s="7"/>
      <c r="J34" s="7"/>
      <c r="N34" t="str">
        <f t="shared" si="3"/>
        <v>00:00</v>
      </c>
      <c r="O34" t="str">
        <f t="shared" si="4"/>
        <v>00:00</v>
      </c>
    </row>
    <row r="35" spans="1:17">
      <c r="A35" s="5"/>
      <c r="F35" t="s">
        <v>1138</v>
      </c>
      <c r="G35" t="s">
        <v>1144</v>
      </c>
      <c r="H35" t="s">
        <v>1173</v>
      </c>
      <c r="I35" s="7">
        <v>0.58333333333333337</v>
      </c>
      <c r="J35" s="7">
        <v>0.66666666666666663</v>
      </c>
      <c r="K35" t="s">
        <v>206</v>
      </c>
      <c r="L35" t="s">
        <v>1068</v>
      </c>
      <c r="M35" t="s">
        <v>403</v>
      </c>
      <c r="N35" t="str">
        <f t="shared" si="3"/>
        <v>14:00</v>
      </c>
      <c r="O35" t="str">
        <f t="shared" si="4"/>
        <v>16:00</v>
      </c>
      <c r="Q35" t="str">
        <f t="shared" si="2"/>
        <v>INSERT INTO Experiment VALUES ('Thursday', '14:00', '16:00', 'S9831152C', 'Hardware Lab 3', 'School of Computer Science and Engineering');</v>
      </c>
    </row>
    <row r="36" spans="1:17">
      <c r="A36" s="5"/>
      <c r="F36" t="s">
        <v>1138</v>
      </c>
      <c r="G36" t="s">
        <v>1144</v>
      </c>
      <c r="H36" t="s">
        <v>1173</v>
      </c>
      <c r="I36" s="7">
        <v>0.58333333333333337</v>
      </c>
      <c r="J36" s="7">
        <v>0.66666666666666663</v>
      </c>
      <c r="K36" t="s">
        <v>215</v>
      </c>
      <c r="L36" t="s">
        <v>1068</v>
      </c>
      <c r="M36" t="s">
        <v>403</v>
      </c>
      <c r="N36" t="str">
        <f t="shared" si="3"/>
        <v>14:00</v>
      </c>
      <c r="O36" t="str">
        <f t="shared" si="4"/>
        <v>16:00</v>
      </c>
      <c r="Q36" t="str">
        <f t="shared" si="2"/>
        <v>INSERT INTO Experiment VALUES ('Thursday', '14:00', '16:00', 'S9736207Q', 'Hardware Lab 3', 'School of Computer Science and Engineering');</v>
      </c>
    </row>
    <row r="37" spans="1:17">
      <c r="A37" s="5"/>
      <c r="F37" t="s">
        <v>1138</v>
      </c>
      <c r="G37" t="s">
        <v>1144</v>
      </c>
      <c r="H37" t="s">
        <v>1173</v>
      </c>
      <c r="I37" s="7">
        <v>0.58333333333333337</v>
      </c>
      <c r="J37" s="7">
        <v>0.66666666666666663</v>
      </c>
      <c r="K37" t="s">
        <v>217</v>
      </c>
      <c r="L37" t="s">
        <v>1068</v>
      </c>
      <c r="M37" t="s">
        <v>403</v>
      </c>
      <c r="N37" t="str">
        <f t="shared" si="3"/>
        <v>14:00</v>
      </c>
      <c r="O37" t="str">
        <f t="shared" si="4"/>
        <v>16:00</v>
      </c>
      <c r="Q37" t="str">
        <f t="shared" si="2"/>
        <v>INSERT INTO Experiment VALUES ('Thursday', '14:00', '16:00', 'S9767779R', 'Hardware Lab 3', 'School of Computer Science and Engineering');</v>
      </c>
    </row>
    <row r="38" spans="1:17">
      <c r="A38" s="5"/>
      <c r="I38" s="7"/>
      <c r="J38" s="7"/>
      <c r="N38" t="str">
        <f t="shared" si="3"/>
        <v>00:00</v>
      </c>
      <c r="O38" t="str">
        <f t="shared" si="4"/>
        <v>00:00</v>
      </c>
    </row>
    <row r="39" spans="1:17">
      <c r="A39" s="5" t="s">
        <v>1255</v>
      </c>
      <c r="F39" t="s">
        <v>1140</v>
      </c>
      <c r="G39" t="s">
        <v>1146</v>
      </c>
      <c r="H39" t="s">
        <v>1175</v>
      </c>
      <c r="I39" s="7">
        <v>0.58333333333333337</v>
      </c>
      <c r="J39" s="7">
        <v>0.66666666666666663</v>
      </c>
      <c r="K39" t="s">
        <v>202</v>
      </c>
      <c r="L39" t="s">
        <v>1068</v>
      </c>
      <c r="M39" t="s">
        <v>403</v>
      </c>
      <c r="N39" t="str">
        <f t="shared" si="3"/>
        <v>14:00</v>
      </c>
      <c r="O39" t="str">
        <f t="shared" si="4"/>
        <v>16:00</v>
      </c>
      <c r="Q39" t="str">
        <f t="shared" si="2"/>
        <v>INSERT INTO Experiment VALUES ('Tuesday', '14:00', '16:00', 'S9733127X', 'Hardware Lab 3', 'School of Computer Science and Engineering');</v>
      </c>
    </row>
    <row r="40" spans="1:17">
      <c r="A40" s="5"/>
      <c r="F40" t="s">
        <v>1140</v>
      </c>
      <c r="G40" t="s">
        <v>1146</v>
      </c>
      <c r="H40" t="s">
        <v>1175</v>
      </c>
      <c r="I40" s="7">
        <v>0.58333333333333337</v>
      </c>
      <c r="J40" s="7">
        <v>0.66666666666666663</v>
      </c>
      <c r="K40" t="s">
        <v>203</v>
      </c>
      <c r="L40" t="s">
        <v>1068</v>
      </c>
      <c r="M40" t="s">
        <v>403</v>
      </c>
      <c r="N40" t="str">
        <f t="shared" si="3"/>
        <v>14:00</v>
      </c>
      <c r="O40" t="str">
        <f t="shared" si="4"/>
        <v>16:00</v>
      </c>
      <c r="Q40" t="str">
        <f t="shared" si="2"/>
        <v>INSERT INTO Experiment VALUES ('Tuesday', '14:00', '16:00', 'S9695846S', 'Hardware Lab 3', 'School of Computer Science and Engineering');</v>
      </c>
    </row>
    <row r="41" spans="1:17">
      <c r="A41" s="5"/>
      <c r="F41" t="s">
        <v>1140</v>
      </c>
      <c r="G41" t="s">
        <v>1146</v>
      </c>
      <c r="H41" t="s">
        <v>1175</v>
      </c>
      <c r="I41" s="7">
        <v>0.58333333333333337</v>
      </c>
      <c r="J41" s="7">
        <v>0.66666666666666663</v>
      </c>
      <c r="K41" s="9" t="s">
        <v>204</v>
      </c>
      <c r="L41" t="s">
        <v>1068</v>
      </c>
      <c r="M41" t="s">
        <v>403</v>
      </c>
      <c r="N41" t="str">
        <f t="shared" si="3"/>
        <v>14:00</v>
      </c>
      <c r="O41" t="str">
        <f t="shared" si="4"/>
        <v>16:00</v>
      </c>
      <c r="Q41" t="str">
        <f t="shared" si="2"/>
        <v>INSERT INTO Experiment VALUES ('Tuesday', '14:00', '16:00', 'S9917559D', 'Hardware Lab 3', 'School of Computer Science and Engineering');</v>
      </c>
    </row>
    <row r="42" spans="1:17">
      <c r="A42" s="5"/>
      <c r="F42" t="s">
        <v>1140</v>
      </c>
      <c r="G42" t="s">
        <v>1146</v>
      </c>
      <c r="H42" t="s">
        <v>1175</v>
      </c>
      <c r="I42" s="7">
        <v>0.58333333333333337</v>
      </c>
      <c r="J42" s="7">
        <v>0.66666666666666663</v>
      </c>
      <c r="K42" t="s">
        <v>205</v>
      </c>
      <c r="L42" t="s">
        <v>1068</v>
      </c>
      <c r="M42" t="s">
        <v>403</v>
      </c>
      <c r="N42" t="str">
        <f t="shared" si="3"/>
        <v>14:00</v>
      </c>
      <c r="O42" t="str">
        <f t="shared" si="4"/>
        <v>16:00</v>
      </c>
      <c r="Q42" t="str">
        <f t="shared" si="2"/>
        <v>INSERT INTO Experiment VALUES ('Tuesday', '14:00', '16:00', 'S9722588R', 'Hardware Lab 3', 'School of Computer Science and Engineering');</v>
      </c>
    </row>
    <row r="43" spans="1:17">
      <c r="A43" s="5"/>
      <c r="F43" t="s">
        <v>1140</v>
      </c>
      <c r="G43" t="s">
        <v>1146</v>
      </c>
      <c r="H43" t="s">
        <v>1175</v>
      </c>
      <c r="I43" s="7">
        <v>0.58333333333333337</v>
      </c>
      <c r="J43" s="7">
        <v>0.66666666666666663</v>
      </c>
      <c r="K43" t="s">
        <v>207</v>
      </c>
      <c r="L43" t="s">
        <v>1068</v>
      </c>
      <c r="M43" t="s">
        <v>403</v>
      </c>
      <c r="N43" t="str">
        <f t="shared" si="3"/>
        <v>14:00</v>
      </c>
      <c r="O43" t="str">
        <f t="shared" si="4"/>
        <v>16:00</v>
      </c>
      <c r="Q43" t="str">
        <f t="shared" si="2"/>
        <v>INSERT INTO Experiment VALUES ('Tuesday', '14:00', '16:00', 'S9850619F', 'Hardware Lab 3', 'School of Computer Science and Engineering');</v>
      </c>
    </row>
    <row r="44" spans="1:17">
      <c r="A44" s="5"/>
      <c r="F44" t="s">
        <v>1140</v>
      </c>
      <c r="G44" t="s">
        <v>1146</v>
      </c>
      <c r="H44" t="s">
        <v>1175</v>
      </c>
      <c r="I44" s="7">
        <v>0.58333333333333337</v>
      </c>
      <c r="J44" s="7">
        <v>0.66666666666666663</v>
      </c>
      <c r="K44" t="s">
        <v>208</v>
      </c>
      <c r="L44" t="s">
        <v>1068</v>
      </c>
      <c r="M44" t="s">
        <v>403</v>
      </c>
      <c r="N44" t="str">
        <f t="shared" si="3"/>
        <v>14:00</v>
      </c>
      <c r="O44" t="str">
        <f t="shared" si="4"/>
        <v>16:00</v>
      </c>
      <c r="Q44" t="str">
        <f t="shared" si="2"/>
        <v>INSERT INTO Experiment VALUES ('Tuesday', '14:00', '16:00', 'S9756352I', 'Hardware Lab 3', 'School of Computer Science and Engineering');</v>
      </c>
    </row>
    <row r="45" spans="1:17">
      <c r="A45" s="5"/>
      <c r="F45" t="s">
        <v>1140</v>
      </c>
      <c r="G45" t="s">
        <v>1146</v>
      </c>
      <c r="H45" t="s">
        <v>1175</v>
      </c>
      <c r="I45" s="7">
        <v>0.58333333333333337</v>
      </c>
      <c r="J45" s="7">
        <v>0.66666666666666663</v>
      </c>
      <c r="K45" t="s">
        <v>209</v>
      </c>
      <c r="L45" t="s">
        <v>1068</v>
      </c>
      <c r="M45" t="s">
        <v>403</v>
      </c>
      <c r="N45" t="str">
        <f t="shared" si="3"/>
        <v>14:00</v>
      </c>
      <c r="O45" t="str">
        <f t="shared" si="4"/>
        <v>16:00</v>
      </c>
      <c r="Q45" t="str">
        <f t="shared" si="2"/>
        <v>INSERT INTO Experiment VALUES ('Tuesday', '14:00', '16:00', 'S9619775Q', 'Hardware Lab 3', 'School of Computer Science and Engineering');</v>
      </c>
    </row>
    <row r="46" spans="1:17">
      <c r="A46" s="5"/>
      <c r="F46" t="s">
        <v>1140</v>
      </c>
      <c r="G46" t="s">
        <v>1146</v>
      </c>
      <c r="H46" t="s">
        <v>1175</v>
      </c>
      <c r="I46" s="7">
        <v>0.58333333333333337</v>
      </c>
      <c r="J46" s="7">
        <v>0.66666666666666663</v>
      </c>
      <c r="K46" t="s">
        <v>210</v>
      </c>
      <c r="L46" t="s">
        <v>1068</v>
      </c>
      <c r="M46" t="s">
        <v>403</v>
      </c>
      <c r="N46" t="str">
        <f t="shared" si="3"/>
        <v>14:00</v>
      </c>
      <c r="O46" t="str">
        <f t="shared" si="4"/>
        <v>16:00</v>
      </c>
      <c r="Q46" t="str">
        <f t="shared" si="2"/>
        <v>INSERT INTO Experiment VALUES ('Tuesday', '14:00', '16:00', 'S9929822J', 'Hardware Lab 3', 'School of Computer Science and Engineering');</v>
      </c>
    </row>
    <row r="47" spans="1:17">
      <c r="A47" s="5"/>
      <c r="F47" t="s">
        <v>1140</v>
      </c>
      <c r="G47" t="s">
        <v>1146</v>
      </c>
      <c r="H47" t="s">
        <v>1175</v>
      </c>
      <c r="I47" s="7">
        <v>0.58333333333333337</v>
      </c>
      <c r="J47" s="7">
        <v>0.66666666666666663</v>
      </c>
      <c r="K47" t="s">
        <v>211</v>
      </c>
      <c r="L47" t="s">
        <v>1068</v>
      </c>
      <c r="M47" t="s">
        <v>403</v>
      </c>
      <c r="N47" t="str">
        <f t="shared" si="3"/>
        <v>14:00</v>
      </c>
      <c r="O47" t="str">
        <f t="shared" si="4"/>
        <v>16:00</v>
      </c>
      <c r="Q47" t="str">
        <f t="shared" si="2"/>
        <v>INSERT INTO Experiment VALUES ('Tuesday', '14:00', '16:00', 'S9629414M', 'Hardware Lab 3', 'School of Computer Science and Engineering');</v>
      </c>
    </row>
    <row r="48" spans="1:17">
      <c r="A48" s="5"/>
      <c r="F48" t="s">
        <v>1140</v>
      </c>
      <c r="G48" t="s">
        <v>1146</v>
      </c>
      <c r="H48" t="s">
        <v>1175</v>
      </c>
      <c r="I48" s="7">
        <v>0.58333333333333337</v>
      </c>
      <c r="J48" s="7">
        <v>0.66666666666666663</v>
      </c>
      <c r="K48" t="s">
        <v>212</v>
      </c>
      <c r="L48" t="s">
        <v>1068</v>
      </c>
      <c r="M48" t="s">
        <v>403</v>
      </c>
      <c r="N48" t="str">
        <f t="shared" si="3"/>
        <v>14:00</v>
      </c>
      <c r="O48" t="str">
        <f t="shared" si="4"/>
        <v>16:00</v>
      </c>
      <c r="Q48" t="str">
        <f t="shared" si="2"/>
        <v>INSERT INTO Experiment VALUES ('Tuesday', '14:00', '16:00', 'S9677981C', 'Hardware Lab 3', 'School of Computer Science and Engineering');</v>
      </c>
    </row>
    <row r="49" spans="1:17">
      <c r="A49" s="5"/>
      <c r="F49" t="s">
        <v>1140</v>
      </c>
      <c r="G49" t="s">
        <v>1146</v>
      </c>
      <c r="H49" t="s">
        <v>1175</v>
      </c>
      <c r="I49" s="7">
        <v>0.58333333333333337</v>
      </c>
      <c r="J49" s="7">
        <v>0.66666666666666663</v>
      </c>
      <c r="K49" t="s">
        <v>213</v>
      </c>
      <c r="L49" t="s">
        <v>1068</v>
      </c>
      <c r="M49" t="s">
        <v>403</v>
      </c>
      <c r="N49" t="str">
        <f t="shared" si="3"/>
        <v>14:00</v>
      </c>
      <c r="O49" t="str">
        <f t="shared" si="4"/>
        <v>16:00</v>
      </c>
      <c r="Q49" t="str">
        <f t="shared" si="2"/>
        <v>INSERT INTO Experiment VALUES ('Tuesday', '14:00', '16:00', 'S9722475Y', 'Hardware Lab 3', 'School of Computer Science and Engineering');</v>
      </c>
    </row>
    <row r="50" spans="1:17">
      <c r="A50" s="5"/>
      <c r="F50" t="s">
        <v>1140</v>
      </c>
      <c r="G50" t="s">
        <v>1146</v>
      </c>
      <c r="H50" t="s">
        <v>1175</v>
      </c>
      <c r="I50" s="7">
        <v>0.58333333333333337</v>
      </c>
      <c r="J50" s="7">
        <v>0.66666666666666663</v>
      </c>
      <c r="K50" t="s">
        <v>214</v>
      </c>
      <c r="L50" t="s">
        <v>1068</v>
      </c>
      <c r="M50" t="s">
        <v>403</v>
      </c>
      <c r="N50" t="str">
        <f t="shared" si="3"/>
        <v>14:00</v>
      </c>
      <c r="O50" t="str">
        <f t="shared" si="4"/>
        <v>16:00</v>
      </c>
      <c r="Q50" t="str">
        <f t="shared" si="2"/>
        <v>INSERT INTO Experiment VALUES ('Tuesday', '14:00', '16:00', 'S9851774K', 'Hardware Lab 3', 'School of Computer Science and Engineering');</v>
      </c>
    </row>
    <row r="51" spans="1:17">
      <c r="A51" s="5"/>
      <c r="F51" t="s">
        <v>1140</v>
      </c>
      <c r="G51" t="s">
        <v>1146</v>
      </c>
      <c r="H51" t="s">
        <v>1175</v>
      </c>
      <c r="I51" s="7">
        <v>0.58333333333333337</v>
      </c>
      <c r="J51" s="7">
        <v>0.66666666666666663</v>
      </c>
      <c r="K51" t="s">
        <v>216</v>
      </c>
      <c r="L51" t="s">
        <v>1068</v>
      </c>
      <c r="M51" t="s">
        <v>403</v>
      </c>
      <c r="N51" t="str">
        <f t="shared" si="3"/>
        <v>14:00</v>
      </c>
      <c r="O51" t="str">
        <f t="shared" si="4"/>
        <v>16:00</v>
      </c>
      <c r="Q51" t="str">
        <f t="shared" si="2"/>
        <v>INSERT INTO Experiment VALUES ('Tuesday', '14:00', '16:00', 'S9614412D', 'Hardware Lab 3', 'School of Computer Science and Engineering');</v>
      </c>
    </row>
    <row r="52" spans="1:17">
      <c r="A52" s="5"/>
      <c r="F52" t="s">
        <v>1140</v>
      </c>
      <c r="G52" t="s">
        <v>1146</v>
      </c>
      <c r="H52" t="s">
        <v>1175</v>
      </c>
      <c r="I52" s="7">
        <v>0.58333333333333337</v>
      </c>
      <c r="J52" s="7">
        <v>0.66666666666666663</v>
      </c>
      <c r="K52" t="s">
        <v>218</v>
      </c>
      <c r="L52" t="s">
        <v>1068</v>
      </c>
      <c r="M52" t="s">
        <v>403</v>
      </c>
      <c r="N52" t="str">
        <f t="shared" si="3"/>
        <v>14:00</v>
      </c>
      <c r="O52" t="str">
        <f t="shared" si="4"/>
        <v>16:00</v>
      </c>
      <c r="Q52" t="str">
        <f t="shared" si="2"/>
        <v>INSERT INTO Experiment VALUES ('Tuesday', '14:00', '16:00', 'S9820365J', 'Hardware Lab 3', 'School of Computer Science and Engineering');</v>
      </c>
    </row>
    <row r="53" spans="1:17">
      <c r="A53" s="5"/>
      <c r="F53" t="s">
        <v>1140</v>
      </c>
      <c r="G53" t="s">
        <v>1146</v>
      </c>
      <c r="H53" t="s">
        <v>1175</v>
      </c>
      <c r="I53" s="7">
        <v>0.58333333333333337</v>
      </c>
      <c r="J53" s="7">
        <v>0.66666666666666663</v>
      </c>
      <c r="K53" t="s">
        <v>219</v>
      </c>
      <c r="L53" t="s">
        <v>1068</v>
      </c>
      <c r="M53" t="s">
        <v>403</v>
      </c>
      <c r="N53" t="str">
        <f t="shared" si="3"/>
        <v>14:00</v>
      </c>
      <c r="O53" t="str">
        <f t="shared" si="4"/>
        <v>16:00</v>
      </c>
      <c r="Q53" t="str">
        <f t="shared" si="2"/>
        <v>INSERT INTO Experiment VALUES ('Tuesday', '14:00', '16:00', 'S9870261F', 'Hardware Lab 3', 'School of Computer Science and Engineering');</v>
      </c>
    </row>
    <row r="54" spans="1:17">
      <c r="A54" s="5"/>
      <c r="F54" t="s">
        <v>1140</v>
      </c>
      <c r="G54" t="s">
        <v>1146</v>
      </c>
      <c r="H54" t="s">
        <v>1175</v>
      </c>
      <c r="I54" s="7">
        <v>0.58333333333333337</v>
      </c>
      <c r="J54" s="7">
        <v>0.66666666666666663</v>
      </c>
      <c r="K54" t="s">
        <v>220</v>
      </c>
      <c r="L54" t="s">
        <v>1068</v>
      </c>
      <c r="M54" t="s">
        <v>403</v>
      </c>
      <c r="N54" t="str">
        <f t="shared" si="3"/>
        <v>14:00</v>
      </c>
      <c r="O54" t="str">
        <f t="shared" si="4"/>
        <v>16:00</v>
      </c>
      <c r="Q54" t="str">
        <f t="shared" si="2"/>
        <v>INSERT INTO Experiment VALUES ('Tuesday', '14:00', '16:00', 'S9772710P', 'Hardware Lab 3', 'School of Computer Science and Engineering');</v>
      </c>
    </row>
    <row r="55" spans="1:17">
      <c r="A55" s="5"/>
      <c r="I55" s="7"/>
      <c r="J55" s="7"/>
      <c r="N55" t="str">
        <f t="shared" si="3"/>
        <v>00:00</v>
      </c>
      <c r="O55" t="str">
        <f t="shared" si="4"/>
        <v>00:00</v>
      </c>
    </row>
    <row r="56" spans="1:17">
      <c r="A56" s="5" t="s">
        <v>1256</v>
      </c>
      <c r="F56" t="s">
        <v>1150</v>
      </c>
      <c r="G56" t="s">
        <v>1163</v>
      </c>
      <c r="H56" t="s">
        <v>1174</v>
      </c>
      <c r="I56" s="7">
        <v>0.375</v>
      </c>
      <c r="J56" s="7">
        <v>0.41666666666666669</v>
      </c>
      <c r="K56" t="s">
        <v>245</v>
      </c>
      <c r="L56" t="s">
        <v>1070</v>
      </c>
      <c r="M56" t="s">
        <v>405</v>
      </c>
      <c r="N56" t="str">
        <f t="shared" si="3"/>
        <v>09:00</v>
      </c>
      <c r="O56" t="str">
        <f t="shared" si="4"/>
        <v>10:00</v>
      </c>
      <c r="Q56" t="str">
        <f t="shared" si="2"/>
        <v>INSERT INTO Experiment VALUES ('Friday', '09:00', '10:00', 'S9727073Y', 'Computer Lab 1', 'School of Physical and Mathematical Sciences');</v>
      </c>
    </row>
    <row r="57" spans="1:17">
      <c r="A57" s="5"/>
      <c r="F57" t="s">
        <v>1150</v>
      </c>
      <c r="G57" t="s">
        <v>1163</v>
      </c>
      <c r="H57" t="s">
        <v>1174</v>
      </c>
      <c r="I57" s="7">
        <v>0.375</v>
      </c>
      <c r="J57" s="7">
        <v>0.41666666666666669</v>
      </c>
      <c r="K57" t="s">
        <v>246</v>
      </c>
      <c r="L57" t="s">
        <v>1070</v>
      </c>
      <c r="M57" t="s">
        <v>405</v>
      </c>
      <c r="N57" t="str">
        <f t="shared" si="3"/>
        <v>09:00</v>
      </c>
      <c r="O57" t="str">
        <f t="shared" si="4"/>
        <v>10:00</v>
      </c>
      <c r="Q57" t="str">
        <f t="shared" si="2"/>
        <v>INSERT INTO Experiment VALUES ('Friday', '09:00', '10:00', 'S9645973W', 'Computer Lab 1', 'School of Physical and Mathematical Sciences');</v>
      </c>
    </row>
    <row r="58" spans="1:17">
      <c r="A58" s="5"/>
      <c r="F58" t="s">
        <v>1150</v>
      </c>
      <c r="G58" t="s">
        <v>1163</v>
      </c>
      <c r="H58" t="s">
        <v>1174</v>
      </c>
      <c r="I58" s="7">
        <v>0.375</v>
      </c>
      <c r="J58" s="7">
        <v>0.41666666666666669</v>
      </c>
      <c r="K58" t="s">
        <v>247</v>
      </c>
      <c r="L58" t="s">
        <v>1070</v>
      </c>
      <c r="M58" t="s">
        <v>405</v>
      </c>
      <c r="N58" t="str">
        <f t="shared" si="3"/>
        <v>09:00</v>
      </c>
      <c r="O58" t="str">
        <f t="shared" si="4"/>
        <v>10:00</v>
      </c>
      <c r="Q58" t="str">
        <f t="shared" si="2"/>
        <v>INSERT INTO Experiment VALUES ('Friday', '09:00', '10:00', 'S9844000X', 'Computer Lab 1', 'School of Physical and Mathematical Sciences');</v>
      </c>
    </row>
    <row r="59" spans="1:17">
      <c r="A59" s="5"/>
      <c r="F59" t="s">
        <v>1150</v>
      </c>
      <c r="G59" t="s">
        <v>1163</v>
      </c>
      <c r="H59" t="s">
        <v>1174</v>
      </c>
      <c r="I59" s="7">
        <v>0.375</v>
      </c>
      <c r="J59" s="7">
        <v>0.41666666666666669</v>
      </c>
      <c r="K59" t="s">
        <v>248</v>
      </c>
      <c r="L59" t="s">
        <v>1070</v>
      </c>
      <c r="M59" t="s">
        <v>405</v>
      </c>
      <c r="N59" t="str">
        <f t="shared" si="3"/>
        <v>09:00</v>
      </c>
      <c r="O59" t="str">
        <f t="shared" si="4"/>
        <v>10:00</v>
      </c>
      <c r="Q59" t="str">
        <f t="shared" si="2"/>
        <v>INSERT INTO Experiment VALUES ('Friday', '09:00', '10:00', 'S9920635S', 'Computer Lab 1', 'School of Physical and Mathematical Sciences');</v>
      </c>
    </row>
    <row r="60" spans="1:17">
      <c r="A60" s="5"/>
      <c r="F60" t="s">
        <v>1150</v>
      </c>
      <c r="G60" t="s">
        <v>1163</v>
      </c>
      <c r="H60" t="s">
        <v>1174</v>
      </c>
      <c r="I60" s="7">
        <v>0.375</v>
      </c>
      <c r="J60" s="7">
        <v>0.41666666666666669</v>
      </c>
      <c r="K60" t="s">
        <v>249</v>
      </c>
      <c r="L60" t="s">
        <v>1070</v>
      </c>
      <c r="M60" t="s">
        <v>405</v>
      </c>
      <c r="N60" t="str">
        <f t="shared" si="3"/>
        <v>09:00</v>
      </c>
      <c r="O60" t="str">
        <f t="shared" si="4"/>
        <v>10:00</v>
      </c>
      <c r="Q60" t="str">
        <f t="shared" si="2"/>
        <v>INSERT INTO Experiment VALUES ('Friday', '09:00', '10:00', 'S9975572K', 'Computer Lab 1', 'School of Physical and Mathematical Sciences');</v>
      </c>
    </row>
    <row r="61" spans="1:17">
      <c r="A61" s="5"/>
      <c r="F61" t="s">
        <v>1150</v>
      </c>
      <c r="G61" t="s">
        <v>1163</v>
      </c>
      <c r="H61" t="s">
        <v>1174</v>
      </c>
      <c r="I61" s="7">
        <v>0.375</v>
      </c>
      <c r="J61" s="7">
        <v>0.41666666666666669</v>
      </c>
      <c r="K61" t="s">
        <v>250</v>
      </c>
      <c r="L61" t="s">
        <v>1070</v>
      </c>
      <c r="M61" t="s">
        <v>405</v>
      </c>
      <c r="N61" t="str">
        <f t="shared" si="3"/>
        <v>09:00</v>
      </c>
      <c r="O61" t="str">
        <f t="shared" si="4"/>
        <v>10:00</v>
      </c>
      <c r="Q61" t="str">
        <f t="shared" si="2"/>
        <v>INSERT INTO Experiment VALUES ('Friday', '09:00', '10:00', 'S9945398G', 'Computer Lab 1', 'School of Physical and Mathematical Sciences');</v>
      </c>
    </row>
    <row r="62" spans="1:17">
      <c r="A62" s="5"/>
      <c r="F62" t="s">
        <v>1150</v>
      </c>
      <c r="G62" t="s">
        <v>1163</v>
      </c>
      <c r="H62" t="s">
        <v>1174</v>
      </c>
      <c r="I62" s="7">
        <v>0.375</v>
      </c>
      <c r="J62" s="7">
        <v>0.41666666666666669</v>
      </c>
      <c r="K62" t="s">
        <v>251</v>
      </c>
      <c r="L62" t="s">
        <v>1070</v>
      </c>
      <c r="M62" t="s">
        <v>405</v>
      </c>
      <c r="N62" t="str">
        <f t="shared" si="3"/>
        <v>09:00</v>
      </c>
      <c r="O62" t="str">
        <f t="shared" si="4"/>
        <v>10:00</v>
      </c>
      <c r="Q62" t="str">
        <f t="shared" si="2"/>
        <v>INSERT INTO Experiment VALUES ('Friday', '09:00', '10:00', 'S9860529S', 'Computer Lab 1', 'School of Physical and Mathematical Sciences');</v>
      </c>
    </row>
    <row r="63" spans="1:17">
      <c r="A63" s="5"/>
      <c r="F63" t="s">
        <v>1150</v>
      </c>
      <c r="G63" t="s">
        <v>1163</v>
      </c>
      <c r="H63" t="s">
        <v>1174</v>
      </c>
      <c r="I63" s="7">
        <v>0.375</v>
      </c>
      <c r="J63" s="7">
        <v>0.41666666666666669</v>
      </c>
      <c r="K63" t="s">
        <v>252</v>
      </c>
      <c r="L63" t="s">
        <v>1070</v>
      </c>
      <c r="M63" t="s">
        <v>405</v>
      </c>
      <c r="N63" t="str">
        <f t="shared" si="3"/>
        <v>09:00</v>
      </c>
      <c r="O63" t="str">
        <f t="shared" si="4"/>
        <v>10:00</v>
      </c>
      <c r="Q63" t="str">
        <f t="shared" si="2"/>
        <v>INSERT INTO Experiment VALUES ('Friday', '09:00', '10:00', 'S9830478U', 'Computer Lab 1', 'School of Physical and Mathematical Sciences');</v>
      </c>
    </row>
    <row r="64" spans="1:17">
      <c r="A64" s="5"/>
      <c r="I64" s="7"/>
      <c r="J64" s="7"/>
      <c r="N64" t="str">
        <f t="shared" si="3"/>
        <v>00:00</v>
      </c>
      <c r="O64" t="str">
        <f t="shared" si="4"/>
        <v>00:00</v>
      </c>
    </row>
    <row r="65" spans="1:17">
      <c r="A65" s="5" t="s">
        <v>1257</v>
      </c>
      <c r="F65" t="s">
        <v>1151</v>
      </c>
      <c r="G65" t="s">
        <v>1315</v>
      </c>
      <c r="H65" t="s">
        <v>1174</v>
      </c>
      <c r="I65" s="7">
        <v>0.41666666666666669</v>
      </c>
      <c r="J65" s="7">
        <v>0.45833333333333331</v>
      </c>
      <c r="K65" t="s">
        <v>204</v>
      </c>
      <c r="L65" t="s">
        <v>1072</v>
      </c>
      <c r="M65" t="s">
        <v>405</v>
      </c>
      <c r="N65" t="str">
        <f t="shared" si="3"/>
        <v>10:00</v>
      </c>
      <c r="O65" t="str">
        <f t="shared" si="4"/>
        <v>11:00</v>
      </c>
      <c r="Q65" t="str">
        <f t="shared" si="2"/>
        <v>INSERT INTO Experiment VALUES ('Friday', '10:00', '11:00', 'S9917559D', 'Computer Lab 2', 'School of Physical and Mathematical Sciences');</v>
      </c>
    </row>
    <row r="66" spans="1:17">
      <c r="A66" s="5"/>
      <c r="F66" t="s">
        <v>1151</v>
      </c>
      <c r="G66" t="s">
        <v>1315</v>
      </c>
      <c r="H66" t="s">
        <v>1174</v>
      </c>
      <c r="I66" s="7">
        <v>0.41666666666666669</v>
      </c>
      <c r="J66" s="7">
        <v>0.45833333333333331</v>
      </c>
      <c r="K66" t="s">
        <v>215</v>
      </c>
      <c r="L66" t="s">
        <v>1072</v>
      </c>
      <c r="M66" t="s">
        <v>405</v>
      </c>
      <c r="N66" t="str">
        <f t="shared" si="3"/>
        <v>10:00</v>
      </c>
      <c r="O66" t="str">
        <f t="shared" si="4"/>
        <v>11:00</v>
      </c>
      <c r="Q66" t="str">
        <f t="shared" si="2"/>
        <v>INSERT INTO Experiment VALUES ('Friday', '10:00', '11:00', 'S9736207Q', 'Computer Lab 2', 'School of Physical and Mathematical Sciences');</v>
      </c>
    </row>
    <row r="67" spans="1:17">
      <c r="A67" s="5"/>
      <c r="F67" t="s">
        <v>1151</v>
      </c>
      <c r="G67" t="s">
        <v>1315</v>
      </c>
      <c r="H67" t="s">
        <v>1174</v>
      </c>
      <c r="I67" s="7">
        <v>0.41666666666666669</v>
      </c>
      <c r="J67" s="7">
        <v>0.45833333333333331</v>
      </c>
      <c r="K67" t="s">
        <v>234</v>
      </c>
      <c r="L67" t="s">
        <v>1072</v>
      </c>
      <c r="M67" t="s">
        <v>405</v>
      </c>
      <c r="N67" t="str">
        <f t="shared" si="3"/>
        <v>10:00</v>
      </c>
      <c r="O67" t="str">
        <f t="shared" si="4"/>
        <v>11:00</v>
      </c>
      <c r="Q67" t="str">
        <f t="shared" ref="Q67:Q95" si="5">_xlfn.CONCAT("INSERT INTO Experiment VALUES ('",H67,"', '",N67,"', '",O67,"', '",K67,"', '",L67,"', '",M67,"');")</f>
        <v>INSERT INTO Experiment VALUES ('Friday', '10:00', '11:00', 'S9657712Y', 'Computer Lab 2', 'School of Physical and Mathematical Sciences');</v>
      </c>
    </row>
    <row r="68" spans="1:17">
      <c r="A68" s="5"/>
      <c r="F68" t="s">
        <v>1151</v>
      </c>
      <c r="G68" t="s">
        <v>1315</v>
      </c>
      <c r="H68" t="s">
        <v>1174</v>
      </c>
      <c r="I68" s="7">
        <v>0.41666666666666669</v>
      </c>
      <c r="J68" s="7">
        <v>0.45833333333333331</v>
      </c>
      <c r="K68" t="s">
        <v>235</v>
      </c>
      <c r="L68" t="s">
        <v>1072</v>
      </c>
      <c r="M68" t="s">
        <v>405</v>
      </c>
      <c r="N68" t="str">
        <f t="shared" si="3"/>
        <v>10:00</v>
      </c>
      <c r="O68" t="str">
        <f t="shared" si="4"/>
        <v>11:00</v>
      </c>
      <c r="Q68" t="str">
        <f t="shared" si="5"/>
        <v>INSERT INTO Experiment VALUES ('Friday', '10:00', '11:00', 'S9684849K', 'Computer Lab 2', 'School of Physical and Mathematical Sciences');</v>
      </c>
    </row>
    <row r="69" spans="1:17">
      <c r="A69" s="5"/>
      <c r="F69" t="s">
        <v>1151</v>
      </c>
      <c r="G69" t="s">
        <v>1315</v>
      </c>
      <c r="H69" t="s">
        <v>1174</v>
      </c>
      <c r="I69" s="7">
        <v>0.41666666666666669</v>
      </c>
      <c r="J69" s="7">
        <v>0.45833333333333331</v>
      </c>
      <c r="K69" t="s">
        <v>236</v>
      </c>
      <c r="L69" t="s">
        <v>1072</v>
      </c>
      <c r="M69" t="s">
        <v>405</v>
      </c>
      <c r="N69" t="str">
        <f t="shared" si="3"/>
        <v>10:00</v>
      </c>
      <c r="O69" t="str">
        <f t="shared" si="4"/>
        <v>11:00</v>
      </c>
      <c r="Q69" t="str">
        <f t="shared" si="5"/>
        <v>INSERT INTO Experiment VALUES ('Friday', '10:00', '11:00', 'S9693627R', 'Computer Lab 2', 'School of Physical and Mathematical Sciences');</v>
      </c>
    </row>
    <row r="70" spans="1:17">
      <c r="A70" s="5"/>
      <c r="F70" t="s">
        <v>1151</v>
      </c>
      <c r="G70" t="s">
        <v>1315</v>
      </c>
      <c r="H70" t="s">
        <v>1174</v>
      </c>
      <c r="I70" s="7">
        <v>0.41666666666666669</v>
      </c>
      <c r="J70" s="7">
        <v>0.45833333333333331</v>
      </c>
      <c r="K70" t="s">
        <v>237</v>
      </c>
      <c r="L70" t="s">
        <v>1072</v>
      </c>
      <c r="M70" t="s">
        <v>405</v>
      </c>
      <c r="N70" t="str">
        <f t="shared" si="3"/>
        <v>10:00</v>
      </c>
      <c r="O70" t="str">
        <f t="shared" si="4"/>
        <v>11:00</v>
      </c>
      <c r="Q70" t="str">
        <f t="shared" si="5"/>
        <v>INSERT INTO Experiment VALUES ('Friday', '10:00', '11:00', 'S9660049B', 'Computer Lab 2', 'School of Physical and Mathematical Sciences');</v>
      </c>
    </row>
    <row r="71" spans="1:17">
      <c r="A71" s="5"/>
      <c r="F71" t="s">
        <v>1151</v>
      </c>
      <c r="G71" t="s">
        <v>1315</v>
      </c>
      <c r="H71" t="s">
        <v>1174</v>
      </c>
      <c r="I71" s="7">
        <v>0.41666666666666669</v>
      </c>
      <c r="J71" s="7">
        <v>0.45833333333333331</v>
      </c>
      <c r="K71" t="s">
        <v>238</v>
      </c>
      <c r="L71" t="s">
        <v>1072</v>
      </c>
      <c r="M71" t="s">
        <v>405</v>
      </c>
      <c r="N71" t="str">
        <f t="shared" si="3"/>
        <v>10:00</v>
      </c>
      <c r="O71" t="str">
        <f t="shared" si="4"/>
        <v>11:00</v>
      </c>
      <c r="Q71" t="str">
        <f t="shared" si="5"/>
        <v>INSERT INTO Experiment VALUES ('Friday', '10:00', '11:00', 'S9739121Z', 'Computer Lab 2', 'School of Physical and Mathematical Sciences');</v>
      </c>
    </row>
    <row r="72" spans="1:17">
      <c r="A72" s="5"/>
      <c r="F72" t="s">
        <v>1151</v>
      </c>
      <c r="G72" t="s">
        <v>1315</v>
      </c>
      <c r="H72" t="s">
        <v>1174</v>
      </c>
      <c r="I72" s="7">
        <v>0.41666666666666669</v>
      </c>
      <c r="J72" s="7">
        <v>0.45833333333333331</v>
      </c>
      <c r="K72" t="s">
        <v>239</v>
      </c>
      <c r="L72" t="s">
        <v>1072</v>
      </c>
      <c r="M72" t="s">
        <v>405</v>
      </c>
      <c r="N72" t="str">
        <f t="shared" si="3"/>
        <v>10:00</v>
      </c>
      <c r="O72" t="str">
        <f t="shared" si="4"/>
        <v>11:00</v>
      </c>
      <c r="Q72" t="str">
        <f t="shared" si="5"/>
        <v>INSERT INTO Experiment VALUES ('Friday', '10:00', '11:00', 'S9696281M', 'Computer Lab 2', 'School of Physical and Mathematical Sciences');</v>
      </c>
    </row>
    <row r="73" spans="1:17">
      <c r="A73" s="5"/>
      <c r="F73" t="s">
        <v>1151</v>
      </c>
      <c r="G73" t="s">
        <v>1315</v>
      </c>
      <c r="H73" t="s">
        <v>1174</v>
      </c>
      <c r="I73" s="7">
        <v>0.41666666666666669</v>
      </c>
      <c r="J73" s="7">
        <v>0.45833333333333331</v>
      </c>
      <c r="K73" t="s">
        <v>240</v>
      </c>
      <c r="L73" t="s">
        <v>1072</v>
      </c>
      <c r="M73" t="s">
        <v>405</v>
      </c>
      <c r="N73" t="str">
        <f t="shared" si="3"/>
        <v>10:00</v>
      </c>
      <c r="O73" t="str">
        <f t="shared" si="4"/>
        <v>11:00</v>
      </c>
      <c r="Q73" t="str">
        <f t="shared" si="5"/>
        <v>INSERT INTO Experiment VALUES ('Friday', '10:00', '11:00', 'S9770160P', 'Computer Lab 2', 'School of Physical and Mathematical Sciences');</v>
      </c>
    </row>
    <row r="74" spans="1:17">
      <c r="A74" s="5"/>
      <c r="F74" t="s">
        <v>1151</v>
      </c>
      <c r="G74" t="s">
        <v>1315</v>
      </c>
      <c r="H74" t="s">
        <v>1174</v>
      </c>
      <c r="I74" s="7">
        <v>0.41666666666666669</v>
      </c>
      <c r="J74" s="7">
        <v>0.45833333333333331</v>
      </c>
      <c r="K74" t="s">
        <v>241</v>
      </c>
      <c r="L74" t="s">
        <v>1072</v>
      </c>
      <c r="M74" t="s">
        <v>405</v>
      </c>
      <c r="N74" t="str">
        <f t="shared" si="3"/>
        <v>10:00</v>
      </c>
      <c r="O74" t="str">
        <f t="shared" si="4"/>
        <v>11:00</v>
      </c>
      <c r="Q74" t="str">
        <f t="shared" si="5"/>
        <v>INSERT INTO Experiment VALUES ('Friday', '10:00', '11:00', 'S9626262S', 'Computer Lab 2', 'School of Physical and Mathematical Sciences');</v>
      </c>
    </row>
    <row r="75" spans="1:17">
      <c r="A75" s="5"/>
      <c r="F75" t="s">
        <v>1151</v>
      </c>
      <c r="G75" t="s">
        <v>1315</v>
      </c>
      <c r="H75" t="s">
        <v>1174</v>
      </c>
      <c r="I75" s="7">
        <v>0.41666666666666669</v>
      </c>
      <c r="J75" s="7">
        <v>0.45833333333333331</v>
      </c>
      <c r="K75" t="s">
        <v>242</v>
      </c>
      <c r="L75" t="s">
        <v>1072</v>
      </c>
      <c r="M75" t="s">
        <v>405</v>
      </c>
      <c r="N75" t="str">
        <f t="shared" si="3"/>
        <v>10:00</v>
      </c>
      <c r="O75" t="str">
        <f t="shared" si="4"/>
        <v>11:00</v>
      </c>
      <c r="Q75" t="str">
        <f t="shared" si="5"/>
        <v>INSERT INTO Experiment VALUES ('Friday', '10:00', '11:00', 'S9778004A', 'Computer Lab 2', 'School of Physical and Mathematical Sciences');</v>
      </c>
    </row>
    <row r="76" spans="1:17">
      <c r="A76" s="5"/>
      <c r="F76" t="s">
        <v>1151</v>
      </c>
      <c r="G76" t="s">
        <v>1315</v>
      </c>
      <c r="H76" t="s">
        <v>1174</v>
      </c>
      <c r="I76" s="7">
        <v>0.41666666666666669</v>
      </c>
      <c r="J76" s="7">
        <v>0.45833333333333331</v>
      </c>
      <c r="K76" t="s">
        <v>243</v>
      </c>
      <c r="L76" t="s">
        <v>1072</v>
      </c>
      <c r="M76" t="s">
        <v>405</v>
      </c>
      <c r="N76" t="str">
        <f t="shared" si="3"/>
        <v>10:00</v>
      </c>
      <c r="O76" t="str">
        <f t="shared" si="4"/>
        <v>11:00</v>
      </c>
      <c r="Q76" t="str">
        <f t="shared" si="5"/>
        <v>INSERT INTO Experiment VALUES ('Friday', '10:00', '11:00', 'S9690567B', 'Computer Lab 2', 'School of Physical and Mathematical Sciences');</v>
      </c>
    </row>
    <row r="77" spans="1:17">
      <c r="A77" s="5"/>
      <c r="F77" t="s">
        <v>1151</v>
      </c>
      <c r="G77" t="s">
        <v>1315</v>
      </c>
      <c r="H77" t="s">
        <v>1174</v>
      </c>
      <c r="I77" s="7">
        <v>0.41666666666666669</v>
      </c>
      <c r="J77" s="7">
        <v>0.45833333333333331</v>
      </c>
      <c r="K77" t="s">
        <v>244</v>
      </c>
      <c r="L77" t="s">
        <v>1072</v>
      </c>
      <c r="M77" t="s">
        <v>405</v>
      </c>
      <c r="N77" t="str">
        <f t="shared" si="3"/>
        <v>10:00</v>
      </c>
      <c r="O77" t="str">
        <f t="shared" si="4"/>
        <v>11:00</v>
      </c>
      <c r="Q77" t="str">
        <f t="shared" si="5"/>
        <v>INSERT INTO Experiment VALUES ('Friday', '10:00', '11:00', 'S9658098C', 'Computer Lab 2', 'School of Physical and Mathematical Sciences');</v>
      </c>
    </row>
    <row r="78" spans="1:17">
      <c r="A78" s="5"/>
      <c r="I78" s="7"/>
      <c r="J78" s="7"/>
      <c r="N78" t="str">
        <f t="shared" si="3"/>
        <v>00:00</v>
      </c>
      <c r="O78" t="str">
        <f t="shared" si="4"/>
        <v>00:00</v>
      </c>
    </row>
    <row r="79" spans="1:17">
      <c r="F79" t="s">
        <v>1153</v>
      </c>
      <c r="G79" t="s">
        <v>1165</v>
      </c>
      <c r="H79" t="s">
        <v>1174</v>
      </c>
      <c r="I79" s="7">
        <v>0.5</v>
      </c>
      <c r="J79" s="7">
        <v>0.58333333333333337</v>
      </c>
      <c r="K79" t="s">
        <v>245</v>
      </c>
      <c r="L79" t="s">
        <v>1187</v>
      </c>
      <c r="M79" t="s">
        <v>405</v>
      </c>
      <c r="N79" t="str">
        <f t="shared" si="3"/>
        <v>12:00</v>
      </c>
      <c r="O79" t="str">
        <f t="shared" si="4"/>
        <v>14:00</v>
      </c>
      <c r="Q79" t="str">
        <f t="shared" si="5"/>
        <v>INSERT INTO Experiment VALUES ('Friday', '12:00', '14:00', 'S9727073Y', 'Physics Lab', 'School of Physical and Mathematical Sciences');</v>
      </c>
    </row>
    <row r="80" spans="1:17">
      <c r="F80" t="s">
        <v>1153</v>
      </c>
      <c r="G80" t="s">
        <v>1165</v>
      </c>
      <c r="H80" t="s">
        <v>1174</v>
      </c>
      <c r="I80" s="7">
        <v>0.5</v>
      </c>
      <c r="J80" s="7">
        <v>0.58333333333333337</v>
      </c>
      <c r="K80" t="s">
        <v>246</v>
      </c>
      <c r="L80" t="s">
        <v>1187</v>
      </c>
      <c r="M80" t="s">
        <v>405</v>
      </c>
      <c r="N80" t="str">
        <f t="shared" si="3"/>
        <v>12:00</v>
      </c>
      <c r="O80" t="str">
        <f t="shared" si="4"/>
        <v>14:00</v>
      </c>
      <c r="Q80" t="str">
        <f t="shared" si="5"/>
        <v>INSERT INTO Experiment VALUES ('Friday', '12:00', '14:00', 'S9645973W', 'Physics Lab', 'School of Physical and Mathematical Sciences');</v>
      </c>
    </row>
    <row r="81" spans="6:17">
      <c r="F81" t="s">
        <v>1153</v>
      </c>
      <c r="G81" t="s">
        <v>1165</v>
      </c>
      <c r="H81" t="s">
        <v>1174</v>
      </c>
      <c r="I81" s="7">
        <v>0.5</v>
      </c>
      <c r="J81" s="7">
        <v>0.58333333333333337</v>
      </c>
      <c r="K81" t="s">
        <v>247</v>
      </c>
      <c r="L81" t="s">
        <v>1187</v>
      </c>
      <c r="M81" t="s">
        <v>405</v>
      </c>
      <c r="N81" t="str">
        <f t="shared" si="3"/>
        <v>12:00</v>
      </c>
      <c r="O81" t="str">
        <f t="shared" si="4"/>
        <v>14:00</v>
      </c>
      <c r="Q81" t="str">
        <f t="shared" si="5"/>
        <v>INSERT INTO Experiment VALUES ('Friday', '12:00', '14:00', 'S9844000X', 'Physics Lab', 'School of Physical and Mathematical Sciences');</v>
      </c>
    </row>
    <row r="82" spans="6:17">
      <c r="F82" t="s">
        <v>1153</v>
      </c>
      <c r="G82" t="s">
        <v>1165</v>
      </c>
      <c r="H82" t="s">
        <v>1174</v>
      </c>
      <c r="I82" s="7">
        <v>0.5</v>
      </c>
      <c r="J82" s="7">
        <v>0.58333333333333337</v>
      </c>
      <c r="K82" t="s">
        <v>248</v>
      </c>
      <c r="L82" t="s">
        <v>1187</v>
      </c>
      <c r="M82" t="s">
        <v>405</v>
      </c>
      <c r="N82" t="str">
        <f t="shared" si="3"/>
        <v>12:00</v>
      </c>
      <c r="O82" t="str">
        <f t="shared" si="4"/>
        <v>14:00</v>
      </c>
      <c r="Q82" t="str">
        <f t="shared" si="5"/>
        <v>INSERT INTO Experiment VALUES ('Friday', '12:00', '14:00', 'S9920635S', 'Physics Lab', 'School of Physical and Mathematical Sciences');</v>
      </c>
    </row>
    <row r="83" spans="6:17">
      <c r="F83" t="s">
        <v>1153</v>
      </c>
      <c r="G83" t="s">
        <v>1165</v>
      </c>
      <c r="H83" t="s">
        <v>1174</v>
      </c>
      <c r="I83" s="7">
        <v>0.5</v>
      </c>
      <c r="J83" s="7">
        <v>0.58333333333333337</v>
      </c>
      <c r="K83" t="s">
        <v>249</v>
      </c>
      <c r="L83" t="s">
        <v>1187</v>
      </c>
      <c r="M83" t="s">
        <v>405</v>
      </c>
      <c r="N83" t="str">
        <f t="shared" si="3"/>
        <v>12:00</v>
      </c>
      <c r="O83" t="str">
        <f t="shared" si="4"/>
        <v>14:00</v>
      </c>
      <c r="Q83" t="str">
        <f t="shared" si="5"/>
        <v>INSERT INTO Experiment VALUES ('Friday', '12:00', '14:00', 'S9975572K', 'Physics Lab', 'School of Physical and Mathematical Sciences');</v>
      </c>
    </row>
    <row r="84" spans="6:17">
      <c r="F84" t="s">
        <v>1153</v>
      </c>
      <c r="G84" t="s">
        <v>1165</v>
      </c>
      <c r="H84" t="s">
        <v>1174</v>
      </c>
      <c r="I84" s="7">
        <v>0.5</v>
      </c>
      <c r="J84" s="7">
        <v>0.58333333333333337</v>
      </c>
      <c r="K84" t="s">
        <v>250</v>
      </c>
      <c r="L84" t="s">
        <v>1187</v>
      </c>
      <c r="M84" t="s">
        <v>405</v>
      </c>
      <c r="N84" t="str">
        <f t="shared" si="3"/>
        <v>12:00</v>
      </c>
      <c r="O84" t="str">
        <f t="shared" si="4"/>
        <v>14:00</v>
      </c>
      <c r="Q84" t="str">
        <f t="shared" si="5"/>
        <v>INSERT INTO Experiment VALUES ('Friday', '12:00', '14:00', 'S9945398G', 'Physics Lab', 'School of Physical and Mathematical Sciences');</v>
      </c>
    </row>
    <row r="85" spans="6:17">
      <c r="F85" t="s">
        <v>1153</v>
      </c>
      <c r="G85" t="s">
        <v>1165</v>
      </c>
      <c r="H85" t="s">
        <v>1174</v>
      </c>
      <c r="I85" s="7">
        <v>0.5</v>
      </c>
      <c r="J85" s="7">
        <v>0.58333333333333337</v>
      </c>
      <c r="K85" t="s">
        <v>251</v>
      </c>
      <c r="L85" t="s">
        <v>1187</v>
      </c>
      <c r="M85" t="s">
        <v>405</v>
      </c>
      <c r="N85" t="str">
        <f t="shared" si="3"/>
        <v>12:00</v>
      </c>
      <c r="O85" t="str">
        <f t="shared" si="4"/>
        <v>14:00</v>
      </c>
      <c r="Q85" t="str">
        <f t="shared" si="5"/>
        <v>INSERT INTO Experiment VALUES ('Friday', '12:00', '14:00', 'S9860529S', 'Physics Lab', 'School of Physical and Mathematical Sciences');</v>
      </c>
    </row>
    <row r="86" spans="6:17">
      <c r="F86" t="s">
        <v>1153</v>
      </c>
      <c r="G86" t="s">
        <v>1165</v>
      </c>
      <c r="H86" t="s">
        <v>1174</v>
      </c>
      <c r="I86" s="7">
        <v>0.5</v>
      </c>
      <c r="J86" s="7">
        <v>0.58333333333333337</v>
      </c>
      <c r="K86" t="s">
        <v>252</v>
      </c>
      <c r="L86" t="s">
        <v>1187</v>
      </c>
      <c r="M86" t="s">
        <v>405</v>
      </c>
      <c r="N86" t="str">
        <f t="shared" si="3"/>
        <v>12:00</v>
      </c>
      <c r="O86" t="str">
        <f t="shared" si="4"/>
        <v>14:00</v>
      </c>
      <c r="Q86" t="str">
        <f t="shared" si="5"/>
        <v>INSERT INTO Experiment VALUES ('Friday', '12:00', '14:00', 'S9830478U', 'Physics Lab', 'School of Physical and Mathematical Sciences');</v>
      </c>
    </row>
    <row r="87" spans="6:17">
      <c r="I87" s="7"/>
      <c r="J87" s="7"/>
      <c r="N87" t="str">
        <f t="shared" si="3"/>
        <v>00:00</v>
      </c>
      <c r="O87" t="str">
        <f t="shared" si="4"/>
        <v>00:00</v>
      </c>
    </row>
    <row r="88" spans="6:17">
      <c r="F88" t="s">
        <v>1154</v>
      </c>
      <c r="G88" t="s">
        <v>1166</v>
      </c>
      <c r="H88" t="s">
        <v>1174</v>
      </c>
      <c r="I88" s="7">
        <v>0.58333333333333337</v>
      </c>
      <c r="J88" s="7">
        <v>0.66666666666666663</v>
      </c>
      <c r="K88" t="s">
        <v>245</v>
      </c>
      <c r="L88" t="s">
        <v>1187</v>
      </c>
      <c r="M88" t="s">
        <v>405</v>
      </c>
      <c r="N88" t="str">
        <f t="shared" ref="N88:N95" si="6">TEXT(I88,"hh:mm")</f>
        <v>14:00</v>
      </c>
      <c r="O88" t="str">
        <f t="shared" ref="O88:O95" si="7">TEXT(J88,"hh:mm")</f>
        <v>16:00</v>
      </c>
      <c r="Q88" t="str">
        <f t="shared" si="5"/>
        <v>INSERT INTO Experiment VALUES ('Friday', '14:00', '16:00', 'S9727073Y', 'Physics Lab', 'School of Physical and Mathematical Sciences');</v>
      </c>
    </row>
    <row r="89" spans="6:17">
      <c r="F89" t="s">
        <v>1154</v>
      </c>
      <c r="G89" t="s">
        <v>1166</v>
      </c>
      <c r="H89" t="s">
        <v>1174</v>
      </c>
      <c r="I89" s="7">
        <v>0.58333333333333337</v>
      </c>
      <c r="J89" s="7">
        <v>0.66666666666666663</v>
      </c>
      <c r="K89" t="s">
        <v>246</v>
      </c>
      <c r="L89" t="s">
        <v>1187</v>
      </c>
      <c r="M89" t="s">
        <v>405</v>
      </c>
      <c r="N89" t="str">
        <f t="shared" si="6"/>
        <v>14:00</v>
      </c>
      <c r="O89" t="str">
        <f t="shared" si="7"/>
        <v>16:00</v>
      </c>
      <c r="Q89" t="str">
        <f t="shared" si="5"/>
        <v>INSERT INTO Experiment VALUES ('Friday', '14:00', '16:00', 'S9645973W', 'Physics Lab', 'School of Physical and Mathematical Sciences');</v>
      </c>
    </row>
    <row r="90" spans="6:17">
      <c r="F90" t="s">
        <v>1154</v>
      </c>
      <c r="G90" t="s">
        <v>1166</v>
      </c>
      <c r="H90" t="s">
        <v>1174</v>
      </c>
      <c r="I90" s="7">
        <v>0.58333333333333337</v>
      </c>
      <c r="J90" s="7">
        <v>0.66666666666666663</v>
      </c>
      <c r="K90" t="s">
        <v>247</v>
      </c>
      <c r="L90" t="s">
        <v>1187</v>
      </c>
      <c r="M90" t="s">
        <v>405</v>
      </c>
      <c r="N90" t="str">
        <f t="shared" si="6"/>
        <v>14:00</v>
      </c>
      <c r="O90" t="str">
        <f t="shared" si="7"/>
        <v>16:00</v>
      </c>
      <c r="Q90" t="str">
        <f t="shared" si="5"/>
        <v>INSERT INTO Experiment VALUES ('Friday', '14:00', '16:00', 'S9844000X', 'Physics Lab', 'School of Physical and Mathematical Sciences');</v>
      </c>
    </row>
    <row r="91" spans="6:17">
      <c r="F91" t="s">
        <v>1154</v>
      </c>
      <c r="G91" t="s">
        <v>1166</v>
      </c>
      <c r="H91" t="s">
        <v>1174</v>
      </c>
      <c r="I91" s="7">
        <v>0.58333333333333337</v>
      </c>
      <c r="J91" s="7">
        <v>0.66666666666666663</v>
      </c>
      <c r="K91" t="s">
        <v>248</v>
      </c>
      <c r="L91" t="s">
        <v>1187</v>
      </c>
      <c r="M91" t="s">
        <v>405</v>
      </c>
      <c r="N91" t="str">
        <f t="shared" si="6"/>
        <v>14:00</v>
      </c>
      <c r="O91" t="str">
        <f t="shared" si="7"/>
        <v>16:00</v>
      </c>
      <c r="Q91" t="str">
        <f t="shared" si="5"/>
        <v>INSERT INTO Experiment VALUES ('Friday', '14:00', '16:00', 'S9920635S', 'Physics Lab', 'School of Physical and Mathematical Sciences');</v>
      </c>
    </row>
    <row r="92" spans="6:17">
      <c r="F92" t="s">
        <v>1154</v>
      </c>
      <c r="G92" t="s">
        <v>1166</v>
      </c>
      <c r="H92" t="s">
        <v>1174</v>
      </c>
      <c r="I92" s="7">
        <v>0.58333333333333337</v>
      </c>
      <c r="J92" s="7">
        <v>0.66666666666666663</v>
      </c>
      <c r="K92" t="s">
        <v>249</v>
      </c>
      <c r="L92" t="s">
        <v>1187</v>
      </c>
      <c r="M92" t="s">
        <v>405</v>
      </c>
      <c r="N92" t="str">
        <f t="shared" si="6"/>
        <v>14:00</v>
      </c>
      <c r="O92" t="str">
        <f t="shared" si="7"/>
        <v>16:00</v>
      </c>
      <c r="Q92" t="str">
        <f t="shared" si="5"/>
        <v>INSERT INTO Experiment VALUES ('Friday', '14:00', '16:00', 'S9975572K', 'Physics Lab', 'School of Physical and Mathematical Sciences');</v>
      </c>
    </row>
    <row r="93" spans="6:17">
      <c r="F93" t="s">
        <v>1154</v>
      </c>
      <c r="G93" t="s">
        <v>1166</v>
      </c>
      <c r="H93" t="s">
        <v>1174</v>
      </c>
      <c r="I93" s="7">
        <v>0.58333333333333337</v>
      </c>
      <c r="J93" s="7">
        <v>0.66666666666666663</v>
      </c>
      <c r="K93" t="s">
        <v>250</v>
      </c>
      <c r="L93" t="s">
        <v>1187</v>
      </c>
      <c r="M93" t="s">
        <v>405</v>
      </c>
      <c r="N93" t="str">
        <f t="shared" si="6"/>
        <v>14:00</v>
      </c>
      <c r="O93" t="str">
        <f t="shared" si="7"/>
        <v>16:00</v>
      </c>
      <c r="Q93" t="str">
        <f t="shared" si="5"/>
        <v>INSERT INTO Experiment VALUES ('Friday', '14:00', '16:00', 'S9945398G', 'Physics Lab', 'School of Physical and Mathematical Sciences');</v>
      </c>
    </row>
    <row r="94" spans="6:17">
      <c r="F94" t="s">
        <v>1154</v>
      </c>
      <c r="G94" t="s">
        <v>1166</v>
      </c>
      <c r="H94" t="s">
        <v>1174</v>
      </c>
      <c r="I94" s="7">
        <v>0.58333333333333337</v>
      </c>
      <c r="J94" s="7">
        <v>0.66666666666666663</v>
      </c>
      <c r="K94" t="s">
        <v>251</v>
      </c>
      <c r="L94" t="s">
        <v>1187</v>
      </c>
      <c r="M94" t="s">
        <v>405</v>
      </c>
      <c r="N94" t="str">
        <f t="shared" si="6"/>
        <v>14:00</v>
      </c>
      <c r="O94" t="str">
        <f t="shared" si="7"/>
        <v>16:00</v>
      </c>
      <c r="Q94" t="str">
        <f t="shared" si="5"/>
        <v>INSERT INTO Experiment VALUES ('Friday', '14:00', '16:00', 'S9860529S', 'Physics Lab', 'School of Physical and Mathematical Sciences');</v>
      </c>
    </row>
    <row r="95" spans="6:17">
      <c r="F95" t="s">
        <v>1154</v>
      </c>
      <c r="G95" t="s">
        <v>1166</v>
      </c>
      <c r="H95" t="s">
        <v>1174</v>
      </c>
      <c r="I95" s="7">
        <v>0.58333333333333337</v>
      </c>
      <c r="J95" s="7">
        <v>0.66666666666666663</v>
      </c>
      <c r="K95" t="s">
        <v>252</v>
      </c>
      <c r="L95" t="s">
        <v>1187</v>
      </c>
      <c r="M95" t="s">
        <v>405</v>
      </c>
      <c r="N95" t="str">
        <f t="shared" si="6"/>
        <v>14:00</v>
      </c>
      <c r="O95" t="str">
        <f t="shared" si="7"/>
        <v>16:00</v>
      </c>
      <c r="Q95" t="str">
        <f t="shared" si="5"/>
        <v>INSERT INTO Experiment VALUES ('Friday', '14:00', '16:00', 'S9830478U', 'Physics Lab', 'School of Physical and Mathematical Sciences');</v>
      </c>
    </row>
  </sheetData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82EB-0FCA-704F-AF74-67AD4684CC43}">
  <dimension ref="A2:N53"/>
  <sheetViews>
    <sheetView zoomScale="90" zoomScaleNormal="135" workbookViewId="0">
      <selection activeCell="A3" sqref="A3:E3"/>
    </sheetView>
  </sheetViews>
  <sheetFormatPr defaultColWidth="10.6640625" defaultRowHeight="15.5"/>
  <cols>
    <col min="1" max="1" width="11" bestFit="1" customWidth="1"/>
    <col min="2" max="2" width="26" bestFit="1" customWidth="1"/>
    <col min="3" max="3" width="39.5" bestFit="1" customWidth="1"/>
    <col min="4" max="4" width="8.83203125" bestFit="1" customWidth="1"/>
    <col min="5" max="5" width="27.83203125" bestFit="1" customWidth="1"/>
    <col min="7" max="7" width="69.6640625" bestFit="1" customWidth="1"/>
  </cols>
  <sheetData>
    <row r="2" spans="1:14" ht="19">
      <c r="A2" s="19" t="s">
        <v>301</v>
      </c>
      <c r="B2" s="20" t="s">
        <v>100</v>
      </c>
      <c r="C2" s="19" t="s">
        <v>403</v>
      </c>
      <c r="D2" s="19" t="s">
        <v>1028</v>
      </c>
      <c r="E2" s="19" t="s">
        <v>1032</v>
      </c>
      <c r="F2" s="19"/>
      <c r="G2" s="19" t="str">
        <f>_xlfn.CONCAT("INSERT INTO Professor VALUES ('",A2,"', '",,E2,"');")</f>
        <v>INSERT INTO Professor VALUES ('S8468939S', 'Big Data Analytics');</v>
      </c>
      <c r="H2" s="19"/>
      <c r="I2" s="19" t="s">
        <v>1032</v>
      </c>
      <c r="J2" s="19"/>
      <c r="K2" s="19" t="s">
        <v>1035</v>
      </c>
      <c r="L2" s="19"/>
      <c r="N2" s="19" t="s">
        <v>1037</v>
      </c>
    </row>
    <row r="3" spans="1:14" ht="19">
      <c r="A3" s="19" t="s">
        <v>302</v>
      </c>
      <c r="B3" s="20" t="s">
        <v>101</v>
      </c>
      <c r="C3" s="19" t="s">
        <v>403</v>
      </c>
      <c r="D3" s="19" t="s">
        <v>1028</v>
      </c>
      <c r="E3" s="19" t="s">
        <v>1031</v>
      </c>
      <c r="F3" s="19"/>
      <c r="G3" s="19" t="str">
        <f t="shared" ref="G3:G52" si="0">_xlfn.CONCAT("INSERT INTO Professor VALUES ('",A3,"', '",,E3,"');")</f>
        <v>INSERT INTO Professor VALUES ('S7690922X', 'Artificial Intelligence');</v>
      </c>
      <c r="H3" s="19"/>
      <c r="I3" s="19" t="s">
        <v>1031</v>
      </c>
      <c r="J3" s="19"/>
      <c r="K3" s="19" t="s">
        <v>1039</v>
      </c>
      <c r="L3" s="19"/>
      <c r="N3" s="19" t="s">
        <v>1040</v>
      </c>
    </row>
    <row r="4" spans="1:14" ht="19">
      <c r="A4" s="19" t="s">
        <v>303</v>
      </c>
      <c r="B4" s="20" t="s">
        <v>102</v>
      </c>
      <c r="C4" s="19" t="s">
        <v>403</v>
      </c>
      <c r="D4" s="19" t="s">
        <v>1028</v>
      </c>
      <c r="E4" s="19" t="s">
        <v>1033</v>
      </c>
      <c r="F4" s="19"/>
      <c r="G4" s="19" t="str">
        <f t="shared" si="0"/>
        <v>INSERT INTO Professor VALUES ('S8972332B', 'Distributed Systems');</v>
      </c>
      <c r="H4" s="19"/>
      <c r="I4" s="19" t="s">
        <v>1033</v>
      </c>
      <c r="J4" s="19"/>
      <c r="K4" s="19" t="s">
        <v>1034</v>
      </c>
      <c r="L4" s="19"/>
      <c r="N4" s="19" t="s">
        <v>1038</v>
      </c>
    </row>
    <row r="5" spans="1:14" ht="19">
      <c r="A5" s="19" t="s">
        <v>304</v>
      </c>
      <c r="B5" s="20" t="s">
        <v>103</v>
      </c>
      <c r="C5" s="19" t="s">
        <v>403</v>
      </c>
      <c r="D5" s="19" t="s">
        <v>1028</v>
      </c>
      <c r="E5" s="19" t="s">
        <v>1036</v>
      </c>
      <c r="F5" s="19"/>
      <c r="G5" s="19" t="str">
        <f t="shared" si="0"/>
        <v>INSERT INTO Professor VALUES ('S8744898T', 'Cryptography');</v>
      </c>
      <c r="H5" s="19"/>
      <c r="I5" s="19" t="s">
        <v>1036</v>
      </c>
      <c r="J5" s="19"/>
      <c r="K5" s="19"/>
      <c r="L5" s="19"/>
    </row>
    <row r="6" spans="1:14" ht="19">
      <c r="A6" s="19" t="s">
        <v>305</v>
      </c>
      <c r="B6" s="20" t="s">
        <v>104</v>
      </c>
      <c r="C6" s="19" t="s">
        <v>403</v>
      </c>
      <c r="D6" s="19" t="s">
        <v>1028</v>
      </c>
      <c r="E6" s="19" t="s">
        <v>1032</v>
      </c>
      <c r="F6" s="19"/>
      <c r="G6" s="19" t="str">
        <f t="shared" si="0"/>
        <v>INSERT INTO Professor VALUES ('S6547447J', 'Big Data Analytics');</v>
      </c>
      <c r="H6" s="19"/>
      <c r="I6" s="19"/>
      <c r="J6" s="19"/>
      <c r="K6" s="19"/>
      <c r="L6" s="19"/>
    </row>
    <row r="7" spans="1:14" ht="19">
      <c r="A7" s="19" t="s">
        <v>306</v>
      </c>
      <c r="B7" s="20" t="s">
        <v>105</v>
      </c>
      <c r="C7" s="19" t="s">
        <v>403</v>
      </c>
      <c r="D7" s="19" t="s">
        <v>1028</v>
      </c>
      <c r="E7" s="19" t="s">
        <v>1031</v>
      </c>
      <c r="F7" s="19"/>
      <c r="G7" s="19" t="str">
        <f t="shared" si="0"/>
        <v>INSERT INTO Professor VALUES ('S7547074F', 'Artificial Intelligence');</v>
      </c>
      <c r="H7" s="19"/>
      <c r="I7" s="19"/>
      <c r="J7" s="19"/>
      <c r="K7" s="19"/>
      <c r="L7" s="19"/>
    </row>
    <row r="8" spans="1:14" ht="19">
      <c r="A8" s="19" t="s">
        <v>307</v>
      </c>
      <c r="B8" s="20" t="s">
        <v>106</v>
      </c>
      <c r="C8" s="19" t="s">
        <v>403</v>
      </c>
      <c r="D8" s="19" t="s">
        <v>1028</v>
      </c>
      <c r="E8" s="19" t="s">
        <v>1033</v>
      </c>
      <c r="F8" s="19"/>
      <c r="G8" s="19" t="str">
        <f t="shared" si="0"/>
        <v>INSERT INTO Professor VALUES ('S7087203A', 'Distributed Systems');</v>
      </c>
      <c r="H8" s="19"/>
      <c r="I8" s="19"/>
      <c r="J8" s="19"/>
      <c r="K8" s="19"/>
      <c r="L8" s="19"/>
    </row>
    <row r="9" spans="1:14" ht="19">
      <c r="A9" s="19" t="s">
        <v>308</v>
      </c>
      <c r="B9" s="20" t="s">
        <v>107</v>
      </c>
      <c r="C9" s="19" t="s">
        <v>403</v>
      </c>
      <c r="D9" s="19" t="s">
        <v>1028</v>
      </c>
      <c r="E9" s="19" t="s">
        <v>1036</v>
      </c>
      <c r="F9" s="19"/>
      <c r="G9" s="19" t="str">
        <f t="shared" si="0"/>
        <v>INSERT INTO Professor VALUES ('S6346342Q', 'Cryptography');</v>
      </c>
      <c r="H9" s="19"/>
      <c r="I9" s="19"/>
      <c r="J9" s="19"/>
      <c r="K9" s="19"/>
      <c r="L9" s="19"/>
    </row>
    <row r="10" spans="1:14" ht="19">
      <c r="A10" s="19" t="s">
        <v>309</v>
      </c>
      <c r="B10" s="20" t="s">
        <v>108</v>
      </c>
      <c r="C10" s="19" t="s">
        <v>403</v>
      </c>
      <c r="D10" s="19" t="s">
        <v>1028</v>
      </c>
      <c r="E10" s="19" t="s">
        <v>1032</v>
      </c>
      <c r="F10" s="19"/>
      <c r="G10" s="19" t="str">
        <f t="shared" si="0"/>
        <v>INSERT INTO Professor VALUES ('S6155367M', 'Big Data Analytics');</v>
      </c>
      <c r="H10" s="19"/>
      <c r="I10" s="19"/>
      <c r="J10" s="19"/>
      <c r="K10" s="19"/>
      <c r="L10" s="19"/>
    </row>
    <row r="11" spans="1:14" ht="19">
      <c r="A11" s="19" t="s">
        <v>310</v>
      </c>
      <c r="B11" s="20" t="s">
        <v>109</v>
      </c>
      <c r="C11" s="19" t="s">
        <v>403</v>
      </c>
      <c r="D11" s="19" t="s">
        <v>1028</v>
      </c>
      <c r="E11" s="19" t="s">
        <v>1031</v>
      </c>
      <c r="F11" s="19"/>
      <c r="G11" s="19" t="str">
        <f t="shared" si="0"/>
        <v>INSERT INTO Professor VALUES ('S8014273K', 'Artificial Intelligence');</v>
      </c>
      <c r="H11" s="19"/>
      <c r="I11" s="19"/>
      <c r="J11" s="19"/>
      <c r="K11" s="19"/>
      <c r="L11" s="19"/>
    </row>
    <row r="12" spans="1:14" ht="19">
      <c r="A12" s="19" t="s">
        <v>311</v>
      </c>
      <c r="B12" s="20" t="s">
        <v>110</v>
      </c>
      <c r="C12" s="19" t="s">
        <v>403</v>
      </c>
      <c r="D12" s="19" t="s">
        <v>1028</v>
      </c>
      <c r="E12" s="19" t="s">
        <v>1033</v>
      </c>
      <c r="F12" s="19"/>
      <c r="G12" s="19" t="str">
        <f t="shared" si="0"/>
        <v>INSERT INTO Professor VALUES ('S7213861V', 'Distributed Systems');</v>
      </c>
      <c r="H12" s="19"/>
      <c r="I12" s="19"/>
      <c r="J12" s="19"/>
      <c r="K12" s="19"/>
      <c r="L12" s="19"/>
    </row>
    <row r="13" spans="1:14" ht="19">
      <c r="A13" s="19" t="s">
        <v>312</v>
      </c>
      <c r="B13" s="20" t="s">
        <v>111</v>
      </c>
      <c r="C13" s="19" t="s">
        <v>403</v>
      </c>
      <c r="D13" s="19" t="s">
        <v>1028</v>
      </c>
      <c r="E13" s="19" t="s">
        <v>1036</v>
      </c>
      <c r="F13" s="19"/>
      <c r="G13" s="19" t="str">
        <f t="shared" si="0"/>
        <v>INSERT INTO Professor VALUES ('S7662038Y', 'Cryptography');</v>
      </c>
      <c r="H13" s="19"/>
      <c r="I13" s="19"/>
      <c r="J13" s="19"/>
      <c r="K13" s="19"/>
      <c r="L13" s="19"/>
    </row>
    <row r="14" spans="1:14" ht="19">
      <c r="A14" s="19" t="s">
        <v>313</v>
      </c>
      <c r="B14" s="20" t="s">
        <v>112</v>
      </c>
      <c r="C14" s="19" t="s">
        <v>403</v>
      </c>
      <c r="D14" s="19" t="s">
        <v>1028</v>
      </c>
      <c r="E14" s="19" t="s">
        <v>1032</v>
      </c>
      <c r="F14" s="19"/>
      <c r="G14" s="19" t="str">
        <f t="shared" si="0"/>
        <v>INSERT INTO Professor VALUES ('S8032187I', 'Big Data Analytics');</v>
      </c>
      <c r="H14" s="19"/>
      <c r="I14" s="19"/>
      <c r="J14" s="19"/>
      <c r="K14" s="19"/>
      <c r="L14" s="19"/>
    </row>
    <row r="15" spans="1:14" ht="19">
      <c r="A15" s="19" t="s">
        <v>314</v>
      </c>
      <c r="B15" s="20" t="s">
        <v>113</v>
      </c>
      <c r="C15" s="19" t="s">
        <v>403</v>
      </c>
      <c r="D15" s="19" t="s">
        <v>1028</v>
      </c>
      <c r="E15" s="19" t="s">
        <v>1031</v>
      </c>
      <c r="F15" s="19"/>
      <c r="G15" s="19" t="str">
        <f t="shared" si="0"/>
        <v>INSERT INTO Professor VALUES ('S6033601G', 'Artificial Intelligence');</v>
      </c>
      <c r="H15" s="19"/>
      <c r="I15" s="19"/>
      <c r="J15" s="19"/>
      <c r="K15" s="19"/>
      <c r="L15" s="19"/>
    </row>
    <row r="16" spans="1:14" ht="19">
      <c r="A16" s="19" t="s">
        <v>315</v>
      </c>
      <c r="B16" s="20" t="s">
        <v>114</v>
      </c>
      <c r="C16" s="19" t="s">
        <v>403</v>
      </c>
      <c r="D16" s="19" t="s">
        <v>1028</v>
      </c>
      <c r="E16" s="19" t="s">
        <v>1033</v>
      </c>
      <c r="F16" s="19"/>
      <c r="G16" s="19" t="str">
        <f t="shared" si="0"/>
        <v>INSERT INTO Professor VALUES ('S9052022T', 'Distributed Systems');</v>
      </c>
      <c r="H16" s="19"/>
      <c r="I16" s="19"/>
      <c r="J16" s="19"/>
      <c r="K16" s="19"/>
      <c r="L16" s="19"/>
    </row>
    <row r="17" spans="1:12" ht="19">
      <c r="A17" s="19" t="s">
        <v>316</v>
      </c>
      <c r="B17" s="20" t="s">
        <v>115</v>
      </c>
      <c r="C17" s="19" t="s">
        <v>403</v>
      </c>
      <c r="D17" s="19" t="s">
        <v>1028</v>
      </c>
      <c r="E17" s="19" t="s">
        <v>1036</v>
      </c>
      <c r="F17" s="19"/>
      <c r="G17" s="19" t="str">
        <f t="shared" si="0"/>
        <v>INSERT INTO Professor VALUES ('S7340826O', 'Cryptography');</v>
      </c>
      <c r="H17" s="19"/>
      <c r="I17" s="19"/>
      <c r="J17" s="19"/>
      <c r="K17" s="19"/>
      <c r="L17" s="19"/>
    </row>
    <row r="18" spans="1:12" ht="19">
      <c r="A18" s="19" t="s">
        <v>317</v>
      </c>
      <c r="B18" s="20" t="s">
        <v>116</v>
      </c>
      <c r="C18" s="19" t="s">
        <v>403</v>
      </c>
      <c r="D18" s="19" t="s">
        <v>1028</v>
      </c>
      <c r="E18" s="19" t="s">
        <v>1033</v>
      </c>
      <c r="F18" s="19"/>
      <c r="G18" s="19" t="str">
        <f t="shared" si="0"/>
        <v>INSERT INTO Professor VALUES ('S7071758C', 'Distributed Systems');</v>
      </c>
      <c r="H18" s="19"/>
      <c r="I18" s="19"/>
      <c r="J18" s="19"/>
      <c r="K18" s="19"/>
      <c r="L18" s="19"/>
    </row>
    <row r="19" spans="1:12" ht="19">
      <c r="A19" s="19" t="s">
        <v>318</v>
      </c>
      <c r="B19" s="20" t="s">
        <v>117</v>
      </c>
      <c r="C19" s="19" t="s">
        <v>405</v>
      </c>
      <c r="D19" s="19" t="s">
        <v>1028</v>
      </c>
      <c r="E19" s="19" t="s">
        <v>1037</v>
      </c>
      <c r="F19" s="19"/>
      <c r="G19" s="19" t="str">
        <f t="shared" si="0"/>
        <v>INSERT INTO Professor VALUES ('S6587237S', 'Graph Theory');</v>
      </c>
      <c r="H19" s="19"/>
      <c r="I19" s="19"/>
      <c r="J19" s="19"/>
      <c r="K19" s="19"/>
      <c r="L19" s="19"/>
    </row>
    <row r="20" spans="1:12" ht="19">
      <c r="A20" s="19" t="s">
        <v>319</v>
      </c>
      <c r="B20" s="20" t="s">
        <v>118</v>
      </c>
      <c r="C20" s="19" t="s">
        <v>405</v>
      </c>
      <c r="D20" s="19" t="s">
        <v>1028</v>
      </c>
      <c r="E20" s="19" t="s">
        <v>1040</v>
      </c>
      <c r="F20" s="19"/>
      <c r="G20" s="19" t="str">
        <f t="shared" si="0"/>
        <v>INSERT INTO Professor VALUES ('S7375473S', 'Quantum Physics');</v>
      </c>
      <c r="H20" s="19"/>
      <c r="I20" s="19"/>
      <c r="J20" s="19"/>
      <c r="K20" s="19"/>
      <c r="L20" s="19"/>
    </row>
    <row r="21" spans="1:12" ht="19">
      <c r="A21" s="19" t="s">
        <v>320</v>
      </c>
      <c r="B21" s="20" t="s">
        <v>119</v>
      </c>
      <c r="C21" s="19" t="s">
        <v>405</v>
      </c>
      <c r="D21" s="19" t="s">
        <v>1028</v>
      </c>
      <c r="E21" s="19" t="s">
        <v>1038</v>
      </c>
      <c r="F21" s="19"/>
      <c r="G21" s="19" t="str">
        <f t="shared" si="0"/>
        <v>INSERT INTO Professor VALUES ('S7825933P', 'Number Theory');</v>
      </c>
      <c r="H21" s="19"/>
      <c r="I21" s="19"/>
      <c r="J21" s="19"/>
      <c r="K21" s="19"/>
      <c r="L21" s="19"/>
    </row>
    <row r="22" spans="1:12" ht="19">
      <c r="A22" s="19" t="s">
        <v>321</v>
      </c>
      <c r="B22" s="20" t="s">
        <v>120</v>
      </c>
      <c r="C22" s="19" t="s">
        <v>405</v>
      </c>
      <c r="D22" s="19" t="s">
        <v>1028</v>
      </c>
      <c r="E22" s="19" t="s">
        <v>1037</v>
      </c>
      <c r="F22" s="19"/>
      <c r="G22" s="19" t="str">
        <f t="shared" si="0"/>
        <v>INSERT INTO Professor VALUES ('S7425165R', 'Graph Theory');</v>
      </c>
      <c r="H22" s="19"/>
      <c r="I22" s="19"/>
      <c r="J22" s="19"/>
      <c r="K22" s="19"/>
      <c r="L22" s="19"/>
    </row>
    <row r="23" spans="1:12" ht="19">
      <c r="A23" s="19" t="s">
        <v>322</v>
      </c>
      <c r="B23" s="20" t="s">
        <v>121</v>
      </c>
      <c r="C23" s="19" t="s">
        <v>405</v>
      </c>
      <c r="D23" s="19" t="s">
        <v>1028</v>
      </c>
      <c r="E23" s="19" t="s">
        <v>1040</v>
      </c>
      <c r="F23" s="19"/>
      <c r="G23" s="19" t="str">
        <f t="shared" si="0"/>
        <v>INSERT INTO Professor VALUES ('S8333952M', 'Quantum Physics');</v>
      </c>
      <c r="H23" s="19"/>
      <c r="I23" s="19"/>
      <c r="J23" s="19"/>
      <c r="K23" s="19"/>
      <c r="L23" s="19"/>
    </row>
    <row r="24" spans="1:12" ht="19">
      <c r="A24" s="19" t="s">
        <v>323</v>
      </c>
      <c r="B24" s="20" t="s">
        <v>122</v>
      </c>
      <c r="C24" s="19" t="s">
        <v>405</v>
      </c>
      <c r="D24" s="19" t="s">
        <v>1028</v>
      </c>
      <c r="E24" s="19" t="s">
        <v>1038</v>
      </c>
      <c r="F24" s="19"/>
      <c r="G24" s="19" t="str">
        <f t="shared" si="0"/>
        <v>INSERT INTO Professor VALUES ('S7326139L', 'Number Theory');</v>
      </c>
      <c r="H24" s="19"/>
      <c r="I24" s="19"/>
      <c r="J24" s="19"/>
      <c r="K24" s="19"/>
      <c r="L24" s="19"/>
    </row>
    <row r="25" spans="1:12" ht="19">
      <c r="A25" s="19" t="s">
        <v>324</v>
      </c>
      <c r="B25" s="20" t="s">
        <v>123</v>
      </c>
      <c r="C25" s="19" t="s">
        <v>405</v>
      </c>
      <c r="D25" s="19" t="s">
        <v>1028</v>
      </c>
      <c r="E25" s="19" t="s">
        <v>1037</v>
      </c>
      <c r="F25" s="19"/>
      <c r="G25" s="19" t="str">
        <f t="shared" si="0"/>
        <v>INSERT INTO Professor VALUES ('S8568828S', 'Graph Theory');</v>
      </c>
      <c r="H25" s="19"/>
      <c r="I25" s="19"/>
      <c r="J25" s="19"/>
      <c r="K25" s="19"/>
      <c r="L25" s="19"/>
    </row>
    <row r="26" spans="1:12" ht="19">
      <c r="A26" s="19" t="s">
        <v>325</v>
      </c>
      <c r="B26" s="20" t="s">
        <v>124</v>
      </c>
      <c r="C26" s="19" t="s">
        <v>405</v>
      </c>
      <c r="D26" s="19" t="s">
        <v>1028</v>
      </c>
      <c r="E26" s="19" t="s">
        <v>1040</v>
      </c>
      <c r="F26" s="19"/>
      <c r="G26" s="19" t="str">
        <f t="shared" si="0"/>
        <v>INSERT INTO Professor VALUES ('S8858395X', 'Quantum Physics');</v>
      </c>
      <c r="H26" s="19"/>
      <c r="I26" s="19"/>
      <c r="J26" s="19"/>
      <c r="K26" s="19"/>
      <c r="L26" s="19"/>
    </row>
    <row r="27" spans="1:12" ht="19">
      <c r="A27" s="19" t="s">
        <v>326</v>
      </c>
      <c r="B27" s="20" t="s">
        <v>125</v>
      </c>
      <c r="C27" s="19" t="s">
        <v>405</v>
      </c>
      <c r="D27" s="19" t="s">
        <v>1028</v>
      </c>
      <c r="E27" s="19" t="s">
        <v>1038</v>
      </c>
      <c r="F27" s="19"/>
      <c r="G27" s="19" t="str">
        <f t="shared" si="0"/>
        <v>INSERT INTO Professor VALUES ('S6475373S', 'Number Theory');</v>
      </c>
      <c r="H27" s="19"/>
      <c r="I27" s="19"/>
      <c r="J27" s="19"/>
      <c r="K27" s="19"/>
      <c r="L27" s="19"/>
    </row>
    <row r="28" spans="1:12" ht="19">
      <c r="A28" s="19" t="s">
        <v>327</v>
      </c>
      <c r="B28" s="20" t="s">
        <v>126</v>
      </c>
      <c r="C28" s="19" t="s">
        <v>405</v>
      </c>
      <c r="D28" s="19" t="s">
        <v>1028</v>
      </c>
      <c r="E28" s="19" t="s">
        <v>1037</v>
      </c>
      <c r="F28" s="19"/>
      <c r="G28" s="19" t="str">
        <f t="shared" si="0"/>
        <v>INSERT INTO Professor VALUES ('S6919101E', 'Graph Theory');</v>
      </c>
      <c r="H28" s="19"/>
      <c r="I28" s="19"/>
      <c r="J28" s="19"/>
      <c r="K28" s="19"/>
      <c r="L28" s="19"/>
    </row>
    <row r="29" spans="1:12" ht="19">
      <c r="A29" s="19" t="s">
        <v>328</v>
      </c>
      <c r="B29" s="20" t="s">
        <v>127</v>
      </c>
      <c r="C29" s="19" t="s">
        <v>405</v>
      </c>
      <c r="D29" s="19" t="s">
        <v>1028</v>
      </c>
      <c r="E29" s="19" t="s">
        <v>1040</v>
      </c>
      <c r="F29" s="19"/>
      <c r="G29" s="19" t="str">
        <f t="shared" si="0"/>
        <v>INSERT INTO Professor VALUES ('S6330488Q', 'Quantum Physics');</v>
      </c>
      <c r="H29" s="19"/>
      <c r="I29" s="19"/>
      <c r="J29" s="19"/>
      <c r="K29" s="19"/>
      <c r="L29" s="19"/>
    </row>
    <row r="30" spans="1:12" ht="19">
      <c r="A30" s="19" t="s">
        <v>329</v>
      </c>
      <c r="B30" s="20" t="s">
        <v>128</v>
      </c>
      <c r="C30" s="19" t="s">
        <v>405</v>
      </c>
      <c r="D30" s="19" t="s">
        <v>1028</v>
      </c>
      <c r="E30" s="19" t="s">
        <v>1038</v>
      </c>
      <c r="F30" s="19"/>
      <c r="G30" s="19" t="str">
        <f t="shared" si="0"/>
        <v>INSERT INTO Professor VALUES ('S6043853R', 'Number Theory');</v>
      </c>
      <c r="H30" s="19"/>
      <c r="I30" s="19"/>
      <c r="J30" s="19"/>
      <c r="K30" s="19"/>
      <c r="L30" s="19"/>
    </row>
    <row r="31" spans="1:12" ht="19">
      <c r="A31" s="19" t="s">
        <v>330</v>
      </c>
      <c r="B31" s="20" t="s">
        <v>129</v>
      </c>
      <c r="C31" s="19" t="s">
        <v>405</v>
      </c>
      <c r="D31" s="19" t="s">
        <v>1028</v>
      </c>
      <c r="E31" s="19" t="s">
        <v>1037</v>
      </c>
      <c r="F31" s="19"/>
      <c r="G31" s="19" t="str">
        <f t="shared" si="0"/>
        <v>INSERT INTO Professor VALUES ('S6968369P', 'Graph Theory');</v>
      </c>
      <c r="H31" s="19"/>
      <c r="I31" s="19"/>
      <c r="J31" s="19"/>
      <c r="K31" s="19"/>
      <c r="L31" s="19"/>
    </row>
    <row r="32" spans="1:12" ht="19">
      <c r="A32" s="19" t="s">
        <v>331</v>
      </c>
      <c r="B32" s="20" t="s">
        <v>130</v>
      </c>
      <c r="C32" s="19" t="s">
        <v>405</v>
      </c>
      <c r="D32" s="19" t="s">
        <v>1028</v>
      </c>
      <c r="E32" s="19" t="s">
        <v>1040</v>
      </c>
      <c r="F32" s="19"/>
      <c r="G32" s="19" t="str">
        <f t="shared" si="0"/>
        <v>INSERT INTO Professor VALUES ('S7756343K', 'Quantum Physics');</v>
      </c>
      <c r="H32" s="19"/>
      <c r="I32" s="19"/>
      <c r="J32" s="19"/>
      <c r="K32" s="19"/>
      <c r="L32" s="19"/>
    </row>
    <row r="33" spans="1:12" ht="19">
      <c r="A33" s="19" t="s">
        <v>332</v>
      </c>
      <c r="B33" s="20" t="s">
        <v>131</v>
      </c>
      <c r="C33" s="19" t="s">
        <v>405</v>
      </c>
      <c r="D33" s="19" t="s">
        <v>1028</v>
      </c>
      <c r="E33" s="19" t="s">
        <v>1038</v>
      </c>
      <c r="F33" s="19"/>
      <c r="G33" s="19" t="str">
        <f t="shared" si="0"/>
        <v>INSERT INTO Professor VALUES ('S6431984V', 'Number Theory');</v>
      </c>
      <c r="H33" s="19"/>
      <c r="I33" s="19"/>
      <c r="J33" s="19"/>
      <c r="K33" s="19"/>
      <c r="L33" s="19"/>
    </row>
    <row r="34" spans="1:12" ht="19">
      <c r="A34" s="19" t="s">
        <v>333</v>
      </c>
      <c r="B34" s="20" t="s">
        <v>132</v>
      </c>
      <c r="C34" s="19" t="s">
        <v>404</v>
      </c>
      <c r="D34" s="19" t="s">
        <v>1028</v>
      </c>
      <c r="E34" s="19" t="s">
        <v>1035</v>
      </c>
      <c r="F34" s="19"/>
      <c r="G34" s="19" t="str">
        <f t="shared" si="0"/>
        <v>INSERT INTO Professor VALUES ('S8681069Z', 'Human Resources Management');</v>
      </c>
      <c r="H34" s="19"/>
      <c r="I34" s="19"/>
      <c r="J34" s="19"/>
      <c r="K34" s="19"/>
      <c r="L34" s="19"/>
    </row>
    <row r="35" spans="1:12" ht="19">
      <c r="A35" s="19" t="s">
        <v>334</v>
      </c>
      <c r="B35" s="20" t="s">
        <v>133</v>
      </c>
      <c r="C35" s="19" t="s">
        <v>404</v>
      </c>
      <c r="D35" s="19" t="s">
        <v>1028</v>
      </c>
      <c r="E35" s="19" t="s">
        <v>1039</v>
      </c>
      <c r="F35" s="19"/>
      <c r="G35" s="19" t="str">
        <f t="shared" si="0"/>
        <v>INSERT INTO Professor VALUES ('S8623658P', 'Accounting Systems');</v>
      </c>
      <c r="H35" s="19"/>
      <c r="I35" s="19"/>
      <c r="J35" s="19"/>
      <c r="K35" s="19"/>
      <c r="L35" s="19"/>
    </row>
    <row r="36" spans="1:12" ht="19">
      <c r="A36" s="19" t="s">
        <v>335</v>
      </c>
      <c r="B36" s="20" t="s">
        <v>134</v>
      </c>
      <c r="C36" s="19" t="s">
        <v>404</v>
      </c>
      <c r="D36" s="19" t="s">
        <v>1028</v>
      </c>
      <c r="E36" s="19" t="s">
        <v>1034</v>
      </c>
      <c r="F36" s="19"/>
      <c r="G36" s="19" t="str">
        <f t="shared" si="0"/>
        <v>INSERT INTO Professor VALUES ('S8443404U', 'Investment Banking');</v>
      </c>
      <c r="H36" s="19"/>
      <c r="I36" s="19"/>
      <c r="J36" s="19"/>
      <c r="K36" s="19"/>
      <c r="L36" s="19"/>
    </row>
    <row r="37" spans="1:12" ht="19">
      <c r="A37" s="19" t="s">
        <v>336</v>
      </c>
      <c r="B37" s="20" t="s">
        <v>135</v>
      </c>
      <c r="C37" s="19" t="s">
        <v>404</v>
      </c>
      <c r="D37" s="19" t="s">
        <v>1028</v>
      </c>
      <c r="E37" s="19" t="s">
        <v>1035</v>
      </c>
      <c r="F37" s="19"/>
      <c r="G37" s="19" t="str">
        <f t="shared" si="0"/>
        <v>INSERT INTO Professor VALUES ('S6726612O', 'Human Resources Management');</v>
      </c>
      <c r="H37" s="19"/>
      <c r="I37" s="19"/>
      <c r="J37" s="19"/>
      <c r="K37" s="19"/>
      <c r="L37" s="19"/>
    </row>
    <row r="38" spans="1:12" ht="19">
      <c r="A38" s="19" t="s">
        <v>337</v>
      </c>
      <c r="B38" s="20" t="s">
        <v>136</v>
      </c>
      <c r="C38" s="19" t="s">
        <v>404</v>
      </c>
      <c r="D38" s="19" t="s">
        <v>1028</v>
      </c>
      <c r="E38" s="19" t="s">
        <v>1039</v>
      </c>
      <c r="F38" s="19"/>
      <c r="G38" s="19" t="str">
        <f t="shared" si="0"/>
        <v>INSERT INTO Professor VALUES ('S8713017P', 'Accounting Systems');</v>
      </c>
      <c r="H38" s="19"/>
      <c r="I38" s="19"/>
      <c r="J38" s="19"/>
      <c r="K38" s="19"/>
      <c r="L38" s="19"/>
    </row>
    <row r="39" spans="1:12" ht="19">
      <c r="A39" s="19" t="s">
        <v>338</v>
      </c>
      <c r="B39" s="20" t="s">
        <v>137</v>
      </c>
      <c r="C39" s="19" t="s">
        <v>404</v>
      </c>
      <c r="D39" s="19" t="s">
        <v>1028</v>
      </c>
      <c r="E39" s="19" t="s">
        <v>1034</v>
      </c>
      <c r="F39" s="19"/>
      <c r="G39" s="19" t="str">
        <f t="shared" si="0"/>
        <v>INSERT INTO Professor VALUES ('S8435941Y', 'Investment Banking');</v>
      </c>
      <c r="H39" s="19"/>
      <c r="I39" s="19"/>
      <c r="J39" s="19"/>
      <c r="K39" s="19"/>
      <c r="L39" s="19"/>
    </row>
    <row r="40" spans="1:12" ht="19">
      <c r="A40" s="19" t="s">
        <v>339</v>
      </c>
      <c r="B40" s="20" t="s">
        <v>138</v>
      </c>
      <c r="C40" s="19" t="s">
        <v>404</v>
      </c>
      <c r="D40" s="19" t="s">
        <v>1028</v>
      </c>
      <c r="E40" s="19" t="s">
        <v>1035</v>
      </c>
      <c r="F40" s="19"/>
      <c r="G40" s="19" t="str">
        <f t="shared" si="0"/>
        <v>INSERT INTO Professor VALUES ('S6793515E', 'Human Resources Management');</v>
      </c>
      <c r="H40" s="19"/>
      <c r="I40" s="19"/>
      <c r="J40" s="19"/>
      <c r="K40" s="19"/>
      <c r="L40" s="19"/>
    </row>
    <row r="41" spans="1:12" ht="19">
      <c r="A41" s="19" t="s">
        <v>340</v>
      </c>
      <c r="B41" s="20" t="s">
        <v>139</v>
      </c>
      <c r="C41" s="19" t="s">
        <v>404</v>
      </c>
      <c r="D41" s="19" t="s">
        <v>1028</v>
      </c>
      <c r="E41" s="19" t="s">
        <v>1039</v>
      </c>
      <c r="F41" s="19"/>
      <c r="G41" s="19" t="str">
        <f t="shared" si="0"/>
        <v>INSERT INTO Professor VALUES ('S6032927W', 'Accounting Systems');</v>
      </c>
      <c r="H41" s="19"/>
      <c r="I41" s="19"/>
      <c r="J41" s="19"/>
      <c r="K41" s="19"/>
      <c r="L41" s="19"/>
    </row>
    <row r="42" spans="1:12" ht="19">
      <c r="A42" s="19" t="s">
        <v>341</v>
      </c>
      <c r="B42" s="20" t="s">
        <v>140</v>
      </c>
      <c r="C42" s="19" t="s">
        <v>404</v>
      </c>
      <c r="D42" s="19" t="s">
        <v>1028</v>
      </c>
      <c r="E42" s="19" t="s">
        <v>1034</v>
      </c>
      <c r="F42" s="19"/>
      <c r="G42" s="19" t="str">
        <f t="shared" si="0"/>
        <v>INSERT INTO Professor VALUES ('S7894186R', 'Investment Banking');</v>
      </c>
      <c r="H42" s="19"/>
      <c r="I42" s="19"/>
      <c r="J42" s="19"/>
      <c r="K42" s="19"/>
      <c r="L42" s="19"/>
    </row>
    <row r="43" spans="1:12" ht="19">
      <c r="A43" s="19" t="s">
        <v>342</v>
      </c>
      <c r="B43" s="20" t="s">
        <v>141</v>
      </c>
      <c r="C43" s="19" t="s">
        <v>404</v>
      </c>
      <c r="D43" s="19" t="s">
        <v>1028</v>
      </c>
      <c r="E43" s="19" t="s">
        <v>1035</v>
      </c>
      <c r="F43" s="19"/>
      <c r="G43" s="19" t="str">
        <f t="shared" si="0"/>
        <v>INSERT INTO Professor VALUES ('S7842712W', 'Human Resources Management');</v>
      </c>
      <c r="H43" s="19"/>
      <c r="I43" s="19"/>
      <c r="J43" s="19"/>
      <c r="K43" s="19"/>
      <c r="L43" s="19"/>
    </row>
    <row r="44" spans="1:12" ht="19">
      <c r="A44" s="19" t="s">
        <v>343</v>
      </c>
      <c r="B44" s="20" t="s">
        <v>142</v>
      </c>
      <c r="C44" s="19" t="s">
        <v>404</v>
      </c>
      <c r="D44" s="19" t="s">
        <v>1028</v>
      </c>
      <c r="E44" s="19" t="s">
        <v>1039</v>
      </c>
      <c r="F44" s="19"/>
      <c r="G44" s="19" t="str">
        <f t="shared" si="0"/>
        <v>INSERT INTO Professor VALUES ('S7835154R', 'Accounting Systems');</v>
      </c>
      <c r="H44" s="19"/>
      <c r="I44" s="19"/>
      <c r="J44" s="19"/>
      <c r="K44" s="19"/>
      <c r="L44" s="19"/>
    </row>
    <row r="45" spans="1:12" ht="19">
      <c r="A45" s="19" t="s">
        <v>344</v>
      </c>
      <c r="B45" s="20" t="s">
        <v>143</v>
      </c>
      <c r="C45" s="19" t="s">
        <v>404</v>
      </c>
      <c r="D45" s="19" t="s">
        <v>1028</v>
      </c>
      <c r="E45" s="19" t="s">
        <v>1034</v>
      </c>
      <c r="F45" s="19"/>
      <c r="G45" s="19" t="str">
        <f t="shared" si="0"/>
        <v>INSERT INTO Professor VALUES ('S6337328X', 'Investment Banking');</v>
      </c>
      <c r="H45" s="19"/>
      <c r="I45" s="19"/>
      <c r="J45" s="19"/>
      <c r="K45" s="19"/>
      <c r="L45" s="19"/>
    </row>
    <row r="46" spans="1:12" ht="19">
      <c r="A46" s="19" t="s">
        <v>345</v>
      </c>
      <c r="B46" s="20" t="s">
        <v>144</v>
      </c>
      <c r="C46" s="19" t="s">
        <v>404</v>
      </c>
      <c r="D46" s="19" t="s">
        <v>1028</v>
      </c>
      <c r="E46" s="19" t="s">
        <v>1035</v>
      </c>
      <c r="F46" s="19"/>
      <c r="G46" s="19" t="str">
        <f t="shared" si="0"/>
        <v>INSERT INTO Professor VALUES ('S8039220B', 'Human Resources Management');</v>
      </c>
      <c r="H46" s="19"/>
      <c r="I46" s="19"/>
      <c r="J46" s="19"/>
      <c r="K46" s="19"/>
      <c r="L46" s="19"/>
    </row>
    <row r="47" spans="1:12" ht="19">
      <c r="A47" s="19" t="s">
        <v>346</v>
      </c>
      <c r="B47" s="20" t="s">
        <v>145</v>
      </c>
      <c r="C47" s="19" t="s">
        <v>404</v>
      </c>
      <c r="D47" s="19" t="s">
        <v>1028</v>
      </c>
      <c r="E47" s="19" t="s">
        <v>1039</v>
      </c>
      <c r="F47" s="19"/>
      <c r="G47" s="19" t="str">
        <f t="shared" si="0"/>
        <v>INSERT INTO Professor VALUES ('S8760195S', 'Accounting Systems');</v>
      </c>
      <c r="H47" s="19"/>
      <c r="I47" s="19"/>
      <c r="J47" s="19"/>
      <c r="K47" s="19"/>
      <c r="L47" s="19"/>
    </row>
    <row r="48" spans="1:12" ht="19">
      <c r="A48" s="19" t="s">
        <v>347</v>
      </c>
      <c r="B48" s="20" t="s">
        <v>146</v>
      </c>
      <c r="C48" s="19" t="s">
        <v>404</v>
      </c>
      <c r="D48" s="19" t="s">
        <v>1028</v>
      </c>
      <c r="E48" s="19" t="s">
        <v>1035</v>
      </c>
      <c r="F48" s="19"/>
      <c r="G48" s="19" t="str">
        <f t="shared" si="0"/>
        <v>INSERT INTO Professor VALUES ('S7795713R', 'Human Resources Management');</v>
      </c>
      <c r="H48" s="19"/>
      <c r="I48" s="19"/>
      <c r="J48" s="19"/>
      <c r="K48" s="19"/>
      <c r="L48" s="19"/>
    </row>
    <row r="49" spans="1:12" ht="19">
      <c r="A49" s="19" t="s">
        <v>348</v>
      </c>
      <c r="B49" s="20" t="s">
        <v>147</v>
      </c>
      <c r="C49" s="19" t="s">
        <v>404</v>
      </c>
      <c r="D49" s="19" t="s">
        <v>1028</v>
      </c>
      <c r="E49" s="19" t="s">
        <v>1039</v>
      </c>
      <c r="F49" s="19"/>
      <c r="G49" s="19" t="str">
        <f t="shared" si="0"/>
        <v>INSERT INTO Professor VALUES ('S7732428O', 'Accounting Systems');</v>
      </c>
      <c r="H49" s="19"/>
      <c r="I49" s="19"/>
      <c r="J49" s="19"/>
      <c r="K49" s="19"/>
      <c r="L49" s="19"/>
    </row>
    <row r="50" spans="1:12" ht="19">
      <c r="A50" s="19" t="s">
        <v>349</v>
      </c>
      <c r="B50" s="20" t="s">
        <v>148</v>
      </c>
      <c r="C50" s="19" t="s">
        <v>404</v>
      </c>
      <c r="D50" s="19" t="s">
        <v>1028</v>
      </c>
      <c r="E50" s="19" t="s">
        <v>1034</v>
      </c>
      <c r="F50" s="19"/>
      <c r="G50" s="19" t="str">
        <f t="shared" si="0"/>
        <v>INSERT INTO Professor VALUES ('S6382021H', 'Investment Banking');</v>
      </c>
      <c r="H50" s="19"/>
      <c r="I50" s="19"/>
      <c r="J50" s="19"/>
      <c r="K50" s="19"/>
      <c r="L50" s="19"/>
    </row>
    <row r="51" spans="1:12" ht="19">
      <c r="A51" s="19" t="s">
        <v>350</v>
      </c>
      <c r="B51" s="20" t="s">
        <v>149</v>
      </c>
      <c r="C51" s="19" t="s">
        <v>404</v>
      </c>
      <c r="D51" s="19" t="s">
        <v>1028</v>
      </c>
      <c r="E51" s="19" t="s">
        <v>1035</v>
      </c>
      <c r="F51" s="19"/>
      <c r="G51" s="19" t="str">
        <f t="shared" si="0"/>
        <v>INSERT INTO Professor VALUES ('S8465926D', 'Human Resources Management');</v>
      </c>
      <c r="H51" s="19"/>
      <c r="I51" s="19"/>
      <c r="J51" s="19"/>
      <c r="K51" s="19"/>
      <c r="L51" s="19"/>
    </row>
    <row r="52" spans="1:12" ht="19">
      <c r="A52" s="19" t="s">
        <v>351</v>
      </c>
      <c r="B52" s="20" t="s">
        <v>150</v>
      </c>
      <c r="C52" s="19" t="s">
        <v>404</v>
      </c>
      <c r="D52" s="19" t="s">
        <v>1028</v>
      </c>
      <c r="E52" s="19" t="s">
        <v>1039</v>
      </c>
      <c r="F52" s="19"/>
      <c r="G52" s="19" t="str">
        <f t="shared" si="0"/>
        <v>INSERT INTO Professor VALUES ('S8099990M', 'Accounting Systems');</v>
      </c>
      <c r="H52" s="19"/>
      <c r="I52" s="19"/>
      <c r="J52" s="19"/>
      <c r="K52" s="19"/>
      <c r="L52" s="19"/>
    </row>
    <row r="53" spans="1:12">
      <c r="E53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D04AC-4D89-B649-9349-08746713467C}">
  <dimension ref="A1:F44"/>
  <sheetViews>
    <sheetView workbookViewId="0">
      <selection activeCell="E23" sqref="E23"/>
    </sheetView>
  </sheetViews>
  <sheetFormatPr defaultColWidth="10.6640625" defaultRowHeight="15.5"/>
  <cols>
    <col min="1" max="1" width="22.1640625" bestFit="1" customWidth="1"/>
    <col min="2" max="2" width="38.33203125" bestFit="1" customWidth="1"/>
    <col min="3" max="3" width="25.5" bestFit="1" customWidth="1"/>
  </cols>
  <sheetData>
    <row r="1" spans="1:5">
      <c r="A1" t="s">
        <v>1061</v>
      </c>
      <c r="B1" t="s">
        <v>1062</v>
      </c>
      <c r="C1" t="s">
        <v>1063</v>
      </c>
    </row>
    <row r="2" spans="1:5">
      <c r="A2" t="s">
        <v>1064</v>
      </c>
      <c r="B2" t="s">
        <v>403</v>
      </c>
      <c r="C2" t="s">
        <v>1065</v>
      </c>
      <c r="E2" t="str">
        <f>_xlfn.CONCAT("INSERT INTO Lab VALUES ('",A2,"', '",B2,"', '",C2,"');")</f>
        <v>INSERT INTO Lab VALUES ('Software Lab 1', 'School of Computer Science and Engineering', 'N4-01A-02');</v>
      </c>
    </row>
    <row r="3" spans="1:5">
      <c r="A3" t="s">
        <v>1066</v>
      </c>
      <c r="B3" t="s">
        <v>403</v>
      </c>
      <c r="C3" t="s">
        <v>1067</v>
      </c>
      <c r="E3" t="str">
        <f t="shared" ref="E3:E13" si="0">_xlfn.CONCAT("INSERT INTO Lab VALUES ('",A3,"', '",B3,"', '",C3,"');")</f>
        <v>INSERT INTO Lab VALUES ('Software Lab 2', 'School of Computer Science and Engineering', 'N4-01C-06');</v>
      </c>
    </row>
    <row r="4" spans="1:5">
      <c r="A4" t="s">
        <v>1068</v>
      </c>
      <c r="B4" t="s">
        <v>403</v>
      </c>
      <c r="C4" t="s">
        <v>1069</v>
      </c>
      <c r="E4" t="str">
        <f t="shared" si="0"/>
        <v>INSERT INTO Lab VALUES ('Hardware Lab 3', 'School of Computer Science and Engineering', 'N4-01A-03');</v>
      </c>
    </row>
    <row r="5" spans="1:5">
      <c r="A5" t="s">
        <v>1070</v>
      </c>
      <c r="B5" t="s">
        <v>405</v>
      </c>
      <c r="C5" t="s">
        <v>1071</v>
      </c>
      <c r="E5" t="str">
        <f t="shared" si="0"/>
        <v>INSERT INTO Lab VALUES ('Computer Lab 1', 'School of Physical and Mathematical Sciences', 'MAS-03-02');</v>
      </c>
    </row>
    <row r="6" spans="1:5">
      <c r="A6" t="s">
        <v>1072</v>
      </c>
      <c r="B6" t="s">
        <v>405</v>
      </c>
      <c r="C6" t="s">
        <v>1073</v>
      </c>
      <c r="E6" t="str">
        <f t="shared" si="0"/>
        <v>INSERT INTO Lab VALUES ('Computer Lab 2', 'School of Physical and Mathematical Sciences', 'MAS-03-03');</v>
      </c>
    </row>
    <row r="7" spans="1:5">
      <c r="A7" t="s">
        <v>1187</v>
      </c>
      <c r="B7" t="s">
        <v>405</v>
      </c>
      <c r="C7" s="14" t="s">
        <v>1314</v>
      </c>
      <c r="E7" t="str">
        <f t="shared" si="0"/>
        <v>INSERT INTO Lab VALUES ('Physics Lab', 'School of Physical and Mathematical Sciences', 'PHY-03-03');</v>
      </c>
    </row>
    <row r="8" spans="1:5">
      <c r="A8" t="s">
        <v>1076</v>
      </c>
      <c r="B8" t="s">
        <v>403</v>
      </c>
      <c r="C8" t="s">
        <v>1069</v>
      </c>
      <c r="E8" t="str">
        <f t="shared" si="0"/>
        <v>INSERT INTO Lab VALUES ('Research Lab 1', 'School of Computer Science and Engineering', 'N4-01A-03');</v>
      </c>
    </row>
    <row r="9" spans="1:5">
      <c r="A9" t="s">
        <v>1077</v>
      </c>
      <c r="B9" t="s">
        <v>403</v>
      </c>
      <c r="C9" t="s">
        <v>1084</v>
      </c>
      <c r="E9" t="str">
        <f t="shared" si="0"/>
        <v>INSERT INTO Lab VALUES ('Research Lab 2', 'School of Computer Science and Engineering', 'N4-01C-01');</v>
      </c>
    </row>
    <row r="10" spans="1:5">
      <c r="A10" t="s">
        <v>1078</v>
      </c>
      <c r="B10" t="s">
        <v>405</v>
      </c>
      <c r="C10" t="s">
        <v>1085</v>
      </c>
      <c r="E10" t="str">
        <f t="shared" si="0"/>
        <v>INSERT INTO Lab VALUES ('Research Lab 3', 'School of Physical and Mathematical Sciences', 'MAS-04-02');</v>
      </c>
    </row>
    <row r="11" spans="1:5">
      <c r="A11" t="s">
        <v>1079</v>
      </c>
      <c r="B11" t="s">
        <v>405</v>
      </c>
      <c r="C11" t="s">
        <v>1086</v>
      </c>
      <c r="E11" t="str">
        <f t="shared" si="0"/>
        <v>INSERT INTO Lab VALUES ('Research Lab 4', 'School of Physical and Mathematical Sciences', 'MAS-04-03');</v>
      </c>
    </row>
    <row r="12" spans="1:5">
      <c r="A12" s="9" t="s">
        <v>1267</v>
      </c>
      <c r="B12" s="9" t="s">
        <v>404</v>
      </c>
      <c r="C12" t="s">
        <v>1268</v>
      </c>
      <c r="E12" t="str">
        <f t="shared" si="0"/>
        <v>INSERT INTO Lab VALUES ('Research Lab 5', 'Nanyang Business School', 'NBS-02-06');</v>
      </c>
    </row>
    <row r="13" spans="1:5">
      <c r="A13" s="9" t="s">
        <v>1313</v>
      </c>
      <c r="B13" s="9" t="s">
        <v>404</v>
      </c>
      <c r="C13" t="s">
        <v>1269</v>
      </c>
      <c r="E13" t="str">
        <f t="shared" si="0"/>
        <v>INSERT INTO Lab VALUES ('Research Lab 6', 'Nanyang Business School', 'NBS-02-07');</v>
      </c>
    </row>
    <row r="17" spans="1:5">
      <c r="A17" t="s">
        <v>1074</v>
      </c>
      <c r="B17" t="s">
        <v>1062</v>
      </c>
      <c r="C17" t="s">
        <v>1075</v>
      </c>
    </row>
    <row r="18" spans="1:5">
      <c r="A18" t="s">
        <v>1076</v>
      </c>
      <c r="B18" t="s">
        <v>403</v>
      </c>
      <c r="C18" t="s">
        <v>1080</v>
      </c>
      <c r="E18" t="str">
        <f>_xlfn.CONCAT("INSERT INTO Research_Lab VALUES ('",A18,"', '",B18,"', '",C18,"');")</f>
        <v>INSERT INTO Research_Lab VALUES ('Research Lab 1', 'School of Computer Science and Engineering', 'Deep Learning ');</v>
      </c>
    </row>
    <row r="19" spans="1:5">
      <c r="A19" t="s">
        <v>1077</v>
      </c>
      <c r="B19" t="s">
        <v>403</v>
      </c>
      <c r="C19" t="s">
        <v>1081</v>
      </c>
      <c r="E19" t="str">
        <f t="shared" ref="E19:E23" si="1">_xlfn.CONCAT("INSERT INTO Research_Lab VALUES ('",A19,"', '",B19,"', '",C19,"');")</f>
        <v>INSERT INTO Research_Lab VALUES ('Research Lab 2', 'School of Computer Science and Engineering', 'High Performance Computing');</v>
      </c>
    </row>
    <row r="20" spans="1:5">
      <c r="A20" t="s">
        <v>1078</v>
      </c>
      <c r="B20" t="s">
        <v>405</v>
      </c>
      <c r="C20" t="s">
        <v>1082</v>
      </c>
      <c r="E20" t="str">
        <f t="shared" si="1"/>
        <v>INSERT INTO Research_Lab VALUES ('Research Lab 3', 'School of Physical and Mathematical Sciences', 'Modern Physics');</v>
      </c>
    </row>
    <row r="21" spans="1:5">
      <c r="A21" t="s">
        <v>1079</v>
      </c>
      <c r="B21" t="s">
        <v>405</v>
      </c>
      <c r="C21" t="s">
        <v>1083</v>
      </c>
      <c r="E21" t="str">
        <f t="shared" si="1"/>
        <v>INSERT INTO Research_Lab VALUES ('Research Lab 4', 'School of Physical and Mathematical Sciences', 'Solid State Physics');</v>
      </c>
    </row>
    <row r="22" spans="1:5">
      <c r="A22" t="s">
        <v>1267</v>
      </c>
      <c r="B22" t="s">
        <v>404</v>
      </c>
      <c r="C22" t="s">
        <v>1439</v>
      </c>
      <c r="E22" t="str">
        <f t="shared" si="1"/>
        <v>INSERT INTO Research_Lab VALUES ('Research Lab 5', 'Nanyang Business School', 'Human Research Management');</v>
      </c>
    </row>
    <row r="23" spans="1:5">
      <c r="A23" t="s">
        <v>1313</v>
      </c>
      <c r="B23" t="s">
        <v>404</v>
      </c>
      <c r="C23" t="s">
        <v>1438</v>
      </c>
      <c r="E23" t="str">
        <f t="shared" si="1"/>
        <v>INSERT INTO Research_Lab VALUES ('Research Lab 6', 'Nanyang Business School', 'Foreign Currency Markets');</v>
      </c>
    </row>
    <row r="25" spans="1:5">
      <c r="A25" t="s">
        <v>1087</v>
      </c>
      <c r="B25" t="s">
        <v>1062</v>
      </c>
      <c r="C25" t="s">
        <v>1088</v>
      </c>
    </row>
    <row r="26" spans="1:5">
      <c r="A26" t="s">
        <v>1064</v>
      </c>
      <c r="B26" t="s">
        <v>403</v>
      </c>
      <c r="C26" t="s">
        <v>1089</v>
      </c>
      <c r="E26" t="str">
        <f>_xlfn.CONCAT("INSERT INTO Teaching_Lab VALUES ('",A26,"', '",B26,"', '",C26,"');")</f>
        <v>INSERT INTO Teaching_Lab VALUES ('Software Lab 1', 'School of Computer Science and Engineering', 'Software');</v>
      </c>
    </row>
    <row r="27" spans="1:5">
      <c r="A27" t="s">
        <v>1066</v>
      </c>
      <c r="B27" t="s">
        <v>403</v>
      </c>
      <c r="C27" t="s">
        <v>1089</v>
      </c>
      <c r="E27" t="str">
        <f t="shared" ref="E27:E30" si="2">_xlfn.CONCAT("INSERT INTO Teaching_Lab VALUES ('",A27,"', '",B27,"', '",C27,"');")</f>
        <v>INSERT INTO Teaching_Lab VALUES ('Software Lab 2', 'School of Computer Science and Engineering', 'Software');</v>
      </c>
    </row>
    <row r="28" spans="1:5">
      <c r="A28" t="s">
        <v>1068</v>
      </c>
      <c r="B28" t="s">
        <v>403</v>
      </c>
      <c r="C28" t="s">
        <v>1090</v>
      </c>
      <c r="E28" t="str">
        <f t="shared" si="2"/>
        <v>INSERT INTO Teaching_Lab VALUES ('Hardware Lab 3', 'School of Computer Science and Engineering', 'Hardware');</v>
      </c>
    </row>
    <row r="29" spans="1:5">
      <c r="A29" t="s">
        <v>1070</v>
      </c>
      <c r="B29" t="s">
        <v>405</v>
      </c>
      <c r="C29" t="s">
        <v>1091</v>
      </c>
      <c r="E29" t="str">
        <f t="shared" si="2"/>
        <v>INSERT INTO Teaching_Lab VALUES ('Computer Lab 1', 'School of Physical and Mathematical Sciences', 'Computing');</v>
      </c>
    </row>
    <row r="30" spans="1:5">
      <c r="A30" t="s">
        <v>1072</v>
      </c>
      <c r="B30" t="s">
        <v>405</v>
      </c>
      <c r="C30" t="s">
        <v>1091</v>
      </c>
      <c r="E30" t="str">
        <f t="shared" si="2"/>
        <v>INSERT INTO Teaching_Lab VALUES ('Computer Lab 2', 'School of Physical and Mathematical Sciences', 'Computing');</v>
      </c>
    </row>
    <row r="32" spans="1:5">
      <c r="A32" t="s">
        <v>1094</v>
      </c>
      <c r="B32" t="s">
        <v>1092</v>
      </c>
      <c r="C32" t="s">
        <v>1093</v>
      </c>
    </row>
    <row r="33" spans="1:6">
      <c r="A33" t="s">
        <v>356</v>
      </c>
      <c r="B33" t="s">
        <v>1064</v>
      </c>
      <c r="C33" t="s">
        <v>403</v>
      </c>
      <c r="F33" t="str">
        <f>_xlfn.CONCAT("INSERT INTO Technical_Staff VALUES ('",A33,"', '",B33,"', '",C33,"');")</f>
        <v>INSERT INTO Technical_Staff VALUES ('S8566467X', 'Software Lab 1', 'School of Computer Science and Engineering');</v>
      </c>
    </row>
    <row r="34" spans="1:6">
      <c r="A34" t="s">
        <v>357</v>
      </c>
      <c r="B34" t="s">
        <v>1066</v>
      </c>
      <c r="C34" t="s">
        <v>403</v>
      </c>
      <c r="F34" t="str">
        <f t="shared" ref="F34:F44" si="3">_xlfn.CONCAT("INSERT INTO Technical_Staff VALUES ('",A34,"', '",B34,"', '",C34,"');")</f>
        <v>INSERT INTO Technical_Staff VALUES ('S7649901E', 'Software Lab 2', 'School of Computer Science and Engineering');</v>
      </c>
    </row>
    <row r="35" spans="1:6">
      <c r="A35" t="s">
        <v>358</v>
      </c>
      <c r="B35" t="s">
        <v>1068</v>
      </c>
      <c r="C35" t="s">
        <v>403</v>
      </c>
      <c r="F35" t="str">
        <f t="shared" si="3"/>
        <v>INSERT INTO Technical_Staff VALUES ('S6591556Y', 'Hardware Lab 3', 'School of Computer Science and Engineering');</v>
      </c>
    </row>
    <row r="36" spans="1:6">
      <c r="A36" t="s">
        <v>365</v>
      </c>
      <c r="B36" t="s">
        <v>1070</v>
      </c>
      <c r="C36" t="s">
        <v>405</v>
      </c>
      <c r="F36" t="str">
        <f t="shared" si="3"/>
        <v>INSERT INTO Technical_Staff VALUES ('S6321615X', 'Computer Lab 1', 'School of Physical and Mathematical Sciences');</v>
      </c>
    </row>
    <row r="37" spans="1:6">
      <c r="A37" t="s">
        <v>366</v>
      </c>
      <c r="B37" t="s">
        <v>1072</v>
      </c>
      <c r="C37" t="s">
        <v>405</v>
      </c>
      <c r="F37" t="str">
        <f t="shared" si="3"/>
        <v>INSERT INTO Technical_Staff VALUES ('S6151663N', 'Computer Lab 2', 'School of Physical and Mathematical Sciences');</v>
      </c>
    </row>
    <row r="38" spans="1:6">
      <c r="A38" t="s">
        <v>367</v>
      </c>
      <c r="B38" t="s">
        <v>1187</v>
      </c>
      <c r="C38" t="s">
        <v>405</v>
      </c>
      <c r="F38" t="str">
        <f t="shared" si="3"/>
        <v>INSERT INTO Technical_Staff VALUES ('S8682501U', 'Physics Lab', 'School of Physical and Mathematical Sciences');</v>
      </c>
    </row>
    <row r="39" spans="1:6">
      <c r="A39" t="s">
        <v>359</v>
      </c>
      <c r="B39" t="s">
        <v>1076</v>
      </c>
      <c r="C39" t="s">
        <v>403</v>
      </c>
      <c r="F39" t="str">
        <f t="shared" si="3"/>
        <v>INSERT INTO Technical_Staff VALUES ('S8594816L', 'Research Lab 1', 'School of Computer Science and Engineering');</v>
      </c>
    </row>
    <row r="40" spans="1:6">
      <c r="A40" t="s">
        <v>358</v>
      </c>
      <c r="B40" t="s">
        <v>1077</v>
      </c>
      <c r="C40" t="s">
        <v>403</v>
      </c>
      <c r="F40" t="str">
        <f t="shared" si="3"/>
        <v>INSERT INTO Technical_Staff VALUES ('S6591556Y', 'Research Lab 2', 'School of Computer Science and Engineering');</v>
      </c>
    </row>
    <row r="41" spans="1:6">
      <c r="A41" t="s">
        <v>367</v>
      </c>
      <c r="B41" t="s">
        <v>1078</v>
      </c>
      <c r="C41" t="s">
        <v>405</v>
      </c>
      <c r="F41" t="str">
        <f t="shared" si="3"/>
        <v>INSERT INTO Technical_Staff VALUES ('S8682501U', 'Research Lab 3', 'School of Physical and Mathematical Sciences');</v>
      </c>
    </row>
    <row r="42" spans="1:6">
      <c r="A42" t="s">
        <v>366</v>
      </c>
      <c r="B42" t="s">
        <v>1079</v>
      </c>
      <c r="C42" t="s">
        <v>405</v>
      </c>
      <c r="F42" t="str">
        <f t="shared" si="3"/>
        <v>INSERT INTO Technical_Staff VALUES ('S6151663N', 'Research Lab 4', 'School of Physical and Mathematical Sciences');</v>
      </c>
    </row>
    <row r="43" spans="1:6">
      <c r="A43" s="12" t="s">
        <v>375</v>
      </c>
      <c r="B43" t="s">
        <v>1267</v>
      </c>
      <c r="C43" t="s">
        <v>404</v>
      </c>
      <c r="F43" t="str">
        <f t="shared" si="3"/>
        <v>INSERT INTO Technical_Staff VALUES ('S6077441L', 'Research Lab 5', 'Nanyang Business School');</v>
      </c>
    </row>
    <row r="44" spans="1:6">
      <c r="A44" s="12" t="s">
        <v>376</v>
      </c>
      <c r="B44" t="s">
        <v>1313</v>
      </c>
      <c r="C44" t="s">
        <v>404</v>
      </c>
      <c r="F44" t="str">
        <f t="shared" si="3"/>
        <v>INSERT INTO Technical_Staff VALUES ('S7967552O', 'Research Lab 6', 'Nanyang Business School');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D39D8-E443-E04B-9F0B-2A5ACBDCB19A}">
  <dimension ref="A1:M33"/>
  <sheetViews>
    <sheetView workbookViewId="0">
      <selection activeCell="G13" sqref="G13"/>
    </sheetView>
  </sheetViews>
  <sheetFormatPr defaultColWidth="10.6640625" defaultRowHeight="15.5"/>
  <cols>
    <col min="6" max="6" width="14" bestFit="1" customWidth="1"/>
    <col min="7" max="7" width="39.5" bestFit="1" customWidth="1"/>
  </cols>
  <sheetData>
    <row r="1" spans="1:13">
      <c r="A1" s="11" t="s">
        <v>1316</v>
      </c>
      <c r="F1" t="s">
        <v>1061</v>
      </c>
      <c r="G1" t="s">
        <v>1062</v>
      </c>
      <c r="H1" t="s">
        <v>1321</v>
      </c>
      <c r="I1" t="s">
        <v>1322</v>
      </c>
      <c r="J1" t="s">
        <v>1323</v>
      </c>
      <c r="K1" t="s">
        <v>1309</v>
      </c>
    </row>
    <row r="2" spans="1:13">
      <c r="A2" s="5" t="s">
        <v>1317</v>
      </c>
      <c r="F2" t="s">
        <v>1064</v>
      </c>
      <c r="G2" t="s">
        <v>403</v>
      </c>
      <c r="H2" t="s">
        <v>1330</v>
      </c>
      <c r="I2" t="s">
        <v>1324</v>
      </c>
      <c r="J2" t="s">
        <v>1361</v>
      </c>
      <c r="K2" t="s">
        <v>1362</v>
      </c>
      <c r="M2" s="4" t="str">
        <f>_xlfn.CONCAT("INSERT INTO Equipment VALUES ('",H2,"', '",I2,"', '",F2,"', '",G2,"', '",J2,"', '",K2,"');")</f>
        <v>INSERT INTO Equipment VALUES ('E1134535', 'Raspberry Pi', 'Software Lab 1', 'School of Computer Science and Engineering', 'Z9105586', '2010/01/13');</v>
      </c>
    </row>
    <row r="3" spans="1:13">
      <c r="A3" s="5" t="s">
        <v>1318</v>
      </c>
      <c r="F3" t="s">
        <v>1064</v>
      </c>
      <c r="G3" t="s">
        <v>403</v>
      </c>
      <c r="H3" t="s">
        <v>1331</v>
      </c>
      <c r="I3" t="s">
        <v>1325</v>
      </c>
      <c r="J3" t="s">
        <v>1363</v>
      </c>
      <c r="K3" t="s">
        <v>1364</v>
      </c>
      <c r="M3" s="4" t="str">
        <f t="shared" ref="M3:M32" si="0">_xlfn.CONCAT("INSERT INTO Equipment VALUES ('",H3,"', '",I3,"', '",F3,"', '",G3,"', '",J3,"', '",K3,"');")</f>
        <v>INSERT INTO Equipment VALUES ('E1134536', 'Computer', 'Software Lab 1', 'School of Computer Science and Engineering', 'U3042317', '2016/07/08');</v>
      </c>
    </row>
    <row r="4" spans="1:13">
      <c r="A4" s="5" t="s">
        <v>1263</v>
      </c>
      <c r="F4" t="s">
        <v>1064</v>
      </c>
      <c r="G4" t="s">
        <v>403</v>
      </c>
      <c r="H4" t="s">
        <v>1332</v>
      </c>
      <c r="I4" t="s">
        <v>1326</v>
      </c>
      <c r="J4" t="s">
        <v>1365</v>
      </c>
      <c r="K4" t="s">
        <v>1366</v>
      </c>
      <c r="M4" s="4" t="str">
        <f t="shared" si="0"/>
        <v>INSERT INTO Equipment VALUES ('E1134537', 'Arduino', 'Software Lab 1', 'School of Computer Science and Engineering', 'T1862689', '1996/11/07');</v>
      </c>
    </row>
    <row r="5" spans="1:13">
      <c r="A5" s="5" t="s">
        <v>1264</v>
      </c>
      <c r="F5" t="s">
        <v>1064</v>
      </c>
      <c r="G5" t="s">
        <v>403</v>
      </c>
      <c r="H5" t="s">
        <v>1333</v>
      </c>
      <c r="I5" t="s">
        <v>1327</v>
      </c>
      <c r="J5" t="s">
        <v>1367</v>
      </c>
      <c r="K5" t="s">
        <v>1368</v>
      </c>
      <c r="M5" s="4" t="str">
        <f t="shared" si="0"/>
        <v>INSERT INTO Equipment VALUES ('E1134538', 'Robotics Kit', 'Software Lab 1', 'School of Computer Science and Engineering', 'B3249652', '2008/06/23');</v>
      </c>
    </row>
    <row r="6" spans="1:13">
      <c r="A6" s="5" t="s">
        <v>1319</v>
      </c>
      <c r="F6" t="s">
        <v>1066</v>
      </c>
      <c r="G6" t="s">
        <v>403</v>
      </c>
      <c r="H6" t="s">
        <v>1334</v>
      </c>
      <c r="I6" t="s">
        <v>1328</v>
      </c>
      <c r="J6" t="s">
        <v>1369</v>
      </c>
      <c r="K6" t="s">
        <v>1282</v>
      </c>
      <c r="M6" s="4" t="str">
        <f t="shared" si="0"/>
        <v>INSERT INTO Equipment VALUES ('E1134539', 'Lego Mindstorms', 'Software Lab 2', 'School of Computer Science and Engineering', 'H863636', '2018/02/08');</v>
      </c>
    </row>
    <row r="7" spans="1:13">
      <c r="A7" s="5" t="s">
        <v>1320</v>
      </c>
      <c r="F7" t="s">
        <v>1066</v>
      </c>
      <c r="G7" t="s">
        <v>403</v>
      </c>
      <c r="H7" t="s">
        <v>1335</v>
      </c>
      <c r="I7" t="s">
        <v>1329</v>
      </c>
      <c r="J7" t="s">
        <v>1370</v>
      </c>
      <c r="K7" t="s">
        <v>1371</v>
      </c>
      <c r="M7" s="4" t="str">
        <f t="shared" si="0"/>
        <v>INSERT INTO Equipment VALUES ('E1134540', 'Sensehat', 'Software Lab 2', 'School of Computer Science and Engineering', 'T1294359', '2002/01/11');</v>
      </c>
    </row>
    <row r="8" spans="1:13">
      <c r="F8" t="s">
        <v>1066</v>
      </c>
      <c r="G8" t="s">
        <v>403</v>
      </c>
      <c r="H8" t="s">
        <v>1336</v>
      </c>
      <c r="I8" t="s">
        <v>1325</v>
      </c>
      <c r="J8" t="s">
        <v>1372</v>
      </c>
      <c r="K8" t="s">
        <v>1373</v>
      </c>
      <c r="M8" s="4" t="str">
        <f t="shared" si="0"/>
        <v>INSERT INTO Equipment VALUES ('E1134541', 'Computer', 'Software Lab 2', 'School of Computer Science and Engineering', 'A5315253', '1996/06/16');</v>
      </c>
    </row>
    <row r="9" spans="1:13">
      <c r="F9" t="s">
        <v>1068</v>
      </c>
      <c r="G9" t="s">
        <v>403</v>
      </c>
      <c r="H9" t="s">
        <v>1337</v>
      </c>
      <c r="I9" t="s">
        <v>1324</v>
      </c>
      <c r="J9" t="s">
        <v>1374</v>
      </c>
      <c r="K9" t="s">
        <v>1375</v>
      </c>
      <c r="M9" s="4" t="str">
        <f t="shared" si="0"/>
        <v>INSERT INTO Equipment VALUES ('E1134542', 'Raspberry Pi', 'Hardware Lab 3', 'School of Computer Science and Engineering', 'T9596889', '2011/12/04');</v>
      </c>
    </row>
    <row r="10" spans="1:13">
      <c r="F10" t="s">
        <v>1068</v>
      </c>
      <c r="G10" t="s">
        <v>403</v>
      </c>
      <c r="H10" t="s">
        <v>1338</v>
      </c>
      <c r="I10" t="s">
        <v>1325</v>
      </c>
      <c r="J10" t="s">
        <v>1376</v>
      </c>
      <c r="K10" t="s">
        <v>1377</v>
      </c>
      <c r="M10" s="4" t="str">
        <f t="shared" si="0"/>
        <v>INSERT INTO Equipment VALUES ('E1134543', 'Computer', 'Hardware Lab 3', 'School of Computer Science and Engineering', 'H7852482', '2000/02/16');</v>
      </c>
    </row>
    <row r="11" spans="1:13">
      <c r="F11" t="s">
        <v>1068</v>
      </c>
      <c r="G11" t="s">
        <v>403</v>
      </c>
      <c r="H11" t="s">
        <v>1339</v>
      </c>
      <c r="I11" t="s">
        <v>1326</v>
      </c>
      <c r="J11" t="s">
        <v>1378</v>
      </c>
      <c r="K11" t="s">
        <v>1379</v>
      </c>
      <c r="M11" s="4" t="str">
        <f t="shared" si="0"/>
        <v>INSERT INTO Equipment VALUES ('E1134544', 'Arduino', 'Hardware Lab 3', 'School of Computer Science and Engineering', 'R7495263', '2009/07/14');</v>
      </c>
    </row>
    <row r="12" spans="1:13">
      <c r="F12" t="s">
        <v>1068</v>
      </c>
      <c r="G12" t="s">
        <v>403</v>
      </c>
      <c r="H12" t="s">
        <v>1340</v>
      </c>
      <c r="I12" t="s">
        <v>1327</v>
      </c>
      <c r="J12" t="s">
        <v>1380</v>
      </c>
      <c r="K12" t="s">
        <v>1381</v>
      </c>
      <c r="M12" s="4" t="str">
        <f t="shared" si="0"/>
        <v>INSERT INTO Equipment VALUES ('E1134545', 'Robotics Kit', 'Hardware Lab 3', 'School of Computer Science and Engineering', 'G5578446', '2015/03/22');</v>
      </c>
    </row>
    <row r="13" spans="1:13">
      <c r="F13" t="s">
        <v>1068</v>
      </c>
      <c r="G13" t="s">
        <v>403</v>
      </c>
      <c r="H13" t="s">
        <v>1341</v>
      </c>
      <c r="I13" t="s">
        <v>1328</v>
      </c>
      <c r="J13" t="s">
        <v>1382</v>
      </c>
      <c r="K13" t="s">
        <v>1383</v>
      </c>
      <c r="M13" s="4" t="str">
        <f t="shared" si="0"/>
        <v>INSERT INTO Equipment VALUES ('E1134546', 'Lego Mindstorms', 'Hardware Lab 3', 'School of Computer Science and Engineering', 'R5292529', '1998/11/05');</v>
      </c>
    </row>
    <row r="14" spans="1:13">
      <c r="F14" t="s">
        <v>1070</v>
      </c>
      <c r="G14" t="s">
        <v>405</v>
      </c>
      <c r="H14" t="s">
        <v>1342</v>
      </c>
      <c r="I14" t="s">
        <v>1325</v>
      </c>
      <c r="J14" t="s">
        <v>1384</v>
      </c>
      <c r="K14" t="s">
        <v>1385</v>
      </c>
      <c r="M14" s="4" t="str">
        <f t="shared" si="0"/>
        <v>INSERT INTO Equipment VALUES ('E1134547', 'Computer', 'Computer Lab 1', 'School of Physical and Mathematical Sciences', 'U9292428', '2005/07/18');</v>
      </c>
    </row>
    <row r="15" spans="1:13">
      <c r="F15" t="s">
        <v>1070</v>
      </c>
      <c r="G15" t="s">
        <v>405</v>
      </c>
      <c r="H15" t="s">
        <v>1343</v>
      </c>
      <c r="I15" t="s">
        <v>1326</v>
      </c>
      <c r="J15" t="s">
        <v>1386</v>
      </c>
      <c r="K15" t="s">
        <v>1387</v>
      </c>
      <c r="M15" s="4" t="str">
        <f t="shared" si="0"/>
        <v>INSERT INTO Equipment VALUES ('E1134548', 'Arduino', 'Computer Lab 1', 'School of Physical and Mathematical Sciences', 'M7551625', '1996/06/15');</v>
      </c>
    </row>
    <row r="16" spans="1:13">
      <c r="F16" t="s">
        <v>1070</v>
      </c>
      <c r="G16" t="s">
        <v>405</v>
      </c>
      <c r="H16" t="s">
        <v>1344</v>
      </c>
      <c r="I16" t="s">
        <v>1327</v>
      </c>
      <c r="J16" t="s">
        <v>1388</v>
      </c>
      <c r="K16" t="s">
        <v>1389</v>
      </c>
      <c r="M16" s="4" t="str">
        <f t="shared" si="0"/>
        <v>INSERT INTO Equipment VALUES ('E1134549', 'Robotics Kit', 'Computer Lab 1', 'School of Physical and Mathematical Sciences', 'W5096072', '1991/07/11');</v>
      </c>
    </row>
    <row r="17" spans="6:13">
      <c r="F17" t="s">
        <v>1070</v>
      </c>
      <c r="G17" t="s">
        <v>405</v>
      </c>
      <c r="H17" t="s">
        <v>1345</v>
      </c>
      <c r="I17" t="s">
        <v>1328</v>
      </c>
      <c r="J17" t="s">
        <v>1390</v>
      </c>
      <c r="K17" t="s">
        <v>1391</v>
      </c>
      <c r="M17" s="4" t="str">
        <f t="shared" si="0"/>
        <v>INSERT INTO Equipment VALUES ('E1134550', 'Lego Mindstorms', 'Computer Lab 1', 'School of Physical and Mathematical Sciences', 'I4181006', '2019/01/19');</v>
      </c>
    </row>
    <row r="18" spans="6:13">
      <c r="F18" t="s">
        <v>1070</v>
      </c>
      <c r="G18" t="s">
        <v>405</v>
      </c>
      <c r="H18" t="s">
        <v>1346</v>
      </c>
      <c r="I18" t="s">
        <v>1329</v>
      </c>
      <c r="J18" t="s">
        <v>1392</v>
      </c>
      <c r="K18" t="s">
        <v>1393</v>
      </c>
      <c r="M18" s="4" t="str">
        <f t="shared" si="0"/>
        <v>INSERT INTO Equipment VALUES ('E1134551', 'Sensehat', 'Computer Lab 1', 'School of Physical and Mathematical Sciences', 'D6842143', '2018/01/24');</v>
      </c>
    </row>
    <row r="19" spans="6:13">
      <c r="F19" t="s">
        <v>1072</v>
      </c>
      <c r="G19" t="s">
        <v>405</v>
      </c>
      <c r="H19" t="s">
        <v>1347</v>
      </c>
      <c r="I19" t="s">
        <v>1325</v>
      </c>
      <c r="J19" t="s">
        <v>1394</v>
      </c>
      <c r="K19" t="s">
        <v>1395</v>
      </c>
      <c r="M19" s="4" t="str">
        <f t="shared" si="0"/>
        <v>INSERT INTO Equipment VALUES ('E1134554', 'Computer', 'Computer Lab 2', 'School of Physical and Mathematical Sciences', 'B9073950', '1996/04/08');</v>
      </c>
    </row>
    <row r="20" spans="6:13">
      <c r="F20" t="s">
        <v>1072</v>
      </c>
      <c r="G20" t="s">
        <v>405</v>
      </c>
      <c r="H20" t="s">
        <v>1348</v>
      </c>
      <c r="I20" t="s">
        <v>1326</v>
      </c>
      <c r="J20" t="s">
        <v>1396</v>
      </c>
      <c r="K20" t="s">
        <v>1397</v>
      </c>
      <c r="M20" s="4" t="str">
        <f t="shared" si="0"/>
        <v>INSERT INTO Equipment VALUES ('E1134555', 'Arduino', 'Computer Lab 2', 'School of Physical and Mathematical Sciences', 'U1785869', '1996/12/12');</v>
      </c>
    </row>
    <row r="21" spans="6:13">
      <c r="F21" t="s">
        <v>1072</v>
      </c>
      <c r="G21" t="s">
        <v>405</v>
      </c>
      <c r="H21" t="s">
        <v>1349</v>
      </c>
      <c r="I21" t="s">
        <v>1327</v>
      </c>
      <c r="J21" t="s">
        <v>1398</v>
      </c>
      <c r="K21" t="s">
        <v>1399</v>
      </c>
      <c r="M21" s="4" t="str">
        <f t="shared" si="0"/>
        <v>INSERT INTO Equipment VALUES ('E1134556', 'Robotics Kit', 'Computer Lab 2', 'School of Physical and Mathematical Sciences', 'I9996691', '2004/11/22');</v>
      </c>
    </row>
    <row r="22" spans="6:13">
      <c r="F22" t="s">
        <v>1072</v>
      </c>
      <c r="G22" t="s">
        <v>405</v>
      </c>
      <c r="H22" t="s">
        <v>1350</v>
      </c>
      <c r="I22" t="s">
        <v>1328</v>
      </c>
      <c r="J22" t="s">
        <v>1400</v>
      </c>
      <c r="K22" t="s">
        <v>1401</v>
      </c>
      <c r="M22" s="4" t="str">
        <f t="shared" si="0"/>
        <v>INSERT INTO Equipment VALUES ('E1134557', 'Lego Mindstorms', 'Computer Lab 2', 'School of Physical and Mathematical Sciences', 'S9219521', '2011/10/03');</v>
      </c>
    </row>
    <row r="23" spans="6:13">
      <c r="F23" t="s">
        <v>1187</v>
      </c>
      <c r="G23" t="s">
        <v>405</v>
      </c>
      <c r="H23" t="s">
        <v>1351</v>
      </c>
      <c r="I23" t="s">
        <v>1325</v>
      </c>
      <c r="J23" t="s">
        <v>1402</v>
      </c>
      <c r="K23" t="s">
        <v>1403</v>
      </c>
      <c r="M23" s="4" t="str">
        <f t="shared" si="0"/>
        <v>INSERT INTO Equipment VALUES ('E1134558', 'Computer', 'Physics Lab', 'School of Physical and Mathematical Sciences', 'O5713515', '2013/04/14');</v>
      </c>
    </row>
    <row r="24" spans="6:13">
      <c r="F24" t="s">
        <v>1187</v>
      </c>
      <c r="G24" t="s">
        <v>405</v>
      </c>
      <c r="H24" t="s">
        <v>1352</v>
      </c>
      <c r="I24" t="s">
        <v>1326</v>
      </c>
      <c r="J24" t="s">
        <v>1404</v>
      </c>
      <c r="K24" t="s">
        <v>1405</v>
      </c>
      <c r="M24" s="4" t="str">
        <f t="shared" si="0"/>
        <v>INSERT INTO Equipment VALUES ('E1134559', 'Arduino', 'Physics Lab', 'School of Physical and Mathematical Sciences', 'G2471758', '2017/03/27');</v>
      </c>
    </row>
    <row r="25" spans="6:13">
      <c r="F25" t="s">
        <v>1187</v>
      </c>
      <c r="G25" t="s">
        <v>405</v>
      </c>
      <c r="H25" t="s">
        <v>1353</v>
      </c>
      <c r="I25" t="s">
        <v>1327</v>
      </c>
      <c r="J25" t="s">
        <v>1406</v>
      </c>
      <c r="K25" t="s">
        <v>1407</v>
      </c>
      <c r="M25" s="4" t="str">
        <f t="shared" si="0"/>
        <v>INSERT INTO Equipment VALUES ('E1134560', 'Robotics Kit', 'Physics Lab', 'School of Physical and Mathematical Sciences', 'P2683656', '2001/03/03');</v>
      </c>
    </row>
    <row r="26" spans="6:13">
      <c r="F26" t="s">
        <v>1187</v>
      </c>
      <c r="G26" t="s">
        <v>405</v>
      </c>
      <c r="H26" t="s">
        <v>1354</v>
      </c>
      <c r="I26" t="s">
        <v>1328</v>
      </c>
      <c r="J26" t="s">
        <v>1408</v>
      </c>
      <c r="K26" t="s">
        <v>1409</v>
      </c>
      <c r="M26" s="4" t="str">
        <f t="shared" si="0"/>
        <v>INSERT INTO Equipment VALUES ('E1134561', 'Lego Mindstorms', 'Physics Lab', 'School of Physical and Mathematical Sciences', 'K3468926', '2008/07/09');</v>
      </c>
    </row>
    <row r="27" spans="6:13">
      <c r="F27" t="s">
        <v>1076</v>
      </c>
      <c r="G27" t="s">
        <v>403</v>
      </c>
      <c r="H27" t="s">
        <v>1355</v>
      </c>
      <c r="I27" t="s">
        <v>1325</v>
      </c>
      <c r="J27" t="s">
        <v>1410</v>
      </c>
      <c r="K27" t="s">
        <v>1411</v>
      </c>
      <c r="M27" s="4" t="str">
        <f t="shared" si="0"/>
        <v>INSERT INTO Equipment VALUES ('E1134562', 'Computer', 'Research Lab 1', 'School of Computer Science and Engineering', 'Z3912592', '2016/11/01');</v>
      </c>
    </row>
    <row r="28" spans="6:13">
      <c r="F28" t="s">
        <v>1077</v>
      </c>
      <c r="G28" t="s">
        <v>403</v>
      </c>
      <c r="H28" t="s">
        <v>1356</v>
      </c>
      <c r="I28" t="s">
        <v>1325</v>
      </c>
      <c r="J28" t="s">
        <v>1412</v>
      </c>
      <c r="K28" t="s">
        <v>1413</v>
      </c>
      <c r="M28" s="4" t="str">
        <f t="shared" si="0"/>
        <v>INSERT INTO Equipment VALUES ('E1134565', 'Computer', 'Research Lab 2', 'School of Computer Science and Engineering', 'C890856', '1993/08/12');</v>
      </c>
    </row>
    <row r="29" spans="6:13">
      <c r="F29" t="s">
        <v>1078</v>
      </c>
      <c r="G29" t="s">
        <v>405</v>
      </c>
      <c r="H29" t="s">
        <v>1357</v>
      </c>
      <c r="I29" t="s">
        <v>1325</v>
      </c>
      <c r="J29" t="s">
        <v>1414</v>
      </c>
      <c r="K29" t="s">
        <v>1415</v>
      </c>
      <c r="M29" s="4" t="str">
        <f t="shared" si="0"/>
        <v>INSERT INTO Equipment VALUES ('E1134568', 'Computer', 'Research Lab 3', 'School of Physical and Mathematical Sciences', 'F3699474', '2004/08/15');</v>
      </c>
    </row>
    <row r="30" spans="6:13">
      <c r="F30" t="s">
        <v>1079</v>
      </c>
      <c r="G30" t="s">
        <v>405</v>
      </c>
      <c r="H30" t="s">
        <v>1358</v>
      </c>
      <c r="I30" t="s">
        <v>1325</v>
      </c>
      <c r="J30" t="s">
        <v>1416</v>
      </c>
      <c r="K30" t="s">
        <v>1417</v>
      </c>
      <c r="M30" s="4" t="str">
        <f t="shared" si="0"/>
        <v>INSERT INTO Equipment VALUES ('E1134571', 'Computer', 'Research Lab 4', 'School of Physical and Mathematical Sciences', 'G1040557', '2004/12/25');</v>
      </c>
    </row>
    <row r="31" spans="6:13">
      <c r="F31" s="9" t="s">
        <v>1267</v>
      </c>
      <c r="G31" s="9" t="s">
        <v>404</v>
      </c>
      <c r="H31" t="s">
        <v>1359</v>
      </c>
      <c r="I31" t="s">
        <v>1325</v>
      </c>
      <c r="J31" t="s">
        <v>1418</v>
      </c>
      <c r="K31" t="s">
        <v>1419</v>
      </c>
      <c r="M31" s="4" t="str">
        <f t="shared" si="0"/>
        <v>INSERT INTO Equipment VALUES ('E1134574', 'Computer', 'Research Lab 5', 'Nanyang Business School', 'T2807372', '2015/12/01');</v>
      </c>
    </row>
    <row r="32" spans="6:13">
      <c r="F32" s="9" t="s">
        <v>1313</v>
      </c>
      <c r="G32" s="9" t="s">
        <v>404</v>
      </c>
      <c r="H32" t="s">
        <v>1360</v>
      </c>
      <c r="I32" t="s">
        <v>1325</v>
      </c>
      <c r="J32" t="s">
        <v>1420</v>
      </c>
      <c r="K32" t="s">
        <v>1421</v>
      </c>
      <c r="M32" s="4" t="str">
        <f t="shared" si="0"/>
        <v>INSERT INTO Equipment VALUES ('E1134578', 'Computer', 'Research Lab 6', 'Nanyang Business School', 'K8816488', '1990/06/25');</v>
      </c>
    </row>
    <row r="33" spans="10:11">
      <c r="J33" t="str">
        <f t="shared" ref="J33" ca="1" si="1">_xlfn.CONCAT(CHAR(RANDBETWEEN(65,90)),RANDBETWEEN(1111,9999999))</f>
        <v>U8837397</v>
      </c>
      <c r="K33" t="str">
        <f t="shared" ref="K33" ca="1" si="2">_xlfn.CONCAT(RANDBETWEEN(1990,2019),"/",TEXT(RANDBETWEEN(1,12),"00"),"/",TEXT(RANDBETWEEN(1,28),"00"))</f>
        <v>1999/11/24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PersonR1</vt:lpstr>
      <vt:lpstr>Sheet2</vt:lpstr>
      <vt:lpstr>PersonR2</vt:lpstr>
      <vt:lpstr>Person_role</vt:lpstr>
      <vt:lpstr>partOf</vt:lpstr>
      <vt:lpstr>Experiment</vt:lpstr>
      <vt:lpstr>Prof</vt:lpstr>
      <vt:lpstr>Lab</vt:lpstr>
      <vt:lpstr>Equipment</vt:lpstr>
      <vt:lpstr>TAKES</vt:lpstr>
      <vt:lpstr>Course-Timetable</vt:lpstr>
      <vt:lpstr>Teach</vt:lpstr>
      <vt:lpstr>Admin Staff</vt:lpstr>
      <vt:lpstr>COMMENTSUGGESTION</vt:lpstr>
      <vt:lpstr>supervisedBy</vt:lpstr>
      <vt:lpstr>assignGraduateResearchLab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Johnson</cp:lastModifiedBy>
  <dcterms:created xsi:type="dcterms:W3CDTF">2019-10-29T07:18:59Z</dcterms:created>
  <dcterms:modified xsi:type="dcterms:W3CDTF">2019-11-03T16:23:32Z</dcterms:modified>
</cp:coreProperties>
</file>