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uhocr-baitap\trinh\"/>
    </mc:Choice>
  </mc:AlternateContent>
  <bookViews>
    <workbookView xWindow="0" yWindow="0" windowWidth="23505" windowHeight="13590" activeTab="3"/>
  </bookViews>
  <sheets>
    <sheet name="Diet DM" sheetId="5" r:id="rId1"/>
    <sheet name="Stability" sheetId="6" r:id="rId2"/>
    <sheet name="Stats" sheetId="7" r:id="rId3"/>
    <sheet name="anova-twoway" sheetId="8" r:id="rId4"/>
  </sheets>
  <definedNames>
    <definedName name="_xlnm._FilterDatabase" localSheetId="3" hidden="1">'anova-twoway'!$D$5:$F$53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" i="8" l="1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6" i="8"/>
  <c r="N42" i="6" l="1"/>
  <c r="N41" i="6"/>
  <c r="N40" i="6"/>
  <c r="N39" i="6"/>
  <c r="F26" i="6"/>
  <c r="I45" i="6"/>
  <c r="I39" i="6"/>
  <c r="N15" i="6"/>
  <c r="N10" i="6"/>
  <c r="N9" i="6"/>
  <c r="N43" i="6"/>
  <c r="N44" i="6"/>
  <c r="N45" i="6"/>
  <c r="N46" i="6"/>
  <c r="F45" i="6"/>
  <c r="I44" i="6"/>
  <c r="I22" i="6"/>
  <c r="I18" i="6"/>
  <c r="H24" i="6"/>
  <c r="H18" i="6"/>
  <c r="F31" i="6"/>
  <c r="F28" i="6"/>
  <c r="F24" i="6"/>
  <c r="F18" i="6"/>
  <c r="F40" i="6" l="1"/>
  <c r="F41" i="6"/>
  <c r="F42" i="6"/>
  <c r="F43" i="6"/>
  <c r="F44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E54" i="6"/>
  <c r="F13" i="6"/>
  <c r="F39" i="6"/>
  <c r="F10" i="6"/>
  <c r="F11" i="6"/>
  <c r="F12" i="6"/>
  <c r="F14" i="6"/>
  <c r="F15" i="6"/>
  <c r="F16" i="6"/>
  <c r="F17" i="6"/>
  <c r="F19" i="6"/>
  <c r="F20" i="6"/>
  <c r="F21" i="6"/>
  <c r="F22" i="6"/>
  <c r="F23" i="6"/>
  <c r="F25" i="6"/>
  <c r="F27" i="6"/>
  <c r="F29" i="6"/>
  <c r="F30" i="6"/>
  <c r="F32" i="6"/>
  <c r="F9" i="6"/>
  <c r="I9" i="6" s="1"/>
  <c r="E9" i="6"/>
  <c r="E21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5" i="6"/>
  <c r="E56" i="6"/>
  <c r="E57" i="6"/>
  <c r="E58" i="6"/>
  <c r="E59" i="6"/>
  <c r="E60" i="6"/>
  <c r="E61" i="6"/>
  <c r="E62" i="6"/>
  <c r="E39" i="6"/>
  <c r="H39" i="6"/>
  <c r="E10" i="6"/>
  <c r="E11" i="6"/>
  <c r="E12" i="6"/>
  <c r="E13" i="6"/>
  <c r="E14" i="6"/>
  <c r="E15" i="6"/>
  <c r="E16" i="6"/>
  <c r="E17" i="6"/>
  <c r="E18" i="6"/>
  <c r="E19" i="6"/>
  <c r="E20" i="6"/>
  <c r="E22" i="6"/>
  <c r="E23" i="6"/>
  <c r="E24" i="6"/>
  <c r="E25" i="6"/>
  <c r="E26" i="6"/>
  <c r="E27" i="6"/>
  <c r="E28" i="6"/>
  <c r="E29" i="6"/>
  <c r="E30" i="6"/>
  <c r="E31" i="6"/>
  <c r="E32" i="6"/>
  <c r="H9" i="6"/>
  <c r="G27" i="5" l="1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H7" i="5"/>
  <c r="H8" i="5"/>
  <c r="H9" i="5"/>
  <c r="L7" i="5" s="1"/>
  <c r="H10" i="5"/>
  <c r="H11" i="5"/>
  <c r="H12" i="5"/>
  <c r="H13" i="5"/>
  <c r="H14" i="5"/>
  <c r="L8" i="5" s="1"/>
  <c r="H15" i="5"/>
  <c r="H16" i="5"/>
  <c r="H17" i="5"/>
  <c r="H18" i="5"/>
  <c r="L10" i="5" s="1"/>
  <c r="H19" i="5"/>
  <c r="H20" i="5"/>
  <c r="H21" i="5"/>
  <c r="L11" i="5" s="1"/>
  <c r="H22" i="5"/>
  <c r="H23" i="5"/>
  <c r="H24" i="5"/>
  <c r="H25" i="5"/>
  <c r="H26" i="5"/>
  <c r="L12" i="5" s="1"/>
  <c r="H27" i="5"/>
  <c r="H28" i="5"/>
  <c r="H29" i="5"/>
  <c r="H6" i="5"/>
  <c r="G6" i="5"/>
  <c r="L9" i="5"/>
  <c r="L13" i="5"/>
  <c r="L6" i="5"/>
  <c r="F6" i="5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2" i="6"/>
  <c r="H31" i="6"/>
  <c r="H30" i="6"/>
  <c r="H29" i="6"/>
  <c r="H28" i="6"/>
  <c r="H27" i="6"/>
  <c r="H26" i="6"/>
  <c r="H25" i="6"/>
  <c r="H23" i="6"/>
  <c r="H22" i="6"/>
  <c r="H21" i="6"/>
  <c r="H20" i="6"/>
  <c r="H19" i="6"/>
  <c r="H17" i="6"/>
  <c r="H16" i="6"/>
  <c r="H15" i="6"/>
  <c r="H14" i="6"/>
  <c r="H13" i="6"/>
  <c r="H12" i="6"/>
  <c r="H11" i="6"/>
  <c r="H10" i="6"/>
  <c r="G29" i="5"/>
  <c r="F29" i="5"/>
  <c r="G28" i="5"/>
  <c r="F28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G16" i="5"/>
  <c r="F16" i="5"/>
  <c r="G15" i="5"/>
  <c r="F15" i="5"/>
  <c r="G14" i="5"/>
  <c r="F14" i="5"/>
  <c r="G13" i="5"/>
  <c r="F13" i="5"/>
  <c r="G12" i="5"/>
  <c r="F12" i="5"/>
  <c r="G11" i="5"/>
  <c r="F11" i="5"/>
  <c r="G10" i="5"/>
  <c r="F10" i="5"/>
  <c r="G9" i="5"/>
  <c r="F9" i="5"/>
  <c r="G8" i="5"/>
  <c r="F8" i="5"/>
  <c r="G7" i="5"/>
  <c r="F7" i="5"/>
  <c r="I15" i="6" l="1"/>
  <c r="J15" i="6" s="1"/>
  <c r="I14" i="6"/>
  <c r="J14" i="6" s="1"/>
  <c r="I11" i="6"/>
  <c r="J11" i="6" s="1"/>
  <c r="I42" i="6"/>
  <c r="J42" i="6" s="1"/>
  <c r="I41" i="6"/>
  <c r="J41" i="6" s="1"/>
  <c r="I43" i="6"/>
  <c r="I16" i="6"/>
  <c r="J16" i="6" s="1"/>
  <c r="N12" i="6"/>
  <c r="I20" i="6"/>
  <c r="J20" i="6" s="1"/>
  <c r="J22" i="6"/>
  <c r="I24" i="6"/>
  <c r="I26" i="6"/>
  <c r="J26" i="6" s="1"/>
  <c r="I28" i="6"/>
  <c r="J28" i="6" s="1"/>
  <c r="I30" i="6"/>
  <c r="I32" i="6"/>
  <c r="J32" i="6" s="1"/>
  <c r="I17" i="6"/>
  <c r="J17" i="6" s="1"/>
  <c r="I19" i="6"/>
  <c r="J19" i="6" s="1"/>
  <c r="I21" i="6"/>
  <c r="I23" i="6"/>
  <c r="J23" i="6" s="1"/>
  <c r="I25" i="6"/>
  <c r="J25" i="6" s="1"/>
  <c r="I27" i="6"/>
  <c r="I29" i="6"/>
  <c r="J29" i="6" s="1"/>
  <c r="I12" i="6"/>
  <c r="J44" i="6"/>
  <c r="I47" i="6"/>
  <c r="I49" i="6"/>
  <c r="J49" i="6" s="1"/>
  <c r="I51" i="6"/>
  <c r="I53" i="6"/>
  <c r="J53" i="6" s="1"/>
  <c r="I55" i="6"/>
  <c r="J55" i="6" s="1"/>
  <c r="I57" i="6"/>
  <c r="I59" i="6"/>
  <c r="J59" i="6" s="1"/>
  <c r="I61" i="6"/>
  <c r="J61" i="6" s="1"/>
  <c r="I10" i="6"/>
  <c r="J10" i="6" s="1"/>
  <c r="I13" i="6"/>
  <c r="J13" i="6" s="1"/>
  <c r="I48" i="6"/>
  <c r="I50" i="6"/>
  <c r="J50" i="6" s="1"/>
  <c r="I54" i="6"/>
  <c r="I56" i="6"/>
  <c r="J56" i="6" s="1"/>
  <c r="I60" i="6"/>
  <c r="I62" i="6"/>
  <c r="J62" i="6" s="1"/>
  <c r="I58" i="6"/>
  <c r="J58" i="6" s="1"/>
  <c r="I52" i="6"/>
  <c r="J52" i="6" s="1"/>
  <c r="I46" i="6"/>
  <c r="J46" i="6" s="1"/>
  <c r="J39" i="6"/>
  <c r="I40" i="6"/>
  <c r="I31" i="6"/>
  <c r="J31" i="6" s="1"/>
  <c r="J40" i="6" l="1"/>
  <c r="J43" i="6"/>
  <c r="J60" i="6"/>
  <c r="J57" i="6"/>
  <c r="J54" i="6"/>
  <c r="J51" i="6"/>
  <c r="J48" i="6"/>
  <c r="J47" i="6"/>
  <c r="N14" i="6"/>
  <c r="J18" i="6"/>
  <c r="N11" i="6"/>
  <c r="J21" i="6"/>
  <c r="N13" i="6"/>
  <c r="J30" i="6"/>
  <c r="N16" i="6"/>
  <c r="J12" i="6"/>
  <c r="J24" i="6"/>
  <c r="J27" i="6"/>
  <c r="J45" i="6"/>
  <c r="J9" i="6"/>
</calcChain>
</file>

<file path=xl/sharedStrings.xml><?xml version="1.0" encoding="utf-8"?>
<sst xmlns="http://schemas.openxmlformats.org/spreadsheetml/2006/main" count="699" uniqueCount="117">
  <si>
    <t>Experiment Code:</t>
  </si>
  <si>
    <t>Objective:</t>
  </si>
  <si>
    <t>Basal</t>
  </si>
  <si>
    <t>BA-05</t>
  </si>
  <si>
    <t>BA-1</t>
  </si>
  <si>
    <t>BA-2</t>
  </si>
  <si>
    <t>BB-05</t>
  </si>
  <si>
    <t>BB-1</t>
  </si>
  <si>
    <t>BB-2</t>
  </si>
  <si>
    <t>BB-3</t>
  </si>
  <si>
    <t>A</t>
  </si>
  <si>
    <t>B</t>
  </si>
  <si>
    <t>Exp 2303</t>
  </si>
  <si>
    <t>Student name:</t>
  </si>
  <si>
    <t xml:space="preserve">Trinh Ngo </t>
  </si>
  <si>
    <t xml:space="preserve"> Dry Matter of Soy Binder diets</t>
  </si>
  <si>
    <t>Diet</t>
  </si>
  <si>
    <t>Replicate</t>
  </si>
  <si>
    <t>Pan weight (g)</t>
  </si>
  <si>
    <t>Pan+sample before (g)</t>
  </si>
  <si>
    <t>Pan + sample after (g)</t>
  </si>
  <si>
    <t>Sample weight before (g)</t>
  </si>
  <si>
    <t>Sample weight after (g)</t>
  </si>
  <si>
    <t>DM %</t>
  </si>
  <si>
    <t>Moisture %</t>
  </si>
  <si>
    <t>Diets</t>
  </si>
  <si>
    <t>C</t>
  </si>
  <si>
    <t>Water Stability of Soy Binder diets</t>
  </si>
  <si>
    <t>Stability Time</t>
  </si>
  <si>
    <t>30 min</t>
  </si>
  <si>
    <t>Screen weight (g)</t>
  </si>
  <si>
    <t>DM</t>
  </si>
  <si>
    <t>Screen + sample after
 (g)</t>
  </si>
  <si>
    <t>Sample weight A
 (g)</t>
  </si>
  <si>
    <t>Stability %</t>
  </si>
  <si>
    <t xml:space="preserve">Diet </t>
  </si>
  <si>
    <t xml:space="preserve">DM </t>
  </si>
  <si>
    <t>Stabiltiy time</t>
  </si>
  <si>
    <t>60 min</t>
  </si>
  <si>
    <t>Screen + sample after (g)</t>
  </si>
  <si>
    <t>Sample weight A (g)</t>
  </si>
  <si>
    <t>D</t>
  </si>
  <si>
    <t>E</t>
  </si>
  <si>
    <t>F</t>
  </si>
  <si>
    <t>60m</t>
  </si>
  <si>
    <t>30m</t>
  </si>
  <si>
    <t>Screen+Sample (B)</t>
  </si>
  <si>
    <t>Sample weight B
 (g)</t>
  </si>
  <si>
    <t>Stability</t>
  </si>
  <si>
    <t>input Diet</t>
  </si>
  <si>
    <t>ST;</t>
  </si>
  <si>
    <t>datalines;</t>
  </si>
  <si>
    <t>;</t>
  </si>
  <si>
    <t>run;</t>
  </si>
  <si>
    <t>/**ANOVA**/</t>
  </si>
  <si>
    <t xml:space="preserve">   class Diet;</t>
  </si>
  <si>
    <t xml:space="preserve">   model ST=Diet;</t>
  </si>
  <si>
    <t>/* Pairwise Comparison*/</t>
  </si>
  <si>
    <t xml:space="preserve">   means Diet / alpha = 0.05 lines tukey;</t>
  </si>
  <si>
    <t>data Exp2302stability;</t>
  </si>
  <si>
    <t>proc print data = Exp2302stability;</t>
  </si>
  <si>
    <t>proc glm data = Exp2302stability;</t>
  </si>
  <si>
    <t>Results</t>
  </si>
  <si>
    <t>The GLM Procedure</t>
  </si>
  <si>
    <t>Dependent Variable: ST</t>
  </si>
  <si>
    <t>Source</t>
  </si>
  <si>
    <t>DF</t>
  </si>
  <si>
    <t>Sum of Squares</t>
  </si>
  <si>
    <t>Mean Square</t>
  </si>
  <si>
    <t>F Value</t>
  </si>
  <si>
    <t>Pr &gt; F</t>
  </si>
  <si>
    <t>Model</t>
  </si>
  <si>
    <t>Error</t>
  </si>
  <si>
    <t>Corrected Total</t>
  </si>
  <si>
    <t>R-Square</t>
  </si>
  <si>
    <t>Coeff Var</t>
  </si>
  <si>
    <t>Root MSE</t>
  </si>
  <si>
    <t>ST Mean</t>
  </si>
  <si>
    <t>Type I SS</t>
  </si>
  <si>
    <t>Type III SS</t>
  </si>
  <si>
    <t>Tukey's Studentized Range (HSD) Test for ST</t>
  </si>
  <si>
    <t>Alpha</t>
  </si>
  <si>
    <t>Error Degrees of Freedom</t>
  </si>
  <si>
    <t>Error Mean Square</t>
  </si>
  <si>
    <t>Critical Value of Studentized Range</t>
  </si>
  <si>
    <t>Minimum Significant Difference</t>
  </si>
  <si>
    <t>Means with the same letter are not significantly different.</t>
  </si>
  <si>
    <t>Tukey Grouping</t>
  </si>
  <si>
    <t>Mean</t>
  </si>
  <si>
    <t>N</t>
  </si>
  <si>
    <t>30 minutes</t>
  </si>
  <si>
    <t>60 minutes</t>
  </si>
  <si>
    <t>Note:This test controls the Type I experimentwise error rate, but it generally has a higher Type II error rate than REGWQ.</t>
  </si>
  <si>
    <t>diet</t>
  </si>
  <si>
    <t>stability</t>
  </si>
  <si>
    <t>time</t>
  </si>
  <si>
    <t>A1</t>
  </si>
  <si>
    <t>A2</t>
  </si>
  <si>
    <t>B1</t>
  </si>
  <si>
    <t>B2</t>
  </si>
  <si>
    <t>A3</t>
  </si>
  <si>
    <t>A4</t>
  </si>
  <si>
    <t>A5</t>
  </si>
  <si>
    <t>A6</t>
  </si>
  <si>
    <t>A7</t>
  </si>
  <si>
    <t>A8</t>
  </si>
  <si>
    <t>CHUYỂN MÃ CODE CHO ĐÚNG TRẬT TỰ ANOVA TWO WAY</t>
  </si>
  <si>
    <t>NT1</t>
  </si>
  <si>
    <t>NT2</t>
  </si>
  <si>
    <t>NT3</t>
  </si>
  <si>
    <t>NT4</t>
  </si>
  <si>
    <t>NT5</t>
  </si>
  <si>
    <t>NT6</t>
  </si>
  <si>
    <t>NT7</t>
  </si>
  <si>
    <t>NT8</t>
  </si>
  <si>
    <t>5-min</t>
  </si>
  <si>
    <t>10-min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</si>
</sst>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m/d;@"/>
    <numFmt numFmtId="166" formatCode="0.0000"/>
    <numFmt numFmtId="167" formatCode="0.00000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  <font>
      <sz val="13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CE6C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1" fillId="2" borderId="0" applyNumberFormat="0" applyBorder="0" applyAlignment="0" applyProtection="0"/>
  </cellStyleXfs>
  <cellXfs count="90">
    <xf numFmtId="0" fontId="0" fillId="0" borderId="0" xfId="0"/>
    <xf numFmtId="0" fontId="4" fillId="0" borderId="0" xfId="1" applyFont="1"/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1" applyFont="1"/>
    <xf numFmtId="0" fontId="7" fillId="0" borderId="0" xfId="0" applyFont="1"/>
    <xf numFmtId="2" fontId="6" fillId="0" borderId="0" xfId="0" applyNumberFormat="1" applyFont="1"/>
    <xf numFmtId="0" fontId="9" fillId="0" borderId="0" xfId="0" applyFont="1"/>
    <xf numFmtId="165" fontId="5" fillId="0" borderId="0" xfId="1" applyNumberFormat="1" applyFont="1"/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2" fontId="9" fillId="0" borderId="4" xfId="0" applyNumberFormat="1" applyFont="1" applyBorder="1" applyAlignment="1">
      <alignment horizontal="center"/>
    </xf>
    <xf numFmtId="0" fontId="9" fillId="5" borderId="5" xfId="0" applyFont="1" applyFill="1" applyBorder="1" applyAlignment="1">
      <alignment horizontal="center" vertical="center"/>
    </xf>
    <xf numFmtId="164" fontId="9" fillId="5" borderId="4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2" fontId="9" fillId="0" borderId="0" xfId="0" applyNumberFormat="1" applyFont="1"/>
    <xf numFmtId="0" fontId="6" fillId="9" borderId="4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  <xf numFmtId="0" fontId="6" fillId="11" borderId="4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 vertical="center"/>
    </xf>
    <xf numFmtId="2" fontId="5" fillId="0" borderId="0" xfId="1" applyNumberFormat="1" applyFont="1"/>
    <xf numFmtId="2" fontId="4" fillId="0" borderId="0" xfId="1" applyNumberFormat="1" applyFont="1"/>
    <xf numFmtId="2" fontId="7" fillId="0" borderId="0" xfId="0" applyNumberFormat="1" applyFont="1"/>
    <xf numFmtId="2" fontId="8" fillId="0" borderId="4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5" fillId="14" borderId="3" xfId="0" applyFont="1" applyFill="1" applyBorder="1" applyAlignment="1">
      <alignment horizontal="center"/>
    </xf>
    <xf numFmtId="0" fontId="6" fillId="10" borderId="2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2" fontId="9" fillId="7" borderId="4" xfId="0" applyNumberFormat="1" applyFont="1" applyFill="1" applyBorder="1" applyAlignment="1">
      <alignment horizontal="center"/>
    </xf>
    <xf numFmtId="164" fontId="9" fillId="0" borderId="4" xfId="0" applyNumberFormat="1" applyFont="1" applyBorder="1" applyAlignment="1">
      <alignment horizontal="center" vertical="center"/>
    </xf>
    <xf numFmtId="164" fontId="6" fillId="0" borderId="0" xfId="0" applyNumberFormat="1" applyFont="1"/>
    <xf numFmtId="2" fontId="6" fillId="0" borderId="4" xfId="0" applyNumberFormat="1" applyFont="1" applyBorder="1" applyAlignment="1">
      <alignment horizontal="center"/>
    </xf>
    <xf numFmtId="0" fontId="6" fillId="15" borderId="4" xfId="0" applyFont="1" applyFill="1" applyBorder="1" applyAlignment="1">
      <alignment horizontal="center"/>
    </xf>
    <xf numFmtId="2" fontId="6" fillId="0" borderId="4" xfId="0" applyNumberFormat="1" applyFont="1" applyBorder="1"/>
    <xf numFmtId="0" fontId="6" fillId="0" borderId="4" xfId="0" applyFont="1" applyBorder="1"/>
    <xf numFmtId="0" fontId="7" fillId="3" borderId="0" xfId="0" applyFont="1" applyFill="1"/>
    <xf numFmtId="0" fontId="6" fillId="13" borderId="0" xfId="0" applyFont="1" applyFill="1"/>
    <xf numFmtId="0" fontId="6" fillId="0" borderId="12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right"/>
    </xf>
    <xf numFmtId="0" fontId="6" fillId="0" borderId="10" xfId="0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167" fontId="0" fillId="0" borderId="0" xfId="0" applyNumberFormat="1"/>
    <xf numFmtId="167" fontId="6" fillId="0" borderId="0" xfId="0" applyNumberFormat="1" applyFont="1"/>
    <xf numFmtId="166" fontId="6" fillId="0" borderId="0" xfId="0" applyNumberFormat="1" applyFont="1"/>
    <xf numFmtId="1" fontId="6" fillId="0" borderId="0" xfId="0" applyNumberFormat="1" applyFont="1"/>
    <xf numFmtId="2" fontId="8" fillId="3" borderId="4" xfId="0" applyNumberFormat="1" applyFont="1" applyFill="1" applyBorder="1" applyAlignment="1">
      <alignment horizontal="center" vertical="center"/>
    </xf>
    <xf numFmtId="2" fontId="6" fillId="3" borderId="4" xfId="0" applyNumberFormat="1" applyFont="1" applyFill="1" applyBorder="1"/>
    <xf numFmtId="0" fontId="11" fillId="0" borderId="4" xfId="0" applyFont="1" applyFill="1" applyBorder="1" applyAlignment="1">
      <alignment horizontal="center"/>
    </xf>
    <xf numFmtId="2" fontId="11" fillId="0" borderId="4" xfId="0" applyNumberFormat="1" applyFont="1" applyFill="1" applyBorder="1"/>
    <xf numFmtId="0" fontId="7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/>
    </xf>
    <xf numFmtId="0" fontId="11" fillId="17" borderId="4" xfId="0" applyFont="1" applyFill="1" applyBorder="1" applyAlignment="1">
      <alignment horizontal="center"/>
    </xf>
    <xf numFmtId="0" fontId="11" fillId="18" borderId="4" xfId="0" applyFont="1" applyFill="1" applyBorder="1" applyAlignment="1">
      <alignment horizontal="center"/>
    </xf>
    <xf numFmtId="0" fontId="11" fillId="20" borderId="4" xfId="0" applyFont="1" applyFill="1" applyBorder="1" applyAlignment="1">
      <alignment horizontal="center"/>
    </xf>
    <xf numFmtId="0" fontId="11" fillId="13" borderId="4" xfId="0" applyFont="1" applyFill="1" applyBorder="1" applyAlignment="1">
      <alignment horizontal="center"/>
    </xf>
    <xf numFmtId="0" fontId="11" fillId="21" borderId="4" xfId="0" applyFont="1" applyFill="1" applyBorder="1" applyAlignment="1">
      <alignment horizontal="center"/>
    </xf>
    <xf numFmtId="0" fontId="11" fillId="23" borderId="4" xfId="0" applyFont="1" applyFill="1" applyBorder="1" applyAlignment="1">
      <alignment horizontal="center"/>
    </xf>
    <xf numFmtId="0" fontId="11" fillId="24" borderId="4" xfId="0" applyFont="1" applyFill="1" applyBorder="1" applyAlignment="1">
      <alignment horizontal="center"/>
    </xf>
    <xf numFmtId="0" fontId="0" fillId="25" borderId="0" xfId="0" applyFill="1"/>
    <xf numFmtId="0" fontId="0" fillId="5" borderId="0" xfId="0" applyFill="1"/>
    <xf numFmtId="0" fontId="0" fillId="26" borderId="0" xfId="0" applyFill="1"/>
    <xf numFmtId="0" fontId="0" fillId="22" borderId="0" xfId="0" applyFill="1"/>
    <xf numFmtId="0" fontId="0" fillId="19" borderId="0" xfId="0" applyFill="1"/>
    <xf numFmtId="0" fontId="0" fillId="20" borderId="0" xfId="0" applyFill="1"/>
    <xf numFmtId="0" fontId="0" fillId="27" borderId="0" xfId="0" applyFill="1"/>
    <xf numFmtId="0" fontId="0" fillId="3" borderId="0" xfId="0" applyFill="1"/>
    <xf numFmtId="0" fontId="0" fillId="16" borderId="0" xfId="0" applyFill="1"/>
    <xf numFmtId="0" fontId="8" fillId="3" borderId="6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</cellXfs>
  <cellStyles count="6">
    <cellStyle name="Good 2" xfId="5"/>
    <cellStyle name="Normal" xfId="0" builtinId="0"/>
    <cellStyle name="Normal 2" xfId="2"/>
    <cellStyle name="Normal 3" xfId="1"/>
    <cellStyle name="Normal 4" xfId="3"/>
    <cellStyle name="Normal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Stability</a:t>
            </a:r>
            <a:r>
              <a:rPr lang="en-US" baseline="0"/>
              <a:t> (30m)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174978127734031"/>
                  <c:y val="9.9372995042286373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Stability!$Q$22:$Q$28</c:f>
              <c:strCache>
                <c:ptCount val="7"/>
                <c:pt idx="0">
                  <c:v>BA-05</c:v>
                </c:pt>
                <c:pt idx="1">
                  <c:v>BA-1</c:v>
                </c:pt>
                <c:pt idx="2">
                  <c:v>BA-2</c:v>
                </c:pt>
                <c:pt idx="3">
                  <c:v>BB-05</c:v>
                </c:pt>
                <c:pt idx="4">
                  <c:v>BB-1</c:v>
                </c:pt>
                <c:pt idx="5">
                  <c:v>BB-2</c:v>
                </c:pt>
                <c:pt idx="6">
                  <c:v>BB-3</c:v>
                </c:pt>
              </c:strCache>
            </c:strRef>
          </c:xVal>
          <c:yVal>
            <c:numRef>
              <c:f>Stability!$R$22:$R$28</c:f>
              <c:numCache>
                <c:formatCode>0.00</c:formatCode>
                <c:ptCount val="7"/>
                <c:pt idx="0">
                  <c:v>90.666000856325681</c:v>
                </c:pt>
                <c:pt idx="1">
                  <c:v>90.674168194472131</c:v>
                </c:pt>
                <c:pt idx="2">
                  <c:v>90.452176825005211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F8-4BD1-A8F3-77977C91B167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4916885389326328E-2"/>
                  <c:y val="-0.411190215806357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Stability!$Q$22:$Q$28</c:f>
              <c:strCache>
                <c:ptCount val="7"/>
                <c:pt idx="0">
                  <c:v>BA-05</c:v>
                </c:pt>
                <c:pt idx="1">
                  <c:v>BA-1</c:v>
                </c:pt>
                <c:pt idx="2">
                  <c:v>BA-2</c:v>
                </c:pt>
                <c:pt idx="3">
                  <c:v>BB-05</c:v>
                </c:pt>
                <c:pt idx="4">
                  <c:v>BB-1</c:v>
                </c:pt>
                <c:pt idx="5">
                  <c:v>BB-2</c:v>
                </c:pt>
                <c:pt idx="6">
                  <c:v>BB-3</c:v>
                </c:pt>
              </c:strCache>
            </c:strRef>
          </c:xVal>
          <c:yVal>
            <c:numRef>
              <c:f>Stability!$S$22:$S$28</c:f>
              <c:numCache>
                <c:formatCode>General</c:formatCode>
                <c:ptCount val="7"/>
                <c:pt idx="3" formatCode="0.00">
                  <c:v>91.058036279279307</c:v>
                </c:pt>
                <c:pt idx="4" formatCode="0.00">
                  <c:v>89.181806991320059</c:v>
                </c:pt>
                <c:pt idx="5" formatCode="0.00">
                  <c:v>89.123957827082151</c:v>
                </c:pt>
                <c:pt idx="6" formatCode="0.00">
                  <c:v>89.499396858593386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F8-4BD1-A8F3-77977C91B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3046408"/>
        <c:axId val="953039520"/>
      </c:scatterChart>
      <c:valAx>
        <c:axId val="953046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039520"/>
        <c:crosses val="autoZero"/>
        <c:crossBetween val="midCat"/>
      </c:valAx>
      <c:valAx>
        <c:axId val="95303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046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Satbility (60m)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281911636045492"/>
                  <c:y val="0.170879629629629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Stability!$Q$40:$Q$46</c:f>
              <c:strCache>
                <c:ptCount val="7"/>
                <c:pt idx="0">
                  <c:v>BA-05</c:v>
                </c:pt>
                <c:pt idx="1">
                  <c:v>BA-1</c:v>
                </c:pt>
                <c:pt idx="2">
                  <c:v>BA-2</c:v>
                </c:pt>
                <c:pt idx="3">
                  <c:v>BB-05</c:v>
                </c:pt>
                <c:pt idx="4">
                  <c:v>BB-1</c:v>
                </c:pt>
                <c:pt idx="5">
                  <c:v>BB-2</c:v>
                </c:pt>
                <c:pt idx="6">
                  <c:v>BB-3</c:v>
                </c:pt>
              </c:strCache>
            </c:strRef>
          </c:xVal>
          <c:yVal>
            <c:numRef>
              <c:f>Stability!$R$40:$R$46</c:f>
              <c:numCache>
                <c:formatCode>General</c:formatCode>
                <c:ptCount val="7"/>
                <c:pt idx="0">
                  <c:v>85.789583740728062</c:v>
                </c:pt>
                <c:pt idx="1">
                  <c:v>86.619078667768349</c:v>
                </c:pt>
                <c:pt idx="2">
                  <c:v>86.868732498305221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FF-4E5F-ABB7-E4132CA9668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261132983377077"/>
                  <c:y val="-0.210008019830854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Stability!$Q$40:$Q$46</c:f>
              <c:strCache>
                <c:ptCount val="7"/>
                <c:pt idx="0">
                  <c:v>BA-05</c:v>
                </c:pt>
                <c:pt idx="1">
                  <c:v>BA-1</c:v>
                </c:pt>
                <c:pt idx="2">
                  <c:v>BA-2</c:v>
                </c:pt>
                <c:pt idx="3">
                  <c:v>BB-05</c:v>
                </c:pt>
                <c:pt idx="4">
                  <c:v>BB-1</c:v>
                </c:pt>
                <c:pt idx="5">
                  <c:v>BB-2</c:v>
                </c:pt>
                <c:pt idx="6">
                  <c:v>BB-3</c:v>
                </c:pt>
              </c:strCache>
            </c:strRef>
          </c:xVal>
          <c:yVal>
            <c:numRef>
              <c:f>Stability!$S$40:$S$46</c:f>
              <c:numCache>
                <c:formatCode>General</c:formatCode>
                <c:ptCount val="7"/>
                <c:pt idx="3">
                  <c:v>87.679401075496841</c:v>
                </c:pt>
                <c:pt idx="4">
                  <c:v>87.524922369189525</c:v>
                </c:pt>
                <c:pt idx="5">
                  <c:v>85.68620205080795</c:v>
                </c:pt>
                <c:pt idx="6">
                  <c:v>86.20000157342163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FF-4E5F-ABB7-E4132CA96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387648"/>
        <c:axId val="959386664"/>
      </c:scatterChart>
      <c:valAx>
        <c:axId val="959387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386664"/>
        <c:crosses val="autoZero"/>
        <c:crossBetween val="midCat"/>
      </c:valAx>
      <c:valAx>
        <c:axId val="95938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38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</xdr:colOff>
      <xdr:row>12</xdr:row>
      <xdr:rowOff>96371</xdr:rowOff>
    </xdr:from>
    <xdr:to>
      <xdr:col>27</xdr:col>
      <xdr:colOff>336177</xdr:colOff>
      <xdr:row>25</xdr:row>
      <xdr:rowOff>150159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A48694-C49D-DAA6-6BB3-F60C6F3BF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425823</xdr:colOff>
      <xdr:row>34</xdr:row>
      <xdr:rowOff>107577</xdr:rowOff>
    </xdr:from>
    <xdr:to>
      <xdr:col>27</xdr:col>
      <xdr:colOff>156882</xdr:colOff>
      <xdr:row>47</xdr:row>
      <xdr:rowOff>26895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0967F3-A321-E32B-B6E5-41825C0C7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132291</xdr:colOff>
      <xdr:row>3</xdr:row>
      <xdr:rowOff>109009</xdr:rowOff>
    </xdr:from>
    <xdr:to>
      <xdr:col>29</xdr:col>
      <xdr:colOff>365125</xdr:colOff>
      <xdr:row>63</xdr:row>
      <xdr:rowOff>4234</xdr:rowOff>
    </xdr:to>
    <xdr:sp macro="" textlink="">
      <xdr:nvSpPr>
        <xdr:cNvPr id="2" name="TextBox 1"/>
        <xdr:cNvSpPr txBox="1"/>
      </xdr:nvSpPr>
      <xdr:spPr>
        <a:xfrm>
          <a:off x="15552208" y="680509"/>
          <a:ext cx="5143500" cy="1235180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RUN ANOVA TWO</a:t>
          </a:r>
          <a:r>
            <a:rPr lang="en-US" sz="1100" baseline="0"/>
            <a:t> WAY TRÊN SAS</a:t>
          </a:r>
        </a:p>
        <a:p>
          <a:endParaRPr lang="en-US" sz="1100" baseline="0"/>
        </a:p>
        <a:p>
          <a:r>
            <a:rPr lang="en-US" sz="1100"/>
            <a:t>Data;</a:t>
          </a:r>
        </a:p>
        <a:p>
          <a:r>
            <a:rPr lang="en-US" sz="1100"/>
            <a:t>Input  A  $ B $ AB $ Y;</a:t>
          </a:r>
        </a:p>
        <a:p>
          <a:r>
            <a:rPr lang="en-US" sz="1100"/>
            <a:t>Cards;</a:t>
          </a:r>
        </a:p>
        <a:p>
          <a:r>
            <a:rPr lang="en-US" sz="1100"/>
            <a:t>1	1	A1B1	89.18</a:t>
          </a:r>
        </a:p>
        <a:p>
          <a:r>
            <a:rPr lang="en-US" sz="1100"/>
            <a:t>1	2	A1B2	86.81</a:t>
          </a:r>
        </a:p>
        <a:p>
          <a:r>
            <a:rPr lang="en-US" sz="1100"/>
            <a:t>2	1	A2B1	88.51</a:t>
          </a:r>
        </a:p>
        <a:p>
          <a:r>
            <a:rPr lang="en-US" sz="1100"/>
            <a:t>2	2	A2B2	85.94</a:t>
          </a:r>
        </a:p>
        <a:p>
          <a:r>
            <a:rPr lang="en-US" sz="1100"/>
            <a:t>3	1	A3B1	90.92</a:t>
          </a:r>
        </a:p>
        <a:p>
          <a:r>
            <a:rPr lang="en-US" sz="1100"/>
            <a:t>3	2	A3B2	88.22</a:t>
          </a:r>
        </a:p>
        <a:p>
          <a:r>
            <a:rPr lang="en-US" sz="1100"/>
            <a:t>4	1	A4B1	91.13</a:t>
          </a:r>
        </a:p>
        <a:p>
          <a:r>
            <a:rPr lang="en-US" sz="1100"/>
            <a:t>4	2	A4B2	87.41</a:t>
          </a:r>
        </a:p>
        <a:p>
          <a:r>
            <a:rPr lang="en-US" sz="1100"/>
            <a:t>5	1	A5B1	90.34</a:t>
          </a:r>
        </a:p>
        <a:p>
          <a:r>
            <a:rPr lang="en-US" sz="1100"/>
            <a:t>5	2	A5B2	86.72</a:t>
          </a:r>
        </a:p>
        <a:p>
          <a:r>
            <a:rPr lang="en-US" sz="1100"/>
            <a:t>6	1	A6B1	90.74</a:t>
          </a:r>
        </a:p>
        <a:p>
          <a:r>
            <a:rPr lang="en-US" sz="1100"/>
            <a:t>6	2	A6B2	86.89</a:t>
          </a:r>
        </a:p>
        <a:p>
          <a:r>
            <a:rPr lang="en-US" sz="1100"/>
            <a:t>7	1	A7B1	90.87</a:t>
          </a:r>
        </a:p>
        <a:p>
          <a:r>
            <a:rPr lang="en-US" sz="1100"/>
            <a:t>7	2	A7B2	85.88</a:t>
          </a:r>
        </a:p>
        <a:p>
          <a:r>
            <a:rPr lang="en-US" sz="1100"/>
            <a:t>8	1	A8B1	90.84</a:t>
          </a:r>
        </a:p>
        <a:p>
          <a:r>
            <a:rPr lang="en-US" sz="1100"/>
            <a:t>8	2	A8B2	86.34</a:t>
          </a:r>
        </a:p>
        <a:p>
          <a:r>
            <a:rPr lang="en-US" sz="1100"/>
            <a:t>1	1	A1B1	89.76</a:t>
          </a:r>
        </a:p>
        <a:p>
          <a:r>
            <a:rPr lang="en-US" sz="1100"/>
            <a:t>1	2	A1B2	87.28</a:t>
          </a:r>
        </a:p>
        <a:p>
          <a:r>
            <a:rPr lang="en-US" sz="1100"/>
            <a:t>2	1	A2B1	89.84</a:t>
          </a:r>
        </a:p>
        <a:p>
          <a:r>
            <a:rPr lang="en-US" sz="1100"/>
            <a:t>2	2	A2B2	86.53</a:t>
          </a:r>
        </a:p>
        <a:p>
          <a:r>
            <a:rPr lang="en-US" sz="1100"/>
            <a:t>3	1	A3B1	90.32</a:t>
          </a:r>
        </a:p>
        <a:p>
          <a:r>
            <a:rPr lang="en-US" sz="1100"/>
            <a:t>3	2	A3B2	87.87</a:t>
          </a:r>
        </a:p>
        <a:p>
          <a:r>
            <a:rPr lang="en-US" sz="1100"/>
            <a:t>4	1	A4B1	91.06</a:t>
          </a:r>
        </a:p>
        <a:p>
          <a:r>
            <a:rPr lang="en-US" sz="1100"/>
            <a:t>4	2	A4B2	87.79</a:t>
          </a:r>
        </a:p>
        <a:p>
          <a:r>
            <a:rPr lang="en-US" sz="1100"/>
            <a:t>5	1	A5B1	90.45</a:t>
          </a:r>
        </a:p>
        <a:p>
          <a:r>
            <a:rPr lang="en-US" sz="1100"/>
            <a:t>5	2	A5B2	87.59</a:t>
          </a:r>
        </a:p>
        <a:p>
          <a:r>
            <a:rPr lang="en-US" sz="1100"/>
            <a:t>6	1	A6B1	90.22</a:t>
          </a:r>
        </a:p>
        <a:p>
          <a:r>
            <a:rPr lang="en-US" sz="1100"/>
            <a:t>6	2	A6B2	86.46</a:t>
          </a:r>
        </a:p>
        <a:p>
          <a:r>
            <a:rPr lang="en-US" sz="1100"/>
            <a:t>7	1	A7B1	90.58</a:t>
          </a:r>
        </a:p>
        <a:p>
          <a:r>
            <a:rPr lang="en-US" sz="1100"/>
            <a:t>7	2	A7B2	86.84</a:t>
          </a:r>
        </a:p>
        <a:p>
          <a:r>
            <a:rPr lang="en-US" sz="1100"/>
            <a:t>8	1	A8B1	91.05</a:t>
          </a:r>
        </a:p>
        <a:p>
          <a:r>
            <a:rPr lang="en-US" sz="1100"/>
            <a:t>8	2	A8B2	86.20</a:t>
          </a:r>
        </a:p>
        <a:p>
          <a:r>
            <a:rPr lang="en-US" sz="1100"/>
            <a:t>1	1	A1B1	89.56</a:t>
          </a:r>
        </a:p>
        <a:p>
          <a:r>
            <a:rPr lang="en-US" sz="1100"/>
            <a:t>1	2	A1B2	84.51</a:t>
          </a:r>
        </a:p>
        <a:p>
          <a:r>
            <a:rPr lang="en-US" sz="1100"/>
            <a:t>2	1	A2B1	89.02</a:t>
          </a:r>
        </a:p>
        <a:p>
          <a:r>
            <a:rPr lang="en-US" sz="1100"/>
            <a:t>2	2	A2B2	84.58</a:t>
          </a:r>
        </a:p>
        <a:p>
          <a:r>
            <a:rPr lang="en-US" sz="1100"/>
            <a:t>3	1	A3B1	86.31</a:t>
          </a:r>
        </a:p>
        <a:p>
          <a:r>
            <a:rPr lang="en-US" sz="1100"/>
            <a:t>3	2	A3B2	86.48</a:t>
          </a:r>
        </a:p>
        <a:p>
          <a:r>
            <a:rPr lang="en-US" sz="1100"/>
            <a:t>4	1	A4B1	90.98</a:t>
          </a:r>
        </a:p>
        <a:p>
          <a:r>
            <a:rPr lang="en-US" sz="1100"/>
            <a:t>4	2	A4B2	87.83</a:t>
          </a:r>
        </a:p>
        <a:p>
          <a:r>
            <a:rPr lang="en-US" sz="1100"/>
            <a:t>5	1	A5B1	90.97</a:t>
          </a:r>
        </a:p>
        <a:p>
          <a:r>
            <a:rPr lang="en-US" sz="1100"/>
            <a:t>5	2	A5B2	87.51</a:t>
          </a:r>
        </a:p>
        <a:p>
          <a:r>
            <a:rPr lang="en-US" sz="1100"/>
            <a:t>6	1	A6B1	90.40</a:t>
          </a:r>
        </a:p>
        <a:p>
          <a:r>
            <a:rPr lang="en-US" sz="1100"/>
            <a:t>6	2	A6B2	87.26</a:t>
          </a:r>
        </a:p>
        <a:p>
          <a:r>
            <a:rPr lang="en-US" sz="1100"/>
            <a:t>7	1	A7B1	90.57</a:t>
          </a:r>
        </a:p>
        <a:p>
          <a:r>
            <a:rPr lang="en-US" sz="1100"/>
            <a:t>7	2	A7B2	87.13</a:t>
          </a:r>
        </a:p>
        <a:p>
          <a:r>
            <a:rPr lang="en-US" sz="1100"/>
            <a:t>8	1	A8B1	90.11</a:t>
          </a:r>
        </a:p>
        <a:p>
          <a:r>
            <a:rPr lang="en-US" sz="1100"/>
            <a:t>8	2	A8B2	84.83</a:t>
          </a:r>
        </a:p>
        <a:p>
          <a:r>
            <a:rPr lang="en-US" sz="1100"/>
            <a:t>;</a:t>
          </a:r>
        </a:p>
        <a:p>
          <a:r>
            <a:rPr lang="en-US" sz="1100"/>
            <a:t>Proc GLM;</a:t>
          </a:r>
        </a:p>
        <a:p>
          <a:r>
            <a:rPr lang="en-US" sz="1100"/>
            <a:t>Class  A B;</a:t>
          </a:r>
        </a:p>
        <a:p>
          <a:r>
            <a:rPr lang="en-US" sz="1100"/>
            <a:t>Model Y= A B A*B;</a:t>
          </a:r>
        </a:p>
        <a:p>
          <a:r>
            <a:rPr lang="en-US" sz="1100"/>
            <a:t>Means A B A*B/LSD Alpha= 0.05;</a:t>
          </a:r>
        </a:p>
        <a:p>
          <a:r>
            <a:rPr lang="en-US" sz="1100"/>
            <a:t>Means A B A*B/LSD Alpha= 0.01;</a:t>
          </a:r>
        </a:p>
        <a:p>
          <a:r>
            <a:rPr lang="en-US" sz="1100"/>
            <a:t>LSmeans A*B/Tdiff=Control Adjust=Dunnett; </a:t>
          </a:r>
        </a:p>
        <a:p>
          <a:r>
            <a:rPr lang="en-US" sz="1100"/>
            <a:t>Title ' STABILITY ';</a:t>
          </a:r>
        </a:p>
        <a:p>
          <a:r>
            <a:rPr lang="en-US" sz="1100"/>
            <a:t>Run;</a:t>
          </a:r>
        </a:p>
        <a:p>
          <a:r>
            <a:rPr lang="en-US" sz="1100"/>
            <a:t>Proc GLM;</a:t>
          </a:r>
        </a:p>
        <a:p>
          <a:r>
            <a:rPr lang="en-US" sz="1100"/>
            <a:t>Class  AB;</a:t>
          </a:r>
        </a:p>
        <a:p>
          <a:r>
            <a:rPr lang="en-US" sz="1100"/>
            <a:t>Model Y=  AB;</a:t>
          </a:r>
        </a:p>
        <a:p>
          <a:r>
            <a:rPr lang="en-US" sz="1100"/>
            <a:t>Means AB / duncan LSD Alpha=0.05;</a:t>
          </a:r>
        </a:p>
        <a:p>
          <a:r>
            <a:rPr lang="en-US" sz="1100"/>
            <a:t>Means AB / duncan LSD Alpha=0.01;</a:t>
          </a:r>
        </a:p>
        <a:p>
          <a:r>
            <a:rPr lang="en-US" sz="1100"/>
            <a:t>Run;</a:t>
          </a:r>
        </a:p>
      </xdr:txBody>
    </xdr:sp>
    <xdr:clientData/>
  </xdr:twoCellAnchor>
  <xdr:twoCellAnchor>
    <xdr:from>
      <xdr:col>31</xdr:col>
      <xdr:colOff>9524</xdr:colOff>
      <xdr:row>3</xdr:row>
      <xdr:rowOff>76198</xdr:rowOff>
    </xdr:from>
    <xdr:to>
      <xdr:col>44</xdr:col>
      <xdr:colOff>99217</xdr:colOff>
      <xdr:row>267</xdr:row>
      <xdr:rowOff>39687</xdr:rowOff>
    </xdr:to>
    <xdr:sp macro="" textlink="">
      <xdr:nvSpPr>
        <xdr:cNvPr id="4" name="TextBox 3"/>
        <xdr:cNvSpPr txBox="1"/>
      </xdr:nvSpPr>
      <xdr:spPr>
        <a:xfrm>
          <a:off x="21579680" y="671511"/>
          <a:ext cx="8086725" cy="5330348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STABILITY        15:34 Sunday, February 28, 2023  10</a:t>
          </a:r>
        </a:p>
        <a:p>
          <a:endParaRPr lang="en-US" sz="1100"/>
        </a:p>
        <a:p>
          <a:r>
            <a:rPr lang="en-US" sz="1100"/>
            <a:t>                                      The GLM Procedure</a:t>
          </a:r>
        </a:p>
        <a:p>
          <a:endParaRPr lang="en-US" sz="1100"/>
        </a:p>
        <a:p>
          <a:r>
            <a:rPr lang="en-US" sz="1100"/>
            <a:t>                                   Class Level Information</a:t>
          </a:r>
        </a:p>
        <a:p>
          <a:endParaRPr lang="en-US" sz="1100"/>
        </a:p>
        <a:p>
          <a:r>
            <a:rPr lang="en-US" sz="1100"/>
            <a:t>Class       Levels  Values</a:t>
          </a:r>
        </a:p>
        <a:p>
          <a:endParaRPr lang="en-US" sz="1100"/>
        </a:p>
        <a:p>
          <a:r>
            <a:rPr lang="en-US" sz="1100"/>
            <a:t>AB              16  A1B1 A1B2 A2B1 A2B2 A3B1 A3B2 A4B1 A4B2 A5B1 A5B2 A6B1 A6B2 A7B1 A7B2 A8B1</a:t>
          </a:r>
        </a:p>
        <a:p>
          <a:r>
            <a:rPr lang="en-US" sz="1100"/>
            <a:t>                    A8B2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                Number of observations    48</a:t>
          </a:r>
        </a:p>
        <a:p>
          <a:r>
            <a:rPr lang="en-US" sz="1100"/>
            <a:t>                                          STABILITY        15:34 Sunday, February 28, 2023  11</a:t>
          </a:r>
        </a:p>
        <a:p>
          <a:endParaRPr lang="en-US" sz="1100"/>
        </a:p>
        <a:p>
          <a:r>
            <a:rPr lang="en-US" sz="1100"/>
            <a:t>                                      The GLM Procedure</a:t>
          </a:r>
        </a:p>
        <a:p>
          <a:endParaRPr lang="en-US" sz="1100"/>
        </a:p>
        <a:p>
          <a:r>
            <a:rPr lang="en-US" sz="1100"/>
            <a:t>Dependent Variable: Y</a:t>
          </a:r>
        </a:p>
        <a:p>
          <a:endParaRPr lang="en-US" sz="1100"/>
        </a:p>
        <a:p>
          <a:r>
            <a:rPr lang="en-US" sz="1100"/>
            <a:t>                                             Sum of</a:t>
          </a:r>
        </a:p>
        <a:p>
          <a:r>
            <a:rPr lang="en-US" sz="1100"/>
            <a:t>     Source                      DF         Squares     Mean Square    F Value    Pr &gt; F</a:t>
          </a:r>
        </a:p>
        <a:p>
          <a:endParaRPr lang="en-US" sz="1100"/>
        </a:p>
        <a:p>
          <a:r>
            <a:rPr lang="en-US" sz="1100"/>
            <a:t>     Model                       15     167.4260979      11.1617399      13.85    &lt;.0001</a:t>
          </a:r>
        </a:p>
        <a:p>
          <a:endParaRPr lang="en-US" sz="1100"/>
        </a:p>
        <a:p>
          <a:r>
            <a:rPr lang="en-US" sz="1100"/>
            <a:t>     Error                       32      25.7878000       0.8058688</a:t>
          </a:r>
        </a:p>
        <a:p>
          <a:endParaRPr lang="en-US" sz="1100"/>
        </a:p>
        <a:p>
          <a:r>
            <a:rPr lang="en-US" sz="1100"/>
            <a:t>     Corrected Total             47     193.2138979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     R-Square     Coeff Var      Root MSE        Y Mean</a:t>
          </a:r>
        </a:p>
        <a:p>
          <a:endParaRPr lang="en-US" sz="1100"/>
        </a:p>
        <a:p>
          <a:r>
            <a:rPr lang="en-US" sz="1100"/>
            <a:t>                      0.866532      1.015158      0.897702      88.42979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Source                      DF       Type I SS     Mean Square    F Value    Pr &gt; F</a:t>
          </a:r>
        </a:p>
        <a:p>
          <a:endParaRPr lang="en-US" sz="1100"/>
        </a:p>
        <a:p>
          <a:r>
            <a:rPr lang="en-US" sz="1100"/>
            <a:t>     AB                          15     167.4260979      11.1617399      13.85    &lt;.0001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Source                      DF     Type III SS     Mean Square    F Value    Pr &gt; F</a:t>
          </a:r>
        </a:p>
        <a:p>
          <a:endParaRPr lang="en-US" sz="1100"/>
        </a:p>
        <a:p>
          <a:r>
            <a:rPr lang="en-US" sz="1100"/>
            <a:t>     AB                          15     167.4260979      11.1617399      13.85    &lt;.0001</a:t>
          </a:r>
        </a:p>
        <a:p>
          <a:r>
            <a:rPr lang="en-US" sz="1100"/>
            <a:t>                                          STABILITY        15:34 Sunday, February 28, 2023  12</a:t>
          </a:r>
        </a:p>
        <a:p>
          <a:endParaRPr lang="en-US" sz="1100"/>
        </a:p>
        <a:p>
          <a:r>
            <a:rPr lang="en-US" sz="1100"/>
            <a:t>                                      The GLM Procedure</a:t>
          </a:r>
        </a:p>
        <a:p>
          <a:endParaRPr lang="en-US" sz="1100"/>
        </a:p>
        <a:p>
          <a:r>
            <a:rPr lang="en-US" sz="1100"/>
            <a:t>                                     t Tests (LSD) for Y</a:t>
          </a:r>
        </a:p>
        <a:p>
          <a:endParaRPr lang="en-US" sz="1100"/>
        </a:p>
        <a:p>
          <a:r>
            <a:rPr lang="en-US" sz="1100"/>
            <a:t> NOTE: This test controls the Type I comparisonwise error rate, not the experimentwise error</a:t>
          </a:r>
        </a:p>
        <a:p>
          <a:r>
            <a:rPr lang="en-US" sz="1100"/>
            <a:t>                                            rate.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           Alpha                            0.05</a:t>
          </a:r>
        </a:p>
        <a:p>
          <a:r>
            <a:rPr lang="en-US" sz="1100"/>
            <a:t>                            Error Degrees of Freedom           32</a:t>
          </a:r>
        </a:p>
        <a:p>
          <a:r>
            <a:rPr lang="en-US" sz="1100"/>
            <a:t>                            Error Mean Square            0.805869</a:t>
          </a:r>
        </a:p>
        <a:p>
          <a:r>
            <a:rPr lang="en-US" sz="1100"/>
            <a:t>                            Critical Value of t           2.03693</a:t>
          </a:r>
        </a:p>
        <a:p>
          <a:r>
            <a:rPr lang="en-US" sz="1100"/>
            <a:t>                            Least Significant Difference    1.493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 Means with the same letter are not significantly different.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          t Grouping           Mean      N    AB</a:t>
          </a:r>
        </a:p>
        <a:p>
          <a:endParaRPr lang="en-US" sz="1100"/>
        </a:p>
        <a:p>
          <a:r>
            <a:rPr lang="en-US" sz="1100"/>
            <a:t>                                A            91.0567      3    A4B1</a:t>
          </a:r>
        </a:p>
        <a:p>
          <a:r>
            <a:rPr lang="en-US" sz="1100"/>
            <a:t>                                A</a:t>
          </a:r>
        </a:p>
        <a:p>
          <a:r>
            <a:rPr lang="en-US" sz="1100"/>
            <a:t>                           B    A            90.6733      3    A7B1</a:t>
          </a:r>
        </a:p>
        <a:p>
          <a:r>
            <a:rPr lang="en-US" sz="1100"/>
            <a:t>                           B    A</a:t>
          </a:r>
        </a:p>
        <a:p>
          <a:r>
            <a:rPr lang="en-US" sz="1100"/>
            <a:t>                           B    A            90.6667      3    A8B1</a:t>
          </a:r>
        </a:p>
        <a:p>
          <a:r>
            <a:rPr lang="en-US" sz="1100"/>
            <a:t>                           B    A</a:t>
          </a:r>
        </a:p>
        <a:p>
          <a:r>
            <a:rPr lang="en-US" sz="1100"/>
            <a:t>                           B    A    C       90.5867      3    A5B1</a:t>
          </a:r>
        </a:p>
        <a:p>
          <a:r>
            <a:rPr lang="en-US" sz="1100"/>
            <a:t>                           B    A    C</a:t>
          </a:r>
        </a:p>
        <a:p>
          <a:r>
            <a:rPr lang="en-US" sz="1100"/>
            <a:t>                           B    A    C       90.4533      3    A6B1</a:t>
          </a:r>
        </a:p>
        <a:p>
          <a:r>
            <a:rPr lang="en-US" sz="1100"/>
            <a:t>                           B         C</a:t>
          </a:r>
        </a:p>
        <a:p>
          <a:r>
            <a:rPr lang="en-US" sz="1100"/>
            <a:t>                           B         C       89.5000      3    A1B1</a:t>
          </a:r>
        </a:p>
        <a:p>
          <a:r>
            <a:rPr lang="en-US" sz="1100"/>
            <a:t>                           B         C</a:t>
          </a:r>
        </a:p>
        <a:p>
          <a:r>
            <a:rPr lang="en-US" sz="1100"/>
            <a:t>                           B         C       89.1833      3    A3B1</a:t>
          </a:r>
        </a:p>
        <a:p>
          <a:r>
            <a:rPr lang="en-US" sz="1100"/>
            <a:t>                                     C</a:t>
          </a:r>
        </a:p>
        <a:p>
          <a:r>
            <a:rPr lang="en-US" sz="1100"/>
            <a:t>                                D    C       89.1233      3    A2B1</a:t>
          </a:r>
        </a:p>
        <a:p>
          <a:r>
            <a:rPr lang="en-US" sz="1100"/>
            <a:t>                                D</a:t>
          </a:r>
        </a:p>
        <a:p>
          <a:r>
            <a:rPr lang="en-US" sz="1100"/>
            <a:t>                           E    D            87.6767      3    A4B2</a:t>
          </a:r>
        </a:p>
        <a:p>
          <a:r>
            <a:rPr lang="en-US" sz="1100"/>
            <a:t>                           E</a:t>
          </a:r>
        </a:p>
        <a:p>
          <a:r>
            <a:rPr lang="en-US" sz="1100"/>
            <a:t>                           E                 87.5233      3    A3B2</a:t>
          </a:r>
        </a:p>
        <a:p>
          <a:r>
            <a:rPr lang="en-US" sz="1100"/>
            <a:t>                           E</a:t>
          </a:r>
        </a:p>
        <a:p>
          <a:r>
            <a:rPr lang="en-US" sz="1100"/>
            <a:t>                           E    F            87.2733      3    A5B2</a:t>
          </a:r>
        </a:p>
        <a:p>
          <a:r>
            <a:rPr lang="en-US" sz="1100"/>
            <a:t>                           E    F</a:t>
          </a:r>
        </a:p>
        <a:p>
          <a:r>
            <a:rPr lang="en-US" sz="1100"/>
            <a:t>                           E    F    G       86.8700      3    A6B2</a:t>
          </a:r>
        </a:p>
        <a:p>
          <a:r>
            <a:rPr lang="en-US" sz="1100"/>
            <a:t>                           E    F    G</a:t>
          </a:r>
        </a:p>
        <a:p>
          <a:r>
            <a:rPr lang="en-US" sz="1100"/>
            <a:t>                           E    F    G       86.6167      3    A7B2</a:t>
          </a:r>
        </a:p>
        <a:p>
          <a:r>
            <a:rPr lang="en-US" sz="1100"/>
            <a:t>                           E    F    G</a:t>
          </a:r>
        </a:p>
        <a:p>
          <a:r>
            <a:rPr lang="en-US" sz="1100"/>
            <a:t>                           E    F    G       86.2000      3    A1B2</a:t>
          </a:r>
        </a:p>
        <a:p>
          <a:r>
            <a:rPr lang="en-US" sz="1100"/>
            <a:t>                                F    G</a:t>
          </a:r>
        </a:p>
        <a:p>
          <a:r>
            <a:rPr lang="en-US" sz="1100"/>
            <a:t>                                F    G       85.7900      3    A8B2</a:t>
          </a:r>
        </a:p>
        <a:p>
          <a:r>
            <a:rPr lang="en-US" sz="1100"/>
            <a:t>                                     G</a:t>
          </a:r>
        </a:p>
        <a:p>
          <a:r>
            <a:rPr lang="en-US" sz="1100"/>
            <a:t>                                     G       85.6833      3    A2B2</a:t>
          </a:r>
        </a:p>
        <a:p>
          <a:r>
            <a:rPr lang="en-US" sz="1100"/>
            <a:t>                                          STABILITY        15:34 Sunday, February 28, 2023  13</a:t>
          </a:r>
        </a:p>
        <a:p>
          <a:endParaRPr lang="en-US" sz="1100"/>
        </a:p>
        <a:p>
          <a:r>
            <a:rPr lang="en-US" sz="1100"/>
            <a:t>                                      The GLM Procedure</a:t>
          </a:r>
        </a:p>
        <a:p>
          <a:endParaRPr lang="en-US" sz="1100"/>
        </a:p>
        <a:p>
          <a:r>
            <a:rPr lang="en-US" sz="1100"/>
            <a:t>                              Duncan's Multiple Range Test for Y</a:t>
          </a:r>
        </a:p>
        <a:p>
          <a:endParaRPr lang="en-US" sz="1100"/>
        </a:p>
        <a:p>
          <a:r>
            <a:rPr lang="en-US" sz="1100"/>
            <a:t> NOTE: This test controls the Type I comparisonwise error rate, not the experimentwise error</a:t>
          </a:r>
        </a:p>
        <a:p>
          <a:r>
            <a:rPr lang="en-US" sz="1100"/>
            <a:t>                                            rate.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             Alpha                        0.05</a:t>
          </a:r>
        </a:p>
        <a:p>
          <a:r>
            <a:rPr lang="en-US" sz="1100"/>
            <a:t>                              Error Degrees of Freedom       32</a:t>
          </a:r>
        </a:p>
        <a:p>
          <a:r>
            <a:rPr lang="en-US" sz="1100"/>
            <a:t>                              Error Mean Square        0.805869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Number of Means        2        3        4        5        6        7        8        9</a:t>
          </a:r>
        </a:p>
        <a:p>
          <a:r>
            <a:rPr lang="en-US" sz="1100"/>
            <a:t>   Critical Range     1.493    1.569    1.619    1.654    1.681    1.702    1.719    1.733</a:t>
          </a:r>
        </a:p>
        <a:p>
          <a:endParaRPr lang="en-US" sz="1100"/>
        </a:p>
        <a:p>
          <a:r>
            <a:rPr lang="en-US" sz="1100"/>
            <a:t>  Number of Means       10         11         12         13         14         15         16</a:t>
          </a:r>
        </a:p>
        <a:p>
          <a:r>
            <a:rPr lang="en-US" sz="1100"/>
            <a:t>  Critical Range     1.745      1.754      1.763      1.770      1.776      1.781      1.786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Means with the same letter are not significantly different.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   Duncan Grouping          Mean      N    AB</a:t>
          </a:r>
        </a:p>
        <a:p>
          <a:endParaRPr lang="en-US" sz="1100"/>
        </a:p>
        <a:p>
          <a:r>
            <a:rPr lang="en-US" sz="1100"/>
            <a:t>                                  A       91.0567      3    A4B1</a:t>
          </a:r>
        </a:p>
        <a:p>
          <a:r>
            <a:rPr lang="en-US" sz="1100"/>
            <a:t>                                  A</a:t>
          </a:r>
        </a:p>
        <a:p>
          <a:r>
            <a:rPr lang="en-US" sz="1100"/>
            <a:t>                             B    A       90.6733      3    A7B1</a:t>
          </a:r>
        </a:p>
        <a:p>
          <a:r>
            <a:rPr lang="en-US" sz="1100"/>
            <a:t>                             B    A</a:t>
          </a:r>
        </a:p>
        <a:p>
          <a:r>
            <a:rPr lang="en-US" sz="1100"/>
            <a:t>                             B    A       90.6667      3    A8B1</a:t>
          </a:r>
        </a:p>
        <a:p>
          <a:r>
            <a:rPr lang="en-US" sz="1100"/>
            <a:t>                             B    A</a:t>
          </a:r>
        </a:p>
        <a:p>
          <a:r>
            <a:rPr lang="en-US" sz="1100"/>
            <a:t>                             B    A       90.5867      3    A5B1</a:t>
          </a:r>
        </a:p>
        <a:p>
          <a:r>
            <a:rPr lang="en-US" sz="1100"/>
            <a:t>                             B    A</a:t>
          </a:r>
        </a:p>
        <a:p>
          <a:r>
            <a:rPr lang="en-US" sz="1100"/>
            <a:t>                             B    A       90.4533      3    A6B1</a:t>
          </a:r>
        </a:p>
        <a:p>
          <a:r>
            <a:rPr lang="en-US" sz="1100"/>
            <a:t>                             B    A</a:t>
          </a:r>
        </a:p>
        <a:p>
          <a:r>
            <a:rPr lang="en-US" sz="1100"/>
            <a:t>                             B    A       89.5000      3    A1B1</a:t>
          </a:r>
        </a:p>
        <a:p>
          <a:r>
            <a:rPr lang="en-US" sz="1100"/>
            <a:t>                             B</a:t>
          </a:r>
        </a:p>
        <a:p>
          <a:r>
            <a:rPr lang="en-US" sz="1100"/>
            <a:t>                             B    C       89.1833      3    A3B1</a:t>
          </a:r>
        </a:p>
        <a:p>
          <a:r>
            <a:rPr lang="en-US" sz="1100"/>
            <a:t>                             B    C</a:t>
          </a:r>
        </a:p>
        <a:p>
          <a:r>
            <a:rPr lang="en-US" sz="1100"/>
            <a:t>                             B    C       89.1233      3    A2B1</a:t>
          </a:r>
        </a:p>
        <a:p>
          <a:r>
            <a:rPr lang="en-US" sz="1100"/>
            <a:t>                                  C</a:t>
          </a:r>
        </a:p>
        <a:p>
          <a:r>
            <a:rPr lang="en-US" sz="1100"/>
            <a:t>                             D    C       87.6767      3    A4B2</a:t>
          </a:r>
        </a:p>
        <a:p>
          <a:r>
            <a:rPr lang="en-US" sz="1100"/>
            <a:t>                             D</a:t>
          </a:r>
        </a:p>
        <a:p>
          <a:r>
            <a:rPr lang="en-US" sz="1100"/>
            <a:t>                             D            87.5233      3    A3B2</a:t>
          </a:r>
        </a:p>
        <a:p>
          <a:r>
            <a:rPr lang="en-US" sz="1100"/>
            <a:t>                             D</a:t>
          </a:r>
        </a:p>
        <a:p>
          <a:r>
            <a:rPr lang="en-US" sz="1100"/>
            <a:t>                             D    E       87.2733      3    A5B2</a:t>
          </a:r>
        </a:p>
        <a:p>
          <a:r>
            <a:rPr lang="en-US" sz="1100"/>
            <a:t>                             D    E</a:t>
          </a:r>
        </a:p>
        <a:p>
          <a:r>
            <a:rPr lang="en-US" sz="1100"/>
            <a:t>                             D    E       86.8700      3    A6B2</a:t>
          </a:r>
        </a:p>
        <a:p>
          <a:r>
            <a:rPr lang="en-US" sz="1100"/>
            <a:t>                             D    E</a:t>
          </a:r>
        </a:p>
        <a:p>
          <a:r>
            <a:rPr lang="en-US" sz="1100"/>
            <a:t>                             D    E       86.6167      3    A7B2</a:t>
          </a:r>
        </a:p>
        <a:p>
          <a:r>
            <a:rPr lang="en-US" sz="1100"/>
            <a:t>                             D    E</a:t>
          </a:r>
        </a:p>
        <a:p>
          <a:r>
            <a:rPr lang="en-US" sz="1100"/>
            <a:t>                             D    E       86.2000      3    A1B2</a:t>
          </a:r>
        </a:p>
        <a:p>
          <a:r>
            <a:rPr lang="en-US" sz="1100"/>
            <a:t>                                          STABILITY        15:34 Sunday, February 28, 2023  14</a:t>
          </a:r>
        </a:p>
        <a:p>
          <a:endParaRPr lang="en-US" sz="1100"/>
        </a:p>
        <a:p>
          <a:r>
            <a:rPr lang="en-US" sz="1100"/>
            <a:t>                                      The GLM Procedure</a:t>
          </a:r>
        </a:p>
        <a:p>
          <a:endParaRPr lang="en-US" sz="1100"/>
        </a:p>
        <a:p>
          <a:r>
            <a:rPr lang="en-US" sz="1100"/>
            <a:t>                              Duncan's Multiple Range Test for Y</a:t>
          </a:r>
        </a:p>
        <a:p>
          <a:endParaRPr lang="en-US" sz="1100"/>
        </a:p>
        <a:p>
          <a:r>
            <a:rPr lang="en-US" sz="1100"/>
            <a:t>                 Means with the same letter are not significantly different.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   Duncan Grouping          Mean      N    AB</a:t>
          </a:r>
        </a:p>
        <a:p>
          <a:endParaRPr lang="en-US" sz="1100"/>
        </a:p>
        <a:p>
          <a:r>
            <a:rPr lang="en-US" sz="1100"/>
            <a:t>                                  E</a:t>
          </a:r>
        </a:p>
        <a:p>
          <a:r>
            <a:rPr lang="en-US" sz="1100"/>
            <a:t>                                  E       85.7900      3    A8B2</a:t>
          </a:r>
        </a:p>
        <a:p>
          <a:r>
            <a:rPr lang="en-US" sz="1100"/>
            <a:t>                                  E</a:t>
          </a:r>
        </a:p>
        <a:p>
          <a:r>
            <a:rPr lang="en-US" sz="1100"/>
            <a:t>                                  E       85.6833      3    A2B2</a:t>
          </a:r>
        </a:p>
        <a:p>
          <a:r>
            <a:rPr lang="en-US" sz="1100"/>
            <a:t>                                          STABILITY        15:34 Sunday, February 28, 2023  15</a:t>
          </a:r>
        </a:p>
        <a:p>
          <a:endParaRPr lang="en-US" sz="1100"/>
        </a:p>
        <a:p>
          <a:r>
            <a:rPr lang="en-US" sz="1100"/>
            <a:t>                                      The GLM Procedure</a:t>
          </a:r>
        </a:p>
        <a:p>
          <a:endParaRPr lang="en-US" sz="1100"/>
        </a:p>
        <a:p>
          <a:r>
            <a:rPr lang="en-US" sz="1100"/>
            <a:t>                                     t Tests (LSD) for Y</a:t>
          </a:r>
        </a:p>
        <a:p>
          <a:endParaRPr lang="en-US" sz="1100"/>
        </a:p>
        <a:p>
          <a:r>
            <a:rPr lang="en-US" sz="1100"/>
            <a:t> NOTE: This test controls the Type I comparisonwise error rate, not the experimentwise error</a:t>
          </a:r>
        </a:p>
        <a:p>
          <a:r>
            <a:rPr lang="en-US" sz="1100"/>
            <a:t>                                            rate.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           Alpha                            0.01</a:t>
          </a:r>
        </a:p>
        <a:p>
          <a:r>
            <a:rPr lang="en-US" sz="1100"/>
            <a:t>                            Error Degrees of Freedom           32</a:t>
          </a:r>
        </a:p>
        <a:p>
          <a:r>
            <a:rPr lang="en-US" sz="1100"/>
            <a:t>                            Error Mean Square            0.805869</a:t>
          </a:r>
        </a:p>
        <a:p>
          <a:r>
            <a:rPr lang="en-US" sz="1100"/>
            <a:t>                            Critical Value of t           2.73848</a:t>
          </a:r>
        </a:p>
        <a:p>
          <a:r>
            <a:rPr lang="en-US" sz="1100"/>
            <a:t>                            Least Significant Difference   2.0072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 Means with the same letter are not significantly different.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          t Grouping           Mean      N    AB</a:t>
          </a:r>
        </a:p>
        <a:p>
          <a:endParaRPr lang="en-US" sz="1100"/>
        </a:p>
        <a:p>
          <a:r>
            <a:rPr lang="en-US" sz="1100"/>
            <a:t>                                A            91.0567      3    A4B1</a:t>
          </a:r>
        </a:p>
        <a:p>
          <a:r>
            <a:rPr lang="en-US" sz="1100"/>
            <a:t>                                A</a:t>
          </a:r>
        </a:p>
        <a:p>
          <a:r>
            <a:rPr lang="en-US" sz="1100"/>
            <a:t>                                A            90.6733      3    A7B1</a:t>
          </a:r>
        </a:p>
        <a:p>
          <a:r>
            <a:rPr lang="en-US" sz="1100"/>
            <a:t>                                A</a:t>
          </a:r>
        </a:p>
        <a:p>
          <a:r>
            <a:rPr lang="en-US" sz="1100"/>
            <a:t>                                A            90.6667      3    A8B1</a:t>
          </a:r>
        </a:p>
        <a:p>
          <a:r>
            <a:rPr lang="en-US" sz="1100"/>
            <a:t>                                A</a:t>
          </a:r>
        </a:p>
        <a:p>
          <a:r>
            <a:rPr lang="en-US" sz="1100"/>
            <a:t>                                A            90.5867      3    A5B1</a:t>
          </a:r>
        </a:p>
        <a:p>
          <a:r>
            <a:rPr lang="en-US" sz="1100"/>
            <a:t>                                A</a:t>
          </a:r>
        </a:p>
        <a:p>
          <a:r>
            <a:rPr lang="en-US" sz="1100"/>
            <a:t>                                A            90.4533      3    A6B1</a:t>
          </a:r>
        </a:p>
        <a:p>
          <a:r>
            <a:rPr lang="en-US" sz="1100"/>
            <a:t>                                A</a:t>
          </a:r>
        </a:p>
        <a:p>
          <a:r>
            <a:rPr lang="en-US" sz="1100"/>
            <a:t>                           B    A            89.5000      3    A1B1</a:t>
          </a:r>
        </a:p>
        <a:p>
          <a:r>
            <a:rPr lang="en-US" sz="1100"/>
            <a:t>                           B    A</a:t>
          </a:r>
        </a:p>
        <a:p>
          <a:r>
            <a:rPr lang="en-US" sz="1100"/>
            <a:t>                           B    A    C       89.1833      3    A3B1</a:t>
          </a:r>
        </a:p>
        <a:p>
          <a:r>
            <a:rPr lang="en-US" sz="1100"/>
            <a:t>                           B    A    C</a:t>
          </a:r>
        </a:p>
        <a:p>
          <a:r>
            <a:rPr lang="en-US" sz="1100"/>
            <a:t>                           B    A    C       89.1233      3    A2B1</a:t>
          </a:r>
        </a:p>
        <a:p>
          <a:r>
            <a:rPr lang="en-US" sz="1100"/>
            <a:t>                           B         C</a:t>
          </a:r>
        </a:p>
        <a:p>
          <a:r>
            <a:rPr lang="en-US" sz="1100"/>
            <a:t>                           B    D    C       87.6767      3    A4B2</a:t>
          </a:r>
        </a:p>
        <a:p>
          <a:r>
            <a:rPr lang="en-US" sz="1100"/>
            <a:t>                           B    D    C</a:t>
          </a:r>
        </a:p>
        <a:p>
          <a:r>
            <a:rPr lang="en-US" sz="1100"/>
            <a:t>                           B    D    C       87.5233      3    A3B2</a:t>
          </a:r>
        </a:p>
        <a:p>
          <a:r>
            <a:rPr lang="en-US" sz="1100"/>
            <a:t>                                D    C</a:t>
          </a:r>
        </a:p>
        <a:p>
          <a:r>
            <a:rPr lang="en-US" sz="1100"/>
            <a:t>                                D    C       87.2733      3    A5B2</a:t>
          </a:r>
        </a:p>
        <a:p>
          <a:r>
            <a:rPr lang="en-US" sz="1100"/>
            <a:t>                                D</a:t>
          </a:r>
        </a:p>
        <a:p>
          <a:r>
            <a:rPr lang="en-US" sz="1100"/>
            <a:t>                                D            86.8700      3    A6B2</a:t>
          </a:r>
        </a:p>
        <a:p>
          <a:r>
            <a:rPr lang="en-US" sz="1100"/>
            <a:t>                                D</a:t>
          </a:r>
        </a:p>
        <a:p>
          <a:r>
            <a:rPr lang="en-US" sz="1100"/>
            <a:t>                                D            86.6167      3    A7B2</a:t>
          </a:r>
        </a:p>
        <a:p>
          <a:r>
            <a:rPr lang="en-US" sz="1100"/>
            <a:t>                                D</a:t>
          </a:r>
        </a:p>
        <a:p>
          <a:r>
            <a:rPr lang="en-US" sz="1100"/>
            <a:t>                                D            86.2000      3    A1B2</a:t>
          </a:r>
        </a:p>
        <a:p>
          <a:r>
            <a:rPr lang="en-US" sz="1100"/>
            <a:t>                                D</a:t>
          </a:r>
        </a:p>
        <a:p>
          <a:r>
            <a:rPr lang="en-US" sz="1100"/>
            <a:t>                                D            85.7900      3    A8B2</a:t>
          </a:r>
        </a:p>
        <a:p>
          <a:r>
            <a:rPr lang="en-US" sz="1100"/>
            <a:t>                                D</a:t>
          </a:r>
        </a:p>
        <a:p>
          <a:r>
            <a:rPr lang="en-US" sz="1100"/>
            <a:t>                                D            85.6833      3    A2B2</a:t>
          </a:r>
        </a:p>
        <a:p>
          <a:r>
            <a:rPr lang="en-US" sz="1100"/>
            <a:t>                                          STABILITY        15:34 Sunday, February 28, 2023  16</a:t>
          </a:r>
        </a:p>
        <a:p>
          <a:endParaRPr lang="en-US" sz="1100"/>
        </a:p>
        <a:p>
          <a:r>
            <a:rPr lang="en-US" sz="1100"/>
            <a:t>                                      The GLM Procedure</a:t>
          </a:r>
        </a:p>
        <a:p>
          <a:endParaRPr lang="en-US" sz="1100"/>
        </a:p>
        <a:p>
          <a:r>
            <a:rPr lang="en-US" sz="1100"/>
            <a:t>                              Duncan's Multiple Range Test for Y</a:t>
          </a:r>
        </a:p>
        <a:p>
          <a:endParaRPr lang="en-US" sz="1100"/>
        </a:p>
        <a:p>
          <a:r>
            <a:rPr lang="en-US" sz="1100"/>
            <a:t> NOTE: This test controls the Type I comparisonwise error rate, not the experimentwise error</a:t>
          </a:r>
        </a:p>
        <a:p>
          <a:r>
            <a:rPr lang="en-US" sz="1100"/>
            <a:t>                                            rate.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             Alpha                        0.01</a:t>
          </a:r>
        </a:p>
        <a:p>
          <a:r>
            <a:rPr lang="en-US" sz="1100"/>
            <a:t>                              Error Degrees of Freedom       32</a:t>
          </a:r>
        </a:p>
        <a:p>
          <a:r>
            <a:rPr lang="en-US" sz="1100"/>
            <a:t>                              Error Mean Square        0.805869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Number of Means        2        3        4        5        6        7        8        9</a:t>
          </a:r>
        </a:p>
        <a:p>
          <a:r>
            <a:rPr lang="en-US" sz="1100"/>
            <a:t>   Critical Range     2.007    2.093    2.151    2.193    2.227    2.254    2.276    2.295</a:t>
          </a:r>
        </a:p>
        <a:p>
          <a:endParaRPr lang="en-US" sz="1100"/>
        </a:p>
        <a:p>
          <a:r>
            <a:rPr lang="en-US" sz="1100"/>
            <a:t>  Number of Means       10         11         12         13         14         15         16</a:t>
          </a:r>
        </a:p>
        <a:p>
          <a:r>
            <a:rPr lang="en-US" sz="1100"/>
            <a:t>  Critical Range     2.311      2.326      2.338      2.349      2.359      2.368      2.377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 Means with the same letter are not significantly different.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      Duncan Grouping          Mean      N    AB</a:t>
          </a:r>
        </a:p>
        <a:p>
          <a:endParaRPr lang="en-US" sz="1100"/>
        </a:p>
        <a:p>
          <a:r>
            <a:rPr lang="en-US" sz="1100"/>
            <a:t>                                A            91.0567      3    A4B1</a:t>
          </a:r>
        </a:p>
        <a:p>
          <a:r>
            <a:rPr lang="en-US" sz="1100"/>
            <a:t>                                A</a:t>
          </a:r>
        </a:p>
        <a:p>
          <a:r>
            <a:rPr lang="en-US" sz="1100"/>
            <a:t>                                A            90.6733      3    A7B1</a:t>
          </a:r>
        </a:p>
        <a:p>
          <a:r>
            <a:rPr lang="en-US" sz="1100"/>
            <a:t>                                A</a:t>
          </a:r>
        </a:p>
        <a:p>
          <a:r>
            <a:rPr lang="en-US" sz="1100"/>
            <a:t>                                A            90.6667      3    A8B1</a:t>
          </a:r>
        </a:p>
        <a:p>
          <a:r>
            <a:rPr lang="en-US" sz="1100"/>
            <a:t>                                A</a:t>
          </a:r>
        </a:p>
        <a:p>
          <a:r>
            <a:rPr lang="en-US" sz="1100"/>
            <a:t>                                A            90.5867      3    A5B1</a:t>
          </a:r>
        </a:p>
        <a:p>
          <a:r>
            <a:rPr lang="en-US" sz="1100"/>
            <a:t>                                A</a:t>
          </a:r>
        </a:p>
        <a:p>
          <a:r>
            <a:rPr lang="en-US" sz="1100"/>
            <a:t>                                A            90.4533      3    A6B1</a:t>
          </a:r>
        </a:p>
        <a:p>
          <a:r>
            <a:rPr lang="en-US" sz="1100"/>
            <a:t>                                A</a:t>
          </a:r>
        </a:p>
        <a:p>
          <a:r>
            <a:rPr lang="en-US" sz="1100"/>
            <a:t>                           B    A            89.5000      3    A1B1</a:t>
          </a:r>
        </a:p>
        <a:p>
          <a:r>
            <a:rPr lang="en-US" sz="1100"/>
            <a:t>                           B    A</a:t>
          </a:r>
        </a:p>
        <a:p>
          <a:r>
            <a:rPr lang="en-US" sz="1100"/>
            <a:t>                           B    A    C       89.1833      3    A3B1</a:t>
          </a:r>
        </a:p>
        <a:p>
          <a:r>
            <a:rPr lang="en-US" sz="1100"/>
            <a:t>                           B    A    C</a:t>
          </a:r>
        </a:p>
        <a:p>
          <a:r>
            <a:rPr lang="en-US" sz="1100"/>
            <a:t>                           B    A    C       89.1233      3    A2B1</a:t>
          </a:r>
        </a:p>
        <a:p>
          <a:r>
            <a:rPr lang="en-US" sz="1100"/>
            <a:t>                           B         C</a:t>
          </a:r>
        </a:p>
        <a:p>
          <a:r>
            <a:rPr lang="en-US" sz="1100"/>
            <a:t>                           B    D    C       87.6767      3    A4B2</a:t>
          </a:r>
        </a:p>
        <a:p>
          <a:r>
            <a:rPr lang="en-US" sz="1100"/>
            <a:t>                           B    D    C</a:t>
          </a:r>
        </a:p>
        <a:p>
          <a:r>
            <a:rPr lang="en-US" sz="1100"/>
            <a:t>                           B    D    C       87.5233      3    A3B2</a:t>
          </a:r>
        </a:p>
        <a:p>
          <a:r>
            <a:rPr lang="en-US" sz="1100"/>
            <a:t>                                D    C</a:t>
          </a:r>
        </a:p>
        <a:p>
          <a:r>
            <a:rPr lang="en-US" sz="1100"/>
            <a:t>                                D    C       87.2733      3    A5B2</a:t>
          </a:r>
        </a:p>
        <a:p>
          <a:r>
            <a:rPr lang="en-US" sz="1100"/>
            <a:t>                                D</a:t>
          </a:r>
        </a:p>
        <a:p>
          <a:r>
            <a:rPr lang="en-US" sz="1100"/>
            <a:t>                                D            86.8700      3    A6B2</a:t>
          </a:r>
        </a:p>
        <a:p>
          <a:r>
            <a:rPr lang="en-US" sz="1100"/>
            <a:t>                                D</a:t>
          </a:r>
        </a:p>
        <a:p>
          <a:r>
            <a:rPr lang="en-US" sz="1100"/>
            <a:t>                                D            86.6167      3    A7B2</a:t>
          </a:r>
        </a:p>
        <a:p>
          <a:r>
            <a:rPr lang="en-US" sz="1100"/>
            <a:t>                                D</a:t>
          </a:r>
        </a:p>
        <a:p>
          <a:r>
            <a:rPr lang="en-US" sz="1100"/>
            <a:t>                                D            86.2000      3    A1B2</a:t>
          </a:r>
        </a:p>
        <a:p>
          <a:r>
            <a:rPr lang="en-US" sz="1100"/>
            <a:t>                                          STABILITY        15:34 Sunday, February 28, 2023  17</a:t>
          </a:r>
        </a:p>
        <a:p>
          <a:endParaRPr lang="en-US" sz="1100"/>
        </a:p>
        <a:p>
          <a:r>
            <a:rPr lang="en-US" sz="1100"/>
            <a:t>                                      The GLM Procedure</a:t>
          </a:r>
        </a:p>
        <a:p>
          <a:endParaRPr lang="en-US" sz="1100"/>
        </a:p>
        <a:p>
          <a:r>
            <a:rPr lang="en-US" sz="1100"/>
            <a:t>                              Duncan's Multiple Range Test for Y</a:t>
          </a:r>
        </a:p>
        <a:p>
          <a:endParaRPr lang="en-US" sz="1100"/>
        </a:p>
        <a:p>
          <a:r>
            <a:rPr lang="en-US" sz="1100"/>
            <a:t>                  Means with the same letter are not significantly different.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      Duncan Grouping          Mean      N    AB</a:t>
          </a:r>
        </a:p>
        <a:p>
          <a:endParaRPr lang="en-US" sz="1100"/>
        </a:p>
        <a:p>
          <a:r>
            <a:rPr lang="en-US" sz="1100"/>
            <a:t>                                D</a:t>
          </a:r>
        </a:p>
        <a:p>
          <a:r>
            <a:rPr lang="en-US" sz="1100"/>
            <a:t>                                D            85.7900      3    A8B2</a:t>
          </a:r>
        </a:p>
        <a:p>
          <a:r>
            <a:rPr lang="en-US" sz="1100"/>
            <a:t>                                D</a:t>
          </a:r>
        </a:p>
        <a:p>
          <a:r>
            <a:rPr lang="en-US" sz="1100"/>
            <a:t>                                D            85.6833      3    A2B2</a:t>
          </a:r>
        </a:p>
      </xdr:txBody>
    </xdr:sp>
    <xdr:clientData/>
  </xdr:twoCellAnchor>
  <xdr:twoCellAnchor>
    <xdr:from>
      <xdr:col>45</xdr:col>
      <xdr:colOff>515937</xdr:colOff>
      <xdr:row>4</xdr:row>
      <xdr:rowOff>59530</xdr:rowOff>
    </xdr:from>
    <xdr:to>
      <xdr:col>58</xdr:col>
      <xdr:colOff>39688</xdr:colOff>
      <xdr:row>245</xdr:row>
      <xdr:rowOff>119062</xdr:rowOff>
    </xdr:to>
    <xdr:sp macro="" textlink="">
      <xdr:nvSpPr>
        <xdr:cNvPr id="5" name="TextBox 4"/>
        <xdr:cNvSpPr txBox="1"/>
      </xdr:nvSpPr>
      <xdr:spPr>
        <a:xfrm>
          <a:off x="30698281" y="853280"/>
          <a:ext cx="7520782" cy="4883547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                                      STABILITY        15:30 Sunday, February 28, 2023   1</a:t>
          </a:r>
        </a:p>
        <a:p>
          <a:endParaRPr lang="en-US" sz="1100"/>
        </a:p>
        <a:p>
          <a:r>
            <a:rPr lang="en-US" sz="1100"/>
            <a:t>                                      The GLM Procedure</a:t>
          </a:r>
        </a:p>
        <a:p>
          <a:endParaRPr lang="en-US" sz="1100"/>
        </a:p>
        <a:p>
          <a:r>
            <a:rPr lang="en-US" sz="1100"/>
            <a:t>                                   Class Level Information</a:t>
          </a:r>
        </a:p>
        <a:p>
          <a:endParaRPr lang="en-US" sz="1100"/>
        </a:p>
        <a:p>
          <a:r>
            <a:rPr lang="en-US" sz="1100"/>
            <a:t>                           Class         Levels    Values</a:t>
          </a:r>
        </a:p>
        <a:p>
          <a:endParaRPr lang="en-US" sz="1100"/>
        </a:p>
        <a:p>
          <a:r>
            <a:rPr lang="en-US" sz="1100"/>
            <a:t>                           A                  8    1 2 3 4 5 6 7 8</a:t>
          </a:r>
        </a:p>
        <a:p>
          <a:endParaRPr lang="en-US" sz="1100"/>
        </a:p>
        <a:p>
          <a:r>
            <a:rPr lang="en-US" sz="1100"/>
            <a:t>                           B                  2    1 2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                Number of observations    48</a:t>
          </a:r>
        </a:p>
        <a:p>
          <a:r>
            <a:rPr lang="en-US" sz="1100"/>
            <a:t>                                          STABILITY        15:30 Sunday, February 28, 2023   2</a:t>
          </a:r>
        </a:p>
        <a:p>
          <a:endParaRPr lang="en-US" sz="1100"/>
        </a:p>
        <a:p>
          <a:r>
            <a:rPr lang="en-US" sz="1100"/>
            <a:t>                                      The GLM Procedure</a:t>
          </a:r>
        </a:p>
        <a:p>
          <a:endParaRPr lang="en-US" sz="1100"/>
        </a:p>
        <a:p>
          <a:r>
            <a:rPr lang="en-US" sz="1100"/>
            <a:t>Dependent Variable: Y</a:t>
          </a:r>
        </a:p>
        <a:p>
          <a:endParaRPr lang="en-US" sz="1100"/>
        </a:p>
        <a:p>
          <a:r>
            <a:rPr lang="en-US" sz="1100"/>
            <a:t>                                             Sum of</a:t>
          </a:r>
        </a:p>
        <a:p>
          <a:r>
            <a:rPr lang="en-US" sz="1100"/>
            <a:t>     Source                      DF         Squares     Mean Square    F Value    Pr &gt; F</a:t>
          </a:r>
        </a:p>
        <a:p>
          <a:endParaRPr lang="en-US" sz="1100"/>
        </a:p>
        <a:p>
          <a:r>
            <a:rPr lang="en-US" sz="1100"/>
            <a:t>     Model                       15     167.4260979      11.1617399      13.85    &lt;.0001</a:t>
          </a:r>
        </a:p>
        <a:p>
          <a:endParaRPr lang="en-US" sz="1100"/>
        </a:p>
        <a:p>
          <a:r>
            <a:rPr lang="en-US" sz="1100"/>
            <a:t>     Error                       32      25.7878000       0.8058687</a:t>
          </a:r>
        </a:p>
        <a:p>
          <a:endParaRPr lang="en-US" sz="1100"/>
        </a:p>
        <a:p>
          <a:r>
            <a:rPr lang="en-US" sz="1100"/>
            <a:t>     Corrected Total             47     193.2138979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     R-Square     Coeff Var      Root MSE        Y Mean</a:t>
          </a:r>
        </a:p>
        <a:p>
          <a:endParaRPr lang="en-US" sz="1100"/>
        </a:p>
        <a:p>
          <a:r>
            <a:rPr lang="en-US" sz="1100"/>
            <a:t>                      0.866532      1.015158      0.897702      88.42979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Source                      DF       Type I SS     Mean Square    F Value    Pr &gt; F</a:t>
          </a:r>
        </a:p>
        <a:p>
          <a:endParaRPr lang="en-US" sz="1100"/>
        </a:p>
        <a:p>
          <a:r>
            <a:rPr lang="en-US" sz="1100"/>
            <a:t>     A                            7      15.9853813       2.2836259       2.83    0.0204</a:t>
          </a:r>
        </a:p>
        <a:p>
          <a:r>
            <a:rPr lang="en-US" sz="1100"/>
            <a:t>     B                            1     142.9335188     142.9335188     177.37    &lt;.0001</a:t>
          </a:r>
        </a:p>
        <a:p>
          <a:r>
            <a:rPr lang="en-US" sz="1100"/>
            <a:t>     A*B                          7       8.5071979       1.2153140       1.51    0.2000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Source                      DF     Type III SS     Mean Square    F Value    Pr &gt; F</a:t>
          </a:r>
        </a:p>
        <a:p>
          <a:endParaRPr lang="en-US" sz="1100"/>
        </a:p>
        <a:p>
          <a:r>
            <a:rPr lang="en-US" sz="1100"/>
            <a:t>     A                            7      15.9853812       2.2836259       2.83    0.0204</a:t>
          </a:r>
        </a:p>
        <a:p>
          <a:r>
            <a:rPr lang="en-US" sz="1100"/>
            <a:t>     B                            1     142.9335187     142.9335187     177.37    &lt;.0001</a:t>
          </a:r>
        </a:p>
        <a:p>
          <a:r>
            <a:rPr lang="en-US" sz="1100"/>
            <a:t>     A*B                          7       8.5071979       1.2153140       1.51    0.2000</a:t>
          </a:r>
        </a:p>
        <a:p>
          <a:r>
            <a:rPr lang="en-US" sz="1100"/>
            <a:t>                                          STABILITY        15:30 Sunday, February 28, 2023   3</a:t>
          </a:r>
        </a:p>
        <a:p>
          <a:endParaRPr lang="en-US" sz="1100"/>
        </a:p>
        <a:p>
          <a:r>
            <a:rPr lang="en-US" sz="1100"/>
            <a:t>                                      The GLM Procedure</a:t>
          </a:r>
        </a:p>
        <a:p>
          <a:endParaRPr lang="en-US" sz="1100"/>
        </a:p>
        <a:p>
          <a:r>
            <a:rPr lang="en-US" sz="1100"/>
            <a:t>                                     t Tests (LSD) for Y</a:t>
          </a:r>
        </a:p>
        <a:p>
          <a:endParaRPr lang="en-US" sz="1100"/>
        </a:p>
        <a:p>
          <a:r>
            <a:rPr lang="en-US" sz="1100"/>
            <a:t> NOTE: This test controls the Type I comparisonwise error rate, not the experimentwise error</a:t>
          </a:r>
        </a:p>
        <a:p>
          <a:r>
            <a:rPr lang="en-US" sz="1100"/>
            <a:t>                                            rate.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           Alpha                            0.05</a:t>
          </a:r>
        </a:p>
        <a:p>
          <a:r>
            <a:rPr lang="en-US" sz="1100"/>
            <a:t>                            Error Degrees of Freedom           32</a:t>
          </a:r>
        </a:p>
        <a:p>
          <a:r>
            <a:rPr lang="en-US" sz="1100"/>
            <a:t>                            Error Mean Square            0.805869</a:t>
          </a:r>
        </a:p>
        <a:p>
          <a:r>
            <a:rPr lang="en-US" sz="1100"/>
            <a:t>                            Critical Value of t           2.03693</a:t>
          </a:r>
        </a:p>
        <a:p>
          <a:r>
            <a:rPr lang="en-US" sz="1100"/>
            <a:t>                            Least Significant Difference   1.0557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 Means with the same letter are not significantly different.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            t Grouping             Mean      N    A</a:t>
          </a:r>
        </a:p>
        <a:p>
          <a:endParaRPr lang="en-US" sz="1100"/>
        </a:p>
        <a:p>
          <a:r>
            <a:rPr lang="en-US" sz="1100"/>
            <a:t>                                    A            89.3667      6    4</a:t>
          </a:r>
        </a:p>
        <a:p>
          <a:r>
            <a:rPr lang="en-US" sz="1100"/>
            <a:t>                                    A</a:t>
          </a:r>
        </a:p>
        <a:p>
          <a:r>
            <a:rPr lang="en-US" sz="1100"/>
            <a:t>                          B         A            88.9300      6    5</a:t>
          </a:r>
        </a:p>
        <a:p>
          <a:r>
            <a:rPr lang="en-US" sz="1100"/>
            <a:t>                          B         A</a:t>
          </a:r>
        </a:p>
        <a:p>
          <a:r>
            <a:rPr lang="en-US" sz="1100"/>
            <a:t>                          B         A    C       88.6617      6    6</a:t>
          </a:r>
        </a:p>
        <a:p>
          <a:r>
            <a:rPr lang="en-US" sz="1100"/>
            <a:t>                          B         A    C</a:t>
          </a:r>
        </a:p>
        <a:p>
          <a:r>
            <a:rPr lang="en-US" sz="1100"/>
            <a:t>                          B         A    C       88.6450      6    7</a:t>
          </a:r>
        </a:p>
        <a:p>
          <a:r>
            <a:rPr lang="en-US" sz="1100"/>
            <a:t>                          B         A    C</a:t>
          </a:r>
        </a:p>
        <a:p>
          <a:r>
            <a:rPr lang="en-US" sz="1100"/>
            <a:t>                          B    D    A    C       88.3533      6    3</a:t>
          </a:r>
        </a:p>
        <a:p>
          <a:r>
            <a:rPr lang="en-US" sz="1100"/>
            <a:t>                          B    D         C</a:t>
          </a:r>
        </a:p>
        <a:p>
          <a:r>
            <a:rPr lang="en-US" sz="1100"/>
            <a:t>                          B    D         C       88.2283      6    8</a:t>
          </a:r>
        </a:p>
        <a:p>
          <a:r>
            <a:rPr lang="en-US" sz="1100"/>
            <a:t>                               D         C</a:t>
          </a:r>
        </a:p>
        <a:p>
          <a:r>
            <a:rPr lang="en-US" sz="1100"/>
            <a:t>                               D         C       87.8500      6    1</a:t>
          </a:r>
        </a:p>
        <a:p>
          <a:r>
            <a:rPr lang="en-US" sz="1100"/>
            <a:t>                               D</a:t>
          </a:r>
        </a:p>
        <a:p>
          <a:r>
            <a:rPr lang="en-US" sz="1100"/>
            <a:t>                               D                 87.4033      6    2</a:t>
          </a:r>
        </a:p>
        <a:p>
          <a:r>
            <a:rPr lang="en-US" sz="1100"/>
            <a:t>                                          STABILITY        15:30 Sunday, February 28, 2023   4</a:t>
          </a:r>
        </a:p>
        <a:p>
          <a:endParaRPr lang="en-US" sz="1100"/>
        </a:p>
        <a:p>
          <a:r>
            <a:rPr lang="en-US" sz="1100"/>
            <a:t>                                      The GLM Procedure</a:t>
          </a:r>
        </a:p>
        <a:p>
          <a:endParaRPr lang="en-US" sz="1100"/>
        </a:p>
        <a:p>
          <a:r>
            <a:rPr lang="en-US" sz="1100"/>
            <a:t>                                     t Tests (LSD) for Y</a:t>
          </a:r>
        </a:p>
        <a:p>
          <a:endParaRPr lang="en-US" sz="1100"/>
        </a:p>
        <a:p>
          <a:r>
            <a:rPr lang="en-US" sz="1100"/>
            <a:t> NOTE: This test controls the Type I comparisonwise error rate, not the experimentwise error</a:t>
          </a:r>
        </a:p>
        <a:p>
          <a:r>
            <a:rPr lang="en-US" sz="1100"/>
            <a:t>                                            rate.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           Alpha                            0.05</a:t>
          </a:r>
        </a:p>
        <a:p>
          <a:r>
            <a:rPr lang="en-US" sz="1100"/>
            <a:t>                            Error Degrees of Freedom           32</a:t>
          </a:r>
        </a:p>
        <a:p>
          <a:r>
            <a:rPr lang="en-US" sz="1100"/>
            <a:t>                            Error Mean Square            0.805869</a:t>
          </a:r>
        </a:p>
        <a:p>
          <a:r>
            <a:rPr lang="en-US" sz="1100"/>
            <a:t>                            Critical Value of t           2.03693</a:t>
          </a:r>
        </a:p>
        <a:p>
          <a:r>
            <a:rPr lang="en-US" sz="1100"/>
            <a:t>                            Least Significant Difference   0.5279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Means with the same letter are not significantly different.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       t Grouping          Mean      N    B</a:t>
          </a:r>
        </a:p>
        <a:p>
          <a:endParaRPr lang="en-US" sz="1100"/>
        </a:p>
        <a:p>
          <a:r>
            <a:rPr lang="en-US" sz="1100"/>
            <a:t>                                 A       90.1554     24    1</a:t>
          </a:r>
        </a:p>
        <a:p>
          <a:endParaRPr lang="en-US" sz="1100"/>
        </a:p>
        <a:p>
          <a:r>
            <a:rPr lang="en-US" sz="1100"/>
            <a:t>                                 B       86.7042     24    2</a:t>
          </a:r>
        </a:p>
        <a:p>
          <a:r>
            <a:rPr lang="en-US" sz="1100"/>
            <a:t>                                          STABILITY        15:30 Sunday, February 28, 2023   5</a:t>
          </a:r>
        </a:p>
        <a:p>
          <a:endParaRPr lang="en-US" sz="1100"/>
        </a:p>
        <a:p>
          <a:r>
            <a:rPr lang="en-US" sz="1100"/>
            <a:t>                                      The GLM Procedure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Level of     Level of           --------------Y--------------</a:t>
          </a:r>
        </a:p>
        <a:p>
          <a:r>
            <a:rPr lang="en-US" sz="1100"/>
            <a:t>                A            B            N             Mean          Std Dev</a:t>
          </a:r>
        </a:p>
        <a:p>
          <a:endParaRPr lang="en-US" sz="1100"/>
        </a:p>
        <a:p>
          <a:r>
            <a:rPr lang="en-US" sz="1100"/>
            <a:t>                1            1            3       89.5000000       0.29461840</a:t>
          </a:r>
        </a:p>
        <a:p>
          <a:r>
            <a:rPr lang="en-US" sz="1100"/>
            <a:t>                1            2            3       86.2000000       1.48232925</a:t>
          </a:r>
        </a:p>
        <a:p>
          <a:r>
            <a:rPr lang="en-US" sz="1100"/>
            <a:t>                2            1            3       89.1233333       0.67099429</a:t>
          </a:r>
        </a:p>
        <a:p>
          <a:r>
            <a:rPr lang="en-US" sz="1100"/>
            <a:t>                2            2            3       85.6833333       1.00001667</a:t>
          </a:r>
        </a:p>
        <a:p>
          <a:r>
            <a:rPr lang="en-US" sz="1100"/>
            <a:t>                3            1            3       89.1833333       2.50639848</a:t>
          </a:r>
        </a:p>
        <a:p>
          <a:r>
            <a:rPr lang="en-US" sz="1100"/>
            <a:t>                3            2            3       87.5233333       0.92034414</a:t>
          </a:r>
        </a:p>
        <a:p>
          <a:r>
            <a:rPr lang="en-US" sz="1100"/>
            <a:t>                4            1            3       91.0566667       0.07505553</a:t>
          </a:r>
        </a:p>
        <a:p>
          <a:r>
            <a:rPr lang="en-US" sz="1100"/>
            <a:t>                4            2            3       87.6766667       0.23180452</a:t>
          </a:r>
        </a:p>
        <a:p>
          <a:r>
            <a:rPr lang="en-US" sz="1100"/>
            <a:t>                5            1            3       90.5866667       0.33650161</a:t>
          </a:r>
        </a:p>
        <a:p>
          <a:r>
            <a:rPr lang="en-US" sz="1100"/>
            <a:t>                5            2            3       87.2733333       0.48086727</a:t>
          </a:r>
        </a:p>
        <a:p>
          <a:r>
            <a:rPr lang="en-US" sz="1100"/>
            <a:t>                6            1            3       90.4533333       0.26407070</a:t>
          </a:r>
        </a:p>
        <a:p>
          <a:r>
            <a:rPr lang="en-US" sz="1100"/>
            <a:t>                6            2            3       86.8700000       0.40037482</a:t>
          </a:r>
        </a:p>
        <a:p>
          <a:r>
            <a:rPr lang="en-US" sz="1100"/>
            <a:t>                7            1            3       90.6733333       0.17039171</a:t>
          </a:r>
        </a:p>
        <a:p>
          <a:r>
            <a:rPr lang="en-US" sz="1100"/>
            <a:t>                7            2            3       86.6166667       0.65424256</a:t>
          </a:r>
        </a:p>
        <a:p>
          <a:r>
            <a:rPr lang="en-US" sz="1100"/>
            <a:t>                8            1            3       90.6666667       0.49338964</a:t>
          </a:r>
        </a:p>
        <a:p>
          <a:r>
            <a:rPr lang="en-US" sz="1100"/>
            <a:t>                8            2            3       85.7900000       0.83432608</a:t>
          </a:r>
        </a:p>
        <a:p>
          <a:r>
            <a:rPr lang="en-US" sz="1100"/>
            <a:t>                                          STABILITY        15:30 Sunday, February 28, 2023   6</a:t>
          </a:r>
        </a:p>
        <a:p>
          <a:endParaRPr lang="en-US" sz="1100"/>
        </a:p>
        <a:p>
          <a:r>
            <a:rPr lang="en-US" sz="1100"/>
            <a:t>                                      The GLM Procedure</a:t>
          </a:r>
        </a:p>
        <a:p>
          <a:endParaRPr lang="en-US" sz="1100"/>
        </a:p>
        <a:p>
          <a:r>
            <a:rPr lang="en-US" sz="1100"/>
            <a:t>                                     t Tests (LSD) for Y</a:t>
          </a:r>
        </a:p>
        <a:p>
          <a:endParaRPr lang="en-US" sz="1100"/>
        </a:p>
        <a:p>
          <a:r>
            <a:rPr lang="en-US" sz="1100"/>
            <a:t> NOTE: This test controls the Type I comparisonwise error rate, not the experimentwise error</a:t>
          </a:r>
        </a:p>
        <a:p>
          <a:r>
            <a:rPr lang="en-US" sz="1100"/>
            <a:t>                                            rate.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           Alpha                            0.01</a:t>
          </a:r>
        </a:p>
        <a:p>
          <a:r>
            <a:rPr lang="en-US" sz="1100"/>
            <a:t>                            Error Degrees of Freedom           32</a:t>
          </a:r>
        </a:p>
        <a:p>
          <a:r>
            <a:rPr lang="en-US" sz="1100"/>
            <a:t>                            Error Mean Square            0.805869</a:t>
          </a:r>
        </a:p>
        <a:p>
          <a:r>
            <a:rPr lang="en-US" sz="1100"/>
            <a:t>                            Critical Value of t           2.73848</a:t>
          </a:r>
        </a:p>
        <a:p>
          <a:r>
            <a:rPr lang="en-US" sz="1100"/>
            <a:t>                            Least Significant Difference   1.4193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Means with the same letter are not significantly different.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           t Grouping           Mean      N    A</a:t>
          </a:r>
        </a:p>
        <a:p>
          <a:endParaRPr lang="en-US" sz="1100"/>
        </a:p>
        <a:p>
          <a:r>
            <a:rPr lang="en-US" sz="1100"/>
            <a:t>                                 A            89.3667      6    4</a:t>
          </a:r>
        </a:p>
        <a:p>
          <a:r>
            <a:rPr lang="en-US" sz="1100"/>
            <a:t>                                 A</a:t>
          </a:r>
        </a:p>
        <a:p>
          <a:r>
            <a:rPr lang="en-US" sz="1100"/>
            <a:t>                            B    A            88.9300      6    5</a:t>
          </a:r>
        </a:p>
        <a:p>
          <a:r>
            <a:rPr lang="en-US" sz="1100"/>
            <a:t>                            B    A</a:t>
          </a:r>
        </a:p>
        <a:p>
          <a:r>
            <a:rPr lang="en-US" sz="1100"/>
            <a:t>                            B    A    C       88.6617      6    6</a:t>
          </a:r>
        </a:p>
        <a:p>
          <a:r>
            <a:rPr lang="en-US" sz="1100"/>
            <a:t>                            B    A    C</a:t>
          </a:r>
        </a:p>
        <a:p>
          <a:r>
            <a:rPr lang="en-US" sz="1100"/>
            <a:t>                            B    A    C       88.6450      6    7</a:t>
          </a:r>
        </a:p>
        <a:p>
          <a:r>
            <a:rPr lang="en-US" sz="1100"/>
            <a:t>                            B    A    C</a:t>
          </a:r>
        </a:p>
        <a:p>
          <a:r>
            <a:rPr lang="en-US" sz="1100"/>
            <a:t>                            B    A    C       88.3533      6    3</a:t>
          </a:r>
        </a:p>
        <a:p>
          <a:r>
            <a:rPr lang="en-US" sz="1100"/>
            <a:t>                            B    A    C</a:t>
          </a:r>
        </a:p>
        <a:p>
          <a:r>
            <a:rPr lang="en-US" sz="1100"/>
            <a:t>                            B    A    C       88.2283      6    8</a:t>
          </a:r>
        </a:p>
        <a:p>
          <a:r>
            <a:rPr lang="en-US" sz="1100"/>
            <a:t>                            B         C</a:t>
          </a:r>
        </a:p>
        <a:p>
          <a:r>
            <a:rPr lang="en-US" sz="1100"/>
            <a:t>                            B         C       87.8500      6    1</a:t>
          </a:r>
        </a:p>
        <a:p>
          <a:r>
            <a:rPr lang="en-US" sz="1100"/>
            <a:t>                                      C</a:t>
          </a:r>
        </a:p>
        <a:p>
          <a:r>
            <a:rPr lang="en-US" sz="1100"/>
            <a:t>                                      C       87.4033      6    2</a:t>
          </a:r>
        </a:p>
        <a:p>
          <a:r>
            <a:rPr lang="en-US" sz="1100"/>
            <a:t>                                          STABILITY        15:30 Sunday, February 28, 2023   7</a:t>
          </a:r>
        </a:p>
        <a:p>
          <a:endParaRPr lang="en-US" sz="1100"/>
        </a:p>
        <a:p>
          <a:r>
            <a:rPr lang="en-US" sz="1100"/>
            <a:t>                                      The GLM Procedure</a:t>
          </a:r>
        </a:p>
        <a:p>
          <a:endParaRPr lang="en-US" sz="1100"/>
        </a:p>
        <a:p>
          <a:r>
            <a:rPr lang="en-US" sz="1100"/>
            <a:t>                                     t Tests (LSD) for Y</a:t>
          </a:r>
        </a:p>
        <a:p>
          <a:endParaRPr lang="en-US" sz="1100"/>
        </a:p>
        <a:p>
          <a:r>
            <a:rPr lang="en-US" sz="1100"/>
            <a:t> NOTE: This test controls the Type I comparisonwise error rate, not the experimentwise error</a:t>
          </a:r>
        </a:p>
        <a:p>
          <a:r>
            <a:rPr lang="en-US" sz="1100"/>
            <a:t>                                            rate.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           Alpha                            0.01</a:t>
          </a:r>
        </a:p>
        <a:p>
          <a:r>
            <a:rPr lang="en-US" sz="1100"/>
            <a:t>                            Error Degrees of Freedom           32</a:t>
          </a:r>
        </a:p>
        <a:p>
          <a:r>
            <a:rPr lang="en-US" sz="1100"/>
            <a:t>                            Error Mean Square            0.805869</a:t>
          </a:r>
        </a:p>
        <a:p>
          <a:r>
            <a:rPr lang="en-US" sz="1100"/>
            <a:t>                            Critical Value of t           2.73848</a:t>
          </a:r>
        </a:p>
        <a:p>
          <a:r>
            <a:rPr lang="en-US" sz="1100"/>
            <a:t>                            Least Significant Difference   0.7097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Means with the same letter are not significantly different.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       t Grouping          Mean      N    B</a:t>
          </a:r>
        </a:p>
        <a:p>
          <a:endParaRPr lang="en-US" sz="1100"/>
        </a:p>
        <a:p>
          <a:r>
            <a:rPr lang="en-US" sz="1100"/>
            <a:t>                                 A       90.1554     24    1</a:t>
          </a:r>
        </a:p>
        <a:p>
          <a:endParaRPr lang="en-US" sz="1100"/>
        </a:p>
        <a:p>
          <a:r>
            <a:rPr lang="en-US" sz="1100"/>
            <a:t>                                 B       86.7042     24    2</a:t>
          </a:r>
        </a:p>
        <a:p>
          <a:r>
            <a:rPr lang="en-US" sz="1100"/>
            <a:t>                                          STABILITY        15:30 Sunday, February 28, 2023   8</a:t>
          </a:r>
        </a:p>
        <a:p>
          <a:endParaRPr lang="en-US" sz="1100"/>
        </a:p>
        <a:p>
          <a:r>
            <a:rPr lang="en-US" sz="1100"/>
            <a:t>                                      The GLM Procedure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Level of     Level of           --------------Y--------------</a:t>
          </a:r>
        </a:p>
        <a:p>
          <a:r>
            <a:rPr lang="en-US" sz="1100"/>
            <a:t>                A            B            N             Mean          Std Dev</a:t>
          </a:r>
        </a:p>
        <a:p>
          <a:endParaRPr lang="en-US" sz="1100"/>
        </a:p>
        <a:p>
          <a:r>
            <a:rPr lang="en-US" sz="1100"/>
            <a:t>                1            1            3       89.5000000       0.29461840</a:t>
          </a:r>
        </a:p>
        <a:p>
          <a:r>
            <a:rPr lang="en-US" sz="1100"/>
            <a:t>                1            2            3       86.2000000       1.48232925</a:t>
          </a:r>
        </a:p>
        <a:p>
          <a:r>
            <a:rPr lang="en-US" sz="1100"/>
            <a:t>                2            1            3       89.1233333       0.67099429</a:t>
          </a:r>
        </a:p>
        <a:p>
          <a:r>
            <a:rPr lang="en-US" sz="1100"/>
            <a:t>                2            2            3       85.6833333       1.00001667</a:t>
          </a:r>
        </a:p>
        <a:p>
          <a:r>
            <a:rPr lang="en-US" sz="1100"/>
            <a:t>                3            1            3       89.1833333       2.50639848</a:t>
          </a:r>
        </a:p>
        <a:p>
          <a:r>
            <a:rPr lang="en-US" sz="1100"/>
            <a:t>                3            2            3       87.5233333       0.92034414</a:t>
          </a:r>
        </a:p>
        <a:p>
          <a:r>
            <a:rPr lang="en-US" sz="1100"/>
            <a:t>                4            1            3       91.0566667       0.07505553</a:t>
          </a:r>
        </a:p>
        <a:p>
          <a:r>
            <a:rPr lang="en-US" sz="1100"/>
            <a:t>                4            2            3       87.6766667       0.23180452</a:t>
          </a:r>
        </a:p>
        <a:p>
          <a:r>
            <a:rPr lang="en-US" sz="1100"/>
            <a:t>                5            1            3       90.5866667       0.33650161</a:t>
          </a:r>
        </a:p>
        <a:p>
          <a:r>
            <a:rPr lang="en-US" sz="1100"/>
            <a:t>                5            2            3       87.2733333       0.48086727</a:t>
          </a:r>
        </a:p>
        <a:p>
          <a:r>
            <a:rPr lang="en-US" sz="1100"/>
            <a:t>                6            1            3       90.4533333       0.26407070</a:t>
          </a:r>
        </a:p>
        <a:p>
          <a:r>
            <a:rPr lang="en-US" sz="1100"/>
            <a:t>                6            2            3       86.8700000       0.40037482</a:t>
          </a:r>
        </a:p>
        <a:p>
          <a:r>
            <a:rPr lang="en-US" sz="1100"/>
            <a:t>                7            1            3       90.6733333       0.17039171</a:t>
          </a:r>
        </a:p>
        <a:p>
          <a:r>
            <a:rPr lang="en-US" sz="1100"/>
            <a:t>                7            2            3       86.6166667       0.65424256</a:t>
          </a:r>
        </a:p>
        <a:p>
          <a:r>
            <a:rPr lang="en-US" sz="1100"/>
            <a:t>                8            1            3       90.6666667       0.49338964</a:t>
          </a:r>
        </a:p>
        <a:p>
          <a:r>
            <a:rPr lang="en-US" sz="1100"/>
            <a:t>                8            2            3       85.7900000       0.83432608</a:t>
          </a:r>
        </a:p>
        <a:p>
          <a:r>
            <a:rPr lang="en-US" sz="1100"/>
            <a:t>                                          STABILITY        15:30 Sunday, February 28, 2023   9</a:t>
          </a:r>
        </a:p>
        <a:p>
          <a:endParaRPr lang="en-US" sz="1100"/>
        </a:p>
        <a:p>
          <a:r>
            <a:rPr lang="en-US" sz="1100"/>
            <a:t>                                      The GLM Procedure</a:t>
          </a:r>
        </a:p>
        <a:p>
          <a:r>
            <a:rPr lang="en-US" sz="1100"/>
            <a:t>                                     Least Squares Means</a:t>
          </a:r>
        </a:p>
        <a:p>
          <a:r>
            <a:rPr lang="en-US" sz="1100"/>
            <a:t>                         Adjustment for Multiple Comparisons: Dunnett</a:t>
          </a:r>
        </a:p>
        <a:p>
          <a:endParaRPr lang="en-US" sz="1100"/>
        </a:p>
        <a:p>
          <a:r>
            <a:rPr lang="en-US" sz="1100"/>
            <a:t>                                                   H0:LSMean=Control</a:t>
          </a:r>
        </a:p>
        <a:p>
          <a:r>
            <a:rPr lang="en-US" sz="1100"/>
            <a:t>                        A    B        Y LSMEAN    t Value    Pr &gt; |t|</a:t>
          </a:r>
        </a:p>
        <a:p>
          <a:endParaRPr lang="en-US" sz="1100"/>
        </a:p>
        <a:p>
          <a:r>
            <a:rPr lang="en-US" sz="1100"/>
            <a:t>                        1    1      89.5000000</a:t>
          </a:r>
        </a:p>
        <a:p>
          <a:r>
            <a:rPr lang="en-US" sz="1100"/>
            <a:t>                        1    2      86.2000000      -4.50      0.0010</a:t>
          </a:r>
        </a:p>
        <a:p>
          <a:r>
            <a:rPr lang="en-US" sz="1100"/>
            <a:t>                        2    1      89.1233333      -0.51      0.9999</a:t>
          </a:r>
        </a:p>
        <a:p>
          <a:r>
            <a:rPr lang="en-US" sz="1100"/>
            <a:t>                        2    2      85.6833333      -5.21      0.0001</a:t>
          </a:r>
        </a:p>
        <a:p>
          <a:r>
            <a:rPr lang="en-US" sz="1100"/>
            <a:t>                        3    1      89.1833333      -0.43      1.0000</a:t>
          </a:r>
        </a:p>
        <a:p>
          <a:r>
            <a:rPr lang="en-US" sz="1100"/>
            <a:t>                        3    2      87.5233333      -2.70      0.0991</a:t>
          </a:r>
        </a:p>
        <a:p>
          <a:r>
            <a:rPr lang="en-US" sz="1100"/>
            <a:t>                        4    1      91.0566667       2.12      0.2979</a:t>
          </a:r>
        </a:p>
        <a:p>
          <a:r>
            <a:rPr lang="en-US" sz="1100"/>
            <a:t>                        4    2      87.6766667      -2.49      0.1522</a:t>
          </a:r>
        </a:p>
        <a:p>
          <a:r>
            <a:rPr lang="en-US" sz="1100"/>
            <a:t>                        5    1      90.5866667       1.48      0.7192</a:t>
          </a:r>
        </a:p>
        <a:p>
          <a:r>
            <a:rPr lang="en-US" sz="1100"/>
            <a:t>                        5    2      87.2733333      -3.04      0.0465</a:t>
          </a:r>
        </a:p>
        <a:p>
          <a:r>
            <a:rPr lang="en-US" sz="1100"/>
            <a:t>                        6    1      90.4533333       1.30      0.8393</a:t>
          </a:r>
        </a:p>
        <a:p>
          <a:r>
            <a:rPr lang="en-US" sz="1100"/>
            <a:t>                        6    2      86.8700000      -3.59      0.0121</a:t>
          </a:r>
        </a:p>
        <a:p>
          <a:r>
            <a:rPr lang="en-US" sz="1100"/>
            <a:t>                        7    1      90.6733333       1.60      0.6338</a:t>
          </a:r>
        </a:p>
        <a:p>
          <a:r>
            <a:rPr lang="en-US" sz="1100"/>
            <a:t>                        7    2      86.6166667      -3.93      0.0049</a:t>
          </a:r>
        </a:p>
        <a:p>
          <a:r>
            <a:rPr lang="en-US" sz="1100"/>
            <a:t>                        8    1      90.6666667       1.59      0.6404</a:t>
          </a:r>
        </a:p>
        <a:p>
          <a:r>
            <a:rPr lang="en-US" sz="1100"/>
            <a:t>                        8    2      85.7900000      -5.06      0.0002</a:t>
          </a:r>
        </a:p>
        <a:p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L29"/>
  <sheetViews>
    <sheetView topLeftCell="A3" workbookViewId="0">
      <pane xSplit="1" ySplit="3" topLeftCell="B6" activePane="bottomRight" state="frozen"/>
      <selection activeCell="A3" sqref="A3"/>
      <selection pane="topRight" activeCell="B3" sqref="B3"/>
      <selection pane="bottomLeft" activeCell="A6" sqref="A6"/>
      <selection pane="bottomRight" activeCell="B6" sqref="B6"/>
    </sheetView>
  </sheetViews>
  <sheetFormatPr defaultColWidth="8.85546875" defaultRowHeight="15" x14ac:dyDescent="0.25"/>
  <cols>
    <col min="1" max="1" width="21.85546875" customWidth="1"/>
    <col min="2" max="2" width="14.140625" customWidth="1"/>
    <col min="3" max="3" width="15" customWidth="1"/>
    <col min="4" max="7" width="21.28515625" customWidth="1"/>
    <col min="8" max="8" width="14.28515625" customWidth="1"/>
    <col min="9" max="9" width="16.7109375" customWidth="1"/>
    <col min="12" max="12" width="10.140625" bestFit="1" customWidth="1"/>
  </cols>
  <sheetData>
    <row r="1" spans="1:12" ht="15.75" x14ac:dyDescent="0.25">
      <c r="A1" s="1" t="s">
        <v>0</v>
      </c>
      <c r="B1" s="4" t="s">
        <v>12</v>
      </c>
      <c r="C1" s="8"/>
      <c r="D1" s="3"/>
      <c r="E1" s="3"/>
      <c r="F1" s="3"/>
      <c r="G1" s="3"/>
      <c r="H1" s="3"/>
      <c r="I1" s="3"/>
      <c r="J1" s="3"/>
      <c r="K1" s="3"/>
      <c r="L1" s="3"/>
    </row>
    <row r="2" spans="1:12" ht="15.75" x14ac:dyDescent="0.25">
      <c r="A2" s="1" t="s">
        <v>13</v>
      </c>
      <c r="B2" s="4" t="s">
        <v>14</v>
      </c>
      <c r="C2" s="8"/>
      <c r="D2" s="3"/>
      <c r="E2" s="3"/>
      <c r="F2" s="3"/>
      <c r="G2" s="3"/>
      <c r="H2" s="3"/>
      <c r="I2" s="3"/>
      <c r="J2" s="3"/>
      <c r="K2" s="3"/>
      <c r="L2" s="3"/>
    </row>
    <row r="3" spans="1:12" ht="15.75" x14ac:dyDescent="0.25">
      <c r="A3" s="1" t="s">
        <v>1</v>
      </c>
      <c r="B3" s="4" t="s">
        <v>15</v>
      </c>
      <c r="C3" s="8"/>
      <c r="D3" s="3"/>
      <c r="E3" s="3"/>
      <c r="F3" s="3"/>
      <c r="G3" s="3"/>
      <c r="H3" s="3"/>
      <c r="I3" s="3"/>
      <c r="J3" s="3"/>
      <c r="K3" s="3"/>
      <c r="L3" s="3"/>
    </row>
    <row r="4" spans="1:12" ht="15.7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5.75" x14ac:dyDescent="0.25">
      <c r="A5" s="9" t="s">
        <v>16</v>
      </c>
      <c r="B5" s="10" t="s">
        <v>17</v>
      </c>
      <c r="C5" s="10" t="s">
        <v>18</v>
      </c>
      <c r="D5" s="10" t="s">
        <v>19</v>
      </c>
      <c r="E5" s="10" t="s">
        <v>20</v>
      </c>
      <c r="F5" s="10" t="s">
        <v>21</v>
      </c>
      <c r="G5" s="10" t="s">
        <v>22</v>
      </c>
      <c r="H5" s="10" t="s">
        <v>23</v>
      </c>
      <c r="I5" s="10" t="s">
        <v>24</v>
      </c>
      <c r="J5" s="79" t="s">
        <v>25</v>
      </c>
      <c r="K5" s="80"/>
      <c r="L5" s="11" t="s">
        <v>23</v>
      </c>
    </row>
    <row r="6" spans="1:12" ht="15.75" x14ac:dyDescent="0.25">
      <c r="A6" s="12" t="s">
        <v>2</v>
      </c>
      <c r="B6" s="13" t="s">
        <v>10</v>
      </c>
      <c r="C6" s="13">
        <v>1.1399999999999999</v>
      </c>
      <c r="D6" s="13">
        <v>5.46</v>
      </c>
      <c r="E6" s="13">
        <v>5.12</v>
      </c>
      <c r="F6" s="13">
        <f>D6-C6</f>
        <v>4.32</v>
      </c>
      <c r="G6" s="13">
        <f>E6-C6</f>
        <v>3.9800000000000004</v>
      </c>
      <c r="H6" s="14">
        <f>(G6/F6)*100</f>
        <v>92.129629629629633</v>
      </c>
      <c r="I6" s="14">
        <f>100-H6</f>
        <v>7.8703703703703667</v>
      </c>
      <c r="J6" s="15">
        <v>1</v>
      </c>
      <c r="K6" s="15" t="s">
        <v>2</v>
      </c>
      <c r="L6" s="16">
        <f>AVERAGEIFS($H$6:$H$29,$A$6:$A$29,$K6)/100</f>
        <v>0.91720703223445244</v>
      </c>
    </row>
    <row r="7" spans="1:12" ht="15.75" x14ac:dyDescent="0.25">
      <c r="A7" s="12" t="s">
        <v>2</v>
      </c>
      <c r="B7" s="13" t="s">
        <v>11</v>
      </c>
      <c r="C7" s="13">
        <v>1.1499999999999999</v>
      </c>
      <c r="D7" s="13">
        <v>5.34</v>
      </c>
      <c r="E7" s="13">
        <v>4.9800000000000004</v>
      </c>
      <c r="F7" s="13">
        <f t="shared" ref="F7:F29" si="0">D7-C7</f>
        <v>4.1899999999999995</v>
      </c>
      <c r="G7" s="13">
        <f t="shared" ref="G7:G29" si="1">E7-C7</f>
        <v>3.8300000000000005</v>
      </c>
      <c r="H7" s="14">
        <f t="shared" ref="H7:H29" si="2">(G7/F7)*100</f>
        <v>91.408114558472576</v>
      </c>
      <c r="I7" s="14">
        <f t="shared" ref="I7:I29" si="3">100-H7</f>
        <v>8.5918854415274239</v>
      </c>
      <c r="J7" s="15">
        <v>2</v>
      </c>
      <c r="K7" s="15" t="s">
        <v>3</v>
      </c>
      <c r="L7" s="16">
        <f t="shared" ref="L7:L13" si="4">AVERAGEIFS($H$6:$H$29,$A$6:$A$29,$K7)/100</f>
        <v>0.92439119038205275</v>
      </c>
    </row>
    <row r="8" spans="1:12" ht="15.75" x14ac:dyDescent="0.25">
      <c r="A8" s="12" t="s">
        <v>2</v>
      </c>
      <c r="B8" s="13" t="s">
        <v>26</v>
      </c>
      <c r="C8" s="13">
        <v>1.1399999999999999</v>
      </c>
      <c r="D8" s="13">
        <v>5.08</v>
      </c>
      <c r="E8" s="13">
        <v>4.75</v>
      </c>
      <c r="F8" s="13">
        <f t="shared" si="0"/>
        <v>3.9400000000000004</v>
      </c>
      <c r="G8" s="13">
        <f t="shared" si="1"/>
        <v>3.6100000000000003</v>
      </c>
      <c r="H8" s="14">
        <f t="shared" si="2"/>
        <v>91.6243654822335</v>
      </c>
      <c r="I8" s="14">
        <f t="shared" si="3"/>
        <v>8.3756345177664997</v>
      </c>
      <c r="J8" s="15">
        <v>3</v>
      </c>
      <c r="K8" s="15" t="s">
        <v>4</v>
      </c>
      <c r="L8" s="16">
        <f t="shared" si="4"/>
        <v>0.92736855845877297</v>
      </c>
    </row>
    <row r="9" spans="1:12" ht="15.75" x14ac:dyDescent="0.25">
      <c r="A9" s="17" t="s">
        <v>3</v>
      </c>
      <c r="B9" s="18" t="s">
        <v>10</v>
      </c>
      <c r="C9" s="18">
        <v>1.1399999999999999</v>
      </c>
      <c r="D9" s="18">
        <v>5.26</v>
      </c>
      <c r="E9" s="18">
        <v>4.95</v>
      </c>
      <c r="F9" s="18">
        <f t="shared" si="0"/>
        <v>4.12</v>
      </c>
      <c r="G9" s="18">
        <f t="shared" si="1"/>
        <v>3.8100000000000005</v>
      </c>
      <c r="H9" s="40">
        <f t="shared" si="2"/>
        <v>92.475728155339823</v>
      </c>
      <c r="I9" s="40">
        <f t="shared" si="3"/>
        <v>7.5242718446601771</v>
      </c>
      <c r="J9" s="15">
        <v>4</v>
      </c>
      <c r="K9" s="15" t="s">
        <v>5</v>
      </c>
      <c r="L9" s="16">
        <f t="shared" si="4"/>
        <v>0.9250161147369268</v>
      </c>
    </row>
    <row r="10" spans="1:12" ht="15.75" x14ac:dyDescent="0.25">
      <c r="A10" s="17" t="s">
        <v>3</v>
      </c>
      <c r="B10" s="18" t="s">
        <v>11</v>
      </c>
      <c r="C10" s="18">
        <v>1.1299999999999999</v>
      </c>
      <c r="D10" s="18">
        <v>5.55</v>
      </c>
      <c r="E10" s="18">
        <v>5.22</v>
      </c>
      <c r="F10" s="18">
        <f t="shared" si="0"/>
        <v>4.42</v>
      </c>
      <c r="G10" s="18">
        <f t="shared" si="1"/>
        <v>4.09</v>
      </c>
      <c r="H10" s="40">
        <f t="shared" si="2"/>
        <v>92.533936651583701</v>
      </c>
      <c r="I10" s="40">
        <f t="shared" si="3"/>
        <v>7.4660633484162986</v>
      </c>
      <c r="J10" s="15">
        <v>5</v>
      </c>
      <c r="K10" s="15" t="s">
        <v>6</v>
      </c>
      <c r="L10" s="16">
        <f t="shared" si="4"/>
        <v>0.90905387312157571</v>
      </c>
    </row>
    <row r="11" spans="1:12" ht="15.75" x14ac:dyDescent="0.25">
      <c r="A11" s="17" t="s">
        <v>3</v>
      </c>
      <c r="B11" s="18" t="s">
        <v>26</v>
      </c>
      <c r="C11" s="18">
        <v>1.1499999999999999</v>
      </c>
      <c r="D11" s="18">
        <v>5.31</v>
      </c>
      <c r="E11" s="18">
        <v>4.99</v>
      </c>
      <c r="F11" s="18">
        <f t="shared" si="0"/>
        <v>4.16</v>
      </c>
      <c r="G11" s="18">
        <f t="shared" si="1"/>
        <v>3.8400000000000003</v>
      </c>
      <c r="H11" s="40">
        <f t="shared" si="2"/>
        <v>92.307692307692307</v>
      </c>
      <c r="I11" s="40">
        <f t="shared" si="3"/>
        <v>7.6923076923076934</v>
      </c>
      <c r="J11" s="15">
        <v>6</v>
      </c>
      <c r="K11" s="15" t="s">
        <v>7</v>
      </c>
      <c r="L11" s="16">
        <f t="shared" si="4"/>
        <v>0.91800367329394417</v>
      </c>
    </row>
    <row r="12" spans="1:12" ht="15.75" x14ac:dyDescent="0.25">
      <c r="A12" s="19" t="s">
        <v>4</v>
      </c>
      <c r="B12" s="13" t="s">
        <v>10</v>
      </c>
      <c r="C12" s="13">
        <v>1.1499999999999999</v>
      </c>
      <c r="D12" s="13">
        <v>5.25</v>
      </c>
      <c r="E12" s="13">
        <v>4.95</v>
      </c>
      <c r="F12" s="13">
        <f t="shared" si="0"/>
        <v>4.0999999999999996</v>
      </c>
      <c r="G12" s="13">
        <f t="shared" si="1"/>
        <v>3.8000000000000003</v>
      </c>
      <c r="H12" s="14">
        <f t="shared" si="2"/>
        <v>92.682926829268311</v>
      </c>
      <c r="I12" s="14">
        <f t="shared" si="3"/>
        <v>7.3170731707316889</v>
      </c>
      <c r="J12" s="26">
        <v>7</v>
      </c>
      <c r="K12" s="26" t="s">
        <v>8</v>
      </c>
      <c r="L12" s="16">
        <f t="shared" si="4"/>
        <v>0.93135867453144172</v>
      </c>
    </row>
    <row r="13" spans="1:12" ht="15.75" x14ac:dyDescent="0.25">
      <c r="A13" s="19" t="s">
        <v>4</v>
      </c>
      <c r="B13" s="13" t="s">
        <v>11</v>
      </c>
      <c r="C13" s="13">
        <v>1.1499999999999999</v>
      </c>
      <c r="D13" s="13">
        <v>5.96</v>
      </c>
      <c r="E13" s="13">
        <v>5.6</v>
      </c>
      <c r="F13" s="13">
        <f t="shared" si="0"/>
        <v>4.8100000000000005</v>
      </c>
      <c r="G13" s="13">
        <f t="shared" si="1"/>
        <v>4.4499999999999993</v>
      </c>
      <c r="H13" s="14">
        <f t="shared" si="2"/>
        <v>92.515592515592488</v>
      </c>
      <c r="I13" s="14">
        <f t="shared" si="3"/>
        <v>7.4844074844075124</v>
      </c>
      <c r="J13" s="26">
        <v>8</v>
      </c>
      <c r="K13" s="26" t="s">
        <v>9</v>
      </c>
      <c r="L13" s="16">
        <f t="shared" si="4"/>
        <v>0.91816372104266109</v>
      </c>
    </row>
    <row r="14" spans="1:12" ht="15.75" x14ac:dyDescent="0.25">
      <c r="A14" s="19" t="s">
        <v>4</v>
      </c>
      <c r="B14" s="13" t="s">
        <v>26</v>
      </c>
      <c r="C14" s="13">
        <v>1.1299999999999999</v>
      </c>
      <c r="D14" s="13">
        <v>5.28</v>
      </c>
      <c r="E14" s="13">
        <v>4.99</v>
      </c>
      <c r="F14" s="13">
        <f t="shared" si="0"/>
        <v>4.1500000000000004</v>
      </c>
      <c r="G14" s="13">
        <f t="shared" si="1"/>
        <v>3.8600000000000003</v>
      </c>
      <c r="H14" s="14">
        <f t="shared" si="2"/>
        <v>93.012048192771076</v>
      </c>
      <c r="I14" s="14">
        <f t="shared" si="3"/>
        <v>6.9879518072289244</v>
      </c>
      <c r="J14" s="3"/>
      <c r="K14" s="3"/>
      <c r="L14" s="7"/>
    </row>
    <row r="15" spans="1:12" ht="15.75" x14ac:dyDescent="0.25">
      <c r="A15" s="20" t="s">
        <v>5</v>
      </c>
      <c r="B15" s="18" t="s">
        <v>10</v>
      </c>
      <c r="C15" s="18">
        <v>1.1399999999999999</v>
      </c>
      <c r="D15" s="18">
        <v>5.0599999999999996</v>
      </c>
      <c r="E15" s="18">
        <v>4.7699999999999996</v>
      </c>
      <c r="F15" s="18">
        <f t="shared" si="0"/>
        <v>3.92</v>
      </c>
      <c r="G15" s="18">
        <f t="shared" si="1"/>
        <v>3.63</v>
      </c>
      <c r="H15" s="40">
        <f t="shared" si="2"/>
        <v>92.602040816326522</v>
      </c>
      <c r="I15" s="40">
        <f t="shared" si="3"/>
        <v>7.3979591836734784</v>
      </c>
      <c r="J15" s="3"/>
      <c r="K15" s="3"/>
      <c r="L15" s="7"/>
    </row>
    <row r="16" spans="1:12" ht="15.75" x14ac:dyDescent="0.25">
      <c r="A16" s="20" t="s">
        <v>5</v>
      </c>
      <c r="B16" s="18" t="s">
        <v>11</v>
      </c>
      <c r="C16" s="18">
        <v>1.1499999999999999</v>
      </c>
      <c r="D16" s="18">
        <v>5.56</v>
      </c>
      <c r="E16" s="18">
        <v>5.23</v>
      </c>
      <c r="F16" s="18">
        <f t="shared" si="0"/>
        <v>4.41</v>
      </c>
      <c r="G16" s="18">
        <f t="shared" si="1"/>
        <v>4.08</v>
      </c>
      <c r="H16" s="40">
        <f t="shared" si="2"/>
        <v>92.517006802721085</v>
      </c>
      <c r="I16" s="40">
        <f t="shared" si="3"/>
        <v>7.4829931972789154</v>
      </c>
      <c r="J16" s="3"/>
      <c r="K16" s="3"/>
      <c r="L16" s="7"/>
    </row>
    <row r="17" spans="1:12" ht="15.75" x14ac:dyDescent="0.25">
      <c r="A17" s="20" t="s">
        <v>5</v>
      </c>
      <c r="B17" s="18" t="s">
        <v>26</v>
      </c>
      <c r="C17" s="18">
        <v>1.1399999999999999</v>
      </c>
      <c r="D17" s="18">
        <v>5.08</v>
      </c>
      <c r="E17" s="18">
        <v>4.78</v>
      </c>
      <c r="F17" s="18">
        <f t="shared" si="0"/>
        <v>3.9400000000000004</v>
      </c>
      <c r="G17" s="18">
        <f t="shared" si="1"/>
        <v>3.6400000000000006</v>
      </c>
      <c r="H17" s="40">
        <f t="shared" si="2"/>
        <v>92.385786802030466</v>
      </c>
      <c r="I17" s="40">
        <f t="shared" si="3"/>
        <v>7.6142131979695336</v>
      </c>
      <c r="J17" s="3"/>
      <c r="K17" s="3"/>
      <c r="L17" s="21"/>
    </row>
    <row r="18" spans="1:12" ht="15.75" x14ac:dyDescent="0.25">
      <c r="A18" s="22" t="s">
        <v>6</v>
      </c>
      <c r="B18" s="13" t="s">
        <v>10</v>
      </c>
      <c r="C18" s="13">
        <v>1.1499999999999999</v>
      </c>
      <c r="D18" s="13">
        <v>5.39</v>
      </c>
      <c r="E18" s="13">
        <v>5.0199999999999996</v>
      </c>
      <c r="F18" s="13">
        <f t="shared" si="0"/>
        <v>4.24</v>
      </c>
      <c r="G18" s="13">
        <f t="shared" si="1"/>
        <v>3.8699999999999997</v>
      </c>
      <c r="H18" s="14">
        <f t="shared" si="2"/>
        <v>91.273584905660371</v>
      </c>
      <c r="I18" s="14">
        <f t="shared" si="3"/>
        <v>8.7264150943396288</v>
      </c>
      <c r="J18" s="3"/>
      <c r="K18" s="3"/>
      <c r="L18" s="21"/>
    </row>
    <row r="19" spans="1:12" ht="15.75" x14ac:dyDescent="0.25">
      <c r="A19" s="22" t="s">
        <v>6</v>
      </c>
      <c r="B19" s="13" t="s">
        <v>11</v>
      </c>
      <c r="C19" s="13">
        <v>1.1499999999999999</v>
      </c>
      <c r="D19" s="13">
        <v>5.91</v>
      </c>
      <c r="E19" s="13">
        <v>5.47</v>
      </c>
      <c r="F19" s="13">
        <f t="shared" si="0"/>
        <v>4.76</v>
      </c>
      <c r="G19" s="13">
        <f t="shared" si="1"/>
        <v>4.32</v>
      </c>
      <c r="H19" s="14">
        <f t="shared" si="2"/>
        <v>90.756302521008408</v>
      </c>
      <c r="I19" s="14">
        <f t="shared" si="3"/>
        <v>9.2436974789915922</v>
      </c>
      <c r="J19" s="3"/>
      <c r="K19" s="3"/>
      <c r="L19" s="7"/>
    </row>
    <row r="20" spans="1:12" ht="15.75" x14ac:dyDescent="0.25">
      <c r="A20" s="22" t="s">
        <v>6</v>
      </c>
      <c r="B20" s="13" t="s">
        <v>26</v>
      </c>
      <c r="C20" s="13">
        <v>1.1399999999999999</v>
      </c>
      <c r="D20" s="13">
        <v>5.22</v>
      </c>
      <c r="E20" s="13">
        <v>4.84</v>
      </c>
      <c r="F20" s="13">
        <f t="shared" si="0"/>
        <v>4.08</v>
      </c>
      <c r="G20" s="13">
        <f t="shared" si="1"/>
        <v>3.7</v>
      </c>
      <c r="H20" s="14">
        <f t="shared" si="2"/>
        <v>90.686274509803923</v>
      </c>
      <c r="I20" s="14">
        <f t="shared" si="3"/>
        <v>9.3137254901960773</v>
      </c>
      <c r="J20" s="3"/>
      <c r="K20" s="3"/>
      <c r="L20" s="7"/>
    </row>
    <row r="21" spans="1:12" ht="15.75" x14ac:dyDescent="0.25">
      <c r="A21" s="23" t="s">
        <v>7</v>
      </c>
      <c r="B21" s="18" t="s">
        <v>10</v>
      </c>
      <c r="C21" s="18">
        <v>1.1499999999999999</v>
      </c>
      <c r="D21" s="18">
        <v>5.37</v>
      </c>
      <c r="E21" s="18">
        <v>5.0199999999999996</v>
      </c>
      <c r="F21" s="18">
        <f t="shared" si="0"/>
        <v>4.2200000000000006</v>
      </c>
      <c r="G21" s="18">
        <f t="shared" si="1"/>
        <v>3.8699999999999997</v>
      </c>
      <c r="H21" s="40">
        <f t="shared" si="2"/>
        <v>91.706161137440731</v>
      </c>
      <c r="I21" s="40">
        <f t="shared" si="3"/>
        <v>8.2938388625592694</v>
      </c>
      <c r="J21" s="3"/>
      <c r="K21" s="3"/>
      <c r="L21" s="7"/>
    </row>
    <row r="22" spans="1:12" ht="15.75" x14ac:dyDescent="0.25">
      <c r="A22" s="23" t="s">
        <v>7</v>
      </c>
      <c r="B22" s="18" t="s">
        <v>11</v>
      </c>
      <c r="C22" s="18">
        <v>1.1399999999999999</v>
      </c>
      <c r="D22" s="18">
        <v>5.25</v>
      </c>
      <c r="E22" s="18">
        <v>4.92</v>
      </c>
      <c r="F22" s="18">
        <f t="shared" si="0"/>
        <v>4.1100000000000003</v>
      </c>
      <c r="G22" s="18">
        <f t="shared" si="1"/>
        <v>3.7800000000000002</v>
      </c>
      <c r="H22" s="40">
        <f t="shared" si="2"/>
        <v>91.970802919708035</v>
      </c>
      <c r="I22" s="40">
        <f t="shared" si="3"/>
        <v>8.029197080291965</v>
      </c>
      <c r="J22" s="3"/>
      <c r="K22" s="3"/>
      <c r="L22" s="7"/>
    </row>
    <row r="23" spans="1:12" ht="15.75" x14ac:dyDescent="0.25">
      <c r="A23" s="23" t="s">
        <v>7</v>
      </c>
      <c r="B23" s="18" t="s">
        <v>26</v>
      </c>
      <c r="C23" s="18">
        <v>1.1299999999999999</v>
      </c>
      <c r="D23" s="18">
        <v>5.48</v>
      </c>
      <c r="E23" s="18">
        <v>5.12</v>
      </c>
      <c r="F23" s="18">
        <f t="shared" si="0"/>
        <v>4.3500000000000005</v>
      </c>
      <c r="G23" s="18">
        <f t="shared" si="1"/>
        <v>3.99</v>
      </c>
      <c r="H23" s="40">
        <f t="shared" si="2"/>
        <v>91.724137931034477</v>
      </c>
      <c r="I23" s="40">
        <f t="shared" si="3"/>
        <v>8.2758620689655231</v>
      </c>
      <c r="J23" s="3"/>
      <c r="K23" s="3"/>
      <c r="L23" s="7"/>
    </row>
    <row r="24" spans="1:12" ht="15.75" x14ac:dyDescent="0.25">
      <c r="A24" s="24" t="s">
        <v>8</v>
      </c>
      <c r="B24" s="13" t="s">
        <v>10</v>
      </c>
      <c r="C24" s="13">
        <v>1.1399999999999999</v>
      </c>
      <c r="D24" s="13">
        <v>5.16</v>
      </c>
      <c r="E24" s="13">
        <v>4.88</v>
      </c>
      <c r="F24" s="13">
        <f t="shared" si="0"/>
        <v>4.0200000000000005</v>
      </c>
      <c r="G24" s="13">
        <f t="shared" si="1"/>
        <v>3.74</v>
      </c>
      <c r="H24" s="14">
        <f t="shared" si="2"/>
        <v>93.03482587064677</v>
      </c>
      <c r="I24" s="14">
        <f t="shared" si="3"/>
        <v>6.9651741293532297</v>
      </c>
      <c r="J24" s="3"/>
      <c r="K24" s="3"/>
      <c r="L24" s="7"/>
    </row>
    <row r="25" spans="1:12" ht="15.75" x14ac:dyDescent="0.25">
      <c r="A25" s="24" t="s">
        <v>8</v>
      </c>
      <c r="B25" s="13" t="s">
        <v>11</v>
      </c>
      <c r="C25" s="13">
        <v>1.1299999999999999</v>
      </c>
      <c r="D25" s="13">
        <v>5.03</v>
      </c>
      <c r="E25" s="13">
        <v>4.7699999999999996</v>
      </c>
      <c r="F25" s="13">
        <f t="shared" si="0"/>
        <v>3.9000000000000004</v>
      </c>
      <c r="G25" s="13">
        <f t="shared" si="1"/>
        <v>3.6399999999999997</v>
      </c>
      <c r="H25" s="14">
        <f t="shared" si="2"/>
        <v>93.333333333333314</v>
      </c>
      <c r="I25" s="14">
        <f t="shared" si="3"/>
        <v>6.6666666666666856</v>
      </c>
      <c r="J25" s="3"/>
      <c r="K25" s="3"/>
      <c r="L25" s="7"/>
    </row>
    <row r="26" spans="1:12" ht="15.75" x14ac:dyDescent="0.25">
      <c r="A26" s="24" t="s">
        <v>8</v>
      </c>
      <c r="B26" s="13" t="s">
        <v>26</v>
      </c>
      <c r="C26" s="13">
        <v>1.1299999999999999</v>
      </c>
      <c r="D26" s="13">
        <v>5.44</v>
      </c>
      <c r="E26" s="13">
        <v>5.14</v>
      </c>
      <c r="F26" s="13">
        <f t="shared" si="0"/>
        <v>4.3100000000000005</v>
      </c>
      <c r="G26" s="13">
        <f t="shared" si="1"/>
        <v>4.01</v>
      </c>
      <c r="H26" s="14">
        <f t="shared" si="2"/>
        <v>93.039443155452417</v>
      </c>
      <c r="I26" s="14">
        <f t="shared" si="3"/>
        <v>6.9605568445475825</v>
      </c>
      <c r="J26" s="3"/>
      <c r="K26" s="3"/>
      <c r="L26" s="7"/>
    </row>
    <row r="27" spans="1:12" ht="15.75" x14ac:dyDescent="0.25">
      <c r="A27" s="25" t="s">
        <v>9</v>
      </c>
      <c r="B27" s="18" t="s">
        <v>10</v>
      </c>
      <c r="C27" s="18">
        <v>1.1200000000000001</v>
      </c>
      <c r="D27" s="18">
        <v>5.0599999999999996</v>
      </c>
      <c r="E27" s="18">
        <v>4.7300000000000004</v>
      </c>
      <c r="F27" s="18">
        <f t="shared" si="0"/>
        <v>3.9399999999999995</v>
      </c>
      <c r="G27" s="18">
        <f>E27-C27</f>
        <v>3.6100000000000003</v>
      </c>
      <c r="H27" s="40">
        <f t="shared" si="2"/>
        <v>91.624365482233529</v>
      </c>
      <c r="I27" s="40">
        <f t="shared" si="3"/>
        <v>8.3756345177664713</v>
      </c>
      <c r="J27" s="3"/>
      <c r="K27" s="3"/>
      <c r="L27" s="7"/>
    </row>
    <row r="28" spans="1:12" ht="15.75" x14ac:dyDescent="0.25">
      <c r="A28" s="25" t="s">
        <v>9</v>
      </c>
      <c r="B28" s="18" t="s">
        <v>11</v>
      </c>
      <c r="C28" s="18">
        <v>1.1299999999999999</v>
      </c>
      <c r="D28" s="18">
        <v>5.43</v>
      </c>
      <c r="E28" s="18">
        <v>5.08</v>
      </c>
      <c r="F28" s="18">
        <f t="shared" si="0"/>
        <v>4.3</v>
      </c>
      <c r="G28" s="18">
        <f t="shared" si="1"/>
        <v>3.95</v>
      </c>
      <c r="H28" s="40">
        <f t="shared" si="2"/>
        <v>91.860465116279073</v>
      </c>
      <c r="I28" s="40">
        <f t="shared" si="3"/>
        <v>8.1395348837209269</v>
      </c>
      <c r="J28" s="3"/>
      <c r="K28" s="3"/>
      <c r="L28" s="7"/>
    </row>
    <row r="29" spans="1:12" ht="15.75" x14ac:dyDescent="0.25">
      <c r="A29" s="25" t="s">
        <v>9</v>
      </c>
      <c r="B29" s="18" t="s">
        <v>26</v>
      </c>
      <c r="C29" s="18">
        <v>1.1399999999999999</v>
      </c>
      <c r="D29" s="18">
        <v>5.62</v>
      </c>
      <c r="E29" s="18">
        <v>5.26</v>
      </c>
      <c r="F29" s="18">
        <f t="shared" si="0"/>
        <v>4.4800000000000004</v>
      </c>
      <c r="G29" s="18">
        <f t="shared" si="1"/>
        <v>4.12</v>
      </c>
      <c r="H29" s="40">
        <f t="shared" si="2"/>
        <v>91.964285714285708</v>
      </c>
      <c r="I29" s="40">
        <f t="shared" si="3"/>
        <v>8.0357142857142918</v>
      </c>
      <c r="J29" s="3"/>
      <c r="K29" s="3"/>
      <c r="L29" s="7"/>
    </row>
  </sheetData>
  <mergeCells count="1">
    <mergeCell ref="J5:K5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T69"/>
  <sheetViews>
    <sheetView topLeftCell="A4" zoomScale="85" zoomScaleNormal="85" workbookViewId="0">
      <pane xSplit="1" ySplit="5" topLeftCell="B9" activePane="bottomRight" state="frozen"/>
      <selection activeCell="A4" sqref="A4"/>
      <selection pane="topRight" activeCell="B4" sqref="B4"/>
      <selection pane="bottomLeft" activeCell="A9" sqref="A9"/>
      <selection pane="bottomRight" activeCell="I39" sqref="I39:I62"/>
    </sheetView>
  </sheetViews>
  <sheetFormatPr defaultColWidth="9.140625" defaultRowHeight="15.75" x14ac:dyDescent="0.25"/>
  <cols>
    <col min="1" max="1" width="33.5703125" style="3" customWidth="1"/>
    <col min="2" max="2" width="12.7109375" style="3" customWidth="1"/>
    <col min="3" max="5" width="18.7109375" style="6" customWidth="1"/>
    <col min="6" max="6" width="9.85546875" style="3" customWidth="1"/>
    <col min="7" max="7" width="21.42578125" style="6" customWidth="1"/>
    <col min="8" max="8" width="19.42578125" style="6" customWidth="1"/>
    <col min="9" max="9" width="14.42578125" style="3" customWidth="1"/>
    <col min="10" max="13" width="9.140625" style="3"/>
    <col min="14" max="14" width="13.28515625" style="3" customWidth="1"/>
    <col min="15" max="15" width="12.42578125" style="3" customWidth="1"/>
    <col min="16" max="16384" width="9.140625" style="3"/>
  </cols>
  <sheetData>
    <row r="1" spans="1:18" x14ac:dyDescent="0.25">
      <c r="A1" s="1" t="s">
        <v>0</v>
      </c>
      <c r="B1" s="4" t="s">
        <v>12</v>
      </c>
      <c r="C1" s="27"/>
    </row>
    <row r="2" spans="1:18" x14ac:dyDescent="0.25">
      <c r="A2" s="1" t="s">
        <v>13</v>
      </c>
      <c r="B2" s="4" t="s">
        <v>14</v>
      </c>
      <c r="C2" s="27"/>
    </row>
    <row r="3" spans="1:18" x14ac:dyDescent="0.25">
      <c r="A3" s="1" t="s">
        <v>1</v>
      </c>
      <c r="B3" s="4" t="s">
        <v>27</v>
      </c>
      <c r="C3" s="27"/>
    </row>
    <row r="4" spans="1:18" x14ac:dyDescent="0.25">
      <c r="A4" s="1"/>
      <c r="B4" s="4"/>
      <c r="C4" s="27"/>
    </row>
    <row r="5" spans="1:18" x14ac:dyDescent="0.25">
      <c r="A5" s="1" t="s">
        <v>28</v>
      </c>
      <c r="B5" s="1" t="s">
        <v>29</v>
      </c>
      <c r="C5" s="28"/>
      <c r="D5" s="29"/>
      <c r="E5" s="29"/>
    </row>
    <row r="6" spans="1:18" x14ac:dyDescent="0.25">
      <c r="A6" s="5"/>
      <c r="B6" s="5"/>
      <c r="C6" s="29"/>
      <c r="D6" s="29"/>
      <c r="E6" s="29"/>
    </row>
    <row r="7" spans="1:18" x14ac:dyDescent="0.25">
      <c r="A7" s="5"/>
      <c r="B7" s="5"/>
      <c r="C7" s="29"/>
      <c r="D7" s="81"/>
      <c r="E7" s="81"/>
      <c r="F7" s="81"/>
      <c r="L7" s="5" t="s">
        <v>45</v>
      </c>
      <c r="M7" s="5"/>
    </row>
    <row r="8" spans="1:18" ht="31.5" customHeight="1" x14ac:dyDescent="0.25">
      <c r="A8" s="9" t="s">
        <v>16</v>
      </c>
      <c r="B8" s="10" t="s">
        <v>17</v>
      </c>
      <c r="C8" s="30" t="s">
        <v>30</v>
      </c>
      <c r="D8" s="31" t="s">
        <v>46</v>
      </c>
      <c r="E8" s="31" t="s">
        <v>47</v>
      </c>
      <c r="F8" s="9" t="s">
        <v>31</v>
      </c>
      <c r="G8" s="32" t="s">
        <v>32</v>
      </c>
      <c r="H8" s="31" t="s">
        <v>33</v>
      </c>
      <c r="I8" s="57" t="s">
        <v>34</v>
      </c>
      <c r="L8" s="82" t="s">
        <v>16</v>
      </c>
      <c r="M8" s="83"/>
      <c r="N8" s="9" t="s">
        <v>34</v>
      </c>
      <c r="P8"/>
      <c r="Q8" s="9" t="s">
        <v>35</v>
      </c>
      <c r="R8" s="9" t="s">
        <v>36</v>
      </c>
    </row>
    <row r="9" spans="1:18" x14ac:dyDescent="0.25">
      <c r="A9" s="12" t="s">
        <v>2</v>
      </c>
      <c r="B9" s="17" t="s">
        <v>10</v>
      </c>
      <c r="C9" s="45">
        <v>50.92</v>
      </c>
      <c r="D9" s="45">
        <v>60.02</v>
      </c>
      <c r="E9" s="45">
        <f>D9-C9</f>
        <v>9.1000000000000014</v>
      </c>
      <c r="F9" s="45">
        <f>$E9*VLOOKUP($A9,$Q$8:$R$16,2,FALSE)</f>
        <v>8.3465839933335193</v>
      </c>
      <c r="G9" s="46">
        <v>58.46</v>
      </c>
      <c r="H9" s="45">
        <f t="shared" ref="H9:H32" si="0">G9-C9</f>
        <v>7.5399999999999991</v>
      </c>
      <c r="I9" s="58">
        <f>(H9/F9)*100</f>
        <v>90.336358036081037</v>
      </c>
      <c r="J9" s="42">
        <f>I9/100</f>
        <v>0.90336358036081033</v>
      </c>
      <c r="L9" s="33">
        <v>1</v>
      </c>
      <c r="M9" s="17" t="s">
        <v>2</v>
      </c>
      <c r="N9" s="43">
        <f>AVERAGEIF($A$9:$A$32,$M9,$I$9:$I$32)</f>
        <v>90.587109208926748</v>
      </c>
      <c r="P9"/>
      <c r="Q9" s="33" t="s">
        <v>2</v>
      </c>
      <c r="R9" s="41">
        <v>0.91720703223445244</v>
      </c>
    </row>
    <row r="10" spans="1:18" x14ac:dyDescent="0.25">
      <c r="A10" s="12" t="s">
        <v>2</v>
      </c>
      <c r="B10" s="17" t="s">
        <v>11</v>
      </c>
      <c r="C10" s="45">
        <v>50.93</v>
      </c>
      <c r="D10" s="45">
        <v>58.56</v>
      </c>
      <c r="E10" s="45">
        <f t="shared" ref="E10:E32" si="1">D10-C10</f>
        <v>7.6300000000000026</v>
      </c>
      <c r="F10" s="45">
        <f t="shared" ref="F10:F32" si="2">$E10*VLOOKUP($A10,$Q$8:$R$16,2,FALSE)</f>
        <v>6.9982896559488745</v>
      </c>
      <c r="G10" s="46">
        <v>57.26</v>
      </c>
      <c r="H10" s="45">
        <f t="shared" si="0"/>
        <v>6.3299999999999983</v>
      </c>
      <c r="I10" s="58">
        <f t="shared" ref="I10:I32" si="3">(H10/F10)*100</f>
        <v>90.45067168117572</v>
      </c>
      <c r="J10" s="42">
        <f t="shared" ref="J10:J32" si="4">I10/100</f>
        <v>0.90450671681175721</v>
      </c>
      <c r="L10" s="34">
        <v>2</v>
      </c>
      <c r="M10" s="17" t="s">
        <v>3</v>
      </c>
      <c r="N10" s="43">
        <f>AVERAGEIF($A$9:$A$32,$M10,$I$9:$I$32)</f>
        <v>90.666000856325681</v>
      </c>
      <c r="P10"/>
      <c r="Q10" s="34" t="s">
        <v>3</v>
      </c>
      <c r="R10" s="41">
        <v>0.92439119038205275</v>
      </c>
    </row>
    <row r="11" spans="1:18" x14ac:dyDescent="0.25">
      <c r="A11" s="12" t="s">
        <v>2</v>
      </c>
      <c r="B11" s="17" t="s">
        <v>26</v>
      </c>
      <c r="C11" s="45">
        <v>50.94</v>
      </c>
      <c r="D11" s="45">
        <v>60.12</v>
      </c>
      <c r="E11" s="45">
        <f t="shared" si="1"/>
        <v>9.18</v>
      </c>
      <c r="F11" s="45">
        <f t="shared" si="2"/>
        <v>8.4199605559122723</v>
      </c>
      <c r="G11" s="46">
        <v>58.6</v>
      </c>
      <c r="H11" s="45">
        <f t="shared" si="0"/>
        <v>7.6600000000000037</v>
      </c>
      <c r="I11" s="58">
        <f t="shared" si="3"/>
        <v>90.974297909523528</v>
      </c>
      <c r="J11" s="42">
        <f t="shared" si="4"/>
        <v>0.90974297909523527</v>
      </c>
      <c r="L11" s="35">
        <v>3</v>
      </c>
      <c r="M11" s="17" t="s">
        <v>4</v>
      </c>
      <c r="N11" s="43">
        <f t="shared" ref="N11:N16" si="5">AVERAGEIF($A$9:$A$32,$M11,$I$9:$I$32)</f>
        <v>90.674168194472131</v>
      </c>
      <c r="P11"/>
      <c r="Q11" s="35" t="s">
        <v>4</v>
      </c>
      <c r="R11" s="41">
        <v>0.92736855845877297</v>
      </c>
    </row>
    <row r="12" spans="1:18" x14ac:dyDescent="0.25">
      <c r="A12" s="17" t="s">
        <v>3</v>
      </c>
      <c r="B12" s="17" t="s">
        <v>10</v>
      </c>
      <c r="C12" s="45">
        <v>51.98</v>
      </c>
      <c r="D12" s="45">
        <v>59.03</v>
      </c>
      <c r="E12" s="45">
        <f t="shared" si="1"/>
        <v>7.0500000000000043</v>
      </c>
      <c r="F12" s="45">
        <f t="shared" si="2"/>
        <v>6.5169578921934761</v>
      </c>
      <c r="G12" s="46">
        <v>57.9</v>
      </c>
      <c r="H12" s="45">
        <f t="shared" si="0"/>
        <v>5.9200000000000017</v>
      </c>
      <c r="I12" s="58">
        <f t="shared" si="3"/>
        <v>90.839930193372012</v>
      </c>
      <c r="J12" s="42">
        <f t="shared" si="4"/>
        <v>0.90839930193372009</v>
      </c>
      <c r="L12" s="36">
        <v>4</v>
      </c>
      <c r="M12" s="17" t="s">
        <v>5</v>
      </c>
      <c r="N12" s="43">
        <f t="shared" si="5"/>
        <v>90.452176825005211</v>
      </c>
      <c r="P12"/>
      <c r="Q12" s="36" t="s">
        <v>5</v>
      </c>
      <c r="R12" s="41">
        <v>0.9250161147369268</v>
      </c>
    </row>
    <row r="13" spans="1:18" x14ac:dyDescent="0.25">
      <c r="A13" s="17" t="s">
        <v>3</v>
      </c>
      <c r="B13" s="17" t="s">
        <v>11</v>
      </c>
      <c r="C13" s="45">
        <v>51.2</v>
      </c>
      <c r="D13" s="45">
        <v>58.02</v>
      </c>
      <c r="E13" s="45">
        <f t="shared" si="1"/>
        <v>6.82</v>
      </c>
      <c r="F13" s="45">
        <f>$E13*VLOOKUP($A13,$Q$8:$R$16,2,FALSE)</f>
        <v>6.3043479184056004</v>
      </c>
      <c r="G13" s="46">
        <v>56.94</v>
      </c>
      <c r="H13" s="45">
        <f t="shared" si="0"/>
        <v>5.7399999999999949</v>
      </c>
      <c r="I13" s="58">
        <f t="shared" si="3"/>
        <v>91.048274528790103</v>
      </c>
      <c r="J13" s="42">
        <f t="shared" si="4"/>
        <v>0.91048274528790107</v>
      </c>
      <c r="L13" s="37">
        <v>5</v>
      </c>
      <c r="M13" s="39" t="s">
        <v>6</v>
      </c>
      <c r="N13" s="43">
        <f t="shared" si="5"/>
        <v>91.058036279279307</v>
      </c>
      <c r="P13"/>
      <c r="Q13" s="37" t="s">
        <v>6</v>
      </c>
      <c r="R13" s="41">
        <v>0.90905387312157571</v>
      </c>
    </row>
    <row r="14" spans="1:18" x14ac:dyDescent="0.25">
      <c r="A14" s="17" t="s">
        <v>3</v>
      </c>
      <c r="B14" s="17" t="s">
        <v>26</v>
      </c>
      <c r="C14" s="45">
        <v>59.43</v>
      </c>
      <c r="D14" s="45">
        <v>68.53</v>
      </c>
      <c r="E14" s="45">
        <f t="shared" si="1"/>
        <v>9.1000000000000014</v>
      </c>
      <c r="F14" s="45">
        <f t="shared" si="2"/>
        <v>8.4119598324766809</v>
      </c>
      <c r="G14" s="46">
        <v>67.010000000000005</v>
      </c>
      <c r="H14" s="45">
        <f t="shared" si="0"/>
        <v>7.5800000000000054</v>
      </c>
      <c r="I14" s="58">
        <f t="shared" si="3"/>
        <v>90.109797846814885</v>
      </c>
      <c r="J14" s="42">
        <f t="shared" si="4"/>
        <v>0.90109797846814887</v>
      </c>
      <c r="L14" s="38">
        <v>6</v>
      </c>
      <c r="M14" s="17" t="s">
        <v>7</v>
      </c>
      <c r="N14" s="43">
        <f t="shared" si="5"/>
        <v>89.181806991320059</v>
      </c>
      <c r="P14"/>
      <c r="Q14" s="38" t="s">
        <v>7</v>
      </c>
      <c r="R14" s="41">
        <v>0.91800367329394417</v>
      </c>
    </row>
    <row r="15" spans="1:18" x14ac:dyDescent="0.25">
      <c r="A15" s="19" t="s">
        <v>4</v>
      </c>
      <c r="B15" s="17" t="s">
        <v>10</v>
      </c>
      <c r="C15" s="45">
        <v>53.85</v>
      </c>
      <c r="D15" s="45">
        <v>62.37</v>
      </c>
      <c r="E15" s="45">
        <f t="shared" si="1"/>
        <v>8.519999999999996</v>
      </c>
      <c r="F15" s="45">
        <f t="shared" si="2"/>
        <v>7.9011801180687424</v>
      </c>
      <c r="G15" s="46">
        <v>61.03</v>
      </c>
      <c r="H15" s="45">
        <f t="shared" si="0"/>
        <v>7.18</v>
      </c>
      <c r="I15" s="58">
        <f t="shared" si="3"/>
        <v>90.872501230297004</v>
      </c>
      <c r="J15" s="42">
        <f t="shared" si="4"/>
        <v>0.90872501230297009</v>
      </c>
      <c r="L15" s="24">
        <v>7</v>
      </c>
      <c r="M15" s="17" t="s">
        <v>8</v>
      </c>
      <c r="N15" s="43">
        <f>AVERAGEIF($A$9:$A$32,$M15,$I$9:$I$32)</f>
        <v>89.123957827082151</v>
      </c>
      <c r="P15"/>
      <c r="Q15" s="24" t="s">
        <v>8</v>
      </c>
      <c r="R15" s="41">
        <v>0.93135867453144172</v>
      </c>
    </row>
    <row r="16" spans="1:18" x14ac:dyDescent="0.25">
      <c r="A16" s="19" t="s">
        <v>4</v>
      </c>
      <c r="B16" s="17" t="s">
        <v>11</v>
      </c>
      <c r="C16" s="45">
        <v>51.01</v>
      </c>
      <c r="D16" s="45">
        <v>58.45</v>
      </c>
      <c r="E16" s="45">
        <f t="shared" si="1"/>
        <v>7.4400000000000048</v>
      </c>
      <c r="F16" s="45">
        <f t="shared" si="2"/>
        <v>6.8996220749332755</v>
      </c>
      <c r="G16" s="46">
        <v>57.26</v>
      </c>
      <c r="H16" s="45">
        <f t="shared" si="0"/>
        <v>6.25</v>
      </c>
      <c r="I16" s="58">
        <f t="shared" si="3"/>
        <v>90.584671625807005</v>
      </c>
      <c r="J16" s="42">
        <f t="shared" si="4"/>
        <v>0.90584671625807001</v>
      </c>
      <c r="L16" s="44">
        <v>8</v>
      </c>
      <c r="M16" s="17" t="s">
        <v>9</v>
      </c>
      <c r="N16" s="43">
        <f t="shared" si="5"/>
        <v>89.499396858593386</v>
      </c>
      <c r="P16"/>
      <c r="Q16" s="44" t="s">
        <v>9</v>
      </c>
      <c r="R16" s="41">
        <v>0.91816372104266109</v>
      </c>
    </row>
    <row r="17" spans="1:20" x14ac:dyDescent="0.25">
      <c r="A17" s="19" t="s">
        <v>4</v>
      </c>
      <c r="B17" s="17" t="s">
        <v>26</v>
      </c>
      <c r="C17" s="45">
        <v>49.8</v>
      </c>
      <c r="D17" s="45">
        <v>56.17</v>
      </c>
      <c r="E17" s="45">
        <f t="shared" si="1"/>
        <v>6.3700000000000045</v>
      </c>
      <c r="F17" s="45">
        <f t="shared" si="2"/>
        <v>5.9073377173823882</v>
      </c>
      <c r="G17" s="46">
        <v>55.15</v>
      </c>
      <c r="H17" s="45">
        <f t="shared" si="0"/>
        <v>5.3500000000000014</v>
      </c>
      <c r="I17" s="58">
        <f t="shared" si="3"/>
        <v>90.565331727312355</v>
      </c>
      <c r="J17" s="42">
        <f t="shared" si="4"/>
        <v>0.90565331727312359</v>
      </c>
    </row>
    <row r="18" spans="1:20" x14ac:dyDescent="0.25">
      <c r="A18" s="20" t="s">
        <v>5</v>
      </c>
      <c r="B18" s="17" t="s">
        <v>10</v>
      </c>
      <c r="C18" s="45">
        <v>60.87</v>
      </c>
      <c r="D18" s="45">
        <v>70.58</v>
      </c>
      <c r="E18" s="45">
        <f t="shared" si="1"/>
        <v>9.7100000000000009</v>
      </c>
      <c r="F18" s="45">
        <f>$E18*VLOOKUP($A18,$Q$8:$R$16,2,FALSE)</f>
        <v>8.9819064740955596</v>
      </c>
      <c r="G18" s="46">
        <v>69.02</v>
      </c>
      <c r="H18" s="45">
        <f>G18-C18</f>
        <v>8.1499999999999986</v>
      </c>
      <c r="I18" s="58">
        <f>(H18/F18)*100</f>
        <v>90.737974432323071</v>
      </c>
      <c r="J18" s="42">
        <f t="shared" si="4"/>
        <v>0.90737974432323076</v>
      </c>
    </row>
    <row r="19" spans="1:20" x14ac:dyDescent="0.25">
      <c r="A19" s="20" t="s">
        <v>5</v>
      </c>
      <c r="B19" s="17" t="s">
        <v>11</v>
      </c>
      <c r="C19" s="45">
        <v>54.76</v>
      </c>
      <c r="D19" s="45">
        <v>61.71</v>
      </c>
      <c r="E19" s="45">
        <f t="shared" si="1"/>
        <v>6.9500000000000028</v>
      </c>
      <c r="F19" s="45">
        <f t="shared" si="2"/>
        <v>6.4288619974216434</v>
      </c>
      <c r="G19" s="46">
        <v>60.56</v>
      </c>
      <c r="H19" s="45">
        <f t="shared" si="0"/>
        <v>5.8000000000000043</v>
      </c>
      <c r="I19" s="58">
        <f t="shared" si="3"/>
        <v>90.218144398279975</v>
      </c>
      <c r="J19" s="42">
        <f t="shared" si="4"/>
        <v>0.90218144398279976</v>
      </c>
    </row>
    <row r="20" spans="1:20" ht="16.5" thickBot="1" x14ac:dyDescent="0.3">
      <c r="A20" s="20" t="s">
        <v>5</v>
      </c>
      <c r="B20" s="17" t="s">
        <v>26</v>
      </c>
      <c r="C20" s="45">
        <v>56.44</v>
      </c>
      <c r="D20" s="45">
        <v>63.95</v>
      </c>
      <c r="E20" s="45">
        <f t="shared" si="1"/>
        <v>7.5100000000000051</v>
      </c>
      <c r="F20" s="45">
        <f t="shared" si="2"/>
        <v>6.9468710216743252</v>
      </c>
      <c r="G20" s="46">
        <v>62.72</v>
      </c>
      <c r="H20" s="45">
        <f t="shared" si="0"/>
        <v>6.2800000000000011</v>
      </c>
      <c r="I20" s="58">
        <f t="shared" si="3"/>
        <v>90.4004116444126</v>
      </c>
      <c r="J20" s="42">
        <f t="shared" si="4"/>
        <v>0.90400411644412604</v>
      </c>
    </row>
    <row r="21" spans="1:20" ht="16.5" thickBot="1" x14ac:dyDescent="0.3">
      <c r="A21" s="22" t="s">
        <v>6</v>
      </c>
      <c r="B21" s="17" t="s">
        <v>10</v>
      </c>
      <c r="C21" s="45">
        <v>51.47</v>
      </c>
      <c r="D21" s="45">
        <v>59.98</v>
      </c>
      <c r="E21" s="45">
        <f>D21-C21</f>
        <v>8.509999999999998</v>
      </c>
      <c r="F21" s="45">
        <f t="shared" si="2"/>
        <v>7.7360484602646071</v>
      </c>
      <c r="G21" s="46">
        <v>58.52</v>
      </c>
      <c r="H21" s="45">
        <f t="shared" si="0"/>
        <v>7.0500000000000043</v>
      </c>
      <c r="I21" s="58">
        <f t="shared" si="3"/>
        <v>91.131797276239695</v>
      </c>
      <c r="J21" s="42">
        <f t="shared" si="4"/>
        <v>0.9113179727623969</v>
      </c>
      <c r="L21" s="86" t="s">
        <v>16</v>
      </c>
      <c r="M21" s="87"/>
      <c r="N21" s="84" t="s">
        <v>34</v>
      </c>
      <c r="O21" s="85"/>
      <c r="Q21" s="3" t="s">
        <v>2</v>
      </c>
      <c r="T21" s="6">
        <v>90.587109208926748</v>
      </c>
    </row>
    <row r="22" spans="1:20" ht="16.5" thickBot="1" x14ac:dyDescent="0.3">
      <c r="A22" s="22" t="s">
        <v>6</v>
      </c>
      <c r="B22" s="17" t="s">
        <v>11</v>
      </c>
      <c r="C22" s="45">
        <v>51.74</v>
      </c>
      <c r="D22" s="45">
        <v>59.29</v>
      </c>
      <c r="E22" s="45">
        <f t="shared" si="1"/>
        <v>7.5499999999999972</v>
      </c>
      <c r="F22" s="45">
        <f t="shared" si="2"/>
        <v>6.8633567420678938</v>
      </c>
      <c r="G22" s="46">
        <v>57.99</v>
      </c>
      <c r="H22" s="45">
        <f t="shared" si="0"/>
        <v>6.25</v>
      </c>
      <c r="I22" s="58">
        <f>(H22/F22)*100</f>
        <v>91.0633125288619</v>
      </c>
      <c r="J22" s="42">
        <f t="shared" si="4"/>
        <v>0.91063312528861895</v>
      </c>
      <c r="L22" s="88"/>
      <c r="M22" s="89"/>
      <c r="N22" s="51" t="s">
        <v>90</v>
      </c>
      <c r="O22" s="51" t="s">
        <v>91</v>
      </c>
      <c r="Q22" s="3" t="s">
        <v>3</v>
      </c>
      <c r="R22" s="6">
        <v>90.666000856325681</v>
      </c>
    </row>
    <row r="23" spans="1:20" ht="16.5" thickBot="1" x14ac:dyDescent="0.3">
      <c r="A23" s="22" t="s">
        <v>6</v>
      </c>
      <c r="B23" s="17" t="s">
        <v>26</v>
      </c>
      <c r="C23" s="45">
        <v>51.5</v>
      </c>
      <c r="D23" s="45">
        <v>59.19</v>
      </c>
      <c r="E23" s="45">
        <f t="shared" si="1"/>
        <v>7.6899999999999977</v>
      </c>
      <c r="F23" s="45">
        <f t="shared" si="2"/>
        <v>6.9906242843049151</v>
      </c>
      <c r="G23" s="46">
        <v>57.86</v>
      </c>
      <c r="H23" s="45">
        <f t="shared" si="0"/>
        <v>6.3599999999999994</v>
      </c>
      <c r="I23" s="58">
        <f t="shared" si="3"/>
        <v>90.978999032736326</v>
      </c>
      <c r="J23" s="42">
        <f t="shared" si="4"/>
        <v>0.9097899903273633</v>
      </c>
      <c r="L23" s="49">
        <v>1</v>
      </c>
      <c r="M23" s="51" t="s">
        <v>2</v>
      </c>
      <c r="N23" s="52">
        <v>90.587109208926748</v>
      </c>
      <c r="O23" s="52">
        <v>87.275512830939917</v>
      </c>
      <c r="Q23" s="3" t="s">
        <v>4</v>
      </c>
      <c r="R23" s="6">
        <v>90.674168194472131</v>
      </c>
    </row>
    <row r="24" spans="1:20" ht="16.5" thickBot="1" x14ac:dyDescent="0.3">
      <c r="A24" s="23" t="s">
        <v>7</v>
      </c>
      <c r="B24" s="17" t="s">
        <v>10</v>
      </c>
      <c r="C24" s="45">
        <v>50.56</v>
      </c>
      <c r="D24" s="45">
        <v>59.33</v>
      </c>
      <c r="E24" s="45">
        <f t="shared" si="1"/>
        <v>8.769999999999996</v>
      </c>
      <c r="F24" s="45">
        <f>$E24*VLOOKUP($A24,$Q$8:$R$16,2,FALSE)</f>
        <v>8.0508922147878863</v>
      </c>
      <c r="G24" s="46">
        <v>57.88</v>
      </c>
      <c r="H24" s="45">
        <f>G24-C24</f>
        <v>7.32</v>
      </c>
      <c r="I24" s="58">
        <f t="shared" si="3"/>
        <v>90.921599801753871</v>
      </c>
      <c r="J24" s="42">
        <f t="shared" si="4"/>
        <v>0.90921599801753872</v>
      </c>
      <c r="L24" s="49">
        <v>2</v>
      </c>
      <c r="M24" s="51" t="s">
        <v>3</v>
      </c>
      <c r="N24" s="52">
        <v>90.666000856325681</v>
      </c>
      <c r="O24" s="52">
        <v>85.789583740728062</v>
      </c>
      <c r="Q24" s="3" t="s">
        <v>5</v>
      </c>
      <c r="R24" s="6">
        <v>90.452176825005211</v>
      </c>
    </row>
    <row r="25" spans="1:20" ht="16.5" thickBot="1" x14ac:dyDescent="0.3">
      <c r="A25" s="23" t="s">
        <v>7</v>
      </c>
      <c r="B25" s="17" t="s">
        <v>11</v>
      </c>
      <c r="C25" s="45">
        <v>49.31</v>
      </c>
      <c r="D25" s="45">
        <v>56.8</v>
      </c>
      <c r="E25" s="45">
        <f t="shared" si="1"/>
        <v>7.4899999999999949</v>
      </c>
      <c r="F25" s="45">
        <f t="shared" si="2"/>
        <v>6.875847512971637</v>
      </c>
      <c r="G25" s="46">
        <v>55.52</v>
      </c>
      <c r="H25" s="45">
        <f t="shared" si="0"/>
        <v>6.2100000000000009</v>
      </c>
      <c r="I25" s="58">
        <f t="shared" si="3"/>
        <v>90.31613904008951</v>
      </c>
      <c r="J25" s="42">
        <f t="shared" si="4"/>
        <v>0.90316139040089505</v>
      </c>
      <c r="L25" s="49">
        <v>3</v>
      </c>
      <c r="M25" s="51" t="s">
        <v>4</v>
      </c>
      <c r="N25" s="52">
        <v>90.674168194472131</v>
      </c>
      <c r="O25" s="52">
        <v>86.619078667768349</v>
      </c>
      <c r="Q25" s="3" t="s">
        <v>6</v>
      </c>
      <c r="S25" s="6">
        <v>91.058036279279307</v>
      </c>
    </row>
    <row r="26" spans="1:20" ht="16.5" thickBot="1" x14ac:dyDescent="0.3">
      <c r="A26" s="23" t="s">
        <v>7</v>
      </c>
      <c r="B26" s="17" t="s">
        <v>26</v>
      </c>
      <c r="C26" s="45">
        <v>57.41</v>
      </c>
      <c r="D26" s="45">
        <v>63.91</v>
      </c>
      <c r="E26" s="45">
        <f t="shared" si="1"/>
        <v>6.5</v>
      </c>
      <c r="F26" s="45">
        <f>$E26*VLOOKUP($A26,$Q$8:$R$16,2,FALSE)</f>
        <v>5.9670238764106367</v>
      </c>
      <c r="G26" s="46">
        <v>62.56</v>
      </c>
      <c r="H26" s="45">
        <f t="shared" si="0"/>
        <v>5.1500000000000057</v>
      </c>
      <c r="I26" s="58">
        <f t="shared" si="3"/>
        <v>86.307682132116796</v>
      </c>
      <c r="J26" s="42">
        <f t="shared" si="4"/>
        <v>0.86307682132116792</v>
      </c>
      <c r="L26" s="49">
        <v>4</v>
      </c>
      <c r="M26" s="51" t="s">
        <v>5</v>
      </c>
      <c r="N26" s="52">
        <v>90.452176825005211</v>
      </c>
      <c r="O26" s="52">
        <v>86.868732498305221</v>
      </c>
      <c r="Q26" s="3" t="s">
        <v>7</v>
      </c>
      <c r="S26" s="6">
        <v>89.181806991320059</v>
      </c>
    </row>
    <row r="27" spans="1:20" ht="16.5" thickBot="1" x14ac:dyDescent="0.3">
      <c r="A27" s="24" t="s">
        <v>8</v>
      </c>
      <c r="B27" s="17" t="s">
        <v>10</v>
      </c>
      <c r="C27" s="45">
        <v>53.77</v>
      </c>
      <c r="D27" s="45">
        <v>60.83</v>
      </c>
      <c r="E27" s="45">
        <f t="shared" si="1"/>
        <v>7.0599999999999952</v>
      </c>
      <c r="F27" s="45">
        <f t="shared" si="2"/>
        <v>6.5753922421919739</v>
      </c>
      <c r="G27" s="46">
        <v>59.59</v>
      </c>
      <c r="H27" s="45">
        <f t="shared" si="0"/>
        <v>5.82</v>
      </c>
      <c r="I27" s="58">
        <f t="shared" si="3"/>
        <v>88.511829950692714</v>
      </c>
      <c r="J27" s="42">
        <f t="shared" si="4"/>
        <v>0.88511829950692711</v>
      </c>
      <c r="L27" s="49">
        <v>5</v>
      </c>
      <c r="M27" s="51" t="s">
        <v>6</v>
      </c>
      <c r="N27" s="52">
        <v>91.058036279279307</v>
      </c>
      <c r="O27" s="52">
        <v>87.679401075496841</v>
      </c>
      <c r="Q27" s="3" t="s">
        <v>8</v>
      </c>
      <c r="S27" s="6">
        <v>89.123957827082151</v>
      </c>
    </row>
    <row r="28" spans="1:20" ht="16.5" thickBot="1" x14ac:dyDescent="0.3">
      <c r="A28" s="24" t="s">
        <v>8</v>
      </c>
      <c r="B28" s="17" t="s">
        <v>11</v>
      </c>
      <c r="C28" s="45">
        <v>52.09</v>
      </c>
      <c r="D28" s="45">
        <v>59.01</v>
      </c>
      <c r="E28" s="45">
        <f t="shared" si="1"/>
        <v>6.9199999999999946</v>
      </c>
      <c r="F28" s="45">
        <f>$E28*VLOOKUP($A28,$Q$8:$R$16,2,FALSE)</f>
        <v>6.4450020277575719</v>
      </c>
      <c r="G28" s="46">
        <v>57.88</v>
      </c>
      <c r="H28" s="45">
        <f t="shared" si="0"/>
        <v>5.7899999999999991</v>
      </c>
      <c r="I28" s="58">
        <f t="shared" si="3"/>
        <v>89.837054745109683</v>
      </c>
      <c r="J28" s="42">
        <f t="shared" si="4"/>
        <v>0.89837054745109679</v>
      </c>
      <c r="L28" s="49">
        <v>6</v>
      </c>
      <c r="M28" s="51" t="s">
        <v>7</v>
      </c>
      <c r="N28" s="52">
        <v>89.181806991320059</v>
      </c>
      <c r="O28" s="52">
        <v>87.524922369189525</v>
      </c>
      <c r="Q28" s="3" t="s">
        <v>9</v>
      </c>
      <c r="S28" s="6">
        <v>89.499396858593386</v>
      </c>
    </row>
    <row r="29" spans="1:20" ht="16.5" thickBot="1" x14ac:dyDescent="0.3">
      <c r="A29" s="24" t="s">
        <v>8</v>
      </c>
      <c r="B29" s="17" t="s">
        <v>26</v>
      </c>
      <c r="C29" s="45">
        <v>57.5</v>
      </c>
      <c r="D29" s="45">
        <v>64.23</v>
      </c>
      <c r="E29" s="45">
        <f t="shared" si="1"/>
        <v>6.730000000000004</v>
      </c>
      <c r="F29" s="45">
        <f t="shared" si="2"/>
        <v>6.2680438795966067</v>
      </c>
      <c r="G29" s="46">
        <v>63.08</v>
      </c>
      <c r="H29" s="45">
        <f t="shared" si="0"/>
        <v>5.5799999999999983</v>
      </c>
      <c r="I29" s="58">
        <f t="shared" si="3"/>
        <v>89.022988785444028</v>
      </c>
      <c r="J29" s="42">
        <f t="shared" si="4"/>
        <v>0.89022988785444024</v>
      </c>
      <c r="L29" s="49">
        <v>7</v>
      </c>
      <c r="M29" s="51" t="s">
        <v>8</v>
      </c>
      <c r="N29" s="52">
        <v>89.123957827082151</v>
      </c>
      <c r="O29" s="52">
        <v>85.68620205080795</v>
      </c>
    </row>
    <row r="30" spans="1:20" ht="16.5" thickBot="1" x14ac:dyDescent="0.3">
      <c r="A30" s="25" t="s">
        <v>9</v>
      </c>
      <c r="B30" s="17" t="s">
        <v>10</v>
      </c>
      <c r="C30" s="45">
        <v>56.99</v>
      </c>
      <c r="D30" s="45">
        <v>64.44</v>
      </c>
      <c r="E30" s="45">
        <f t="shared" si="1"/>
        <v>7.4499999999999957</v>
      </c>
      <c r="F30" s="45">
        <f t="shared" si="2"/>
        <v>6.8403197217678215</v>
      </c>
      <c r="G30" s="46">
        <v>63.09</v>
      </c>
      <c r="H30" s="45">
        <f t="shared" si="0"/>
        <v>6.1000000000000014</v>
      </c>
      <c r="I30" s="58">
        <f t="shared" si="3"/>
        <v>89.177118148265578</v>
      </c>
      <c r="J30" s="42">
        <f t="shared" si="4"/>
        <v>0.89177118148265577</v>
      </c>
      <c r="L30" s="49">
        <v>8</v>
      </c>
      <c r="M30" s="51" t="s">
        <v>9</v>
      </c>
      <c r="N30" s="52">
        <v>89.499396858593386</v>
      </c>
      <c r="O30" s="52">
        <v>86.20000157342163</v>
      </c>
    </row>
    <row r="31" spans="1:20" x14ac:dyDescent="0.25">
      <c r="A31" s="25" t="s">
        <v>9</v>
      </c>
      <c r="B31" s="17" t="s">
        <v>11</v>
      </c>
      <c r="C31" s="45">
        <v>51.16</v>
      </c>
      <c r="D31" s="45">
        <v>58.78</v>
      </c>
      <c r="E31" s="45">
        <f t="shared" si="1"/>
        <v>7.6200000000000045</v>
      </c>
      <c r="F31" s="45">
        <f>$E31*VLOOKUP($A31,$Q$8:$R$16,2,FALSE)</f>
        <v>6.9964075543450814</v>
      </c>
      <c r="G31" s="46">
        <v>57.44</v>
      </c>
      <c r="H31" s="45">
        <f t="shared" si="0"/>
        <v>6.2800000000000011</v>
      </c>
      <c r="I31" s="58">
        <f t="shared" si="3"/>
        <v>89.760351312007842</v>
      </c>
      <c r="J31" s="42">
        <f t="shared" si="4"/>
        <v>0.89760351312007847</v>
      </c>
    </row>
    <row r="32" spans="1:20" x14ac:dyDescent="0.25">
      <c r="A32" s="25" t="s">
        <v>9</v>
      </c>
      <c r="B32" s="17" t="s">
        <v>26</v>
      </c>
      <c r="C32" s="45">
        <v>54.37</v>
      </c>
      <c r="D32" s="45">
        <v>61.63</v>
      </c>
      <c r="E32" s="45">
        <f t="shared" si="1"/>
        <v>7.2600000000000051</v>
      </c>
      <c r="F32" s="45">
        <f t="shared" si="2"/>
        <v>6.6658686147697246</v>
      </c>
      <c r="G32" s="46">
        <v>60.34</v>
      </c>
      <c r="H32" s="45">
        <f t="shared" si="0"/>
        <v>5.970000000000006</v>
      </c>
      <c r="I32" s="58">
        <f t="shared" si="3"/>
        <v>89.560721115506752</v>
      </c>
      <c r="J32" s="42">
        <f t="shared" si="4"/>
        <v>0.89560721115506747</v>
      </c>
    </row>
    <row r="36" spans="1:19" x14ac:dyDescent="0.25">
      <c r="A36" s="5" t="s">
        <v>37</v>
      </c>
      <c r="B36" s="5" t="s">
        <v>38</v>
      </c>
    </row>
    <row r="37" spans="1:19" x14ac:dyDescent="0.25">
      <c r="L37" s="5" t="s">
        <v>44</v>
      </c>
      <c r="M37" s="5"/>
    </row>
    <row r="38" spans="1:19" ht="31.5" x14ac:dyDescent="0.25">
      <c r="A38" s="9" t="s">
        <v>16</v>
      </c>
      <c r="B38" s="10" t="s">
        <v>17</v>
      </c>
      <c r="C38" s="30" t="s">
        <v>30</v>
      </c>
      <c r="D38" s="31" t="s">
        <v>46</v>
      </c>
      <c r="E38" s="31" t="s">
        <v>47</v>
      </c>
      <c r="F38" s="9" t="s">
        <v>31</v>
      </c>
      <c r="G38" s="10" t="s">
        <v>39</v>
      </c>
      <c r="H38" s="30" t="s">
        <v>40</v>
      </c>
      <c r="I38" s="30" t="s">
        <v>34</v>
      </c>
      <c r="L38" s="82" t="s">
        <v>16</v>
      </c>
      <c r="M38" s="83"/>
      <c r="N38" s="9" t="s">
        <v>34</v>
      </c>
    </row>
    <row r="39" spans="1:19" x14ac:dyDescent="0.25">
      <c r="A39" s="12" t="s">
        <v>2</v>
      </c>
      <c r="B39" s="17" t="s">
        <v>41</v>
      </c>
      <c r="C39" s="45">
        <v>54.34</v>
      </c>
      <c r="D39" s="45">
        <v>64.36</v>
      </c>
      <c r="E39" s="45">
        <f>D39-C39</f>
        <v>10.019999999999996</v>
      </c>
      <c r="F39" s="45">
        <f>$E39*VLOOKUP($A39,$Q$8:$R$16,2,FALSE)</f>
        <v>9.1904144629892102</v>
      </c>
      <c r="G39" s="46">
        <v>62.31</v>
      </c>
      <c r="H39" s="45">
        <f t="shared" ref="H39:H62" si="6">G39-C39</f>
        <v>7.9699999999999989</v>
      </c>
      <c r="I39" s="45">
        <f>(H39/F39)*100</f>
        <v>86.720789710801924</v>
      </c>
      <c r="J39" s="42">
        <f>I39/100</f>
        <v>0.86720789710801927</v>
      </c>
      <c r="L39" s="33">
        <v>1</v>
      </c>
      <c r="M39" s="17" t="s">
        <v>2</v>
      </c>
      <c r="N39" s="43">
        <f>AVERAGEIF($A$39:$A$62,$M39,$I$39:$I$62)</f>
        <v>87.275512830939917</v>
      </c>
      <c r="Q39" s="3" t="s">
        <v>2</v>
      </c>
      <c r="R39" s="3">
        <v>87.275512830939917</v>
      </c>
    </row>
    <row r="40" spans="1:19" x14ac:dyDescent="0.25">
      <c r="A40" s="12" t="s">
        <v>2</v>
      </c>
      <c r="B40" s="17" t="s">
        <v>42</v>
      </c>
      <c r="C40" s="45">
        <v>51.93</v>
      </c>
      <c r="D40" s="45">
        <v>62.46</v>
      </c>
      <c r="E40" s="45">
        <f t="shared" ref="E40:E62" si="7">D40-C40</f>
        <v>10.530000000000001</v>
      </c>
      <c r="F40" s="45">
        <f t="shared" ref="F40:F62" si="8">$E40*VLOOKUP($A40,$Q$8:$R$16,2,FALSE)</f>
        <v>9.6581900494287858</v>
      </c>
      <c r="G40" s="46">
        <v>60.39</v>
      </c>
      <c r="H40" s="45">
        <f t="shared" si="6"/>
        <v>8.4600000000000009</v>
      </c>
      <c r="I40" s="45">
        <f t="shared" ref="I40:I62" si="9">(H40/F40)*100</f>
        <v>87.594051853435531</v>
      </c>
      <c r="J40" s="42">
        <f t="shared" ref="J40:J62" si="10">I40/100</f>
        <v>0.87594051853435528</v>
      </c>
      <c r="L40" s="34">
        <v>2</v>
      </c>
      <c r="M40" s="17" t="s">
        <v>3</v>
      </c>
      <c r="N40" s="43">
        <f>AVERAGEIF($A$39:$A$62,$M40,$I$39:$I$62)</f>
        <v>85.789583740728062</v>
      </c>
      <c r="Q40" s="3" t="s">
        <v>3</v>
      </c>
      <c r="R40" s="3">
        <v>85.789583740728062</v>
      </c>
    </row>
    <row r="41" spans="1:19" x14ac:dyDescent="0.25">
      <c r="A41" s="12" t="s">
        <v>2</v>
      </c>
      <c r="B41" s="17" t="s">
        <v>43</v>
      </c>
      <c r="C41" s="45">
        <v>50.74</v>
      </c>
      <c r="D41" s="45">
        <v>59</v>
      </c>
      <c r="E41" s="45">
        <f t="shared" si="7"/>
        <v>8.259999999999998</v>
      </c>
      <c r="F41" s="45">
        <f t="shared" si="8"/>
        <v>7.5761300862565752</v>
      </c>
      <c r="G41" s="46">
        <v>57.37</v>
      </c>
      <c r="H41" s="45">
        <f t="shared" si="6"/>
        <v>6.6299999999999955</v>
      </c>
      <c r="I41" s="45">
        <f t="shared" si="9"/>
        <v>87.51169692858231</v>
      </c>
      <c r="J41" s="42">
        <f t="shared" si="10"/>
        <v>0.87511696928582305</v>
      </c>
      <c r="L41" s="35">
        <v>3</v>
      </c>
      <c r="M41" s="17" t="s">
        <v>4</v>
      </c>
      <c r="N41" s="43">
        <f>AVERAGEIF($A$39:$A$62,$M41,$I$39:$I$62)</f>
        <v>86.619078667768349</v>
      </c>
      <c r="Q41" s="3" t="s">
        <v>4</v>
      </c>
      <c r="R41" s="3">
        <v>86.619078667768349</v>
      </c>
    </row>
    <row r="42" spans="1:19" x14ac:dyDescent="0.25">
      <c r="A42" s="17" t="s">
        <v>3</v>
      </c>
      <c r="B42" s="17" t="s">
        <v>41</v>
      </c>
      <c r="C42" s="45">
        <v>52.1</v>
      </c>
      <c r="D42" s="45">
        <v>60.47</v>
      </c>
      <c r="E42" s="45">
        <f t="shared" si="7"/>
        <v>8.3699999999999974</v>
      </c>
      <c r="F42" s="45">
        <f t="shared" si="8"/>
        <v>7.7371542634977795</v>
      </c>
      <c r="G42" s="46">
        <v>58.78</v>
      </c>
      <c r="H42" s="45">
        <f t="shared" si="6"/>
        <v>6.68</v>
      </c>
      <c r="I42" s="45">
        <f t="shared" si="9"/>
        <v>86.336652630991154</v>
      </c>
      <c r="J42" s="42">
        <f t="shared" si="10"/>
        <v>0.86336652630991151</v>
      </c>
      <c r="L42" s="36">
        <v>4</v>
      </c>
      <c r="M42" s="17" t="s">
        <v>5</v>
      </c>
      <c r="N42" s="43">
        <f>AVERAGEIF($A$39:$A$62,$M42,$I$39:$I$62)</f>
        <v>86.868732498305221</v>
      </c>
      <c r="Q42" s="3" t="s">
        <v>5</v>
      </c>
      <c r="R42" s="3">
        <v>86.868732498305221</v>
      </c>
    </row>
    <row r="43" spans="1:19" x14ac:dyDescent="0.25">
      <c r="A43" s="17" t="s">
        <v>3</v>
      </c>
      <c r="B43" s="17" t="s">
        <v>42</v>
      </c>
      <c r="C43" s="45">
        <v>55.75</v>
      </c>
      <c r="D43" s="45">
        <v>62.74</v>
      </c>
      <c r="E43" s="45">
        <f t="shared" si="7"/>
        <v>6.990000000000002</v>
      </c>
      <c r="F43" s="45">
        <f t="shared" si="8"/>
        <v>6.4614944207705509</v>
      </c>
      <c r="G43" s="46">
        <v>61.32</v>
      </c>
      <c r="H43" s="45">
        <f t="shared" si="6"/>
        <v>5.57</v>
      </c>
      <c r="I43" s="45">
        <f t="shared" si="9"/>
        <v>86.202968497429467</v>
      </c>
      <c r="J43" s="42">
        <f t="shared" si="10"/>
        <v>0.86202968497429466</v>
      </c>
      <c r="L43" s="37">
        <v>5</v>
      </c>
      <c r="M43" s="39" t="s">
        <v>6</v>
      </c>
      <c r="N43" s="43">
        <f t="shared" ref="N43:N46" si="11">AVERAGEIF($A$39:$A$62,$M43,$I$39:$I$62)</f>
        <v>87.679401075496841</v>
      </c>
      <c r="Q43" s="3" t="s">
        <v>6</v>
      </c>
      <c r="S43" s="3">
        <v>87.679401075496841</v>
      </c>
    </row>
    <row r="44" spans="1:19" x14ac:dyDescent="0.25">
      <c r="A44" s="17" t="s">
        <v>3</v>
      </c>
      <c r="B44" s="17" t="s">
        <v>43</v>
      </c>
      <c r="C44" s="45">
        <v>63.49</v>
      </c>
      <c r="D44" s="45">
        <v>70.81</v>
      </c>
      <c r="E44" s="45">
        <f t="shared" si="7"/>
        <v>7.32</v>
      </c>
      <c r="F44" s="45">
        <f t="shared" si="8"/>
        <v>6.7665435135966261</v>
      </c>
      <c r="G44" s="46">
        <v>69.23</v>
      </c>
      <c r="H44" s="45">
        <f t="shared" si="6"/>
        <v>5.740000000000002</v>
      </c>
      <c r="I44" s="45">
        <f>(H44/F44)*100</f>
        <v>84.829130093763567</v>
      </c>
      <c r="J44" s="42">
        <f t="shared" si="10"/>
        <v>0.84829130093763572</v>
      </c>
      <c r="L44" s="38">
        <v>6</v>
      </c>
      <c r="M44" s="17" t="s">
        <v>7</v>
      </c>
      <c r="N44" s="43">
        <f t="shared" si="11"/>
        <v>87.524922369189525</v>
      </c>
      <c r="Q44" s="3" t="s">
        <v>7</v>
      </c>
      <c r="S44" s="3">
        <v>87.524922369189525</v>
      </c>
    </row>
    <row r="45" spans="1:19" x14ac:dyDescent="0.25">
      <c r="A45" s="19" t="s">
        <v>4</v>
      </c>
      <c r="B45" s="17" t="s">
        <v>41</v>
      </c>
      <c r="C45" s="45">
        <v>57.34</v>
      </c>
      <c r="D45" s="45">
        <v>65.25</v>
      </c>
      <c r="E45" s="45">
        <f t="shared" si="7"/>
        <v>7.9099999999999966</v>
      </c>
      <c r="F45" s="45">
        <f>$E45*VLOOKUP($A45,$Q$8:$R$16,2,FALSE)</f>
        <v>7.3354852974088907</v>
      </c>
      <c r="G45" s="46">
        <v>63.64</v>
      </c>
      <c r="H45" s="45">
        <f t="shared" si="6"/>
        <v>6.2999999999999972</v>
      </c>
      <c r="I45" s="45">
        <f>(H45/F45)*100</f>
        <v>85.883888312411216</v>
      </c>
      <c r="J45" s="42">
        <f t="shared" si="10"/>
        <v>0.85883888312411216</v>
      </c>
      <c r="L45" s="24">
        <v>7</v>
      </c>
      <c r="M45" s="17" t="s">
        <v>8</v>
      </c>
      <c r="N45" s="43">
        <f t="shared" si="11"/>
        <v>85.68620205080795</v>
      </c>
      <c r="Q45" s="3" t="s">
        <v>8</v>
      </c>
      <c r="S45" s="3">
        <v>85.68620205080795</v>
      </c>
    </row>
    <row r="46" spans="1:19" x14ac:dyDescent="0.25">
      <c r="A46" s="19" t="s">
        <v>4</v>
      </c>
      <c r="B46" s="17" t="s">
        <v>42</v>
      </c>
      <c r="C46" s="45">
        <v>53.8</v>
      </c>
      <c r="D46" s="45">
        <v>62.07</v>
      </c>
      <c r="E46" s="45">
        <f t="shared" si="7"/>
        <v>8.2700000000000031</v>
      </c>
      <c r="F46" s="45">
        <f t="shared" si="8"/>
        <v>7.6693379784540552</v>
      </c>
      <c r="G46" s="46">
        <v>60.46</v>
      </c>
      <c r="H46" s="45">
        <f t="shared" si="6"/>
        <v>6.6600000000000037</v>
      </c>
      <c r="I46" s="45">
        <f t="shared" si="9"/>
        <v>86.839307626164768</v>
      </c>
      <c r="J46" s="42">
        <f t="shared" si="10"/>
        <v>0.86839307626164763</v>
      </c>
      <c r="L46" s="44">
        <v>8</v>
      </c>
      <c r="M46" s="17" t="s">
        <v>9</v>
      </c>
      <c r="N46" s="43">
        <f t="shared" si="11"/>
        <v>86.20000157342163</v>
      </c>
      <c r="Q46" s="3" t="s">
        <v>9</v>
      </c>
      <c r="S46" s="3">
        <v>86.20000157342163</v>
      </c>
    </row>
    <row r="47" spans="1:19" x14ac:dyDescent="0.25">
      <c r="A47" s="19" t="s">
        <v>4</v>
      </c>
      <c r="B47" s="17" t="s">
        <v>43</v>
      </c>
      <c r="C47" s="45">
        <v>51.42</v>
      </c>
      <c r="D47" s="45">
        <v>58.87</v>
      </c>
      <c r="E47" s="45">
        <f t="shared" si="7"/>
        <v>7.4499999999999957</v>
      </c>
      <c r="F47" s="45">
        <f t="shared" si="8"/>
        <v>6.9088957605178543</v>
      </c>
      <c r="G47" s="46">
        <v>57.44</v>
      </c>
      <c r="H47" s="45">
        <f t="shared" si="6"/>
        <v>6.019999999999996</v>
      </c>
      <c r="I47" s="45">
        <f t="shared" si="9"/>
        <v>87.134040064729078</v>
      </c>
      <c r="J47" s="42">
        <f t="shared" si="10"/>
        <v>0.87134040064729079</v>
      </c>
    </row>
    <row r="48" spans="1:19" x14ac:dyDescent="0.25">
      <c r="A48" s="20" t="s">
        <v>5</v>
      </c>
      <c r="B48" s="17" t="s">
        <v>41</v>
      </c>
      <c r="C48" s="45">
        <v>50.66</v>
      </c>
      <c r="D48" s="45">
        <v>58.66</v>
      </c>
      <c r="E48" s="45">
        <f t="shared" si="7"/>
        <v>8</v>
      </c>
      <c r="F48" s="45">
        <f t="shared" si="8"/>
        <v>7.4001289178954144</v>
      </c>
      <c r="G48" s="46">
        <v>57.09</v>
      </c>
      <c r="H48" s="45">
        <f t="shared" si="6"/>
        <v>6.4300000000000068</v>
      </c>
      <c r="I48" s="45">
        <f t="shared" si="9"/>
        <v>86.890378145313292</v>
      </c>
      <c r="J48" s="42">
        <f t="shared" si="10"/>
        <v>0.86890378145313296</v>
      </c>
      <c r="N48" s="54"/>
    </row>
    <row r="49" spans="1:15" x14ac:dyDescent="0.25">
      <c r="A49" s="20" t="s">
        <v>5</v>
      </c>
      <c r="B49" s="17" t="s">
        <v>42</v>
      </c>
      <c r="C49" s="45">
        <v>51.61</v>
      </c>
      <c r="D49" s="45">
        <v>60.1</v>
      </c>
      <c r="E49" s="45">
        <f t="shared" si="7"/>
        <v>8.490000000000002</v>
      </c>
      <c r="F49" s="45">
        <f t="shared" si="8"/>
        <v>7.8533868141165106</v>
      </c>
      <c r="G49" s="46">
        <v>58.4</v>
      </c>
      <c r="H49" s="45">
        <f t="shared" si="6"/>
        <v>6.7899999999999991</v>
      </c>
      <c r="I49" s="45">
        <f t="shared" si="9"/>
        <v>86.459513082876967</v>
      </c>
      <c r="J49" s="42">
        <f t="shared" si="10"/>
        <v>0.86459513082876971</v>
      </c>
      <c r="N49" s="54"/>
    </row>
    <row r="50" spans="1:15" x14ac:dyDescent="0.25">
      <c r="A50" s="20" t="s">
        <v>5</v>
      </c>
      <c r="B50" s="17" t="s">
        <v>43</v>
      </c>
      <c r="C50" s="45">
        <v>57.41</v>
      </c>
      <c r="D50" s="45">
        <v>66.38</v>
      </c>
      <c r="E50" s="45">
        <f t="shared" si="7"/>
        <v>8.9699999999999989</v>
      </c>
      <c r="F50" s="45">
        <f t="shared" si="8"/>
        <v>8.2973945491902317</v>
      </c>
      <c r="G50" s="46">
        <v>64.650000000000006</v>
      </c>
      <c r="H50" s="45">
        <f t="shared" si="6"/>
        <v>7.2400000000000091</v>
      </c>
      <c r="I50" s="45">
        <f t="shared" si="9"/>
        <v>87.256306266725417</v>
      </c>
      <c r="J50" s="42">
        <f t="shared" si="10"/>
        <v>0.87256306266725414</v>
      </c>
      <c r="N50" s="54"/>
    </row>
    <row r="51" spans="1:15" x14ac:dyDescent="0.25">
      <c r="A51" s="22" t="s">
        <v>6</v>
      </c>
      <c r="B51" s="17" t="s">
        <v>41</v>
      </c>
      <c r="C51" s="45">
        <v>51.85</v>
      </c>
      <c r="D51" s="45">
        <v>60.42</v>
      </c>
      <c r="E51" s="45">
        <f t="shared" si="7"/>
        <v>8.57</v>
      </c>
      <c r="F51" s="45">
        <f t="shared" si="8"/>
        <v>7.7905916926519039</v>
      </c>
      <c r="G51" s="46">
        <v>58.66</v>
      </c>
      <c r="H51" s="45">
        <f t="shared" si="6"/>
        <v>6.8099999999999952</v>
      </c>
      <c r="I51" s="45">
        <f t="shared" si="9"/>
        <v>87.413129434356009</v>
      </c>
      <c r="J51" s="42">
        <f t="shared" si="10"/>
        <v>0.87413129434356007</v>
      </c>
      <c r="N51" s="54"/>
    </row>
    <row r="52" spans="1:15" x14ac:dyDescent="0.25">
      <c r="A52" s="22" t="s">
        <v>6</v>
      </c>
      <c r="B52" s="17" t="s">
        <v>42</v>
      </c>
      <c r="C52" s="45">
        <v>53.58</v>
      </c>
      <c r="D52" s="45">
        <v>60.86</v>
      </c>
      <c r="E52" s="45">
        <f t="shared" si="7"/>
        <v>7.2800000000000011</v>
      </c>
      <c r="F52" s="45">
        <f t="shared" si="8"/>
        <v>6.6179121963250722</v>
      </c>
      <c r="G52" s="46">
        <v>59.39</v>
      </c>
      <c r="H52" s="45">
        <f t="shared" si="6"/>
        <v>5.8100000000000023</v>
      </c>
      <c r="I52" s="45">
        <f t="shared" si="9"/>
        <v>87.792038148017383</v>
      </c>
      <c r="J52" s="42">
        <f t="shared" si="10"/>
        <v>0.87792038148017382</v>
      </c>
      <c r="N52" s="54"/>
    </row>
    <row r="53" spans="1:15" x14ac:dyDescent="0.25">
      <c r="A53" s="22" t="s">
        <v>6</v>
      </c>
      <c r="B53" s="17" t="s">
        <v>43</v>
      </c>
      <c r="C53" s="45">
        <v>52.12</v>
      </c>
      <c r="D53" s="45">
        <v>59.86</v>
      </c>
      <c r="E53" s="45">
        <f t="shared" si="7"/>
        <v>7.740000000000002</v>
      </c>
      <c r="F53" s="45">
        <f t="shared" si="8"/>
        <v>7.036076977960998</v>
      </c>
      <c r="G53" s="46">
        <v>58.3</v>
      </c>
      <c r="H53" s="45">
        <f t="shared" si="6"/>
        <v>6.18</v>
      </c>
      <c r="I53" s="45">
        <f t="shared" si="9"/>
        <v>87.833035644117089</v>
      </c>
      <c r="J53" s="42">
        <f t="shared" si="10"/>
        <v>0.87833035644117086</v>
      </c>
      <c r="M53"/>
      <c r="N53" s="53"/>
      <c r="O53"/>
    </row>
    <row r="54" spans="1:15" x14ac:dyDescent="0.25">
      <c r="A54" s="23" t="s">
        <v>7</v>
      </c>
      <c r="B54" s="17" t="s">
        <v>41</v>
      </c>
      <c r="C54" s="45">
        <v>52.39</v>
      </c>
      <c r="D54" s="45">
        <v>60.7</v>
      </c>
      <c r="E54" s="45">
        <f>D54-C54</f>
        <v>8.3100000000000023</v>
      </c>
      <c r="F54" s="45">
        <f t="shared" si="8"/>
        <v>7.6286105250726779</v>
      </c>
      <c r="G54" s="46">
        <v>59.12</v>
      </c>
      <c r="H54" s="45">
        <f t="shared" si="6"/>
        <v>6.7299999999999969</v>
      </c>
      <c r="I54" s="45">
        <f t="shared" si="9"/>
        <v>88.220521651757551</v>
      </c>
      <c r="J54" s="42">
        <f t="shared" si="10"/>
        <v>0.88220521651757555</v>
      </c>
      <c r="M54"/>
      <c r="N54" s="53"/>
      <c r="O54"/>
    </row>
    <row r="55" spans="1:15" x14ac:dyDescent="0.25">
      <c r="A55" s="23" t="s">
        <v>7</v>
      </c>
      <c r="B55" s="17" t="s">
        <v>42</v>
      </c>
      <c r="C55" s="45">
        <v>51.15</v>
      </c>
      <c r="D55" s="45">
        <v>58.34</v>
      </c>
      <c r="E55" s="45">
        <f t="shared" si="7"/>
        <v>7.1900000000000048</v>
      </c>
      <c r="F55" s="45">
        <f t="shared" si="8"/>
        <v>6.6004464109834631</v>
      </c>
      <c r="G55" s="46">
        <v>56.95</v>
      </c>
      <c r="H55" s="45">
        <f t="shared" si="6"/>
        <v>5.8000000000000043</v>
      </c>
      <c r="I55" s="45">
        <f t="shared" si="9"/>
        <v>87.872844332900314</v>
      </c>
      <c r="J55" s="42">
        <f t="shared" si="10"/>
        <v>0.87872844332900313</v>
      </c>
      <c r="M55"/>
      <c r="N55" s="53"/>
      <c r="O55"/>
    </row>
    <row r="56" spans="1:15" x14ac:dyDescent="0.25">
      <c r="A56" s="23" t="s">
        <v>7</v>
      </c>
      <c r="B56" s="17" t="s">
        <v>43</v>
      </c>
      <c r="C56" s="45">
        <v>59.04</v>
      </c>
      <c r="D56" s="45">
        <v>67.239999999999995</v>
      </c>
      <c r="E56" s="45">
        <f t="shared" si="7"/>
        <v>8.1999999999999957</v>
      </c>
      <c r="F56" s="45">
        <f t="shared" si="8"/>
        <v>7.527630121010338</v>
      </c>
      <c r="G56" s="46">
        <v>65.55</v>
      </c>
      <c r="H56" s="45">
        <f t="shared" si="6"/>
        <v>6.509999999999998</v>
      </c>
      <c r="I56" s="45">
        <f t="shared" si="9"/>
        <v>86.481401122910697</v>
      </c>
      <c r="J56" s="42">
        <f t="shared" si="10"/>
        <v>0.86481401122910695</v>
      </c>
      <c r="M56"/>
      <c r="N56" s="53"/>
      <c r="O56"/>
    </row>
    <row r="57" spans="1:15" x14ac:dyDescent="0.25">
      <c r="A57" s="24" t="s">
        <v>8</v>
      </c>
      <c r="B57" s="17" t="s">
        <v>41</v>
      </c>
      <c r="C57" s="45">
        <v>47.9</v>
      </c>
      <c r="D57" s="45">
        <v>57.12</v>
      </c>
      <c r="E57" s="45">
        <f t="shared" si="7"/>
        <v>9.2199999999999989</v>
      </c>
      <c r="F57" s="45">
        <f t="shared" si="8"/>
        <v>8.5871269791798923</v>
      </c>
      <c r="G57" s="46">
        <v>55.28</v>
      </c>
      <c r="H57" s="45">
        <f t="shared" si="6"/>
        <v>7.3800000000000026</v>
      </c>
      <c r="I57" s="45">
        <f t="shared" si="9"/>
        <v>85.942597773310496</v>
      </c>
      <c r="J57" s="42">
        <f t="shared" si="10"/>
        <v>0.85942597773310492</v>
      </c>
      <c r="M57"/>
      <c r="N57" s="53"/>
      <c r="O57"/>
    </row>
    <row r="58" spans="1:15" x14ac:dyDescent="0.25">
      <c r="A58" s="24" t="s">
        <v>8</v>
      </c>
      <c r="B58" s="17" t="s">
        <v>42</v>
      </c>
      <c r="C58" s="45">
        <v>51.68</v>
      </c>
      <c r="D58" s="45">
        <v>61.11</v>
      </c>
      <c r="E58" s="45">
        <f t="shared" si="7"/>
        <v>9.43</v>
      </c>
      <c r="F58" s="45">
        <f t="shared" si="8"/>
        <v>8.7827123008314949</v>
      </c>
      <c r="G58" s="46">
        <v>59.28</v>
      </c>
      <c r="H58" s="45">
        <f t="shared" si="6"/>
        <v>7.6000000000000014</v>
      </c>
      <c r="I58" s="45">
        <f t="shared" si="9"/>
        <v>86.533632660157593</v>
      </c>
      <c r="J58" s="42">
        <f t="shared" si="10"/>
        <v>0.86533632660157589</v>
      </c>
      <c r="M58"/>
      <c r="N58" s="53"/>
      <c r="O58"/>
    </row>
    <row r="59" spans="1:15" x14ac:dyDescent="0.25">
      <c r="A59" s="24" t="s">
        <v>8</v>
      </c>
      <c r="B59" s="17" t="s">
        <v>43</v>
      </c>
      <c r="C59" s="45">
        <v>57.03</v>
      </c>
      <c r="D59" s="45">
        <v>65.040000000000006</v>
      </c>
      <c r="E59" s="45">
        <f t="shared" si="7"/>
        <v>8.0100000000000051</v>
      </c>
      <c r="F59" s="45">
        <f t="shared" si="8"/>
        <v>7.4601829829968533</v>
      </c>
      <c r="G59" s="46">
        <v>63.34</v>
      </c>
      <c r="H59" s="45">
        <f t="shared" si="6"/>
        <v>6.3100000000000023</v>
      </c>
      <c r="I59" s="45">
        <f t="shared" si="9"/>
        <v>84.582375718955788</v>
      </c>
      <c r="J59" s="42">
        <f t="shared" si="10"/>
        <v>0.84582375718955793</v>
      </c>
      <c r="M59"/>
      <c r="N59" s="53"/>
      <c r="O59"/>
    </row>
    <row r="60" spans="1:15" x14ac:dyDescent="0.25">
      <c r="A60" s="25" t="s">
        <v>9</v>
      </c>
      <c r="B60" s="17" t="s">
        <v>10</v>
      </c>
      <c r="C60" s="45">
        <v>51.59</v>
      </c>
      <c r="D60" s="45">
        <v>59.77</v>
      </c>
      <c r="E60" s="45">
        <f t="shared" si="7"/>
        <v>8.18</v>
      </c>
      <c r="F60" s="45">
        <f t="shared" si="8"/>
        <v>7.5105792381289671</v>
      </c>
      <c r="G60" s="46">
        <v>58.11</v>
      </c>
      <c r="H60" s="45">
        <f t="shared" si="6"/>
        <v>6.519999999999996</v>
      </c>
      <c r="I60" s="45">
        <f t="shared" si="9"/>
        <v>86.810880935785946</v>
      </c>
      <c r="J60" s="42">
        <f t="shared" si="10"/>
        <v>0.8681088093578595</v>
      </c>
      <c r="M60"/>
      <c r="N60" s="53"/>
      <c r="O60"/>
    </row>
    <row r="61" spans="1:15" x14ac:dyDescent="0.25">
      <c r="A61" s="25" t="s">
        <v>9</v>
      </c>
      <c r="B61" s="17" t="s">
        <v>11</v>
      </c>
      <c r="C61" s="45">
        <v>51.94</v>
      </c>
      <c r="D61" s="45">
        <v>60.625</v>
      </c>
      <c r="E61" s="45">
        <f t="shared" si="7"/>
        <v>8.6850000000000023</v>
      </c>
      <c r="F61" s="45">
        <f t="shared" si="8"/>
        <v>7.974251917255514</v>
      </c>
      <c r="G61" s="46">
        <v>58.9</v>
      </c>
      <c r="H61" s="45">
        <f t="shared" si="6"/>
        <v>6.9600000000000009</v>
      </c>
      <c r="I61" s="45">
        <f t="shared" si="9"/>
        <v>87.280914526154234</v>
      </c>
      <c r="J61" s="42">
        <f t="shared" si="10"/>
        <v>0.8728091452615423</v>
      </c>
      <c r="M61"/>
      <c r="N61" s="53"/>
      <c r="O61"/>
    </row>
    <row r="62" spans="1:15" x14ac:dyDescent="0.25">
      <c r="A62" s="25" t="s">
        <v>9</v>
      </c>
      <c r="B62" s="17" t="s">
        <v>26</v>
      </c>
      <c r="C62" s="45">
        <v>56.45</v>
      </c>
      <c r="D62" s="45">
        <v>64.84</v>
      </c>
      <c r="E62" s="45">
        <f t="shared" si="7"/>
        <v>8.39</v>
      </c>
      <c r="F62" s="45">
        <f t="shared" si="8"/>
        <v>7.7033936195479269</v>
      </c>
      <c r="G62" s="46">
        <v>62.96</v>
      </c>
      <c r="H62" s="45">
        <f t="shared" si="6"/>
        <v>6.509999999999998</v>
      </c>
      <c r="I62" s="45">
        <f t="shared" si="9"/>
        <v>84.508209258324726</v>
      </c>
      <c r="J62" s="42">
        <f t="shared" si="10"/>
        <v>0.84508209258324729</v>
      </c>
      <c r="M62"/>
      <c r="N62" s="53"/>
      <c r="O62"/>
    </row>
    <row r="63" spans="1:15" x14ac:dyDescent="0.25">
      <c r="M63"/>
      <c r="N63"/>
      <c r="O63"/>
    </row>
    <row r="64" spans="1:15" x14ac:dyDescent="0.25">
      <c r="H64"/>
      <c r="I64"/>
      <c r="J64"/>
      <c r="K64"/>
      <c r="M64"/>
      <c r="N64"/>
      <c r="O64"/>
    </row>
    <row r="65" spans="8:15" x14ac:dyDescent="0.25">
      <c r="H65"/>
      <c r="I65"/>
      <c r="J65"/>
      <c r="K65"/>
      <c r="M65"/>
      <c r="N65"/>
      <c r="O65"/>
    </row>
    <row r="66" spans="8:15" x14ac:dyDescent="0.25">
      <c r="H66"/>
      <c r="I66"/>
      <c r="J66"/>
      <c r="K66"/>
      <c r="M66"/>
      <c r="N66"/>
      <c r="O66"/>
    </row>
    <row r="67" spans="8:15" x14ac:dyDescent="0.25">
      <c r="H67"/>
      <c r="I67"/>
      <c r="J67"/>
      <c r="K67"/>
      <c r="M67"/>
      <c r="N67"/>
      <c r="O67"/>
    </row>
    <row r="68" spans="8:15" x14ac:dyDescent="0.25">
      <c r="H68"/>
      <c r="I68"/>
      <c r="J68"/>
      <c r="K68"/>
      <c r="M68"/>
      <c r="N68"/>
      <c r="O68"/>
    </row>
    <row r="69" spans="8:15" x14ac:dyDescent="0.25">
      <c r="M69"/>
      <c r="N69"/>
      <c r="O69"/>
    </row>
  </sheetData>
  <mergeCells count="5">
    <mergeCell ref="D7:F7"/>
    <mergeCell ref="L8:M8"/>
    <mergeCell ref="L38:M38"/>
    <mergeCell ref="N21:O21"/>
    <mergeCell ref="L21:M22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3:X91"/>
  <sheetViews>
    <sheetView workbookViewId="0">
      <selection activeCell="I13" sqref="I13"/>
    </sheetView>
  </sheetViews>
  <sheetFormatPr defaultColWidth="9.140625" defaultRowHeight="15.75" x14ac:dyDescent="0.25"/>
  <cols>
    <col min="1" max="16384" width="9.140625" style="3"/>
  </cols>
  <sheetData>
    <row r="3" spans="1:24" x14ac:dyDescent="0.25">
      <c r="A3" s="47" t="s">
        <v>48</v>
      </c>
      <c r="B3" s="47" t="s">
        <v>45</v>
      </c>
      <c r="L3" s="47" t="s">
        <v>48</v>
      </c>
      <c r="M3" s="47" t="s">
        <v>44</v>
      </c>
    </row>
    <row r="4" spans="1:24" x14ac:dyDescent="0.25">
      <c r="A4" s="7" t="s">
        <v>59</v>
      </c>
      <c r="B4" s="7"/>
      <c r="L4" s="7" t="s">
        <v>59</v>
      </c>
      <c r="M4" s="7"/>
    </row>
    <row r="5" spans="1:24" x14ac:dyDescent="0.25">
      <c r="A5" s="7" t="s">
        <v>49</v>
      </c>
      <c r="B5" s="7" t="s">
        <v>50</v>
      </c>
      <c r="L5" s="7" t="s">
        <v>49</v>
      </c>
      <c r="M5" s="7" t="s">
        <v>50</v>
      </c>
    </row>
    <row r="6" spans="1:24" x14ac:dyDescent="0.25">
      <c r="A6" s="7" t="s">
        <v>51</v>
      </c>
      <c r="B6" s="7"/>
      <c r="L6" s="7" t="s">
        <v>51</v>
      </c>
      <c r="M6" s="7"/>
      <c r="V6" s="56"/>
      <c r="X6" s="42"/>
    </row>
    <row r="7" spans="1:24" x14ac:dyDescent="0.25">
      <c r="A7" s="3">
        <v>1</v>
      </c>
      <c r="B7" s="42">
        <v>0.90336358036081033</v>
      </c>
      <c r="L7" s="3">
        <v>1</v>
      </c>
      <c r="M7" s="50">
        <v>0.86720789710801927</v>
      </c>
      <c r="O7" s="42"/>
      <c r="V7" s="56"/>
      <c r="X7" s="42"/>
    </row>
    <row r="8" spans="1:24" x14ac:dyDescent="0.25">
      <c r="A8" s="3">
        <v>1</v>
      </c>
      <c r="B8" s="42">
        <v>0.90450671681175721</v>
      </c>
      <c r="L8" s="3">
        <v>1</v>
      </c>
      <c r="M8" s="50">
        <v>0.87594051853435528</v>
      </c>
      <c r="O8" s="42"/>
      <c r="V8" s="56"/>
      <c r="X8" s="42"/>
    </row>
    <row r="9" spans="1:24" x14ac:dyDescent="0.25">
      <c r="A9" s="3">
        <v>1</v>
      </c>
      <c r="B9" s="42">
        <v>0.90974297909523527</v>
      </c>
      <c r="L9" s="3">
        <v>1</v>
      </c>
      <c r="M9" s="50">
        <v>0.87511696928582305</v>
      </c>
      <c r="O9" s="42"/>
      <c r="V9" s="56"/>
      <c r="X9" s="42"/>
    </row>
    <row r="10" spans="1:24" x14ac:dyDescent="0.25">
      <c r="A10" s="3">
        <v>2</v>
      </c>
      <c r="B10" s="42">
        <v>0.90839930193372009</v>
      </c>
      <c r="L10" s="3">
        <v>2</v>
      </c>
      <c r="M10" s="50">
        <v>0.86336652630991151</v>
      </c>
      <c r="O10" s="42"/>
      <c r="V10" s="56"/>
      <c r="X10" s="42"/>
    </row>
    <row r="11" spans="1:24" x14ac:dyDescent="0.25">
      <c r="A11" s="3">
        <v>2</v>
      </c>
      <c r="B11" s="42">
        <v>0.91048274528790107</v>
      </c>
      <c r="L11" s="3">
        <v>2</v>
      </c>
      <c r="M11" s="50">
        <v>0.86202968497429466</v>
      </c>
      <c r="O11" s="42"/>
      <c r="V11" s="56"/>
      <c r="X11" s="42"/>
    </row>
    <row r="12" spans="1:24" x14ac:dyDescent="0.25">
      <c r="A12" s="3">
        <v>2</v>
      </c>
      <c r="B12" s="42">
        <v>0.90109797846814887</v>
      </c>
      <c r="L12" s="3">
        <v>2</v>
      </c>
      <c r="M12" s="50">
        <v>0.84829130093763572</v>
      </c>
      <c r="O12" s="42"/>
      <c r="V12" s="56"/>
      <c r="X12" s="42"/>
    </row>
    <row r="13" spans="1:24" x14ac:dyDescent="0.25">
      <c r="A13" s="3">
        <v>3</v>
      </c>
      <c r="B13" s="42">
        <v>0.90872501230297009</v>
      </c>
      <c r="L13" s="3">
        <v>3</v>
      </c>
      <c r="M13" s="50">
        <v>0.85883888312411216</v>
      </c>
      <c r="O13" s="42"/>
      <c r="V13" s="56"/>
      <c r="X13" s="42"/>
    </row>
    <row r="14" spans="1:24" x14ac:dyDescent="0.25">
      <c r="A14" s="3">
        <v>3</v>
      </c>
      <c r="B14" s="42">
        <v>0.90584671625807001</v>
      </c>
      <c r="L14" s="3">
        <v>3</v>
      </c>
      <c r="M14" s="50">
        <v>0.86839307626164763</v>
      </c>
      <c r="O14" s="42"/>
      <c r="V14" s="56"/>
      <c r="X14" s="42"/>
    </row>
    <row r="15" spans="1:24" x14ac:dyDescent="0.25">
      <c r="A15" s="3">
        <v>3</v>
      </c>
      <c r="B15" s="42">
        <v>0.90565331727312359</v>
      </c>
      <c r="L15" s="3">
        <v>3</v>
      </c>
      <c r="M15" s="50">
        <v>0.87134040064729079</v>
      </c>
      <c r="O15" s="42"/>
      <c r="V15" s="56"/>
      <c r="X15" s="42"/>
    </row>
    <row r="16" spans="1:24" x14ac:dyDescent="0.25">
      <c r="A16" s="3">
        <v>4</v>
      </c>
      <c r="B16" s="42">
        <v>0.90737974432323076</v>
      </c>
      <c r="L16" s="3">
        <v>4</v>
      </c>
      <c r="M16" s="50">
        <v>0.86890378145313296</v>
      </c>
      <c r="O16" s="42"/>
      <c r="V16" s="56"/>
      <c r="X16" s="42"/>
    </row>
    <row r="17" spans="1:24" x14ac:dyDescent="0.25">
      <c r="A17" s="3">
        <v>4</v>
      </c>
      <c r="B17" s="42">
        <v>0.90218144398279976</v>
      </c>
      <c r="L17" s="3">
        <v>4</v>
      </c>
      <c r="M17" s="50">
        <v>0.86459513082876971</v>
      </c>
      <c r="O17" s="42"/>
      <c r="V17" s="56"/>
      <c r="X17" s="42"/>
    </row>
    <row r="18" spans="1:24" x14ac:dyDescent="0.25">
      <c r="A18" s="3">
        <v>4</v>
      </c>
      <c r="B18" s="42">
        <v>0.90400411644412604</v>
      </c>
      <c r="L18" s="3">
        <v>4</v>
      </c>
      <c r="M18" s="50">
        <v>0.87256306266725414</v>
      </c>
      <c r="O18" s="42"/>
      <c r="V18" s="56"/>
      <c r="X18" s="42"/>
    </row>
    <row r="19" spans="1:24" x14ac:dyDescent="0.25">
      <c r="A19" s="3">
        <v>5</v>
      </c>
      <c r="B19" s="42">
        <v>0.9113179727623969</v>
      </c>
      <c r="L19" s="3">
        <v>5</v>
      </c>
      <c r="M19" s="50">
        <v>0.87413129434356007</v>
      </c>
      <c r="O19" s="42"/>
      <c r="V19" s="56"/>
      <c r="X19" s="42"/>
    </row>
    <row r="20" spans="1:24" x14ac:dyDescent="0.25">
      <c r="A20" s="3">
        <v>5</v>
      </c>
      <c r="B20" s="42">
        <v>0.91063312528861895</v>
      </c>
      <c r="L20" s="3">
        <v>5</v>
      </c>
      <c r="M20" s="50">
        <v>0.87792038148017382</v>
      </c>
      <c r="O20" s="42"/>
      <c r="V20" s="56"/>
      <c r="X20" s="42"/>
    </row>
    <row r="21" spans="1:24" x14ac:dyDescent="0.25">
      <c r="A21" s="3">
        <v>5</v>
      </c>
      <c r="B21" s="42">
        <v>0.9097899903273633</v>
      </c>
      <c r="L21" s="3">
        <v>5</v>
      </c>
      <c r="M21" s="50">
        <v>0.87833035644117086</v>
      </c>
      <c r="O21" s="42"/>
      <c r="V21" s="56"/>
      <c r="X21" s="42"/>
    </row>
    <row r="22" spans="1:24" x14ac:dyDescent="0.25">
      <c r="A22" s="3">
        <v>6</v>
      </c>
      <c r="B22" s="42">
        <v>0.90921599801753872</v>
      </c>
      <c r="L22" s="3">
        <v>6</v>
      </c>
      <c r="M22" s="50">
        <v>0.88220521651757555</v>
      </c>
      <c r="O22" s="42"/>
      <c r="V22" s="56"/>
      <c r="X22" s="42"/>
    </row>
    <row r="23" spans="1:24" x14ac:dyDescent="0.25">
      <c r="A23" s="3">
        <v>6</v>
      </c>
      <c r="B23" s="42">
        <v>0.90316139040089505</v>
      </c>
      <c r="L23" s="3">
        <v>6</v>
      </c>
      <c r="M23" s="50">
        <v>0.87872844332900313</v>
      </c>
      <c r="O23" s="42"/>
      <c r="V23" s="56"/>
      <c r="X23" s="42"/>
    </row>
    <row r="24" spans="1:24" x14ac:dyDescent="0.25">
      <c r="A24" s="3">
        <v>6</v>
      </c>
      <c r="B24" s="42">
        <v>0.86307682132116792</v>
      </c>
      <c r="L24" s="3">
        <v>6</v>
      </c>
      <c r="M24" s="50">
        <v>0.86481401122910695</v>
      </c>
      <c r="O24" s="42"/>
      <c r="V24" s="56"/>
      <c r="X24" s="42"/>
    </row>
    <row r="25" spans="1:24" x14ac:dyDescent="0.25">
      <c r="A25" s="3">
        <v>7</v>
      </c>
      <c r="B25" s="42">
        <v>0.88511829950692711</v>
      </c>
      <c r="L25" s="3">
        <v>7</v>
      </c>
      <c r="M25" s="50">
        <v>0.85942597773310492</v>
      </c>
      <c r="O25" s="42"/>
      <c r="V25" s="56"/>
      <c r="X25" s="42"/>
    </row>
    <row r="26" spans="1:24" x14ac:dyDescent="0.25">
      <c r="A26" s="3">
        <v>7</v>
      </c>
      <c r="B26" s="42">
        <v>0.89837054745109679</v>
      </c>
      <c r="L26" s="3">
        <v>7</v>
      </c>
      <c r="M26" s="50">
        <v>0.86533632660157589</v>
      </c>
      <c r="O26" s="42"/>
      <c r="V26" s="56"/>
      <c r="X26" s="42"/>
    </row>
    <row r="27" spans="1:24" x14ac:dyDescent="0.25">
      <c r="A27" s="3">
        <v>7</v>
      </c>
      <c r="B27" s="42">
        <v>0.89022988785444024</v>
      </c>
      <c r="L27" s="3">
        <v>7</v>
      </c>
      <c r="M27" s="50">
        <v>0.84582375718955793</v>
      </c>
      <c r="O27" s="42"/>
      <c r="V27" s="56"/>
      <c r="X27" s="42"/>
    </row>
    <row r="28" spans="1:24" x14ac:dyDescent="0.25">
      <c r="A28" s="3">
        <v>8</v>
      </c>
      <c r="B28" s="42">
        <v>0.89177118148265577</v>
      </c>
      <c r="L28" s="3">
        <v>8</v>
      </c>
      <c r="M28" s="50">
        <v>0.8681088093578595</v>
      </c>
      <c r="O28" s="42"/>
      <c r="V28" s="56"/>
      <c r="X28" s="42"/>
    </row>
    <row r="29" spans="1:24" x14ac:dyDescent="0.25">
      <c r="A29" s="3">
        <v>8</v>
      </c>
      <c r="B29" s="42">
        <v>0.89760351312007847</v>
      </c>
      <c r="L29" s="3">
        <v>8</v>
      </c>
      <c r="M29" s="50">
        <v>0.8728091452615423</v>
      </c>
      <c r="O29" s="42"/>
      <c r="V29" s="56"/>
      <c r="X29" s="42"/>
    </row>
    <row r="30" spans="1:24" x14ac:dyDescent="0.25">
      <c r="A30" s="3">
        <v>8</v>
      </c>
      <c r="B30" s="42">
        <v>0.89560721115506747</v>
      </c>
      <c r="L30" s="3">
        <v>8</v>
      </c>
      <c r="M30" s="50">
        <v>0.84508209258324729</v>
      </c>
      <c r="O30" s="42"/>
    </row>
    <row r="31" spans="1:24" x14ac:dyDescent="0.25">
      <c r="A31" s="3" t="s">
        <v>52</v>
      </c>
      <c r="L31" s="3" t="s">
        <v>52</v>
      </c>
    </row>
    <row r="32" spans="1:24" x14ac:dyDescent="0.25">
      <c r="A32" s="3" t="s">
        <v>60</v>
      </c>
      <c r="L32" s="3" t="s">
        <v>60</v>
      </c>
    </row>
    <row r="33" spans="1:12" x14ac:dyDescent="0.25">
      <c r="A33" s="3" t="s">
        <v>53</v>
      </c>
      <c r="L33" s="3" t="s">
        <v>53</v>
      </c>
    </row>
    <row r="35" spans="1:12" x14ac:dyDescent="0.25">
      <c r="A35" s="3" t="s">
        <v>54</v>
      </c>
      <c r="L35" s="3" t="s">
        <v>54</v>
      </c>
    </row>
    <row r="36" spans="1:12" x14ac:dyDescent="0.25">
      <c r="A36" s="3" t="s">
        <v>61</v>
      </c>
      <c r="L36" s="3" t="s">
        <v>61</v>
      </c>
    </row>
    <row r="37" spans="1:12" x14ac:dyDescent="0.25">
      <c r="A37" s="3" t="s">
        <v>55</v>
      </c>
      <c r="L37" s="3" t="s">
        <v>55</v>
      </c>
    </row>
    <row r="38" spans="1:12" x14ac:dyDescent="0.25">
      <c r="A38" s="3" t="s">
        <v>56</v>
      </c>
      <c r="L38" s="3" t="s">
        <v>56</v>
      </c>
    </row>
    <row r="39" spans="1:12" x14ac:dyDescent="0.25">
      <c r="A39" s="3" t="s">
        <v>57</v>
      </c>
      <c r="L39" s="3" t="s">
        <v>57</v>
      </c>
    </row>
    <row r="40" spans="1:12" x14ac:dyDescent="0.25">
      <c r="A40" s="3" t="s">
        <v>58</v>
      </c>
      <c r="L40" s="3" t="s">
        <v>58</v>
      </c>
    </row>
    <row r="41" spans="1:12" x14ac:dyDescent="0.25">
      <c r="A41" s="3" t="s">
        <v>53</v>
      </c>
      <c r="L41" s="3" t="s">
        <v>53</v>
      </c>
    </row>
    <row r="42" spans="1:12" x14ac:dyDescent="0.25">
      <c r="B42" s="2"/>
    </row>
    <row r="43" spans="1:12" x14ac:dyDescent="0.25">
      <c r="A43" s="48" t="s">
        <v>62</v>
      </c>
      <c r="K43" s="48" t="s">
        <v>62</v>
      </c>
    </row>
    <row r="45" spans="1:12" x14ac:dyDescent="0.25">
      <c r="A45" s="3" t="s">
        <v>63</v>
      </c>
      <c r="K45" s="3" t="s">
        <v>63</v>
      </c>
    </row>
    <row r="47" spans="1:12" ht="15.75" customHeight="1" x14ac:dyDescent="0.25">
      <c r="A47" s="3" t="s">
        <v>64</v>
      </c>
      <c r="K47" s="3" t="s">
        <v>64</v>
      </c>
    </row>
    <row r="49" spans="1:16" x14ac:dyDescent="0.25">
      <c r="A49" s="3" t="s">
        <v>65</v>
      </c>
      <c r="B49" s="3" t="s">
        <v>66</v>
      </c>
      <c r="C49" s="3" t="s">
        <v>67</v>
      </c>
      <c r="D49" s="3" t="s">
        <v>68</v>
      </c>
      <c r="E49" s="3" t="s">
        <v>69</v>
      </c>
      <c r="F49" s="3" t="s">
        <v>70</v>
      </c>
      <c r="K49" s="3" t="s">
        <v>65</v>
      </c>
      <c r="L49" s="3" t="s">
        <v>66</v>
      </c>
      <c r="M49" s="3" t="s">
        <v>67</v>
      </c>
      <c r="N49" s="3" t="s">
        <v>68</v>
      </c>
      <c r="O49" s="3" t="s">
        <v>69</v>
      </c>
      <c r="P49" s="3" t="s">
        <v>70</v>
      </c>
    </row>
    <row r="50" spans="1:16" x14ac:dyDescent="0.25">
      <c r="A50" s="3" t="s">
        <v>71</v>
      </c>
      <c r="B50" s="3">
        <v>7</v>
      </c>
      <c r="C50" s="3">
        <v>1.23263E-3</v>
      </c>
      <c r="D50" s="3">
        <v>1.7609E-4</v>
      </c>
      <c r="E50" s="3">
        <v>1.95</v>
      </c>
      <c r="F50" s="3">
        <v>0.12740000000000001</v>
      </c>
      <c r="K50" s="3" t="s">
        <v>71</v>
      </c>
      <c r="L50" s="3">
        <v>7</v>
      </c>
      <c r="M50" s="3">
        <v>1.2566700000000001E-3</v>
      </c>
      <c r="N50" s="3">
        <v>1.7951999999999999E-4</v>
      </c>
      <c r="O50" s="3">
        <v>2.59</v>
      </c>
      <c r="P50" s="3">
        <v>5.45E-2</v>
      </c>
    </row>
    <row r="51" spans="1:16" x14ac:dyDescent="0.25">
      <c r="A51" s="3" t="s">
        <v>72</v>
      </c>
      <c r="B51" s="3">
        <v>16</v>
      </c>
      <c r="C51" s="3">
        <v>1.4453300000000001E-3</v>
      </c>
      <c r="D51" s="3">
        <v>9.0329999999999997E-5</v>
      </c>
      <c r="K51" s="3" t="s">
        <v>72</v>
      </c>
      <c r="L51" s="3">
        <v>16</v>
      </c>
      <c r="M51" s="3">
        <v>1.10933E-3</v>
      </c>
      <c r="N51" s="3">
        <v>6.9330000000000002E-5</v>
      </c>
    </row>
    <row r="52" spans="1:16" x14ac:dyDescent="0.25">
      <c r="A52" s="3" t="s">
        <v>73</v>
      </c>
      <c r="B52" s="3">
        <v>23</v>
      </c>
      <c r="C52" s="3">
        <v>2.6779600000000001E-3</v>
      </c>
      <c r="K52" s="3" t="s">
        <v>73</v>
      </c>
      <c r="L52" s="3">
        <v>23</v>
      </c>
      <c r="M52" s="3">
        <v>2.366E-3</v>
      </c>
    </row>
    <row r="54" spans="1:16" x14ac:dyDescent="0.25">
      <c r="A54" s="3" t="s">
        <v>74</v>
      </c>
      <c r="B54" s="3" t="s">
        <v>75</v>
      </c>
      <c r="C54" s="3" t="s">
        <v>76</v>
      </c>
      <c r="D54" s="3" t="s">
        <v>77</v>
      </c>
      <c r="K54" s="3" t="s">
        <v>74</v>
      </c>
      <c r="L54" s="3" t="s">
        <v>75</v>
      </c>
      <c r="M54" s="3" t="s">
        <v>76</v>
      </c>
      <c r="N54" s="3" t="s">
        <v>77</v>
      </c>
    </row>
    <row r="55" spans="1:16" x14ac:dyDescent="0.25">
      <c r="A55" s="3">
        <v>0.460285</v>
      </c>
      <c r="B55" s="3">
        <v>1.0542370000000001</v>
      </c>
      <c r="C55" s="3">
        <v>9.5040000000000003E-3</v>
      </c>
      <c r="D55" s="3">
        <v>0.90154199999999995</v>
      </c>
      <c r="K55" s="3">
        <v>0.53113600000000005</v>
      </c>
      <c r="L55" s="3">
        <v>0.96040000000000003</v>
      </c>
      <c r="M55" s="3">
        <v>8.3269999999999993E-3</v>
      </c>
      <c r="N55" s="3">
        <v>0.86699999999999999</v>
      </c>
    </row>
    <row r="57" spans="1:16" x14ac:dyDescent="0.25">
      <c r="A57" s="3" t="s">
        <v>65</v>
      </c>
      <c r="B57" s="3" t="s">
        <v>66</v>
      </c>
      <c r="C57" s="3" t="s">
        <v>78</v>
      </c>
      <c r="D57" s="3" t="s">
        <v>68</v>
      </c>
      <c r="E57" s="3" t="s">
        <v>69</v>
      </c>
      <c r="F57" s="3" t="s">
        <v>70</v>
      </c>
      <c r="K57" s="3" t="s">
        <v>65</v>
      </c>
      <c r="L57" s="3" t="s">
        <v>66</v>
      </c>
      <c r="M57" s="3" t="s">
        <v>78</v>
      </c>
      <c r="N57" s="3" t="s">
        <v>68</v>
      </c>
      <c r="O57" s="3" t="s">
        <v>69</v>
      </c>
      <c r="P57" s="3" t="s">
        <v>70</v>
      </c>
    </row>
    <row r="58" spans="1:16" x14ac:dyDescent="0.25">
      <c r="A58" s="3" t="s">
        <v>16</v>
      </c>
      <c r="B58" s="3">
        <v>7</v>
      </c>
      <c r="C58" s="3">
        <v>1.23263E-3</v>
      </c>
      <c r="D58" s="3">
        <v>1.7609E-4</v>
      </c>
      <c r="E58" s="3">
        <v>1.95</v>
      </c>
      <c r="F58" s="3">
        <v>0.12740000000000001</v>
      </c>
      <c r="K58" s="3" t="s">
        <v>16</v>
      </c>
      <c r="L58" s="3">
        <v>7</v>
      </c>
      <c r="M58" s="3">
        <v>1.2566700000000001E-3</v>
      </c>
      <c r="N58" s="3">
        <v>1.7951999999999999E-4</v>
      </c>
      <c r="O58" s="3">
        <v>2.59</v>
      </c>
      <c r="P58" s="3">
        <v>5.45E-2</v>
      </c>
    </row>
    <row r="60" spans="1:16" x14ac:dyDescent="0.25">
      <c r="A60" s="3" t="s">
        <v>65</v>
      </c>
      <c r="B60" s="3" t="s">
        <v>66</v>
      </c>
      <c r="C60" s="3" t="s">
        <v>79</v>
      </c>
      <c r="D60" s="3" t="s">
        <v>68</v>
      </c>
      <c r="E60" s="3" t="s">
        <v>69</v>
      </c>
      <c r="F60" s="3" t="s">
        <v>70</v>
      </c>
      <c r="K60" s="3" t="s">
        <v>65</v>
      </c>
      <c r="L60" s="3" t="s">
        <v>66</v>
      </c>
      <c r="M60" s="3" t="s">
        <v>79</v>
      </c>
      <c r="N60" s="3" t="s">
        <v>68</v>
      </c>
      <c r="O60" s="3" t="s">
        <v>69</v>
      </c>
      <c r="P60" s="3" t="s">
        <v>70</v>
      </c>
    </row>
    <row r="61" spans="1:16" x14ac:dyDescent="0.25">
      <c r="A61" s="3" t="s">
        <v>16</v>
      </c>
      <c r="B61" s="3">
        <v>7</v>
      </c>
      <c r="C61" s="3">
        <v>1.23263E-3</v>
      </c>
      <c r="D61" s="3">
        <v>1.7609E-4</v>
      </c>
      <c r="E61" s="3">
        <v>1.95</v>
      </c>
      <c r="F61" s="3">
        <v>0.12740000000000001</v>
      </c>
      <c r="K61" s="3" t="s">
        <v>16</v>
      </c>
      <c r="L61" s="3">
        <v>7</v>
      </c>
      <c r="M61" s="3">
        <v>1.2566700000000001E-3</v>
      </c>
      <c r="N61" s="3">
        <v>1.7951999999999999E-4</v>
      </c>
      <c r="O61" s="3">
        <v>2.59</v>
      </c>
      <c r="P61" s="3">
        <v>5.45E-2</v>
      </c>
    </row>
    <row r="63" spans="1:16" x14ac:dyDescent="0.25">
      <c r="A63" s="3" t="s">
        <v>63</v>
      </c>
      <c r="K63" s="3" t="s">
        <v>63</v>
      </c>
    </row>
    <row r="65" spans="1:14" x14ac:dyDescent="0.25">
      <c r="A65" s="3" t="s">
        <v>80</v>
      </c>
      <c r="K65" s="3" t="s">
        <v>80</v>
      </c>
    </row>
    <row r="66" spans="1:14" x14ac:dyDescent="0.25">
      <c r="A66" s="3" t="s">
        <v>81</v>
      </c>
      <c r="B66" s="3">
        <v>0.05</v>
      </c>
    </row>
    <row r="67" spans="1:14" x14ac:dyDescent="0.25">
      <c r="A67" s="3" t="s">
        <v>82</v>
      </c>
      <c r="B67" s="3">
        <v>16</v>
      </c>
      <c r="K67" s="3" t="s">
        <v>92</v>
      </c>
    </row>
    <row r="68" spans="1:14" x14ac:dyDescent="0.25">
      <c r="A68" s="3" t="s">
        <v>83</v>
      </c>
      <c r="B68" s="3">
        <v>9.0000000000000006E-5</v>
      </c>
    </row>
    <row r="69" spans="1:14" x14ac:dyDescent="0.25">
      <c r="A69" s="3" t="s">
        <v>84</v>
      </c>
      <c r="B69" s="3">
        <v>4.8962199999999996</v>
      </c>
      <c r="K69" s="3" t="s">
        <v>81</v>
      </c>
      <c r="L69" s="3">
        <v>0.05</v>
      </c>
    </row>
    <row r="70" spans="1:14" x14ac:dyDescent="0.25">
      <c r="A70" s="3" t="s">
        <v>85</v>
      </c>
      <c r="B70" s="3">
        <v>2.69E-2</v>
      </c>
      <c r="K70" s="3" t="s">
        <v>82</v>
      </c>
      <c r="L70" s="3">
        <v>16</v>
      </c>
    </row>
    <row r="71" spans="1:14" x14ac:dyDescent="0.25">
      <c r="K71" s="3" t="s">
        <v>83</v>
      </c>
      <c r="L71" s="3">
        <v>6.8999999999999997E-5</v>
      </c>
    </row>
    <row r="72" spans="1:14" x14ac:dyDescent="0.25">
      <c r="A72" s="3" t="s">
        <v>86</v>
      </c>
      <c r="K72" s="3" t="s">
        <v>84</v>
      </c>
      <c r="L72" s="3">
        <v>4.8962199999999996</v>
      </c>
    </row>
    <row r="73" spans="1:14" x14ac:dyDescent="0.25">
      <c r="A73" s="3" t="s">
        <v>87</v>
      </c>
      <c r="B73" s="3" t="s">
        <v>88</v>
      </c>
      <c r="C73" s="42" t="s">
        <v>89</v>
      </c>
      <c r="D73" s="3" t="s">
        <v>16</v>
      </c>
      <c r="K73" s="3" t="s">
        <v>85</v>
      </c>
      <c r="L73" s="3">
        <v>2.35E-2</v>
      </c>
    </row>
    <row r="74" spans="1:14" x14ac:dyDescent="0.25">
      <c r="A74" s="3" t="s">
        <v>10</v>
      </c>
      <c r="B74" s="55">
        <v>0.910667</v>
      </c>
      <c r="C74" s="42">
        <v>3</v>
      </c>
      <c r="D74" s="3">
        <v>5</v>
      </c>
      <c r="L74" s="55"/>
    </row>
    <row r="75" spans="1:14" x14ac:dyDescent="0.25">
      <c r="A75" s="3" t="s">
        <v>10</v>
      </c>
      <c r="B75" s="55"/>
      <c r="C75" s="42"/>
      <c r="K75" s="3" t="s">
        <v>86</v>
      </c>
      <c r="L75" s="55"/>
    </row>
    <row r="76" spans="1:14" x14ac:dyDescent="0.25">
      <c r="A76" s="3" t="s">
        <v>10</v>
      </c>
      <c r="B76" s="55">
        <v>0.90700000000000003</v>
      </c>
      <c r="C76" s="42">
        <v>3</v>
      </c>
      <c r="D76" s="3">
        <v>3</v>
      </c>
      <c r="K76" s="3" t="s">
        <v>87</v>
      </c>
      <c r="L76" s="55" t="s">
        <v>88</v>
      </c>
      <c r="M76" s="3" t="s">
        <v>89</v>
      </c>
      <c r="N76" s="3" t="s">
        <v>16</v>
      </c>
    </row>
    <row r="77" spans="1:14" x14ac:dyDescent="0.25">
      <c r="A77" s="3" t="s">
        <v>10</v>
      </c>
      <c r="B77" s="55"/>
      <c r="K77" s="3" t="s">
        <v>10</v>
      </c>
      <c r="L77" s="55">
        <v>0.87666699999999997</v>
      </c>
      <c r="M77" s="3">
        <v>3</v>
      </c>
      <c r="N77" s="3">
        <v>5</v>
      </c>
    </row>
    <row r="78" spans="1:14" x14ac:dyDescent="0.25">
      <c r="A78" s="3" t="s">
        <v>10</v>
      </c>
      <c r="B78" s="55">
        <v>0.90633300000000006</v>
      </c>
      <c r="C78" s="3">
        <v>3</v>
      </c>
      <c r="D78" s="3">
        <v>2</v>
      </c>
      <c r="K78" s="3" t="s">
        <v>10</v>
      </c>
      <c r="L78" s="55"/>
    </row>
    <row r="79" spans="1:14" x14ac:dyDescent="0.25">
      <c r="A79" s="3" t="s">
        <v>10</v>
      </c>
      <c r="B79" s="55"/>
      <c r="K79" s="3" t="s">
        <v>10</v>
      </c>
      <c r="L79" s="55">
        <v>0.87533300000000003</v>
      </c>
      <c r="M79" s="3">
        <v>3</v>
      </c>
      <c r="N79" s="3">
        <v>6</v>
      </c>
    </row>
    <row r="80" spans="1:14" x14ac:dyDescent="0.25">
      <c r="A80" s="3" t="s">
        <v>10</v>
      </c>
      <c r="B80" s="55">
        <v>0.90600000000000003</v>
      </c>
      <c r="C80" s="3">
        <v>3</v>
      </c>
      <c r="D80" s="3">
        <v>1</v>
      </c>
      <c r="K80" s="3" t="s">
        <v>10</v>
      </c>
      <c r="L80" s="55"/>
    </row>
    <row r="81" spans="1:14" x14ac:dyDescent="0.25">
      <c r="A81" s="3" t="s">
        <v>10</v>
      </c>
      <c r="B81" s="55"/>
      <c r="K81" s="3" t="s">
        <v>10</v>
      </c>
      <c r="L81" s="55">
        <v>0.87266699999999997</v>
      </c>
      <c r="M81" s="3">
        <v>3</v>
      </c>
      <c r="N81" s="3">
        <v>1</v>
      </c>
    </row>
    <row r="82" spans="1:14" x14ac:dyDescent="0.25">
      <c r="A82" s="3" t="s">
        <v>10</v>
      </c>
      <c r="B82" s="55">
        <v>0.90433300000000005</v>
      </c>
      <c r="C82" s="3">
        <v>3</v>
      </c>
      <c r="D82" s="3">
        <v>4</v>
      </c>
      <c r="K82" s="3" t="s">
        <v>10</v>
      </c>
      <c r="L82" s="55"/>
    </row>
    <row r="83" spans="1:14" x14ac:dyDescent="0.25">
      <c r="A83" s="3" t="s">
        <v>10</v>
      </c>
      <c r="B83" s="55"/>
      <c r="K83" s="3" t="s">
        <v>10</v>
      </c>
      <c r="L83" s="55">
        <v>0.86899999999999999</v>
      </c>
      <c r="M83" s="3">
        <v>3</v>
      </c>
      <c r="N83" s="3">
        <v>4</v>
      </c>
    </row>
    <row r="84" spans="1:14" x14ac:dyDescent="0.25">
      <c r="A84" s="3" t="s">
        <v>10</v>
      </c>
      <c r="B84" s="55">
        <v>0.89533300000000005</v>
      </c>
      <c r="C84" s="3">
        <v>3</v>
      </c>
      <c r="D84" s="3">
        <v>8</v>
      </c>
      <c r="K84" s="3" t="s">
        <v>10</v>
      </c>
      <c r="L84" s="55"/>
    </row>
    <row r="85" spans="1:14" x14ac:dyDescent="0.25">
      <c r="A85" s="3" t="s">
        <v>10</v>
      </c>
      <c r="B85" s="55"/>
      <c r="K85" s="3" t="s">
        <v>10</v>
      </c>
      <c r="L85" s="55">
        <v>0.86599999999999999</v>
      </c>
      <c r="M85" s="3">
        <v>3</v>
      </c>
      <c r="N85" s="3">
        <v>3</v>
      </c>
    </row>
    <row r="86" spans="1:14" x14ac:dyDescent="0.25">
      <c r="A86" s="3" t="s">
        <v>10</v>
      </c>
      <c r="B86" s="55">
        <v>0.89166699999999999</v>
      </c>
      <c r="C86" s="3">
        <v>3</v>
      </c>
      <c r="D86" s="3">
        <v>6</v>
      </c>
      <c r="K86" s="3" t="s">
        <v>10</v>
      </c>
      <c r="L86" s="55"/>
    </row>
    <row r="87" spans="1:14" x14ac:dyDescent="0.25">
      <c r="A87" s="3" t="s">
        <v>10</v>
      </c>
      <c r="B87" s="55"/>
      <c r="K87" s="3" t="s">
        <v>10</v>
      </c>
      <c r="L87" s="55">
        <v>0.86199999999999999</v>
      </c>
      <c r="M87" s="3">
        <v>3</v>
      </c>
      <c r="N87" s="3">
        <v>8</v>
      </c>
    </row>
    <row r="88" spans="1:14" ht="15.75" customHeight="1" x14ac:dyDescent="0.25">
      <c r="A88" s="3" t="s">
        <v>10</v>
      </c>
      <c r="B88" s="55">
        <v>0.89100000000000001</v>
      </c>
      <c r="C88" s="3">
        <v>3</v>
      </c>
      <c r="D88" s="3">
        <v>7</v>
      </c>
      <c r="K88" s="3" t="s">
        <v>10</v>
      </c>
      <c r="L88" s="55"/>
    </row>
    <row r="89" spans="1:14" x14ac:dyDescent="0.25">
      <c r="K89" s="3" t="s">
        <v>10</v>
      </c>
      <c r="L89" s="3">
        <v>0.85766699999999996</v>
      </c>
      <c r="M89" s="3">
        <v>3</v>
      </c>
      <c r="N89" s="3">
        <v>2</v>
      </c>
    </row>
    <row r="90" spans="1:14" x14ac:dyDescent="0.25">
      <c r="K90" s="3" t="s">
        <v>10</v>
      </c>
    </row>
    <row r="91" spans="1:14" x14ac:dyDescent="0.25">
      <c r="K91" s="3" t="s">
        <v>10</v>
      </c>
      <c r="L91" s="3">
        <v>0.85666699999999996</v>
      </c>
      <c r="M91" s="3">
        <v>3</v>
      </c>
      <c r="N91" s="3">
        <v>7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D3:S53"/>
  <sheetViews>
    <sheetView tabSelected="1" zoomScale="90" zoomScaleNormal="90" workbookViewId="0">
      <selection activeCell="G31" sqref="G31"/>
    </sheetView>
  </sheetViews>
  <sheetFormatPr defaultRowHeight="15" x14ac:dyDescent="0.25"/>
  <cols>
    <col min="4" max="5" width="20.7109375" customWidth="1"/>
    <col min="6" max="6" width="15.7109375" customWidth="1"/>
    <col min="7" max="7" width="14.85546875" customWidth="1"/>
    <col min="9" max="9" width="15.28515625" customWidth="1"/>
    <col min="10" max="10" width="14.7109375" customWidth="1"/>
    <col min="11" max="11" width="18.5703125" customWidth="1"/>
    <col min="16" max="17" width="0" hidden="1" customWidth="1"/>
  </cols>
  <sheetData>
    <row r="3" spans="4:19" x14ac:dyDescent="0.25">
      <c r="F3" t="s">
        <v>106</v>
      </c>
    </row>
    <row r="5" spans="4:19" ht="15.75" x14ac:dyDescent="0.25">
      <c r="D5" s="61" t="s">
        <v>93</v>
      </c>
      <c r="E5" s="61" t="s">
        <v>95</v>
      </c>
      <c r="F5" s="57" t="s">
        <v>94</v>
      </c>
      <c r="I5" s="61" t="s">
        <v>93</v>
      </c>
      <c r="J5" s="61" t="s">
        <v>95</v>
      </c>
      <c r="K5" s="57" t="s">
        <v>94</v>
      </c>
      <c r="P5" s="61"/>
      <c r="Q5" s="61"/>
      <c r="R5" s="61"/>
      <c r="S5" s="57"/>
    </row>
    <row r="6" spans="4:19" ht="16.5" x14ac:dyDescent="0.25">
      <c r="D6" s="62" t="s">
        <v>107</v>
      </c>
      <c r="E6" s="59" t="s">
        <v>116</v>
      </c>
      <c r="F6" s="60">
        <v>89.177118148265578</v>
      </c>
      <c r="I6" s="62" t="s">
        <v>96</v>
      </c>
      <c r="J6" s="59" t="s">
        <v>98</v>
      </c>
      <c r="K6" s="60">
        <v>89.177118148265578</v>
      </c>
      <c r="N6" s="70">
        <v>1</v>
      </c>
      <c r="O6" s="74">
        <v>1</v>
      </c>
      <c r="P6" s="62" t="s">
        <v>96</v>
      </c>
      <c r="Q6" s="59" t="s">
        <v>98</v>
      </c>
      <c r="R6" s="59" t="str">
        <f>P6&amp;Q6</f>
        <v>A1B1</v>
      </c>
      <c r="S6" s="60">
        <v>89.177118148265578</v>
      </c>
    </row>
    <row r="7" spans="4:19" ht="16.5" x14ac:dyDescent="0.25">
      <c r="D7" s="62" t="s">
        <v>107</v>
      </c>
      <c r="E7" s="59" t="s">
        <v>116</v>
      </c>
      <c r="F7" s="60">
        <v>89.760351312007842</v>
      </c>
      <c r="I7" s="62" t="s">
        <v>96</v>
      </c>
      <c r="J7" s="59" t="s">
        <v>98</v>
      </c>
      <c r="K7" s="60">
        <v>89.760351312007842</v>
      </c>
      <c r="N7" s="70">
        <v>1</v>
      </c>
      <c r="O7" s="74">
        <v>2</v>
      </c>
      <c r="P7" s="62" t="s">
        <v>96</v>
      </c>
      <c r="Q7" s="59" t="s">
        <v>99</v>
      </c>
      <c r="R7" s="59" t="str">
        <f t="shared" ref="R7:R53" si="0">P7&amp;Q7</f>
        <v>A1B2</v>
      </c>
      <c r="S7" s="60">
        <v>86.810880935785946</v>
      </c>
    </row>
    <row r="8" spans="4:19" ht="16.5" x14ac:dyDescent="0.25">
      <c r="D8" s="62" t="s">
        <v>107</v>
      </c>
      <c r="E8" s="59" t="s">
        <v>116</v>
      </c>
      <c r="F8" s="60">
        <v>89.560721115506752</v>
      </c>
      <c r="I8" s="62" t="s">
        <v>96</v>
      </c>
      <c r="J8" s="59" t="s">
        <v>98</v>
      </c>
      <c r="K8" s="60">
        <v>89.560721115506752</v>
      </c>
      <c r="N8" s="70">
        <v>2</v>
      </c>
      <c r="O8" s="75">
        <v>1</v>
      </c>
      <c r="P8" s="63" t="s">
        <v>97</v>
      </c>
      <c r="Q8" s="59" t="s">
        <v>98</v>
      </c>
      <c r="R8" s="59" t="str">
        <f t="shared" si="0"/>
        <v>A2B1</v>
      </c>
      <c r="S8" s="60">
        <v>88.511829950692714</v>
      </c>
    </row>
    <row r="9" spans="4:19" ht="16.5" hidden="1" x14ac:dyDescent="0.25">
      <c r="D9" s="62" t="s">
        <v>107</v>
      </c>
      <c r="E9" s="59" t="s">
        <v>115</v>
      </c>
      <c r="F9" s="60">
        <v>86.810880935785946</v>
      </c>
      <c r="I9" s="62" t="s">
        <v>96</v>
      </c>
      <c r="J9" s="59" t="s">
        <v>99</v>
      </c>
      <c r="K9" s="60">
        <v>86.810880935785946</v>
      </c>
      <c r="N9" s="70">
        <v>2</v>
      </c>
      <c r="O9" s="75">
        <v>2</v>
      </c>
      <c r="P9" s="63" t="s">
        <v>97</v>
      </c>
      <c r="Q9" s="59" t="s">
        <v>99</v>
      </c>
      <c r="R9" s="59" t="str">
        <f t="shared" si="0"/>
        <v>A2B2</v>
      </c>
      <c r="S9" s="60">
        <v>85.942597773310496</v>
      </c>
    </row>
    <row r="10" spans="4:19" ht="16.5" hidden="1" x14ac:dyDescent="0.25">
      <c r="D10" s="62" t="s">
        <v>107</v>
      </c>
      <c r="E10" s="59" t="s">
        <v>115</v>
      </c>
      <c r="F10" s="60">
        <v>87.280914526154234</v>
      </c>
      <c r="I10" s="62" t="s">
        <v>96</v>
      </c>
      <c r="J10" s="59" t="s">
        <v>99</v>
      </c>
      <c r="K10" s="60">
        <v>87.280914526154234</v>
      </c>
      <c r="N10" s="70">
        <v>3</v>
      </c>
      <c r="O10" s="73">
        <v>1</v>
      </c>
      <c r="P10" s="64" t="s">
        <v>100</v>
      </c>
      <c r="Q10" s="59" t="s">
        <v>98</v>
      </c>
      <c r="R10" s="59" t="str">
        <f t="shared" si="0"/>
        <v>A3B1</v>
      </c>
      <c r="S10" s="60">
        <v>90.921599801753871</v>
      </c>
    </row>
    <row r="11" spans="4:19" ht="16.5" hidden="1" x14ac:dyDescent="0.25">
      <c r="D11" s="62" t="s">
        <v>107</v>
      </c>
      <c r="E11" s="59" t="s">
        <v>115</v>
      </c>
      <c r="F11" s="60">
        <v>84.508209258324726</v>
      </c>
      <c r="I11" s="62" t="s">
        <v>96</v>
      </c>
      <c r="J11" s="59" t="s">
        <v>99</v>
      </c>
      <c r="K11" s="60">
        <v>84.508209258324726</v>
      </c>
      <c r="N11" s="70">
        <v>3</v>
      </c>
      <c r="O11" s="73">
        <v>2</v>
      </c>
      <c r="P11" s="64" t="s">
        <v>100</v>
      </c>
      <c r="Q11" s="59" t="s">
        <v>99</v>
      </c>
      <c r="R11" s="59" t="str">
        <f t="shared" si="0"/>
        <v>A3B2</v>
      </c>
      <c r="S11" s="60">
        <v>88.220521651757551</v>
      </c>
    </row>
    <row r="12" spans="4:19" ht="16.5" x14ac:dyDescent="0.25">
      <c r="D12" s="63" t="s">
        <v>108</v>
      </c>
      <c r="E12" s="59" t="s">
        <v>116</v>
      </c>
      <c r="F12" s="60">
        <v>88.511829950692714</v>
      </c>
      <c r="I12" s="63" t="s">
        <v>97</v>
      </c>
      <c r="J12" s="59" t="s">
        <v>98</v>
      </c>
      <c r="K12" s="60">
        <v>88.511829950692714</v>
      </c>
      <c r="N12" s="70">
        <v>4</v>
      </c>
      <c r="O12" s="76">
        <v>1</v>
      </c>
      <c r="P12" s="65" t="s">
        <v>101</v>
      </c>
      <c r="Q12" s="59" t="s">
        <v>98</v>
      </c>
      <c r="R12" s="59" t="str">
        <f t="shared" si="0"/>
        <v>A4B1</v>
      </c>
      <c r="S12" s="60">
        <v>91.131797276239695</v>
      </c>
    </row>
    <row r="13" spans="4:19" ht="16.5" x14ac:dyDescent="0.25">
      <c r="D13" s="63" t="s">
        <v>108</v>
      </c>
      <c r="E13" s="59" t="s">
        <v>116</v>
      </c>
      <c r="F13" s="60">
        <v>89.837054745109683</v>
      </c>
      <c r="I13" s="63" t="s">
        <v>97</v>
      </c>
      <c r="J13" s="59" t="s">
        <v>98</v>
      </c>
      <c r="K13" s="60">
        <v>89.837054745109683</v>
      </c>
      <c r="N13" s="70">
        <v>4</v>
      </c>
      <c r="O13" s="76">
        <v>2</v>
      </c>
      <c r="P13" s="65" t="s">
        <v>101</v>
      </c>
      <c r="Q13" s="59" t="s">
        <v>99</v>
      </c>
      <c r="R13" s="59" t="str">
        <f t="shared" si="0"/>
        <v>A4B2</v>
      </c>
      <c r="S13" s="60">
        <v>87.413129434356009</v>
      </c>
    </row>
    <row r="14" spans="4:19" ht="16.5" x14ac:dyDescent="0.25">
      <c r="D14" s="63" t="s">
        <v>108</v>
      </c>
      <c r="E14" s="59" t="s">
        <v>116</v>
      </c>
      <c r="F14" s="60">
        <v>89.022988785444028</v>
      </c>
      <c r="I14" s="63" t="s">
        <v>97</v>
      </c>
      <c r="J14" s="59" t="s">
        <v>98</v>
      </c>
      <c r="K14" s="60">
        <v>89.022988785444028</v>
      </c>
      <c r="N14" s="70">
        <v>5</v>
      </c>
      <c r="O14" s="77">
        <v>1</v>
      </c>
      <c r="P14" s="66" t="s">
        <v>102</v>
      </c>
      <c r="Q14" s="59" t="s">
        <v>98</v>
      </c>
      <c r="R14" s="59" t="str">
        <f t="shared" si="0"/>
        <v>A5B1</v>
      </c>
      <c r="S14" s="60">
        <v>90.336358036081037</v>
      </c>
    </row>
    <row r="15" spans="4:19" ht="16.5" hidden="1" x14ac:dyDescent="0.25">
      <c r="D15" s="63" t="s">
        <v>108</v>
      </c>
      <c r="E15" s="59" t="s">
        <v>115</v>
      </c>
      <c r="F15" s="60">
        <v>85.942597773310496</v>
      </c>
      <c r="I15" s="63" t="s">
        <v>97</v>
      </c>
      <c r="J15" s="59" t="s">
        <v>99</v>
      </c>
      <c r="K15" s="60">
        <v>85.942597773310496</v>
      </c>
      <c r="N15" s="70">
        <v>5</v>
      </c>
      <c r="O15" s="77">
        <v>2</v>
      </c>
      <c r="P15" s="66" t="s">
        <v>102</v>
      </c>
      <c r="Q15" s="59" t="s">
        <v>99</v>
      </c>
      <c r="R15" s="59" t="str">
        <f t="shared" si="0"/>
        <v>A5B2</v>
      </c>
      <c r="S15" s="60">
        <v>86.720789710801924</v>
      </c>
    </row>
    <row r="16" spans="4:19" ht="16.5" hidden="1" x14ac:dyDescent="0.25">
      <c r="D16" s="63" t="s">
        <v>108</v>
      </c>
      <c r="E16" s="59" t="s">
        <v>115</v>
      </c>
      <c r="F16" s="60">
        <v>86.533632660157593</v>
      </c>
      <c r="I16" s="63" t="s">
        <v>97</v>
      </c>
      <c r="J16" s="59" t="s">
        <v>99</v>
      </c>
      <c r="K16" s="60">
        <v>86.533632660157593</v>
      </c>
      <c r="N16" s="70">
        <v>6</v>
      </c>
      <c r="O16" s="75">
        <v>1</v>
      </c>
      <c r="P16" s="67" t="s">
        <v>103</v>
      </c>
      <c r="Q16" s="59" t="s">
        <v>98</v>
      </c>
      <c r="R16" s="59" t="str">
        <f t="shared" si="0"/>
        <v>A6B1</v>
      </c>
      <c r="S16" s="60">
        <v>90.737974432323071</v>
      </c>
    </row>
    <row r="17" spans="4:19" ht="16.5" hidden="1" x14ac:dyDescent="0.25">
      <c r="D17" s="63" t="s">
        <v>108</v>
      </c>
      <c r="E17" s="59" t="s">
        <v>115</v>
      </c>
      <c r="F17" s="60">
        <v>84.582375718955788</v>
      </c>
      <c r="I17" s="63" t="s">
        <v>97</v>
      </c>
      <c r="J17" s="59" t="s">
        <v>99</v>
      </c>
      <c r="K17" s="60">
        <v>84.582375718955788</v>
      </c>
      <c r="N17" s="70">
        <v>6</v>
      </c>
      <c r="O17" s="75">
        <v>2</v>
      </c>
      <c r="P17" s="67" t="s">
        <v>103</v>
      </c>
      <c r="Q17" s="59" t="s">
        <v>99</v>
      </c>
      <c r="R17" s="59" t="str">
        <f t="shared" si="0"/>
        <v>A6B2</v>
      </c>
      <c r="S17" s="60">
        <v>86.890378145313292</v>
      </c>
    </row>
    <row r="18" spans="4:19" ht="16.5" x14ac:dyDescent="0.25">
      <c r="D18" s="64" t="s">
        <v>109</v>
      </c>
      <c r="E18" s="59" t="s">
        <v>116</v>
      </c>
      <c r="F18" s="60">
        <v>90.921599801753871</v>
      </c>
      <c r="I18" s="64" t="s">
        <v>100</v>
      </c>
      <c r="J18" s="59" t="s">
        <v>98</v>
      </c>
      <c r="K18" s="60">
        <v>90.921599801753871</v>
      </c>
      <c r="N18" s="70">
        <v>7</v>
      </c>
      <c r="O18" s="78">
        <v>1</v>
      </c>
      <c r="P18" s="68" t="s">
        <v>104</v>
      </c>
      <c r="Q18" s="59" t="s">
        <v>98</v>
      </c>
      <c r="R18" s="59" t="str">
        <f t="shared" si="0"/>
        <v>A7B1</v>
      </c>
      <c r="S18" s="60">
        <v>90.872501230297004</v>
      </c>
    </row>
    <row r="19" spans="4:19" ht="16.5" x14ac:dyDescent="0.25">
      <c r="D19" s="64" t="s">
        <v>109</v>
      </c>
      <c r="E19" s="59" t="s">
        <v>116</v>
      </c>
      <c r="F19" s="60">
        <v>90.31613904008951</v>
      </c>
      <c r="I19" s="64" t="s">
        <v>100</v>
      </c>
      <c r="J19" s="59" t="s">
        <v>98</v>
      </c>
      <c r="K19" s="60">
        <v>90.31613904008951</v>
      </c>
      <c r="N19" s="70">
        <v>7</v>
      </c>
      <c r="O19" s="78">
        <v>2</v>
      </c>
      <c r="P19" s="68" t="s">
        <v>104</v>
      </c>
      <c r="Q19" s="59" t="s">
        <v>99</v>
      </c>
      <c r="R19" s="59" t="str">
        <f t="shared" si="0"/>
        <v>A7B2</v>
      </c>
      <c r="S19" s="60">
        <v>85.883888312411216</v>
      </c>
    </row>
    <row r="20" spans="4:19" ht="16.5" x14ac:dyDescent="0.25">
      <c r="D20" s="64" t="s">
        <v>109</v>
      </c>
      <c r="E20" s="59" t="s">
        <v>116</v>
      </c>
      <c r="F20" s="60">
        <v>86.307682132116796</v>
      </c>
      <c r="I20" s="64" t="s">
        <v>100</v>
      </c>
      <c r="J20" s="59" t="s">
        <v>98</v>
      </c>
      <c r="K20" s="60">
        <v>86.307682132116796</v>
      </c>
      <c r="N20" s="70">
        <v>8</v>
      </c>
      <c r="O20" s="72">
        <v>1</v>
      </c>
      <c r="P20" s="69" t="s">
        <v>105</v>
      </c>
      <c r="Q20" s="59" t="s">
        <v>98</v>
      </c>
      <c r="R20" s="59" t="str">
        <f t="shared" si="0"/>
        <v>A8B1</v>
      </c>
      <c r="S20" s="60">
        <v>90.839930193372012</v>
      </c>
    </row>
    <row r="21" spans="4:19" ht="16.5" hidden="1" x14ac:dyDescent="0.25">
      <c r="D21" s="64" t="s">
        <v>109</v>
      </c>
      <c r="E21" s="59" t="s">
        <v>115</v>
      </c>
      <c r="F21" s="60">
        <v>88.220521651757551</v>
      </c>
      <c r="I21" s="64" t="s">
        <v>100</v>
      </c>
      <c r="J21" s="59" t="s">
        <v>99</v>
      </c>
      <c r="K21" s="60">
        <v>88.220521651757551</v>
      </c>
      <c r="N21" s="70">
        <v>8</v>
      </c>
      <c r="O21" s="72">
        <v>2</v>
      </c>
      <c r="P21" s="69" t="s">
        <v>105</v>
      </c>
      <c r="Q21" s="59" t="s">
        <v>99</v>
      </c>
      <c r="R21" s="59" t="str">
        <f t="shared" si="0"/>
        <v>A8B2</v>
      </c>
      <c r="S21" s="60">
        <v>86.336652630991154</v>
      </c>
    </row>
    <row r="22" spans="4:19" ht="16.5" hidden="1" x14ac:dyDescent="0.25">
      <c r="D22" s="64" t="s">
        <v>109</v>
      </c>
      <c r="E22" s="59" t="s">
        <v>115</v>
      </c>
      <c r="F22" s="60">
        <v>87.872844332900314</v>
      </c>
      <c r="I22" s="64" t="s">
        <v>100</v>
      </c>
      <c r="J22" s="59" t="s">
        <v>99</v>
      </c>
      <c r="K22" s="60">
        <v>87.872844332900314</v>
      </c>
      <c r="N22" s="71">
        <v>1</v>
      </c>
      <c r="O22" s="74">
        <v>1</v>
      </c>
      <c r="P22" s="62" t="s">
        <v>96</v>
      </c>
      <c r="Q22" s="59" t="s">
        <v>98</v>
      </c>
      <c r="R22" s="59" t="str">
        <f t="shared" si="0"/>
        <v>A1B1</v>
      </c>
      <c r="S22" s="60">
        <v>89.760351312007842</v>
      </c>
    </row>
    <row r="23" spans="4:19" ht="16.5" hidden="1" x14ac:dyDescent="0.25">
      <c r="D23" s="64" t="s">
        <v>109</v>
      </c>
      <c r="E23" s="59" t="s">
        <v>115</v>
      </c>
      <c r="F23" s="60">
        <v>86.481401122910697</v>
      </c>
      <c r="I23" s="64" t="s">
        <v>100</v>
      </c>
      <c r="J23" s="59" t="s">
        <v>99</v>
      </c>
      <c r="K23" s="60">
        <v>86.481401122910697</v>
      </c>
      <c r="N23" s="71">
        <v>1</v>
      </c>
      <c r="O23" s="74">
        <v>2</v>
      </c>
      <c r="P23" s="62" t="s">
        <v>96</v>
      </c>
      <c r="Q23" s="59" t="s">
        <v>99</v>
      </c>
      <c r="R23" s="59" t="str">
        <f t="shared" si="0"/>
        <v>A1B2</v>
      </c>
      <c r="S23" s="60">
        <v>87.280914526154234</v>
      </c>
    </row>
    <row r="24" spans="4:19" ht="16.5" x14ac:dyDescent="0.25">
      <c r="D24" s="65" t="s">
        <v>110</v>
      </c>
      <c r="E24" s="59" t="s">
        <v>116</v>
      </c>
      <c r="F24" s="60">
        <v>91.131797276239695</v>
      </c>
      <c r="I24" s="65" t="s">
        <v>101</v>
      </c>
      <c r="J24" s="59" t="s">
        <v>98</v>
      </c>
      <c r="K24" s="60">
        <v>91.131797276239695</v>
      </c>
      <c r="N24" s="71">
        <v>2</v>
      </c>
      <c r="O24" s="75">
        <v>1</v>
      </c>
      <c r="P24" s="63" t="s">
        <v>97</v>
      </c>
      <c r="Q24" s="59" t="s">
        <v>98</v>
      </c>
      <c r="R24" s="59" t="str">
        <f t="shared" si="0"/>
        <v>A2B1</v>
      </c>
      <c r="S24" s="60">
        <v>89.837054745109683</v>
      </c>
    </row>
    <row r="25" spans="4:19" ht="16.5" x14ac:dyDescent="0.25">
      <c r="D25" s="65" t="s">
        <v>110</v>
      </c>
      <c r="E25" s="59" t="s">
        <v>116</v>
      </c>
      <c r="F25" s="60">
        <v>91.0633125288619</v>
      </c>
      <c r="I25" s="65" t="s">
        <v>101</v>
      </c>
      <c r="J25" s="59" t="s">
        <v>98</v>
      </c>
      <c r="K25" s="60">
        <v>91.0633125288619</v>
      </c>
      <c r="N25" s="71">
        <v>2</v>
      </c>
      <c r="O25" s="75">
        <v>2</v>
      </c>
      <c r="P25" s="63" t="s">
        <v>97</v>
      </c>
      <c r="Q25" s="59" t="s">
        <v>99</v>
      </c>
      <c r="R25" s="59" t="str">
        <f t="shared" si="0"/>
        <v>A2B2</v>
      </c>
      <c r="S25" s="60">
        <v>86.533632660157593</v>
      </c>
    </row>
    <row r="26" spans="4:19" ht="16.5" x14ac:dyDescent="0.25">
      <c r="D26" s="65" t="s">
        <v>110</v>
      </c>
      <c r="E26" s="59" t="s">
        <v>116</v>
      </c>
      <c r="F26" s="60">
        <v>90.978999032736326</v>
      </c>
      <c r="I26" s="65" t="s">
        <v>101</v>
      </c>
      <c r="J26" s="59" t="s">
        <v>98</v>
      </c>
      <c r="K26" s="60">
        <v>90.978999032736326</v>
      </c>
      <c r="N26" s="71">
        <v>3</v>
      </c>
      <c r="O26" s="73">
        <v>1</v>
      </c>
      <c r="P26" s="64" t="s">
        <v>100</v>
      </c>
      <c r="Q26" s="59" t="s">
        <v>98</v>
      </c>
      <c r="R26" s="59" t="str">
        <f t="shared" si="0"/>
        <v>A3B1</v>
      </c>
      <c r="S26" s="60">
        <v>90.31613904008951</v>
      </c>
    </row>
    <row r="27" spans="4:19" ht="16.5" hidden="1" x14ac:dyDescent="0.25">
      <c r="D27" s="65" t="s">
        <v>110</v>
      </c>
      <c r="E27" s="59" t="s">
        <v>115</v>
      </c>
      <c r="F27" s="60">
        <v>87.413129434356009</v>
      </c>
      <c r="I27" s="65" t="s">
        <v>101</v>
      </c>
      <c r="J27" s="59" t="s">
        <v>99</v>
      </c>
      <c r="K27" s="60">
        <v>87.413129434356009</v>
      </c>
      <c r="N27" s="71">
        <v>3</v>
      </c>
      <c r="O27" s="73">
        <v>2</v>
      </c>
      <c r="P27" s="64" t="s">
        <v>100</v>
      </c>
      <c r="Q27" s="59" t="s">
        <v>99</v>
      </c>
      <c r="R27" s="59" t="str">
        <f t="shared" si="0"/>
        <v>A3B2</v>
      </c>
      <c r="S27" s="60">
        <v>87.872844332900314</v>
      </c>
    </row>
    <row r="28" spans="4:19" ht="16.5" hidden="1" x14ac:dyDescent="0.25">
      <c r="D28" s="65" t="s">
        <v>110</v>
      </c>
      <c r="E28" s="59" t="s">
        <v>115</v>
      </c>
      <c r="F28" s="60">
        <v>87.792038148017383</v>
      </c>
      <c r="I28" s="65" t="s">
        <v>101</v>
      </c>
      <c r="J28" s="59" t="s">
        <v>99</v>
      </c>
      <c r="K28" s="60">
        <v>87.792038148017383</v>
      </c>
      <c r="N28" s="71">
        <v>4</v>
      </c>
      <c r="O28" s="76">
        <v>1</v>
      </c>
      <c r="P28" s="65" t="s">
        <v>101</v>
      </c>
      <c r="Q28" s="59" t="s">
        <v>98</v>
      </c>
      <c r="R28" s="59" t="str">
        <f t="shared" si="0"/>
        <v>A4B1</v>
      </c>
      <c r="S28" s="60">
        <v>91.0633125288619</v>
      </c>
    </row>
    <row r="29" spans="4:19" ht="16.5" hidden="1" x14ac:dyDescent="0.25">
      <c r="D29" s="65" t="s">
        <v>110</v>
      </c>
      <c r="E29" s="59" t="s">
        <v>115</v>
      </c>
      <c r="F29" s="60">
        <v>87.833035644117089</v>
      </c>
      <c r="I29" s="65" t="s">
        <v>101</v>
      </c>
      <c r="J29" s="59" t="s">
        <v>99</v>
      </c>
      <c r="K29" s="60">
        <v>87.833035644117089</v>
      </c>
      <c r="N29" s="71">
        <v>4</v>
      </c>
      <c r="O29" s="76">
        <v>2</v>
      </c>
      <c r="P29" s="65" t="s">
        <v>101</v>
      </c>
      <c r="Q29" s="59" t="s">
        <v>99</v>
      </c>
      <c r="R29" s="59" t="str">
        <f t="shared" si="0"/>
        <v>A4B2</v>
      </c>
      <c r="S29" s="60">
        <v>87.792038148017383</v>
      </c>
    </row>
    <row r="30" spans="4:19" ht="16.5" x14ac:dyDescent="0.25">
      <c r="D30" s="66" t="s">
        <v>111</v>
      </c>
      <c r="E30" s="59" t="s">
        <v>116</v>
      </c>
      <c r="F30" s="60">
        <v>90.336358036081037</v>
      </c>
      <c r="I30" s="66" t="s">
        <v>102</v>
      </c>
      <c r="J30" s="59" t="s">
        <v>98</v>
      </c>
      <c r="K30" s="60">
        <v>90.336358036081037</v>
      </c>
      <c r="N30" s="71">
        <v>5</v>
      </c>
      <c r="O30" s="77">
        <v>1</v>
      </c>
      <c r="P30" s="66" t="s">
        <v>102</v>
      </c>
      <c r="Q30" s="59" t="s">
        <v>98</v>
      </c>
      <c r="R30" s="59" t="str">
        <f t="shared" si="0"/>
        <v>A5B1</v>
      </c>
      <c r="S30" s="60">
        <v>90.45067168117572</v>
      </c>
    </row>
    <row r="31" spans="4:19" ht="16.5" x14ac:dyDescent="0.25">
      <c r="D31" s="66" t="s">
        <v>111</v>
      </c>
      <c r="E31" s="59" t="s">
        <v>116</v>
      </c>
      <c r="F31" s="60">
        <v>90.45067168117572</v>
      </c>
      <c r="I31" s="66" t="s">
        <v>102</v>
      </c>
      <c r="J31" s="59" t="s">
        <v>98</v>
      </c>
      <c r="K31" s="60">
        <v>90.45067168117572</v>
      </c>
      <c r="N31" s="71">
        <v>5</v>
      </c>
      <c r="O31" s="77">
        <v>2</v>
      </c>
      <c r="P31" s="66" t="s">
        <v>102</v>
      </c>
      <c r="Q31" s="59" t="s">
        <v>99</v>
      </c>
      <c r="R31" s="59" t="str">
        <f t="shared" si="0"/>
        <v>A5B2</v>
      </c>
      <c r="S31" s="60">
        <v>87.594051853435531</v>
      </c>
    </row>
    <row r="32" spans="4:19" ht="16.5" x14ac:dyDescent="0.25">
      <c r="D32" s="66" t="s">
        <v>111</v>
      </c>
      <c r="E32" s="59" t="s">
        <v>116</v>
      </c>
      <c r="F32" s="60">
        <v>90.974297909523528</v>
      </c>
      <c r="I32" s="66" t="s">
        <v>102</v>
      </c>
      <c r="J32" s="59" t="s">
        <v>98</v>
      </c>
      <c r="K32" s="60">
        <v>90.974297909523528</v>
      </c>
      <c r="N32" s="71">
        <v>6</v>
      </c>
      <c r="O32" s="75">
        <v>1</v>
      </c>
      <c r="P32" s="67" t="s">
        <v>103</v>
      </c>
      <c r="Q32" s="59" t="s">
        <v>98</v>
      </c>
      <c r="R32" s="59" t="str">
        <f t="shared" si="0"/>
        <v>A6B1</v>
      </c>
      <c r="S32" s="60">
        <v>90.218144398279975</v>
      </c>
    </row>
    <row r="33" spans="4:19" ht="16.5" hidden="1" x14ac:dyDescent="0.25">
      <c r="D33" s="66" t="s">
        <v>111</v>
      </c>
      <c r="E33" s="59" t="s">
        <v>115</v>
      </c>
      <c r="F33" s="60">
        <v>86.720789710801924</v>
      </c>
      <c r="I33" s="66" t="s">
        <v>102</v>
      </c>
      <c r="J33" s="59" t="s">
        <v>99</v>
      </c>
      <c r="K33" s="60">
        <v>86.720789710801924</v>
      </c>
      <c r="N33" s="71">
        <v>6</v>
      </c>
      <c r="O33" s="75">
        <v>2</v>
      </c>
      <c r="P33" s="67" t="s">
        <v>103</v>
      </c>
      <c r="Q33" s="59" t="s">
        <v>99</v>
      </c>
      <c r="R33" s="59" t="str">
        <f t="shared" si="0"/>
        <v>A6B2</v>
      </c>
      <c r="S33" s="60">
        <v>86.459513082876967</v>
      </c>
    </row>
    <row r="34" spans="4:19" ht="16.5" hidden="1" x14ac:dyDescent="0.25">
      <c r="D34" s="66" t="s">
        <v>111</v>
      </c>
      <c r="E34" s="59" t="s">
        <v>115</v>
      </c>
      <c r="F34" s="60">
        <v>87.594051853435531</v>
      </c>
      <c r="I34" s="66" t="s">
        <v>102</v>
      </c>
      <c r="J34" s="59" t="s">
        <v>99</v>
      </c>
      <c r="K34" s="60">
        <v>87.594051853435531</v>
      </c>
      <c r="N34" s="71">
        <v>7</v>
      </c>
      <c r="O34" s="78">
        <v>1</v>
      </c>
      <c r="P34" s="68" t="s">
        <v>104</v>
      </c>
      <c r="Q34" s="59" t="s">
        <v>98</v>
      </c>
      <c r="R34" s="59" t="str">
        <f t="shared" si="0"/>
        <v>A7B1</v>
      </c>
      <c r="S34" s="60">
        <v>90.584671625807005</v>
      </c>
    </row>
    <row r="35" spans="4:19" ht="16.5" hidden="1" x14ac:dyDescent="0.25">
      <c r="D35" s="66" t="s">
        <v>111</v>
      </c>
      <c r="E35" s="59" t="s">
        <v>115</v>
      </c>
      <c r="F35" s="60">
        <v>87.51169692858231</v>
      </c>
      <c r="I35" s="66" t="s">
        <v>102</v>
      </c>
      <c r="J35" s="59" t="s">
        <v>99</v>
      </c>
      <c r="K35" s="60">
        <v>87.51169692858231</v>
      </c>
      <c r="N35" s="71">
        <v>7</v>
      </c>
      <c r="O35" s="78">
        <v>2</v>
      </c>
      <c r="P35" s="68" t="s">
        <v>104</v>
      </c>
      <c r="Q35" s="59" t="s">
        <v>99</v>
      </c>
      <c r="R35" s="59" t="str">
        <f t="shared" si="0"/>
        <v>A7B2</v>
      </c>
      <c r="S35" s="60">
        <v>86.839307626164768</v>
      </c>
    </row>
    <row r="36" spans="4:19" ht="16.5" x14ac:dyDescent="0.25">
      <c r="D36" s="67" t="s">
        <v>112</v>
      </c>
      <c r="E36" s="59" t="s">
        <v>116</v>
      </c>
      <c r="F36" s="60">
        <v>90.737974432323071</v>
      </c>
      <c r="I36" s="67" t="s">
        <v>103</v>
      </c>
      <c r="J36" s="59" t="s">
        <v>98</v>
      </c>
      <c r="K36" s="60">
        <v>90.737974432323071</v>
      </c>
      <c r="N36" s="71">
        <v>8</v>
      </c>
      <c r="O36" s="72">
        <v>1</v>
      </c>
      <c r="P36" s="69" t="s">
        <v>105</v>
      </c>
      <c r="Q36" s="59" t="s">
        <v>98</v>
      </c>
      <c r="R36" s="59" t="str">
        <f t="shared" si="0"/>
        <v>A8B1</v>
      </c>
      <c r="S36" s="60">
        <v>91.048274528790103</v>
      </c>
    </row>
    <row r="37" spans="4:19" ht="16.5" x14ac:dyDescent="0.25">
      <c r="D37" s="67" t="s">
        <v>112</v>
      </c>
      <c r="E37" s="59" t="s">
        <v>116</v>
      </c>
      <c r="F37" s="60">
        <v>90.218144398279975</v>
      </c>
      <c r="I37" s="67" t="s">
        <v>103</v>
      </c>
      <c r="J37" s="59" t="s">
        <v>98</v>
      </c>
      <c r="K37" s="60">
        <v>90.218144398279975</v>
      </c>
      <c r="N37" s="71">
        <v>8</v>
      </c>
      <c r="O37" s="72">
        <v>2</v>
      </c>
      <c r="P37" s="69" t="s">
        <v>105</v>
      </c>
      <c r="Q37" s="59" t="s">
        <v>99</v>
      </c>
      <c r="R37" s="59" t="str">
        <f t="shared" si="0"/>
        <v>A8B2</v>
      </c>
      <c r="S37" s="60">
        <v>86.202968497429467</v>
      </c>
    </row>
    <row r="38" spans="4:19" ht="16.5" x14ac:dyDescent="0.25">
      <c r="D38" s="67" t="s">
        <v>112</v>
      </c>
      <c r="E38" s="59" t="s">
        <v>116</v>
      </c>
      <c r="F38" s="60">
        <v>90.4004116444126</v>
      </c>
      <c r="I38" s="67" t="s">
        <v>103</v>
      </c>
      <c r="J38" s="59" t="s">
        <v>98</v>
      </c>
      <c r="K38" s="60">
        <v>90.4004116444126</v>
      </c>
      <c r="N38" s="72">
        <v>1</v>
      </c>
      <c r="O38" s="74">
        <v>1</v>
      </c>
      <c r="P38" s="62" t="s">
        <v>96</v>
      </c>
      <c r="Q38" s="59" t="s">
        <v>98</v>
      </c>
      <c r="R38" s="59" t="str">
        <f t="shared" si="0"/>
        <v>A1B1</v>
      </c>
      <c r="S38" s="60">
        <v>89.560721115506752</v>
      </c>
    </row>
    <row r="39" spans="4:19" ht="16.5" hidden="1" x14ac:dyDescent="0.25">
      <c r="D39" s="67" t="s">
        <v>112</v>
      </c>
      <c r="E39" s="59" t="s">
        <v>115</v>
      </c>
      <c r="F39" s="60">
        <v>86.890378145313292</v>
      </c>
      <c r="I39" s="67" t="s">
        <v>103</v>
      </c>
      <c r="J39" s="59" t="s">
        <v>99</v>
      </c>
      <c r="K39" s="60">
        <v>86.890378145313292</v>
      </c>
      <c r="N39" s="72">
        <v>1</v>
      </c>
      <c r="O39" s="74">
        <v>2</v>
      </c>
      <c r="P39" s="62" t="s">
        <v>96</v>
      </c>
      <c r="Q39" s="59" t="s">
        <v>99</v>
      </c>
      <c r="R39" s="59" t="str">
        <f t="shared" si="0"/>
        <v>A1B2</v>
      </c>
      <c r="S39" s="60">
        <v>84.508209258324726</v>
      </c>
    </row>
    <row r="40" spans="4:19" ht="16.5" hidden="1" x14ac:dyDescent="0.25">
      <c r="D40" s="67" t="s">
        <v>112</v>
      </c>
      <c r="E40" s="59" t="s">
        <v>115</v>
      </c>
      <c r="F40" s="60">
        <v>86.459513082876967</v>
      </c>
      <c r="I40" s="67" t="s">
        <v>103</v>
      </c>
      <c r="J40" s="59" t="s">
        <v>99</v>
      </c>
      <c r="K40" s="60">
        <v>86.459513082876967</v>
      </c>
      <c r="N40" s="72">
        <v>2</v>
      </c>
      <c r="O40" s="75">
        <v>1</v>
      </c>
      <c r="P40" s="63" t="s">
        <v>97</v>
      </c>
      <c r="Q40" s="59" t="s">
        <v>98</v>
      </c>
      <c r="R40" s="59" t="str">
        <f t="shared" si="0"/>
        <v>A2B1</v>
      </c>
      <c r="S40" s="60">
        <v>89.022988785444028</v>
      </c>
    </row>
    <row r="41" spans="4:19" ht="16.5" hidden="1" x14ac:dyDescent="0.25">
      <c r="D41" s="67" t="s">
        <v>112</v>
      </c>
      <c r="E41" s="59" t="s">
        <v>115</v>
      </c>
      <c r="F41" s="60">
        <v>87.256306266725417</v>
      </c>
      <c r="I41" s="67" t="s">
        <v>103</v>
      </c>
      <c r="J41" s="59" t="s">
        <v>99</v>
      </c>
      <c r="K41" s="60">
        <v>87.256306266725417</v>
      </c>
      <c r="N41" s="72">
        <v>2</v>
      </c>
      <c r="O41" s="75">
        <v>2</v>
      </c>
      <c r="P41" s="63" t="s">
        <v>97</v>
      </c>
      <c r="Q41" s="59" t="s">
        <v>99</v>
      </c>
      <c r="R41" s="59" t="str">
        <f t="shared" si="0"/>
        <v>A2B2</v>
      </c>
      <c r="S41" s="60">
        <v>84.582375718955788</v>
      </c>
    </row>
    <row r="42" spans="4:19" ht="16.5" x14ac:dyDescent="0.25">
      <c r="D42" s="68" t="s">
        <v>113</v>
      </c>
      <c r="E42" s="59" t="s">
        <v>116</v>
      </c>
      <c r="F42" s="60">
        <v>90.872501230297004</v>
      </c>
      <c r="I42" s="68" t="s">
        <v>104</v>
      </c>
      <c r="J42" s="59" t="s">
        <v>98</v>
      </c>
      <c r="K42" s="60">
        <v>90.872501230297004</v>
      </c>
      <c r="N42" s="72">
        <v>3</v>
      </c>
      <c r="O42" s="73">
        <v>1</v>
      </c>
      <c r="P42" s="64" t="s">
        <v>100</v>
      </c>
      <c r="Q42" s="59" t="s">
        <v>98</v>
      </c>
      <c r="R42" s="59" t="str">
        <f t="shared" si="0"/>
        <v>A3B1</v>
      </c>
      <c r="S42" s="60">
        <v>86.307682132116796</v>
      </c>
    </row>
    <row r="43" spans="4:19" ht="16.5" x14ac:dyDescent="0.25">
      <c r="D43" s="68" t="s">
        <v>113</v>
      </c>
      <c r="E43" s="59" t="s">
        <v>116</v>
      </c>
      <c r="F43" s="60">
        <v>90.584671625807005</v>
      </c>
      <c r="I43" s="68" t="s">
        <v>104</v>
      </c>
      <c r="J43" s="59" t="s">
        <v>98</v>
      </c>
      <c r="K43" s="60">
        <v>90.584671625807005</v>
      </c>
      <c r="N43" s="72">
        <v>3</v>
      </c>
      <c r="O43" s="73">
        <v>2</v>
      </c>
      <c r="P43" s="64" t="s">
        <v>100</v>
      </c>
      <c r="Q43" s="59" t="s">
        <v>99</v>
      </c>
      <c r="R43" s="59" t="str">
        <f t="shared" si="0"/>
        <v>A3B2</v>
      </c>
      <c r="S43" s="60">
        <v>86.481401122910697</v>
      </c>
    </row>
    <row r="44" spans="4:19" ht="16.5" x14ac:dyDescent="0.25">
      <c r="D44" s="68" t="s">
        <v>113</v>
      </c>
      <c r="E44" s="59" t="s">
        <v>116</v>
      </c>
      <c r="F44" s="60">
        <v>90.565331727312355</v>
      </c>
      <c r="I44" s="68" t="s">
        <v>104</v>
      </c>
      <c r="J44" s="59" t="s">
        <v>98</v>
      </c>
      <c r="K44" s="60">
        <v>90.565331727312355</v>
      </c>
      <c r="N44" s="72">
        <v>4</v>
      </c>
      <c r="O44" s="76">
        <v>1</v>
      </c>
      <c r="P44" s="65" t="s">
        <v>101</v>
      </c>
      <c r="Q44" s="59" t="s">
        <v>98</v>
      </c>
      <c r="R44" s="59" t="str">
        <f t="shared" si="0"/>
        <v>A4B1</v>
      </c>
      <c r="S44" s="60">
        <v>90.978999032736326</v>
      </c>
    </row>
    <row r="45" spans="4:19" ht="16.5" hidden="1" x14ac:dyDescent="0.25">
      <c r="D45" s="68" t="s">
        <v>113</v>
      </c>
      <c r="E45" s="59" t="s">
        <v>115</v>
      </c>
      <c r="F45" s="60">
        <v>85.883888312411216</v>
      </c>
      <c r="I45" s="68" t="s">
        <v>104</v>
      </c>
      <c r="J45" s="59" t="s">
        <v>99</v>
      </c>
      <c r="K45" s="60">
        <v>85.883888312411216</v>
      </c>
      <c r="N45" s="72">
        <v>4</v>
      </c>
      <c r="O45" s="76">
        <v>2</v>
      </c>
      <c r="P45" s="65" t="s">
        <v>101</v>
      </c>
      <c r="Q45" s="59" t="s">
        <v>99</v>
      </c>
      <c r="R45" s="59" t="str">
        <f t="shared" si="0"/>
        <v>A4B2</v>
      </c>
      <c r="S45" s="60">
        <v>87.833035644117089</v>
      </c>
    </row>
    <row r="46" spans="4:19" ht="16.5" hidden="1" x14ac:dyDescent="0.25">
      <c r="D46" s="68" t="s">
        <v>113</v>
      </c>
      <c r="E46" s="59" t="s">
        <v>115</v>
      </c>
      <c r="F46" s="60">
        <v>86.839307626164768</v>
      </c>
      <c r="I46" s="68" t="s">
        <v>104</v>
      </c>
      <c r="J46" s="59" t="s">
        <v>99</v>
      </c>
      <c r="K46" s="60">
        <v>86.839307626164768</v>
      </c>
      <c r="N46" s="72">
        <v>5</v>
      </c>
      <c r="O46" s="77">
        <v>1</v>
      </c>
      <c r="P46" s="66" t="s">
        <v>102</v>
      </c>
      <c r="Q46" s="59" t="s">
        <v>98</v>
      </c>
      <c r="R46" s="59" t="str">
        <f t="shared" si="0"/>
        <v>A5B1</v>
      </c>
      <c r="S46" s="60">
        <v>90.974297909523528</v>
      </c>
    </row>
    <row r="47" spans="4:19" ht="16.5" hidden="1" x14ac:dyDescent="0.25">
      <c r="D47" s="68" t="s">
        <v>113</v>
      </c>
      <c r="E47" s="59" t="s">
        <v>115</v>
      </c>
      <c r="F47" s="60">
        <v>87.134040064729078</v>
      </c>
      <c r="I47" s="68" t="s">
        <v>104</v>
      </c>
      <c r="J47" s="59" t="s">
        <v>99</v>
      </c>
      <c r="K47" s="60">
        <v>87.134040064729078</v>
      </c>
      <c r="N47" s="72">
        <v>5</v>
      </c>
      <c r="O47" s="77">
        <v>2</v>
      </c>
      <c r="P47" s="66" t="s">
        <v>102</v>
      </c>
      <c r="Q47" s="59" t="s">
        <v>99</v>
      </c>
      <c r="R47" s="59" t="str">
        <f t="shared" si="0"/>
        <v>A5B2</v>
      </c>
      <c r="S47" s="60">
        <v>87.51169692858231</v>
      </c>
    </row>
    <row r="48" spans="4:19" ht="16.5" x14ac:dyDescent="0.25">
      <c r="D48" s="69" t="s">
        <v>114</v>
      </c>
      <c r="E48" s="59" t="s">
        <v>116</v>
      </c>
      <c r="F48" s="60">
        <v>90.839930193372012</v>
      </c>
      <c r="I48" s="69" t="s">
        <v>105</v>
      </c>
      <c r="J48" s="59" t="s">
        <v>98</v>
      </c>
      <c r="K48" s="60">
        <v>90.839930193372012</v>
      </c>
      <c r="N48" s="72">
        <v>6</v>
      </c>
      <c r="O48" s="75">
        <v>1</v>
      </c>
      <c r="P48" s="67" t="s">
        <v>103</v>
      </c>
      <c r="Q48" s="59" t="s">
        <v>98</v>
      </c>
      <c r="R48" s="59" t="str">
        <f t="shared" si="0"/>
        <v>A6B1</v>
      </c>
      <c r="S48" s="60">
        <v>90.4004116444126</v>
      </c>
    </row>
    <row r="49" spans="4:19" ht="16.5" x14ac:dyDescent="0.25">
      <c r="D49" s="69" t="s">
        <v>114</v>
      </c>
      <c r="E49" s="59" t="s">
        <v>116</v>
      </c>
      <c r="F49" s="60">
        <v>91.048274528790103</v>
      </c>
      <c r="I49" s="69" t="s">
        <v>105</v>
      </c>
      <c r="J49" s="59" t="s">
        <v>98</v>
      </c>
      <c r="K49" s="60">
        <v>91.048274528790103</v>
      </c>
      <c r="N49" s="72">
        <v>6</v>
      </c>
      <c r="O49" s="75">
        <v>2</v>
      </c>
      <c r="P49" s="67" t="s">
        <v>103</v>
      </c>
      <c r="Q49" s="59" t="s">
        <v>99</v>
      </c>
      <c r="R49" s="59" t="str">
        <f t="shared" si="0"/>
        <v>A6B2</v>
      </c>
      <c r="S49" s="60">
        <v>87.256306266725417</v>
      </c>
    </row>
    <row r="50" spans="4:19" ht="16.5" x14ac:dyDescent="0.25">
      <c r="D50" s="69" t="s">
        <v>114</v>
      </c>
      <c r="E50" s="59" t="s">
        <v>116</v>
      </c>
      <c r="F50" s="60">
        <v>90.109797846814885</v>
      </c>
      <c r="I50" s="69" t="s">
        <v>105</v>
      </c>
      <c r="J50" s="59" t="s">
        <v>98</v>
      </c>
      <c r="K50" s="60">
        <v>90.109797846814885</v>
      </c>
      <c r="N50" s="72">
        <v>7</v>
      </c>
      <c r="O50" s="78">
        <v>1</v>
      </c>
      <c r="P50" s="68" t="s">
        <v>104</v>
      </c>
      <c r="Q50" s="59" t="s">
        <v>98</v>
      </c>
      <c r="R50" s="59" t="str">
        <f t="shared" si="0"/>
        <v>A7B1</v>
      </c>
      <c r="S50" s="60">
        <v>90.565331727312355</v>
      </c>
    </row>
    <row r="51" spans="4:19" ht="16.5" hidden="1" x14ac:dyDescent="0.25">
      <c r="D51" s="69" t="s">
        <v>114</v>
      </c>
      <c r="E51" s="59" t="s">
        <v>115</v>
      </c>
      <c r="F51" s="60">
        <v>86.336652630991154</v>
      </c>
      <c r="I51" s="69" t="s">
        <v>105</v>
      </c>
      <c r="J51" s="59" t="s">
        <v>99</v>
      </c>
      <c r="K51" s="60">
        <v>86.336652630991154</v>
      </c>
      <c r="N51" s="72">
        <v>7</v>
      </c>
      <c r="O51" s="78">
        <v>2</v>
      </c>
      <c r="P51" s="68" t="s">
        <v>104</v>
      </c>
      <c r="Q51" s="59" t="s">
        <v>99</v>
      </c>
      <c r="R51" s="59" t="str">
        <f t="shared" si="0"/>
        <v>A7B2</v>
      </c>
      <c r="S51" s="60">
        <v>87.134040064729078</v>
      </c>
    </row>
    <row r="52" spans="4:19" ht="16.5" hidden="1" x14ac:dyDescent="0.25">
      <c r="D52" s="69" t="s">
        <v>114</v>
      </c>
      <c r="E52" s="59" t="s">
        <v>115</v>
      </c>
      <c r="F52" s="60">
        <v>86.202968497429467</v>
      </c>
      <c r="I52" s="69" t="s">
        <v>105</v>
      </c>
      <c r="J52" s="59" t="s">
        <v>99</v>
      </c>
      <c r="K52" s="60">
        <v>86.202968497429467</v>
      </c>
      <c r="N52" s="72">
        <v>8</v>
      </c>
      <c r="O52" s="72">
        <v>1</v>
      </c>
      <c r="P52" s="69" t="s">
        <v>105</v>
      </c>
      <c r="Q52" s="59" t="s">
        <v>98</v>
      </c>
      <c r="R52" s="59" t="str">
        <f t="shared" si="0"/>
        <v>A8B1</v>
      </c>
      <c r="S52" s="60">
        <v>90.109797846814885</v>
      </c>
    </row>
    <row r="53" spans="4:19" ht="16.5" hidden="1" x14ac:dyDescent="0.25">
      <c r="D53" s="69" t="s">
        <v>114</v>
      </c>
      <c r="E53" s="59" t="s">
        <v>115</v>
      </c>
      <c r="F53" s="60">
        <v>84.829130093763567</v>
      </c>
      <c r="I53" s="69" t="s">
        <v>105</v>
      </c>
      <c r="J53" s="59" t="s">
        <v>99</v>
      </c>
      <c r="K53" s="60">
        <v>84.829130093763567</v>
      </c>
      <c r="N53" s="72">
        <v>8</v>
      </c>
      <c r="O53" s="72">
        <v>2</v>
      </c>
      <c r="P53" s="69" t="s">
        <v>105</v>
      </c>
      <c r="Q53" s="59" t="s">
        <v>99</v>
      </c>
      <c r="R53" s="59" t="str">
        <f t="shared" si="0"/>
        <v>A8B2</v>
      </c>
      <c r="S53" s="60">
        <v>84.829130093763567</v>
      </c>
    </row>
  </sheetData>
  <autoFilter ref="D5:F53">
    <filterColumn colId="1">
      <filters>
        <filter val="30-min"/>
      </filters>
    </filterColumn>
    <sortState ref="D6:F53">
      <sortCondition descending="1" ref="D5"/>
    </sortState>
  </autoFilter>
  <pageMargins left="0.7" right="0.7" top="0.75" bottom="0.75" header="0.3" footer="0.3"/>
  <pageSetup orientation="portrait" horizontalDpi="200" verticalDpi="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73318868F26468E08FA6594A6E215" ma:contentTypeVersion="94" ma:contentTypeDescription="Create a new document." ma:contentTypeScope="" ma:versionID="a5648d214a0045517886b3fc8882cfc8">
  <xsd:schema xmlns:xsd="http://www.w3.org/2001/XMLSchema" xmlns:xs="http://www.w3.org/2001/XMLSchema" xmlns:p="http://schemas.microsoft.com/office/2006/metadata/properties" xmlns:ns1="http://schemas.microsoft.com/sharepoint/v3" xmlns:ns2="a2359f4c-1635-4af2-b21e-2a5053228e7e" xmlns:ns3="aa394ad4-bd85-432f-860c-bee3e6f658dc" targetNamespace="http://schemas.microsoft.com/office/2006/metadata/properties" ma:root="true" ma:fieldsID="e6ddb6ed4c952240c9262ec8cde151e0" ns1:_="" ns2:_="" ns3:_="">
    <xsd:import namespace="http://schemas.microsoft.com/sharepoint/v3"/>
    <xsd:import namespace="a2359f4c-1635-4af2-b21e-2a5053228e7e"/>
    <xsd:import namespace="aa394ad4-bd85-432f-860c-bee3e6f658d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59f4c-1635-4af2-b21e-2a5053228e7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43987c03-5c00-46b5-a2fe-3817b8d4b88e}" ma:internalName="TaxCatchAll" ma:showField="CatchAllData" ma:web="a2359f4c-1635-4af2-b21e-2a5053228e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94ad4-bd85-432f-860c-bee3e6f658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7391cfa4-c574-4da4-88c3-3521f4e97c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2359f4c-1635-4af2-b21e-2a5053228e7e">R77EX2N522AS-2035238575-37622</_dlc_DocId>
    <lcf76f155ced4ddcb4097134ff3c332f xmlns="aa394ad4-bd85-432f-860c-bee3e6f658dc">
      <Terms xmlns="http://schemas.microsoft.com/office/infopath/2007/PartnerControls"/>
    </lcf76f155ced4ddcb4097134ff3c332f>
    <TaxCatchAll xmlns="a2359f4c-1635-4af2-b21e-2a5053228e7e" xsi:nil="true"/>
    <_ip_UnifiedCompliancePolicyUIAction xmlns="http://schemas.microsoft.com/sharepoint/v3" xsi:nil="true"/>
    <_dlc_DocIdUrl xmlns="a2359f4c-1635-4af2-b21e-2a5053228e7e">
      <Url>https://tigermailauburn.sharepoint.com/sites/DavisLab/_layouts/15/DocIdRedir.aspx?ID=R77EX2N522AS-2035238575-37622</Url>
      <Description>R77EX2N522AS-2035238575-37622</Description>
    </_dlc_DocIdUrl>
    <_ip_UnifiedCompliancePolicyProperties xmlns="http://schemas.microsoft.com/sharepoint/v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381289-B177-48CC-9F6D-3BD2F7C4535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2697D19-CB25-4A61-8091-CAA7D2ABEF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2359f4c-1635-4af2-b21e-2a5053228e7e"/>
    <ds:schemaRef ds:uri="aa394ad4-bd85-432f-860c-bee3e6f658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54961A-D1B0-483D-B263-86C8F5EBE33C}">
  <ds:schemaRefs>
    <ds:schemaRef ds:uri="http://purl.org/dc/terms/"/>
    <ds:schemaRef ds:uri="http://schemas.openxmlformats.org/package/2006/metadata/core-properties"/>
    <ds:schemaRef ds:uri="a2359f4c-1635-4af2-b21e-2a5053228e7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aa394ad4-bd85-432f-860c-bee3e6f658dc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5219BB6A-36AC-4C3A-9ECD-9B2D2CD625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Diet DM</vt:lpstr>
      <vt:lpstr>Stability</vt:lpstr>
      <vt:lpstr>Stats</vt:lpstr>
      <vt:lpstr>anova-twoway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Davis</dc:creator>
  <cp:keywords/>
  <dc:description/>
  <cp:lastModifiedBy>tuhocr</cp:lastModifiedBy>
  <cp:revision/>
  <dcterms:created xsi:type="dcterms:W3CDTF">2023-02-05T13:50:59Z</dcterms:created>
  <dcterms:modified xsi:type="dcterms:W3CDTF">2023-03-11T15:18:53Z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0x01010091773318868F26468E08FA6594A6E215</vt:lpwstr>
  </property>
  <property fmtid="{D5CDD505-2E9C-101B-9397-08002B2CF9AE}" pid="3" name="_dlc_DocIdItemGuid">
    <vt:lpwstr>4d351b54-6bd3-41dc-9a80-386177a14afd</vt:lpwstr>
  </property>
  <property fmtid="{D5CDD505-2E9C-101B-9397-08002B2CF9AE}" pid="4" name="MediaServiceImageTags">
    <vt:lpwstr/>
  </property>
</Properties>
</file>