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C67A57F-EEDB-4DFA-A5A0-E30BAC3DACA7}" xr6:coauthVersionLast="47" xr6:coauthVersionMax="47" xr10:uidLastSave="{00000000-0000-0000-0000-000000000000}"/>
  <bookViews>
    <workbookView xWindow="-98" yWindow="-98" windowWidth="21795" windowHeight="12975" xr2:uid="{B1AD2927-7CA7-4486-ACC1-C11B48F2A9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36" i="1"/>
  <c r="D14" i="2"/>
  <c r="B14" i="1"/>
  <c r="B30" i="1"/>
  <c r="B43" i="1"/>
  <c r="B37" i="1"/>
  <c r="B31" i="1"/>
  <c r="B32" i="1" s="1"/>
  <c r="B33" i="1" s="1"/>
  <c r="B29" i="1"/>
  <c r="B27" i="1"/>
  <c r="B18" i="1"/>
  <c r="B16" i="1"/>
  <c r="B19" i="1" s="1"/>
  <c r="B43" i="2"/>
  <c r="A69" i="2"/>
  <c r="D43" i="2"/>
  <c r="D32" i="2"/>
  <c r="D33" i="2"/>
  <c r="D34" i="2"/>
  <c r="D35" i="2"/>
  <c r="D36" i="2"/>
  <c r="D37" i="2"/>
  <c r="D38" i="2"/>
  <c r="D39" i="2"/>
  <c r="D40" i="2"/>
  <c r="D41" i="2"/>
  <c r="D42" i="2"/>
  <c r="D31" i="2"/>
  <c r="D30" i="2"/>
  <c r="D22" i="2"/>
  <c r="D23" i="2"/>
  <c r="D24" i="2"/>
  <c r="D25" i="2"/>
  <c r="D26" i="2"/>
  <c r="D27" i="2"/>
  <c r="D28" i="2"/>
  <c r="D29" i="2"/>
  <c r="D21" i="2"/>
  <c r="D20" i="2"/>
  <c r="B30" i="2"/>
  <c r="B20" i="2"/>
  <c r="D18" i="2"/>
  <c r="D19" i="2"/>
  <c r="D17" i="2"/>
  <c r="B10" i="1"/>
  <c r="B11" i="1" s="1"/>
  <c r="B9" i="1"/>
  <c r="B6" i="1"/>
  <c r="B12" i="1" s="1"/>
  <c r="B13" i="1" s="1"/>
  <c r="E3" i="2"/>
  <c r="E4" i="2"/>
  <c r="E14" i="2" s="1"/>
  <c r="E5" i="2"/>
  <c r="E6" i="2"/>
  <c r="E7" i="2"/>
  <c r="E8" i="2"/>
  <c r="E9" i="2"/>
  <c r="E10" i="2"/>
  <c r="E11" i="2"/>
  <c r="E12" i="2"/>
  <c r="E13" i="2"/>
  <c r="E2" i="2"/>
  <c r="C14" i="2"/>
  <c r="B14" i="2"/>
  <c r="B44" i="1" l="1"/>
  <c r="B45" i="1" s="1"/>
  <c r="B7" i="1"/>
</calcChain>
</file>

<file path=xl/sharedStrings.xml><?xml version="1.0" encoding="utf-8"?>
<sst xmlns="http://schemas.openxmlformats.org/spreadsheetml/2006/main" count="97" uniqueCount="72">
  <si>
    <t>ประสิทธิภาพการเลี้ยงสุกร</t>
  </si>
  <si>
    <t>วันรับเข้า</t>
  </si>
  <si>
    <t>วันจับออก</t>
  </si>
  <si>
    <t>จำนวนรับเข้า</t>
  </si>
  <si>
    <t>จำนวนจับออก</t>
  </si>
  <si>
    <t>น้ำหนักรับเข้า</t>
  </si>
  <si>
    <t>น้ำหนักรับเข้าเฉลี่ย</t>
  </si>
  <si>
    <t>น้ำหนักจับออก</t>
  </si>
  <si>
    <t>น้ำหนักจับออกเฉลี่ย</t>
  </si>
  <si>
    <t>วันเลี้ยงรวม</t>
  </si>
  <si>
    <t>อายุจับออก (สัปดาห์)</t>
  </si>
  <si>
    <t>น้ำหนักพิ่มขึ้น</t>
  </si>
  <si>
    <t>น้ำหนักเพิ่มขึ้นเฉลี่ย</t>
  </si>
  <si>
    <t>FCR</t>
  </si>
  <si>
    <t>ADG</t>
  </si>
  <si>
    <t>ปริมาณอาหารที่ใช้ (กก.)</t>
  </si>
  <si>
    <t>มูลค่าอาหารทั้งหมด (บาท)</t>
  </si>
  <si>
    <t>ปริมาณอาหาร/ตัว</t>
  </si>
  <si>
    <t>ราคาอาหารเฉลี่ย (บาท/กก.)</t>
  </si>
  <si>
    <t>FCG</t>
  </si>
  <si>
    <t>อายุรับเข้าเฉลี่ย</t>
  </si>
  <si>
    <t>รวมตาย+คัดทิ้ง</t>
  </si>
  <si>
    <t>%เสียหาย</t>
  </si>
  <si>
    <t>ต้นทุน (รายจ่าย)</t>
  </si>
  <si>
    <t>ต้นทุนอาหาร/ตัวจับออก (บาท/ตัว)</t>
  </si>
  <si>
    <t>ค่ายาสัตว์</t>
  </si>
  <si>
    <t>ค่ายา+วัคซีน/ตัว (บาท/ตัว)</t>
  </si>
  <si>
    <t>มูลค่าสุกรรับเข้าทั้งหมด</t>
  </si>
  <si>
    <t>ค่ารถ</t>
  </si>
  <si>
    <t>รวมต้นทุน หมู+อาหาร+ยา (บาท/ตัว)</t>
  </si>
  <si>
    <t>ค่าไฟ</t>
  </si>
  <si>
    <t>ค่าแรงงาน(บาท)</t>
  </si>
  <si>
    <t>ต้นทุนทั้งสิ้น</t>
  </si>
  <si>
    <t>ต้นทุนเบื้องต้น/ตัว (บาท/ตัว)</t>
  </si>
  <si>
    <t>ต้นทุน/กิโลกรัม (บาท/กก.ขายออก)</t>
  </si>
  <si>
    <t>รายรับจากการขายสุกร</t>
  </si>
  <si>
    <t>ขายสุกร ตาย+คัดทิ้ง</t>
  </si>
  <si>
    <t>ขายสุกรใหญ่</t>
  </si>
  <si>
    <t>รายรับทั้งสิ้น</t>
  </si>
  <si>
    <t>กำไรสุทธิ</t>
  </si>
  <si>
    <t>กำไร/ตัว</t>
  </si>
  <si>
    <t>ราคาขาย/กก.</t>
  </si>
  <si>
    <t>อาหารสุกร</t>
  </si>
  <si>
    <t>วันที่</t>
  </si>
  <si>
    <t>น้ำหนัก</t>
  </si>
  <si>
    <t>ราคา</t>
  </si>
  <si>
    <t>จำนวนเงิน(บาท)</t>
  </si>
  <si>
    <t>7/8/68</t>
  </si>
  <si>
    <t>8/8/68</t>
  </si>
  <si>
    <t>9/8/68</t>
  </si>
  <si>
    <t>จำนวน(ตัว)</t>
  </si>
  <si>
    <t>11/8/68</t>
  </si>
  <si>
    <t>12/8/68</t>
  </si>
  <si>
    <t>14/8/68</t>
  </si>
  <si>
    <t>17/8/68</t>
  </si>
  <si>
    <t>18/8/68</t>
  </si>
  <si>
    <t>รวม</t>
  </si>
  <si>
    <t>อาหาร</t>
  </si>
  <si>
    <t>F931L</t>
  </si>
  <si>
    <t>F992</t>
  </si>
  <si>
    <t>F993</t>
  </si>
  <si>
    <t>ยา/วัคซีน</t>
  </si>
  <si>
    <t>มูลค่าสุกรรับเข้า+รถ/ตัว (บาท/ตัว)</t>
  </si>
  <si>
    <t>ต้นทุนค่าอาหาร</t>
  </si>
  <si>
    <t>F931L จำนวน(กระสอบ)</t>
  </si>
  <si>
    <t>F931L  มูลค่า(บาท)</t>
  </si>
  <si>
    <t>F992 จำนวน(กระสอบ)</t>
  </si>
  <si>
    <t>F992  มูลค่า(บาท)</t>
  </si>
  <si>
    <t>F993 จำนวน(กระสอบ)</t>
  </si>
  <si>
    <t>F993  มูลค่า(บาท)</t>
  </si>
  <si>
    <t>รวมมูลค่าอาหาร</t>
  </si>
  <si>
    <t>รวมปริมาณบริโภค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</si>
</sst>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22"/>
      <scheme val="minor"/>
    </font>
    <font>
      <sz val="11"/>
      <color rgb="FFFF0000"/>
      <name val="Aptos Narrow"/>
      <family val="2"/>
      <charset val="222"/>
      <scheme val="minor"/>
    </font>
    <font>
      <sz val="8"/>
      <name val="Aptos Narrow"/>
      <family val="2"/>
      <charset val="22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0" fillId="0" borderId="0" xfId="0" quotePrefix="1" applyNumberFormat="1"/>
    <xf numFmtId="0" fontId="0" fillId="2" borderId="0" xfId="0" applyFill="1"/>
    <xf numFmtId="0" fontId="0" fillId="2" borderId="1" xfId="0" applyFill="1" applyBorder="1"/>
    <xf numFmtId="16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1" xfId="0" applyBorder="1"/>
    <xf numFmtId="14" fontId="0" fillId="0" borderId="1" xfId="0" quotePrefix="1" applyNumberFormat="1" applyBorder="1"/>
    <xf numFmtId="0" fontId="0" fillId="4" borderId="1" xfId="0" applyFill="1" applyBorder="1"/>
    <xf numFmtId="0" fontId="4" fillId="0" borderId="1" xfId="0" applyFont="1" applyBorder="1"/>
    <xf numFmtId="0" fontId="1" fillId="0" borderId="1" xfId="0" applyFont="1" applyBorder="1"/>
    <xf numFmtId="0" fontId="0" fillId="5" borderId="1" xfId="0" applyFill="1" applyBorder="1"/>
    <xf numFmtId="0" fontId="0" fillId="0" borderId="0" xfId="0" applyFill="1"/>
    <xf numFmtId="0" fontId="0" fillId="0" borderId="3" xfId="0" applyBorder="1" applyAlignme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1CD1-52F4-4FC5-8166-1D4ADF1AFD25}">
  <dimension ref="A1:C56"/>
  <sheetViews>
    <sheetView tabSelected="1" topLeftCell="A23" workbookViewId="0">
      <selection sqref="A1:B46"/>
    </sheetView>
  </sheetViews>
  <sheetFormatPr defaultRowHeight="16.5" x14ac:dyDescent="0.6"/>
  <cols>
    <col min="1" max="1" width="26.0625" bestFit="1" customWidth="1"/>
  </cols>
  <sheetData>
    <row r="1" spans="1:3" x14ac:dyDescent="0.6">
      <c r="A1" s="20" t="s">
        <v>0</v>
      </c>
      <c r="B1" s="19"/>
    </row>
    <row r="2" spans="1:3" x14ac:dyDescent="0.6">
      <c r="A2" s="12" t="s">
        <v>1</v>
      </c>
      <c r="B2" s="13">
        <v>45779</v>
      </c>
      <c r="C2" s="1"/>
    </row>
    <row r="3" spans="1:3" x14ac:dyDescent="0.6">
      <c r="A3" s="12" t="s">
        <v>2</v>
      </c>
      <c r="B3" s="13">
        <v>45876</v>
      </c>
      <c r="C3" s="7"/>
    </row>
    <row r="4" spans="1:3" x14ac:dyDescent="0.6">
      <c r="A4" s="12" t="s">
        <v>3</v>
      </c>
      <c r="B4" s="12">
        <v>1500</v>
      </c>
    </row>
    <row r="5" spans="1:3" x14ac:dyDescent="0.6">
      <c r="A5" s="12" t="s">
        <v>4</v>
      </c>
      <c r="B5" s="12">
        <v>1493</v>
      </c>
    </row>
    <row r="6" spans="1:3" x14ac:dyDescent="0.6">
      <c r="A6" s="12" t="s">
        <v>5</v>
      </c>
      <c r="B6" s="12">
        <f>20043+19938</f>
        <v>39981</v>
      </c>
    </row>
    <row r="7" spans="1:3" x14ac:dyDescent="0.6">
      <c r="A7" s="12" t="s">
        <v>6</v>
      </c>
      <c r="B7" s="12">
        <f>B6/1500</f>
        <v>26.654</v>
      </c>
    </row>
    <row r="8" spans="1:3" x14ac:dyDescent="0.6">
      <c r="A8" s="12" t="s">
        <v>7</v>
      </c>
      <c r="B8" s="12">
        <v>183010</v>
      </c>
    </row>
    <row r="9" spans="1:3" x14ac:dyDescent="0.6">
      <c r="A9" s="12" t="s">
        <v>8</v>
      </c>
      <c r="B9" s="12">
        <f>B8/1493</f>
        <v>122.57870060281313</v>
      </c>
    </row>
    <row r="10" spans="1:3" x14ac:dyDescent="0.6">
      <c r="A10" s="12" t="s">
        <v>9</v>
      </c>
      <c r="B10" s="12">
        <f>B3-B2</f>
        <v>97</v>
      </c>
    </row>
    <row r="11" spans="1:3" x14ac:dyDescent="0.6">
      <c r="A11" s="12" t="s">
        <v>10</v>
      </c>
      <c r="B11" s="12">
        <f>B10/4</f>
        <v>24.25</v>
      </c>
    </row>
    <row r="12" spans="1:3" x14ac:dyDescent="0.6">
      <c r="A12" s="12" t="s">
        <v>11</v>
      </c>
      <c r="B12" s="12">
        <f>B8-B6</f>
        <v>143029</v>
      </c>
    </row>
    <row r="13" spans="1:3" x14ac:dyDescent="0.6">
      <c r="A13" s="12" t="s">
        <v>12</v>
      </c>
      <c r="B13" s="12">
        <f>B12/1493</f>
        <v>95.799732083054252</v>
      </c>
    </row>
    <row r="14" spans="1:3" x14ac:dyDescent="0.6">
      <c r="A14" s="17" t="s">
        <v>13</v>
      </c>
      <c r="B14" s="17">
        <f>B16/B12</f>
        <v>2.688965174894602</v>
      </c>
    </row>
    <row r="15" spans="1:3" x14ac:dyDescent="0.6">
      <c r="A15" s="17" t="s">
        <v>14</v>
      </c>
      <c r="B15" s="17"/>
    </row>
    <row r="16" spans="1:3" x14ac:dyDescent="0.6">
      <c r="A16" s="12" t="s">
        <v>15</v>
      </c>
      <c r="B16" s="12">
        <f>12820*30</f>
        <v>384600</v>
      </c>
    </row>
    <row r="17" spans="1:3" x14ac:dyDescent="0.6">
      <c r="A17" s="12" t="s">
        <v>16</v>
      </c>
      <c r="B17" s="12">
        <v>5693075</v>
      </c>
    </row>
    <row r="18" spans="1:3" x14ac:dyDescent="0.6">
      <c r="A18" s="12" t="s">
        <v>17</v>
      </c>
      <c r="B18" s="12">
        <f>B16/1493</f>
        <v>257.60214333556598</v>
      </c>
    </row>
    <row r="19" spans="1:3" x14ac:dyDescent="0.6">
      <c r="A19" s="12" t="s">
        <v>18</v>
      </c>
      <c r="B19" s="12">
        <f>B17/B16</f>
        <v>14.802587103484139</v>
      </c>
    </row>
    <row r="20" spans="1:3" x14ac:dyDescent="0.6">
      <c r="A20" s="17" t="s">
        <v>19</v>
      </c>
      <c r="B20" s="17"/>
    </row>
    <row r="21" spans="1:3" x14ac:dyDescent="0.6">
      <c r="A21" s="12" t="s">
        <v>20</v>
      </c>
      <c r="B21" s="12"/>
    </row>
    <row r="22" spans="1:3" x14ac:dyDescent="0.6">
      <c r="A22" s="12" t="s">
        <v>21</v>
      </c>
      <c r="B22" s="12">
        <v>7</v>
      </c>
    </row>
    <row r="23" spans="1:3" x14ac:dyDescent="0.6">
      <c r="A23" s="12" t="s">
        <v>22</v>
      </c>
      <c r="B23" s="12"/>
    </row>
    <row r="24" spans="1:3" x14ac:dyDescent="0.6">
      <c r="A24" s="12"/>
      <c r="B24" s="12"/>
    </row>
    <row r="25" spans="1:3" x14ac:dyDescent="0.6">
      <c r="A25" s="12" t="s">
        <v>23</v>
      </c>
      <c r="B25" s="12"/>
    </row>
    <row r="26" spans="1:3" x14ac:dyDescent="0.6">
      <c r="A26" s="12" t="s">
        <v>63</v>
      </c>
      <c r="B26" s="14">
        <v>5958075</v>
      </c>
      <c r="C26" s="18"/>
    </row>
    <row r="27" spans="1:3" x14ac:dyDescent="0.6">
      <c r="A27" s="12" t="s">
        <v>24</v>
      </c>
      <c r="B27" s="12">
        <f>B17/1493</f>
        <v>3813.1781647689218</v>
      </c>
      <c r="C27" s="18"/>
    </row>
    <row r="28" spans="1:3" x14ac:dyDescent="0.6">
      <c r="A28" s="12" t="s">
        <v>25</v>
      </c>
      <c r="B28" s="14">
        <v>312913</v>
      </c>
      <c r="C28" s="18"/>
    </row>
    <row r="29" spans="1:3" x14ac:dyDescent="0.6">
      <c r="A29" s="12" t="s">
        <v>26</v>
      </c>
      <c r="B29" s="12">
        <f>B28/1493</f>
        <v>209.58673811118553</v>
      </c>
      <c r="C29" s="18"/>
    </row>
    <row r="30" spans="1:3" x14ac:dyDescent="0.6">
      <c r="A30" s="12" t="s">
        <v>27</v>
      </c>
      <c r="B30" s="14">
        <f>2898870+2889420</f>
        <v>5788290</v>
      </c>
      <c r="C30" s="18"/>
    </row>
    <row r="31" spans="1:3" x14ac:dyDescent="0.6">
      <c r="A31" s="12" t="s">
        <v>28</v>
      </c>
      <c r="B31" s="14">
        <f>38000+38000</f>
        <v>76000</v>
      </c>
      <c r="C31" s="18"/>
    </row>
    <row r="32" spans="1:3" x14ac:dyDescent="0.6">
      <c r="A32" s="12" t="s">
        <v>62</v>
      </c>
      <c r="B32" s="12">
        <f>(B30+B31)/1493</f>
        <v>3927.8566644340253</v>
      </c>
    </row>
    <row r="33" spans="1:2" x14ac:dyDescent="0.6">
      <c r="A33" s="12" t="s">
        <v>29</v>
      </c>
      <c r="B33" s="12">
        <f>B32+B29+B27</f>
        <v>7950.6215673141323</v>
      </c>
    </row>
    <row r="34" spans="1:2" x14ac:dyDescent="0.6">
      <c r="A34" s="12" t="s">
        <v>30</v>
      </c>
      <c r="B34" s="14">
        <v>154576</v>
      </c>
    </row>
    <row r="35" spans="1:2" x14ac:dyDescent="0.6">
      <c r="A35" s="12" t="s">
        <v>31</v>
      </c>
      <c r="B35" s="14">
        <v>80000</v>
      </c>
    </row>
    <row r="36" spans="1:2" x14ac:dyDescent="0.6">
      <c r="A36" s="12" t="s">
        <v>32</v>
      </c>
      <c r="B36" s="15">
        <f>B26+B28+B30+B31+B34+B35</f>
        <v>12369854</v>
      </c>
    </row>
    <row r="37" spans="1:2" x14ac:dyDescent="0.6">
      <c r="A37" s="12" t="s">
        <v>33</v>
      </c>
      <c r="B37" s="12">
        <f>B36/1493</f>
        <v>8285.2337575351648</v>
      </c>
    </row>
    <row r="38" spans="1:2" x14ac:dyDescent="0.6">
      <c r="A38" s="12" t="s">
        <v>34</v>
      </c>
      <c r="B38" s="12"/>
    </row>
    <row r="39" spans="1:2" x14ac:dyDescent="0.6">
      <c r="A39" s="12"/>
      <c r="B39" s="12"/>
    </row>
    <row r="40" spans="1:2" x14ac:dyDescent="0.6">
      <c r="A40" s="12" t="s">
        <v>35</v>
      </c>
      <c r="B40" s="12"/>
    </row>
    <row r="41" spans="1:2" x14ac:dyDescent="0.6">
      <c r="A41" s="12" t="s">
        <v>36</v>
      </c>
      <c r="B41" s="12">
        <v>5000</v>
      </c>
    </row>
    <row r="42" spans="1:2" x14ac:dyDescent="0.6">
      <c r="A42" s="12" t="s">
        <v>37</v>
      </c>
      <c r="B42" s="12">
        <v>11869670</v>
      </c>
    </row>
    <row r="43" spans="1:2" x14ac:dyDescent="0.6">
      <c r="A43" s="12" t="s">
        <v>38</v>
      </c>
      <c r="B43" s="12">
        <f>SUM(B41:B42)</f>
        <v>11874670</v>
      </c>
    </row>
    <row r="44" spans="1:2" x14ac:dyDescent="0.6">
      <c r="A44" s="12" t="s">
        <v>39</v>
      </c>
      <c r="B44" s="16">
        <f>B43-B36</f>
        <v>-495184</v>
      </c>
    </row>
    <row r="45" spans="1:2" x14ac:dyDescent="0.6">
      <c r="A45" s="12" t="s">
        <v>40</v>
      </c>
      <c r="B45" s="12">
        <f>B44/1493</f>
        <v>-331.67046215673139</v>
      </c>
    </row>
    <row r="46" spans="1:2" x14ac:dyDescent="0.6">
      <c r="A46" s="12" t="s">
        <v>41</v>
      </c>
      <c r="B46" s="12">
        <v>65</v>
      </c>
    </row>
    <row r="48" spans="1:2" x14ac:dyDescent="0.6">
      <c r="A48" s="12" t="s">
        <v>42</v>
      </c>
      <c r="B48" s="12"/>
    </row>
    <row r="49" spans="1:2" x14ac:dyDescent="0.6">
      <c r="A49" s="12" t="s">
        <v>64</v>
      </c>
      <c r="B49" s="12">
        <v>1500</v>
      </c>
    </row>
    <row r="50" spans="1:2" x14ac:dyDescent="0.6">
      <c r="A50" s="12" t="s">
        <v>65</v>
      </c>
      <c r="B50" s="12">
        <v>563855</v>
      </c>
    </row>
    <row r="51" spans="1:2" x14ac:dyDescent="0.6">
      <c r="A51" s="12" t="s">
        <v>66</v>
      </c>
      <c r="B51" s="12">
        <v>4690</v>
      </c>
    </row>
    <row r="52" spans="1:2" x14ac:dyDescent="0.6">
      <c r="A52" s="12" t="s">
        <v>67</v>
      </c>
      <c r="B52" s="12">
        <v>2138640</v>
      </c>
    </row>
    <row r="53" spans="1:2" x14ac:dyDescent="0.6">
      <c r="A53" s="12" t="s">
        <v>68</v>
      </c>
      <c r="B53" s="12">
        <v>6630</v>
      </c>
    </row>
    <row r="54" spans="1:2" x14ac:dyDescent="0.6">
      <c r="A54" s="12" t="s">
        <v>69</v>
      </c>
      <c r="B54" s="12">
        <v>2990580</v>
      </c>
    </row>
    <row r="55" spans="1:2" x14ac:dyDescent="0.6">
      <c r="A55" s="12" t="s">
        <v>70</v>
      </c>
      <c r="B55" s="14">
        <v>5958075</v>
      </c>
    </row>
    <row r="56" spans="1:2" x14ac:dyDescent="0.6">
      <c r="A56" s="12" t="s">
        <v>71</v>
      </c>
      <c r="B56" s="12">
        <f>B49+B51+B53</f>
        <v>12820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81CA-7DB6-4E72-AE4B-A00EA7D39AD9}">
  <dimension ref="A1:E69"/>
  <sheetViews>
    <sheetView workbookViewId="0">
      <selection activeCell="F16" sqref="F16"/>
    </sheetView>
  </sheetViews>
  <sheetFormatPr defaultRowHeight="16.5" x14ac:dyDescent="0.6"/>
  <cols>
    <col min="3" max="3" width="7.875" customWidth="1"/>
    <col min="4" max="4" width="8.875" customWidth="1"/>
    <col min="5" max="5" width="12.125" customWidth="1"/>
  </cols>
  <sheetData>
    <row r="1" spans="1:5" x14ac:dyDescent="0.6">
      <c r="A1" t="s">
        <v>43</v>
      </c>
      <c r="B1" t="s">
        <v>50</v>
      </c>
      <c r="C1" t="s">
        <v>44</v>
      </c>
      <c r="D1" t="s">
        <v>45</v>
      </c>
      <c r="E1" t="s">
        <v>46</v>
      </c>
    </row>
    <row r="2" spans="1:5" x14ac:dyDescent="0.6">
      <c r="A2" s="2" t="s">
        <v>47</v>
      </c>
      <c r="B2" s="4">
        <v>100</v>
      </c>
      <c r="C2">
        <v>11980</v>
      </c>
      <c r="D2">
        <v>67</v>
      </c>
      <c r="E2">
        <f>C2*D2</f>
        <v>802660</v>
      </c>
    </row>
    <row r="3" spans="1:5" x14ac:dyDescent="0.6">
      <c r="A3" s="3" t="s">
        <v>48</v>
      </c>
      <c r="B3" s="3">
        <v>100</v>
      </c>
      <c r="C3">
        <v>11860</v>
      </c>
      <c r="D3">
        <v>67</v>
      </c>
      <c r="E3">
        <f t="shared" ref="E3:E13" si="0">C3*D3</f>
        <v>794620</v>
      </c>
    </row>
    <row r="4" spans="1:5" x14ac:dyDescent="0.6">
      <c r="A4" s="3" t="s">
        <v>49</v>
      </c>
      <c r="B4" s="3">
        <v>90</v>
      </c>
      <c r="C4">
        <v>10860</v>
      </c>
      <c r="D4">
        <v>67</v>
      </c>
      <c r="E4">
        <f t="shared" si="0"/>
        <v>727620</v>
      </c>
    </row>
    <row r="5" spans="1:5" x14ac:dyDescent="0.6">
      <c r="A5" s="3" t="s">
        <v>49</v>
      </c>
      <c r="B5">
        <v>90</v>
      </c>
      <c r="C5">
        <v>10760</v>
      </c>
      <c r="D5">
        <v>67</v>
      </c>
      <c r="E5">
        <f t="shared" si="0"/>
        <v>720920</v>
      </c>
    </row>
    <row r="6" spans="1:5" x14ac:dyDescent="0.6">
      <c r="A6" s="3" t="s">
        <v>49</v>
      </c>
      <c r="B6">
        <v>150</v>
      </c>
      <c r="C6">
        <v>18300</v>
      </c>
      <c r="D6">
        <v>66</v>
      </c>
      <c r="E6">
        <f t="shared" si="0"/>
        <v>1207800</v>
      </c>
    </row>
    <row r="7" spans="1:5" x14ac:dyDescent="0.6">
      <c r="A7" s="2" t="s">
        <v>51</v>
      </c>
      <c r="B7">
        <v>150</v>
      </c>
      <c r="C7">
        <v>18430</v>
      </c>
      <c r="D7">
        <v>65</v>
      </c>
      <c r="E7">
        <f t="shared" si="0"/>
        <v>1197950</v>
      </c>
    </row>
    <row r="8" spans="1:5" x14ac:dyDescent="0.6">
      <c r="A8" s="3" t="s">
        <v>52</v>
      </c>
      <c r="B8">
        <v>150</v>
      </c>
      <c r="C8">
        <v>18520</v>
      </c>
      <c r="D8">
        <v>65</v>
      </c>
      <c r="E8">
        <f t="shared" si="0"/>
        <v>1203800</v>
      </c>
    </row>
    <row r="9" spans="1:5" x14ac:dyDescent="0.6">
      <c r="A9" s="3" t="s">
        <v>53</v>
      </c>
      <c r="B9">
        <v>150</v>
      </c>
      <c r="C9">
        <v>18470</v>
      </c>
      <c r="D9">
        <v>64</v>
      </c>
      <c r="E9">
        <f t="shared" si="0"/>
        <v>1182080</v>
      </c>
    </row>
    <row r="10" spans="1:5" x14ac:dyDescent="0.6">
      <c r="A10" s="3" t="s">
        <v>53</v>
      </c>
      <c r="B10">
        <v>150</v>
      </c>
      <c r="C10">
        <v>18660</v>
      </c>
      <c r="D10">
        <v>64</v>
      </c>
      <c r="E10">
        <f t="shared" si="0"/>
        <v>1194240</v>
      </c>
    </row>
    <row r="11" spans="1:5" x14ac:dyDescent="0.6">
      <c r="A11" s="3" t="s">
        <v>53</v>
      </c>
      <c r="B11">
        <v>150</v>
      </c>
      <c r="C11">
        <v>18720</v>
      </c>
      <c r="D11">
        <v>64</v>
      </c>
      <c r="E11">
        <f t="shared" si="0"/>
        <v>1198080</v>
      </c>
    </row>
    <row r="12" spans="1:5" x14ac:dyDescent="0.6">
      <c r="A12" s="3" t="s">
        <v>54</v>
      </c>
      <c r="B12">
        <v>80</v>
      </c>
      <c r="C12">
        <v>9710</v>
      </c>
      <c r="D12">
        <v>62</v>
      </c>
      <c r="E12">
        <f t="shared" si="0"/>
        <v>602020</v>
      </c>
    </row>
    <row r="13" spans="1:5" x14ac:dyDescent="0.6">
      <c r="A13" s="2" t="s">
        <v>55</v>
      </c>
      <c r="B13">
        <v>133</v>
      </c>
      <c r="C13">
        <v>16740</v>
      </c>
      <c r="D13">
        <v>62</v>
      </c>
      <c r="E13">
        <f t="shared" si="0"/>
        <v>1037880</v>
      </c>
    </row>
    <row r="14" spans="1:5" x14ac:dyDescent="0.6">
      <c r="A14" s="5" t="s">
        <v>56</v>
      </c>
      <c r="B14" s="5">
        <f>SUM(B2:B13)</f>
        <v>1493</v>
      </c>
      <c r="C14" s="5">
        <f>SUM(C2:C13)</f>
        <v>183010</v>
      </c>
      <c r="D14" s="5">
        <f>AVERAGE(D2:D13)</f>
        <v>65</v>
      </c>
      <c r="E14" s="6">
        <f>SUM(E2:E13)</f>
        <v>11869670</v>
      </c>
    </row>
    <row r="16" spans="1:5" x14ac:dyDescent="0.6">
      <c r="A16" s="10" t="s">
        <v>57</v>
      </c>
      <c r="B16" s="10"/>
      <c r="C16" s="10"/>
      <c r="D16" s="10"/>
    </row>
    <row r="17" spans="1:4" x14ac:dyDescent="0.6">
      <c r="A17" t="s">
        <v>58</v>
      </c>
      <c r="B17">
        <v>300</v>
      </c>
      <c r="C17">
        <v>555.25</v>
      </c>
      <c r="D17">
        <f>B17*C17</f>
        <v>166575</v>
      </c>
    </row>
    <row r="18" spans="1:4" x14ac:dyDescent="0.6">
      <c r="A18" t="s">
        <v>58</v>
      </c>
      <c r="B18">
        <v>530</v>
      </c>
      <c r="C18">
        <v>555.25</v>
      </c>
      <c r="D18">
        <f t="shared" ref="D18:D19" si="1">B18*C18</f>
        <v>294282.5</v>
      </c>
    </row>
    <row r="19" spans="1:4" x14ac:dyDescent="0.6">
      <c r="A19" t="s">
        <v>58</v>
      </c>
      <c r="B19">
        <v>670</v>
      </c>
      <c r="C19">
        <v>549.25</v>
      </c>
      <c r="D19">
        <f t="shared" si="1"/>
        <v>367997.5</v>
      </c>
    </row>
    <row r="20" spans="1:4" s="8" customFormat="1" x14ac:dyDescent="0.6">
      <c r="B20" s="8">
        <f>SUM(B17:B19)</f>
        <v>1500</v>
      </c>
      <c r="D20" s="9">
        <f>SUM(D17:D19)</f>
        <v>828855</v>
      </c>
    </row>
    <row r="21" spans="1:4" x14ac:dyDescent="0.6">
      <c r="A21" t="s">
        <v>59</v>
      </c>
      <c r="B21">
        <v>280</v>
      </c>
      <c r="C21">
        <v>456</v>
      </c>
      <c r="D21">
        <f>B21*C21</f>
        <v>127680</v>
      </c>
    </row>
    <row r="22" spans="1:4" x14ac:dyDescent="0.6">
      <c r="A22" t="s">
        <v>59</v>
      </c>
      <c r="B22">
        <v>530</v>
      </c>
      <c r="C22">
        <v>456</v>
      </c>
      <c r="D22">
        <f t="shared" ref="D22:D29" si="2">B22*C22</f>
        <v>241680</v>
      </c>
    </row>
    <row r="23" spans="1:4" x14ac:dyDescent="0.6">
      <c r="A23" t="s">
        <v>59</v>
      </c>
      <c r="B23">
        <v>550</v>
      </c>
      <c r="C23">
        <v>456</v>
      </c>
      <c r="D23">
        <f t="shared" si="2"/>
        <v>250800</v>
      </c>
    </row>
    <row r="24" spans="1:4" x14ac:dyDescent="0.6">
      <c r="A24" t="s">
        <v>59</v>
      </c>
      <c r="B24">
        <v>530</v>
      </c>
      <c r="C24">
        <v>456</v>
      </c>
      <c r="D24">
        <f t="shared" si="2"/>
        <v>241680</v>
      </c>
    </row>
    <row r="25" spans="1:4" x14ac:dyDescent="0.6">
      <c r="A25" t="s">
        <v>59</v>
      </c>
      <c r="B25">
        <v>630</v>
      </c>
      <c r="C25">
        <v>456</v>
      </c>
      <c r="D25">
        <f t="shared" si="2"/>
        <v>287280</v>
      </c>
    </row>
    <row r="26" spans="1:4" x14ac:dyDescent="0.6">
      <c r="A26" t="s">
        <v>59</v>
      </c>
      <c r="B26">
        <v>630</v>
      </c>
      <c r="C26">
        <v>456</v>
      </c>
      <c r="D26">
        <f t="shared" si="2"/>
        <v>287280</v>
      </c>
    </row>
    <row r="27" spans="1:4" x14ac:dyDescent="0.6">
      <c r="A27" t="s">
        <v>59</v>
      </c>
      <c r="B27">
        <v>200</v>
      </c>
      <c r="C27">
        <v>456</v>
      </c>
      <c r="D27">
        <f t="shared" si="2"/>
        <v>91200</v>
      </c>
    </row>
    <row r="28" spans="1:4" x14ac:dyDescent="0.6">
      <c r="A28" t="s">
        <v>59</v>
      </c>
      <c r="B28">
        <v>670</v>
      </c>
      <c r="C28">
        <v>456</v>
      </c>
      <c r="D28">
        <f t="shared" si="2"/>
        <v>305520</v>
      </c>
    </row>
    <row r="29" spans="1:4" x14ac:dyDescent="0.6">
      <c r="A29" t="s">
        <v>59</v>
      </c>
      <c r="B29">
        <v>670</v>
      </c>
      <c r="C29">
        <v>456</v>
      </c>
      <c r="D29">
        <f t="shared" si="2"/>
        <v>305520</v>
      </c>
    </row>
    <row r="30" spans="1:4" s="8" customFormat="1" x14ac:dyDescent="0.6">
      <c r="B30" s="8">
        <f>SUM(B21:B29)</f>
        <v>4690</v>
      </c>
      <c r="D30" s="9">
        <f>SUM(D21:D29)</f>
        <v>2138640</v>
      </c>
    </row>
    <row r="31" spans="1:4" x14ac:dyDescent="0.6">
      <c r="A31" t="s">
        <v>60</v>
      </c>
      <c r="B31">
        <v>550</v>
      </c>
      <c r="C31">
        <v>456</v>
      </c>
      <c r="D31">
        <f>B31*C31</f>
        <v>250800</v>
      </c>
    </row>
    <row r="32" spans="1:4" x14ac:dyDescent="0.6">
      <c r="A32" t="s">
        <v>60</v>
      </c>
      <c r="B32">
        <v>630</v>
      </c>
      <c r="C32">
        <v>456</v>
      </c>
      <c r="D32">
        <f t="shared" ref="D32:D42" si="3">B32*C32</f>
        <v>287280</v>
      </c>
    </row>
    <row r="33" spans="1:4" x14ac:dyDescent="0.6">
      <c r="A33" t="s">
        <v>60</v>
      </c>
      <c r="B33">
        <v>530</v>
      </c>
      <c r="C33">
        <v>450</v>
      </c>
      <c r="D33">
        <f t="shared" si="3"/>
        <v>238500</v>
      </c>
    </row>
    <row r="34" spans="1:4" x14ac:dyDescent="0.6">
      <c r="A34" t="s">
        <v>60</v>
      </c>
      <c r="B34">
        <v>600</v>
      </c>
      <c r="C34">
        <v>450</v>
      </c>
      <c r="D34">
        <f t="shared" si="3"/>
        <v>270000</v>
      </c>
    </row>
    <row r="35" spans="1:4" x14ac:dyDescent="0.6">
      <c r="A35" t="s">
        <v>60</v>
      </c>
      <c r="B35">
        <v>550</v>
      </c>
      <c r="C35">
        <v>450</v>
      </c>
      <c r="D35">
        <f t="shared" si="3"/>
        <v>247500</v>
      </c>
    </row>
    <row r="36" spans="1:4" x14ac:dyDescent="0.6">
      <c r="A36" t="s">
        <v>60</v>
      </c>
      <c r="B36">
        <v>600</v>
      </c>
      <c r="C36">
        <v>450</v>
      </c>
      <c r="D36">
        <f t="shared" si="3"/>
        <v>270000</v>
      </c>
    </row>
    <row r="37" spans="1:4" x14ac:dyDescent="0.6">
      <c r="A37" t="s">
        <v>60</v>
      </c>
      <c r="B37">
        <v>670</v>
      </c>
      <c r="C37">
        <v>450</v>
      </c>
      <c r="D37">
        <f t="shared" si="3"/>
        <v>301500</v>
      </c>
    </row>
    <row r="38" spans="1:4" x14ac:dyDescent="0.6">
      <c r="A38" t="s">
        <v>60</v>
      </c>
      <c r="B38">
        <v>570</v>
      </c>
      <c r="C38">
        <v>450</v>
      </c>
      <c r="D38">
        <f t="shared" si="3"/>
        <v>256500</v>
      </c>
    </row>
    <row r="39" spans="1:4" x14ac:dyDescent="0.6">
      <c r="A39" t="s">
        <v>60</v>
      </c>
      <c r="B39">
        <v>630</v>
      </c>
      <c r="C39">
        <v>450</v>
      </c>
      <c r="D39">
        <f t="shared" si="3"/>
        <v>283500</v>
      </c>
    </row>
    <row r="40" spans="1:4" x14ac:dyDescent="0.6">
      <c r="A40" t="s">
        <v>60</v>
      </c>
      <c r="B40">
        <v>550</v>
      </c>
      <c r="C40">
        <v>450</v>
      </c>
      <c r="D40">
        <f t="shared" si="3"/>
        <v>247500</v>
      </c>
    </row>
    <row r="41" spans="1:4" x14ac:dyDescent="0.6">
      <c r="A41" t="s">
        <v>60</v>
      </c>
      <c r="B41">
        <v>400</v>
      </c>
      <c r="C41">
        <v>450</v>
      </c>
      <c r="D41">
        <f t="shared" si="3"/>
        <v>180000</v>
      </c>
    </row>
    <row r="42" spans="1:4" x14ac:dyDescent="0.6">
      <c r="A42" t="s">
        <v>60</v>
      </c>
      <c r="B42">
        <v>350</v>
      </c>
      <c r="C42">
        <v>450</v>
      </c>
      <c r="D42">
        <f t="shared" si="3"/>
        <v>157500</v>
      </c>
    </row>
    <row r="43" spans="1:4" s="8" customFormat="1" x14ac:dyDescent="0.6">
      <c r="B43" s="8">
        <f>SUM(B31:B42)</f>
        <v>6630</v>
      </c>
      <c r="D43" s="9">
        <f>SUM(D31:D42)</f>
        <v>2990580</v>
      </c>
    </row>
    <row r="45" spans="1:4" x14ac:dyDescent="0.6">
      <c r="A45" t="s">
        <v>61</v>
      </c>
    </row>
    <row r="46" spans="1:4" x14ac:dyDescent="0.6">
      <c r="A46">
        <v>84000</v>
      </c>
    </row>
    <row r="47" spans="1:4" x14ac:dyDescent="0.6">
      <c r="A47">
        <v>84000</v>
      </c>
    </row>
    <row r="48" spans="1:4" x14ac:dyDescent="0.6">
      <c r="A48">
        <v>4100</v>
      </c>
    </row>
    <row r="49" spans="1:1" x14ac:dyDescent="0.6">
      <c r="A49">
        <v>7900</v>
      </c>
    </row>
    <row r="50" spans="1:1" x14ac:dyDescent="0.6">
      <c r="A50">
        <v>3400</v>
      </c>
    </row>
    <row r="51" spans="1:1" x14ac:dyDescent="0.6">
      <c r="A51">
        <v>1213</v>
      </c>
    </row>
    <row r="52" spans="1:1" x14ac:dyDescent="0.6">
      <c r="A52">
        <v>43500</v>
      </c>
    </row>
    <row r="53" spans="1:1" x14ac:dyDescent="0.6">
      <c r="A53">
        <v>3100</v>
      </c>
    </row>
    <row r="54" spans="1:1" x14ac:dyDescent="0.6">
      <c r="A54">
        <v>8550</v>
      </c>
    </row>
    <row r="55" spans="1:1" x14ac:dyDescent="0.6">
      <c r="A55">
        <v>3000</v>
      </c>
    </row>
    <row r="56" spans="1:1" x14ac:dyDescent="0.6">
      <c r="A56">
        <v>4100</v>
      </c>
    </row>
    <row r="57" spans="1:1" x14ac:dyDescent="0.6">
      <c r="A57">
        <v>7900</v>
      </c>
    </row>
    <row r="58" spans="1:1" x14ac:dyDescent="0.6">
      <c r="A58">
        <v>500</v>
      </c>
    </row>
    <row r="59" spans="1:1" x14ac:dyDescent="0.6">
      <c r="A59">
        <v>8550</v>
      </c>
    </row>
    <row r="60" spans="1:1" x14ac:dyDescent="0.6">
      <c r="A60">
        <v>3000</v>
      </c>
    </row>
    <row r="61" spans="1:1" x14ac:dyDescent="0.6">
      <c r="A61">
        <v>4100</v>
      </c>
    </row>
    <row r="62" spans="1:1" x14ac:dyDescent="0.6">
      <c r="A62">
        <v>7900</v>
      </c>
    </row>
    <row r="63" spans="1:1" x14ac:dyDescent="0.6">
      <c r="A63">
        <v>1000</v>
      </c>
    </row>
    <row r="64" spans="1:1" x14ac:dyDescent="0.6">
      <c r="A64">
        <v>1000</v>
      </c>
    </row>
    <row r="65" spans="1:1" x14ac:dyDescent="0.6">
      <c r="A65">
        <v>9000</v>
      </c>
    </row>
    <row r="66" spans="1:1" x14ac:dyDescent="0.6">
      <c r="A66">
        <v>12300</v>
      </c>
    </row>
    <row r="67" spans="1:1" x14ac:dyDescent="0.6">
      <c r="A67">
        <v>4500</v>
      </c>
    </row>
    <row r="68" spans="1:1" x14ac:dyDescent="0.6">
      <c r="A68">
        <v>6300</v>
      </c>
    </row>
    <row r="69" spans="1:1" x14ac:dyDescent="0.6">
      <c r="A69" s="11">
        <f>SUM(A46:A68)</f>
        <v>312913</v>
      </c>
    </row>
  </sheetData>
  <mergeCells count="1">
    <mergeCell ref="A16:D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Suphansa Sijareonkankit</dc:creator>
  <cp:lastModifiedBy>Suphansa Sijareonkankit</cp:lastModifiedBy>
  <dcterms:created xsi:type="dcterms:W3CDTF">2025-08-27T00:24:17Z</dcterms:created>
  <dcterms:modified xsi:type="dcterms:W3CDTF">2025-08-27T03:15:36Z</dcterms:modified>
</cp:coreProperties>
</file>