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eung/Desktop/"/>
    </mc:Choice>
  </mc:AlternateContent>
  <xr:revisionPtr revIDLastSave="0" documentId="8_{75836805-C5E0-EC42-89F7-FA50D0E63755}" xr6:coauthVersionLast="45" xr6:coauthVersionMax="45" xr10:uidLastSave="{00000000-0000-0000-0000-000000000000}"/>
  <bookViews>
    <workbookView xWindow="0" yWindow="480" windowWidth="25600" windowHeight="15540" activeTab="1" xr2:uid="{5499A41A-02A2-9B4C-9677-1A873AF3362B}"/>
  </bookViews>
  <sheets>
    <sheet name="Summary" sheetId="1" r:id="rId1"/>
    <sheet name="Details" sheetId="2" r:id="rId2"/>
    <sheet name="Data Validation" sheetId="3" r:id="rId3"/>
  </sheets>
  <externalReferences>
    <externalReference r:id="rId4"/>
  </externalReferences>
  <definedNames>
    <definedName name="_xlnm._FilterDatabase" localSheetId="2" hidden="1">'Data Validation'!$A$1:$H$81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4" i="2" l="1"/>
  <c r="I74" i="2"/>
  <c r="O74" i="2"/>
  <c r="Q74" i="2"/>
  <c r="S74" i="2" s="1"/>
  <c r="R74" i="2"/>
  <c r="G72" i="2"/>
  <c r="G34" i="2"/>
  <c r="G35" i="2"/>
  <c r="G69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70" i="2"/>
  <c r="G71" i="2"/>
  <c r="G73" i="2"/>
  <c r="I72" i="2"/>
  <c r="I34" i="2"/>
  <c r="I35" i="2"/>
  <c r="I6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70" i="2"/>
  <c r="I71" i="2"/>
  <c r="I73" i="2"/>
  <c r="I3" i="2"/>
  <c r="O72" i="2"/>
  <c r="O34" i="2"/>
  <c r="S34" i="2" s="1"/>
  <c r="O35" i="2"/>
  <c r="O69" i="2"/>
  <c r="Q72" i="2"/>
  <c r="Q34" i="2"/>
  <c r="Q35" i="2"/>
  <c r="Q69" i="2"/>
  <c r="R72" i="2"/>
  <c r="R34" i="2"/>
  <c r="R35" i="2"/>
  <c r="R69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70" i="2"/>
  <c r="R71" i="2"/>
  <c r="R73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70" i="2"/>
  <c r="Q71" i="2"/>
  <c r="Q73" i="2"/>
  <c r="Q3" i="2"/>
  <c r="O4" i="2"/>
  <c r="S4" i="2" s="1"/>
  <c r="O5" i="2"/>
  <c r="O6" i="2"/>
  <c r="O7" i="2"/>
  <c r="O8" i="2"/>
  <c r="S8" i="2" s="1"/>
  <c r="O9" i="2"/>
  <c r="O10" i="2"/>
  <c r="O11" i="2"/>
  <c r="O12" i="2"/>
  <c r="S12" i="2" s="1"/>
  <c r="O13" i="2"/>
  <c r="O14" i="2"/>
  <c r="O15" i="2"/>
  <c r="O16" i="2"/>
  <c r="S16" i="2" s="1"/>
  <c r="O17" i="2"/>
  <c r="O18" i="2"/>
  <c r="O19" i="2"/>
  <c r="O20" i="2"/>
  <c r="S20" i="2" s="1"/>
  <c r="O21" i="2"/>
  <c r="O22" i="2"/>
  <c r="O23" i="2"/>
  <c r="O24" i="2"/>
  <c r="S24" i="2" s="1"/>
  <c r="O25" i="2"/>
  <c r="O26" i="2"/>
  <c r="O27" i="2"/>
  <c r="O28" i="2"/>
  <c r="S28" i="2" s="1"/>
  <c r="O29" i="2"/>
  <c r="O30" i="2"/>
  <c r="O31" i="2"/>
  <c r="O32" i="2"/>
  <c r="S32" i="2" s="1"/>
  <c r="O33" i="2"/>
  <c r="O36" i="2"/>
  <c r="O37" i="2"/>
  <c r="O38" i="2"/>
  <c r="S38" i="2" s="1"/>
  <c r="O39" i="2"/>
  <c r="O40" i="2"/>
  <c r="O41" i="2"/>
  <c r="O42" i="2"/>
  <c r="S42" i="2" s="1"/>
  <c r="O43" i="2"/>
  <c r="O44" i="2"/>
  <c r="O45" i="2"/>
  <c r="O46" i="2"/>
  <c r="S46" i="2" s="1"/>
  <c r="O47" i="2"/>
  <c r="O48" i="2"/>
  <c r="O49" i="2"/>
  <c r="O50" i="2"/>
  <c r="S50" i="2" s="1"/>
  <c r="O51" i="2"/>
  <c r="O52" i="2"/>
  <c r="O53" i="2"/>
  <c r="O54" i="2"/>
  <c r="S54" i="2" s="1"/>
  <c r="O55" i="2"/>
  <c r="O56" i="2"/>
  <c r="O57" i="2"/>
  <c r="O58" i="2"/>
  <c r="S58" i="2" s="1"/>
  <c r="O59" i="2"/>
  <c r="O60" i="2"/>
  <c r="O61" i="2"/>
  <c r="O62" i="2"/>
  <c r="S62" i="2" s="1"/>
  <c r="O63" i="2"/>
  <c r="O64" i="2"/>
  <c r="O65" i="2"/>
  <c r="O66" i="2"/>
  <c r="S66" i="2" s="1"/>
  <c r="O67" i="2"/>
  <c r="O68" i="2"/>
  <c r="O70" i="2"/>
  <c r="O71" i="2"/>
  <c r="S71" i="2" s="1"/>
  <c r="O73" i="2"/>
  <c r="O3" i="2"/>
  <c r="H73" i="3"/>
  <c r="G7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2" i="3"/>
  <c r="D68" i="3"/>
  <c r="B72" i="3"/>
  <c r="C72" i="3"/>
  <c r="D72" i="3"/>
  <c r="B73" i="3"/>
  <c r="C73" i="3"/>
  <c r="D73" i="3"/>
  <c r="D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2" i="3"/>
  <c r="S72" i="2" l="1"/>
  <c r="S73" i="2"/>
  <c r="S67" i="2"/>
  <c r="S63" i="2"/>
  <c r="S59" i="2"/>
  <c r="S55" i="2"/>
  <c r="S51" i="2"/>
  <c r="S47" i="2"/>
  <c r="S43" i="2"/>
  <c r="S39" i="2"/>
  <c r="S33" i="2"/>
  <c r="S29" i="2"/>
  <c r="S25" i="2"/>
  <c r="S21" i="2"/>
  <c r="S17" i="2"/>
  <c r="S13" i="2"/>
  <c r="S9" i="2"/>
  <c r="S5" i="2"/>
  <c r="S65" i="2"/>
  <c r="S57" i="2"/>
  <c r="S49" i="2"/>
  <c r="S41" i="2"/>
  <c r="S31" i="2"/>
  <c r="S23" i="2"/>
  <c r="S15" i="2"/>
  <c r="S7" i="2"/>
  <c r="S70" i="2"/>
  <c r="S61" i="2"/>
  <c r="S53" i="2"/>
  <c r="S45" i="2"/>
  <c r="S37" i="2"/>
  <c r="S27" i="2"/>
  <c r="S19" i="2"/>
  <c r="S11" i="2"/>
  <c r="S3" i="2"/>
  <c r="S68" i="2"/>
  <c r="S64" i="2"/>
  <c r="S60" i="2"/>
  <c r="S56" i="2"/>
  <c r="S52" i="2"/>
  <c r="S48" i="2"/>
  <c r="S44" i="2"/>
  <c r="S40" i="2"/>
  <c r="S36" i="2"/>
  <c r="S30" i="2"/>
  <c r="S26" i="2"/>
  <c r="S22" i="2"/>
  <c r="S18" i="2"/>
  <c r="S14" i="2"/>
  <c r="S10" i="2"/>
  <c r="S6" i="2"/>
  <c r="S35" i="2"/>
  <c r="S69" i="2"/>
  <c r="D4" i="3"/>
  <c r="D5" i="3"/>
  <c r="D6" i="3"/>
  <c r="D7" i="3"/>
  <c r="D2" i="3"/>
  <c r="D8" i="3"/>
  <c r="D9" i="3"/>
  <c r="D10" i="3"/>
  <c r="D11" i="3"/>
  <c r="D12" i="3"/>
  <c r="D13" i="3"/>
  <c r="D15" i="3"/>
  <c r="D14" i="3"/>
  <c r="D16" i="3"/>
  <c r="D17" i="3"/>
  <c r="D18" i="3"/>
  <c r="D19" i="3"/>
  <c r="D20" i="3"/>
  <c r="D21" i="3"/>
  <c r="D22" i="3"/>
  <c r="D71" i="3"/>
  <c r="D23" i="3"/>
  <c r="D24" i="3"/>
  <c r="D25" i="3"/>
  <c r="D26" i="3"/>
  <c r="D29" i="3"/>
  <c r="D30" i="3"/>
  <c r="D31" i="3"/>
  <c r="D27" i="3"/>
  <c r="D32" i="3"/>
  <c r="D28" i="3"/>
  <c r="D33" i="3"/>
  <c r="D34" i="3"/>
  <c r="D38" i="3"/>
  <c r="D39" i="3"/>
  <c r="D37" i="3"/>
  <c r="D35" i="3"/>
  <c r="D40" i="3"/>
  <c r="D41" i="3"/>
  <c r="D36" i="3"/>
  <c r="D42" i="3"/>
  <c r="D43" i="3"/>
  <c r="D45" i="3"/>
  <c r="D46" i="3"/>
  <c r="D44" i="3"/>
  <c r="D47" i="3"/>
  <c r="D48" i="3"/>
  <c r="D49" i="3"/>
  <c r="D50" i="3"/>
  <c r="D51" i="3"/>
  <c r="D52" i="3"/>
  <c r="D53" i="3"/>
  <c r="D54" i="3"/>
  <c r="D55" i="3"/>
  <c r="D56" i="3"/>
  <c r="D58" i="3"/>
  <c r="D59" i="3"/>
  <c r="D60" i="3"/>
  <c r="D61" i="3"/>
  <c r="D57" i="3"/>
  <c r="D63" i="3"/>
  <c r="D64" i="3"/>
  <c r="D62" i="3"/>
  <c r="D65" i="3"/>
  <c r="D66" i="3"/>
  <c r="D67" i="3"/>
  <c r="D69" i="3"/>
  <c r="D70" i="3"/>
  <c r="C4" i="3"/>
  <c r="C5" i="3"/>
  <c r="C6" i="3"/>
  <c r="C7" i="3"/>
  <c r="C2" i="3"/>
  <c r="C8" i="3"/>
  <c r="C9" i="3"/>
  <c r="C10" i="3"/>
  <c r="C11" i="3"/>
  <c r="C12" i="3"/>
  <c r="C13" i="3"/>
  <c r="C15" i="3"/>
  <c r="C14" i="3"/>
  <c r="C16" i="3"/>
  <c r="C17" i="3"/>
  <c r="C18" i="3"/>
  <c r="C19" i="3"/>
  <c r="C20" i="3"/>
  <c r="C21" i="3"/>
  <c r="C22" i="3"/>
  <c r="C71" i="3"/>
  <c r="C23" i="3"/>
  <c r="C24" i="3"/>
  <c r="C25" i="3"/>
  <c r="C26" i="3"/>
  <c r="C29" i="3"/>
  <c r="C30" i="3"/>
  <c r="C31" i="3"/>
  <c r="C27" i="3"/>
  <c r="C32" i="3"/>
  <c r="C28" i="3"/>
  <c r="C33" i="3"/>
  <c r="C34" i="3"/>
  <c r="C38" i="3"/>
  <c r="C39" i="3"/>
  <c r="C37" i="3"/>
  <c r="C35" i="3"/>
  <c r="C40" i="3"/>
  <c r="C41" i="3"/>
  <c r="C36" i="3"/>
  <c r="C42" i="3"/>
  <c r="C43" i="3"/>
  <c r="C45" i="3"/>
  <c r="C46" i="3"/>
  <c r="C44" i="3"/>
  <c r="C47" i="3"/>
  <c r="C48" i="3"/>
  <c r="C49" i="3"/>
  <c r="C50" i="3"/>
  <c r="C51" i="3"/>
  <c r="C52" i="3"/>
  <c r="C53" i="3"/>
  <c r="C54" i="3"/>
  <c r="C55" i="3"/>
  <c r="C56" i="3"/>
  <c r="C58" i="3"/>
  <c r="C59" i="3"/>
  <c r="C60" i="3"/>
  <c r="C61" i="3"/>
  <c r="C57" i="3"/>
  <c r="C63" i="3"/>
  <c r="C64" i="3"/>
  <c r="C62" i="3"/>
  <c r="C65" i="3"/>
  <c r="C66" i="3"/>
  <c r="C67" i="3"/>
  <c r="C68" i="3"/>
  <c r="C69" i="3"/>
  <c r="C70" i="3"/>
  <c r="C3" i="3"/>
  <c r="B70" i="3"/>
  <c r="B4" i="3"/>
  <c r="B5" i="3"/>
  <c r="B6" i="3"/>
  <c r="B7" i="3"/>
  <c r="B2" i="3"/>
  <c r="B8" i="3"/>
  <c r="B9" i="3"/>
  <c r="B10" i="3"/>
  <c r="B11" i="3"/>
  <c r="B12" i="3"/>
  <c r="B13" i="3"/>
  <c r="B15" i="3"/>
  <c r="B14" i="3"/>
  <c r="B16" i="3"/>
  <c r="B17" i="3"/>
  <c r="B18" i="3"/>
  <c r="B19" i="3"/>
  <c r="B20" i="3"/>
  <c r="B21" i="3"/>
  <c r="B22" i="3"/>
  <c r="B71" i="3"/>
  <c r="B23" i="3"/>
  <c r="B24" i="3"/>
  <c r="B25" i="3"/>
  <c r="B26" i="3"/>
  <c r="B29" i="3"/>
  <c r="B30" i="3"/>
  <c r="B31" i="3"/>
  <c r="B27" i="3"/>
  <c r="B32" i="3"/>
  <c r="B28" i="3"/>
  <c r="B33" i="3"/>
  <c r="B34" i="3"/>
  <c r="B38" i="3"/>
  <c r="B39" i="3"/>
  <c r="B37" i="3"/>
  <c r="B35" i="3"/>
  <c r="B40" i="3"/>
  <c r="B41" i="3"/>
  <c r="B36" i="3"/>
  <c r="B42" i="3"/>
  <c r="B43" i="3"/>
  <c r="B45" i="3"/>
  <c r="B46" i="3"/>
  <c r="B44" i="3"/>
  <c r="B47" i="3"/>
  <c r="B48" i="3"/>
  <c r="B49" i="3"/>
  <c r="B50" i="3"/>
  <c r="B51" i="3"/>
  <c r="B52" i="3"/>
  <c r="B53" i="3"/>
  <c r="B54" i="3"/>
  <c r="B55" i="3"/>
  <c r="B56" i="3"/>
  <c r="B58" i="3"/>
  <c r="B59" i="3"/>
  <c r="B60" i="3"/>
  <c r="B61" i="3"/>
  <c r="B57" i="3"/>
  <c r="B63" i="3"/>
  <c r="B64" i="3"/>
  <c r="B62" i="3"/>
  <c r="B65" i="3"/>
  <c r="B66" i="3"/>
  <c r="B67" i="3"/>
  <c r="B68" i="3"/>
  <c r="B69" i="3"/>
  <c r="B3" i="3"/>
  <c r="G3" i="2" l="1"/>
</calcChain>
</file>

<file path=xl/sharedStrings.xml><?xml version="1.0" encoding="utf-8"?>
<sst xmlns="http://schemas.openxmlformats.org/spreadsheetml/2006/main" count="1076" uniqueCount="284">
  <si>
    <r>
      <rPr>
        <b/>
        <u/>
        <sz val="24"/>
        <color theme="1"/>
        <rFont val="Calibri (Body)_x0000_"/>
      </rPr>
      <t>Monthly Invoice Template</t>
    </r>
    <r>
      <rPr>
        <u/>
        <sz val="12"/>
        <color theme="1"/>
        <rFont val="Calibri"/>
        <family val="2"/>
        <scheme val="minor"/>
      </rPr>
      <t xml:space="preserve"> </t>
    </r>
  </si>
  <si>
    <t xml:space="preserve">Program Name </t>
  </si>
  <si>
    <t xml:space="preserve">Vendor Name </t>
  </si>
  <si>
    <t xml:space="preserve">PO # </t>
  </si>
  <si>
    <t>Summary</t>
  </si>
  <si>
    <t>Location</t>
  </si>
  <si>
    <t>Language</t>
  </si>
  <si>
    <t>Role</t>
  </si>
  <si>
    <t>Bill Rate/Hour USD$</t>
  </si>
  <si>
    <t>Bill Rate/Month USD$</t>
  </si>
  <si>
    <t>Bill Rate w COLA</t>
  </si>
  <si>
    <t>Pricing Category/Tier</t>
  </si>
  <si>
    <t>Total Hours </t>
  </si>
  <si>
    <t>Overtime Hours</t>
  </si>
  <si>
    <t>Final Invoice Amount</t>
  </si>
  <si>
    <t>Grand Total</t>
  </si>
  <si>
    <t xml:space="preserve">Notes </t>
  </si>
  <si>
    <t>Night Shift</t>
  </si>
  <si>
    <t>Day Shift</t>
  </si>
  <si>
    <t xml:space="preserve">Total HoursDays </t>
  </si>
  <si>
    <t>OverTime Hours</t>
  </si>
  <si>
    <t xml:space="preserve">Training Hours/Days </t>
  </si>
  <si>
    <t xml:space="preserve">Productive Hours/Days </t>
  </si>
  <si>
    <t>Billing Type</t>
  </si>
  <si>
    <t>Resource Type</t>
  </si>
  <si>
    <t xml:space="preserve">Role </t>
  </si>
  <si>
    <t xml:space="preserve">EMP Name </t>
  </si>
  <si>
    <t xml:space="preserve">EMP ID </t>
  </si>
  <si>
    <t xml:space="preserve">Language </t>
  </si>
  <si>
    <t>Market</t>
  </si>
  <si>
    <t xml:space="preserve">Workflow/Team </t>
  </si>
  <si>
    <t>SRT ID</t>
  </si>
  <si>
    <t>Spam Support</t>
  </si>
  <si>
    <t>Civic Spam</t>
  </si>
  <si>
    <t>USA</t>
  </si>
  <si>
    <t>MTV</t>
  </si>
  <si>
    <t>English</t>
  </si>
  <si>
    <t>a.b.young</t>
  </si>
  <si>
    <t>Young, Anthony</t>
  </si>
  <si>
    <t>Agent</t>
  </si>
  <si>
    <t>SubK</t>
  </si>
  <si>
    <t>Billable</t>
  </si>
  <si>
    <t>albert.alindogan</t>
  </si>
  <si>
    <t>Alindogan, Albert</t>
  </si>
  <si>
    <t>alden.romero</t>
  </si>
  <si>
    <t>Romero, Alden</t>
  </si>
  <si>
    <t>alvin.tran</t>
  </si>
  <si>
    <t>Tran, Alvin</t>
  </si>
  <si>
    <t>an.b.nguyen</t>
  </si>
  <si>
    <t>Nguyen, An T.</t>
  </si>
  <si>
    <t>brenda.ceja</t>
  </si>
  <si>
    <t>Ceja, Brenda J.</t>
  </si>
  <si>
    <t>buford.brown</t>
  </si>
  <si>
    <t>Brown, Buford</t>
  </si>
  <si>
    <t>c.trinidade</t>
  </si>
  <si>
    <t>Trinidade, Christopher</t>
  </si>
  <si>
    <t>catherine.ha</t>
  </si>
  <si>
    <t>david.sakamoto</t>
  </si>
  <si>
    <t>Sakamoto, David A.</t>
  </si>
  <si>
    <t>disha.j.upadhyay</t>
  </si>
  <si>
    <t>Upadhyay, Disha</t>
  </si>
  <si>
    <t>QA</t>
  </si>
  <si>
    <t>FTE</t>
  </si>
  <si>
    <t>Non-Billable</t>
  </si>
  <si>
    <t>domonique.williams</t>
  </si>
  <si>
    <t>Williams, Domonique</t>
  </si>
  <si>
    <t>edin.dautovic</t>
  </si>
  <si>
    <t>Dautovic, Edin</t>
  </si>
  <si>
    <t>elena.velasquez</t>
  </si>
  <si>
    <t>Velasquez, Elena M</t>
  </si>
  <si>
    <t>g.castro.rodriguez</t>
  </si>
  <si>
    <t>De Castro Rodriguez, Giliannie M.</t>
  </si>
  <si>
    <t>gwendoline.diaz</t>
  </si>
  <si>
    <t>Diaz, Gwendoline M.</t>
  </si>
  <si>
    <t>harold.cao</t>
  </si>
  <si>
    <t>Cao, Harold</t>
  </si>
  <si>
    <t>j.bok</t>
  </si>
  <si>
    <t>Bok, Jessica H.</t>
  </si>
  <si>
    <t>j.costa</t>
  </si>
  <si>
    <t>Costa, Joao F.</t>
  </si>
  <si>
    <t>jason.s.leung</t>
  </si>
  <si>
    <t>Team Lead</t>
  </si>
  <si>
    <t>jenilyn.mata</t>
  </si>
  <si>
    <t>Mata, Jenilyn</t>
  </si>
  <si>
    <t>jeranica.zablan</t>
  </si>
  <si>
    <t>Zablan, Jeranica A.</t>
  </si>
  <si>
    <t>jesse.luevanos</t>
  </si>
  <si>
    <t>Luevanos, Jesse</t>
  </si>
  <si>
    <t>joe.nguyen</t>
  </si>
  <si>
    <t>Nguyen, Joe</t>
  </si>
  <si>
    <t>k.a.ly</t>
  </si>
  <si>
    <t>Ly, Kevin</t>
  </si>
  <si>
    <t>k.allen</t>
  </si>
  <si>
    <t>Allen, Kiana</t>
  </si>
  <si>
    <t>k.le</t>
  </si>
  <si>
    <t>kabui.smith</t>
  </si>
  <si>
    <t>Smith, Kabui L.</t>
  </si>
  <si>
    <t>kevin.subijano</t>
  </si>
  <si>
    <t>Subijano, Kevin</t>
  </si>
  <si>
    <t>kiara.anderson</t>
  </si>
  <si>
    <t>Anderson, Kiara</t>
  </si>
  <si>
    <t>kyle.cavallaro</t>
  </si>
  <si>
    <t>Cavallaro, Kyle</t>
  </si>
  <si>
    <t>l.verte</t>
  </si>
  <si>
    <t>Verte, Lizaveta</t>
  </si>
  <si>
    <t>leilani.lopez</t>
  </si>
  <si>
    <t>Lopez, Leilani M.</t>
  </si>
  <si>
    <t>lesly.arellano.pina</t>
  </si>
  <si>
    <t>Pina, Lesly</t>
  </si>
  <si>
    <t>lucy.zheng</t>
  </si>
  <si>
    <t>Zheng, Lucy</t>
  </si>
  <si>
    <t>mark.medalle</t>
  </si>
  <si>
    <t>Medalle, Mark N.</t>
  </si>
  <si>
    <t>michael.hess</t>
  </si>
  <si>
    <t>Hess, Michael E.</t>
  </si>
  <si>
    <t>minh.c.tran</t>
  </si>
  <si>
    <t>Tran, Minh</t>
  </si>
  <si>
    <t>monique.maldonado</t>
  </si>
  <si>
    <t>Maldonado, Monique S.</t>
  </si>
  <si>
    <t>moses.lopez</t>
  </si>
  <si>
    <t>Lopez, Moses</t>
  </si>
  <si>
    <t>mustafa.haider</t>
  </si>
  <si>
    <t>Haider, Mustafa O.</t>
  </si>
  <si>
    <t>mykayla.everett</t>
  </si>
  <si>
    <t>Everett, Mykayla N.</t>
  </si>
  <si>
    <t>olga.venzke</t>
  </si>
  <si>
    <t>Venzke, Olga A.</t>
  </si>
  <si>
    <t>Fernandez, R. Tapia</t>
  </si>
  <si>
    <t>rachelle.balili</t>
  </si>
  <si>
    <t>Balili, Rachelle B.</t>
  </si>
  <si>
    <t>randy.ho</t>
  </si>
  <si>
    <t>Ho, Randy</t>
  </si>
  <si>
    <t>rasha.bakar</t>
  </si>
  <si>
    <t>Bakar, Rasha</t>
  </si>
  <si>
    <t>roberto.ruiz</t>
  </si>
  <si>
    <t>Ruiz, Roberto</t>
  </si>
  <si>
    <t>s.montiel.caravez</t>
  </si>
  <si>
    <t>Caravez, Samantha M.</t>
  </si>
  <si>
    <t>sable.body</t>
  </si>
  <si>
    <t>Body, Sable</t>
  </si>
  <si>
    <t>sally.niua</t>
  </si>
  <si>
    <t>Niua, Sally</t>
  </si>
  <si>
    <t>sarah.tadesse</t>
  </si>
  <si>
    <t>Tadesse, Sarah</t>
  </si>
  <si>
    <t>satveer.kaur</t>
  </si>
  <si>
    <t>steven.stello</t>
  </si>
  <si>
    <t>Stello, Steven</t>
  </si>
  <si>
    <t>thu.a.tran</t>
  </si>
  <si>
    <t>Tran, Thu M.</t>
  </si>
  <si>
    <t>tiffany.douangpanya</t>
  </si>
  <si>
    <t>Douangpanya, Tiffany</t>
  </si>
  <si>
    <t>zoilo.g.sulit</t>
  </si>
  <si>
    <t>Sulit, Zoilo</t>
  </si>
  <si>
    <t>Roll On</t>
  </si>
  <si>
    <t>Roll Off</t>
  </si>
  <si>
    <t>Weekend/Holiday Premium Hours</t>
  </si>
  <si>
    <t>anya.wiegel</t>
  </si>
  <si>
    <t>Wiegel, Anya</t>
  </si>
  <si>
    <t>ayshia.lopez</t>
  </si>
  <si>
    <t>Lopez, Ayshia</t>
  </si>
  <si>
    <t>bonnie.light</t>
  </si>
  <si>
    <t>Light, Bonnie</t>
  </si>
  <si>
    <t>Tang, Justin</t>
  </si>
  <si>
    <t>kayla.inocencio</t>
  </si>
  <si>
    <t>Inocencio, Kayla</t>
  </si>
  <si>
    <t>kian.zarrabi</t>
  </si>
  <si>
    <t>Zarrabi, Kian</t>
  </si>
  <si>
    <t>SUbK</t>
  </si>
  <si>
    <t>Name</t>
  </si>
  <si>
    <t>EID</t>
  </si>
  <si>
    <t>Anthony Young</t>
  </si>
  <si>
    <t>Albert Alindogan</t>
  </si>
  <si>
    <t>Alden Romero</t>
  </si>
  <si>
    <t>Alvin Tran</t>
  </si>
  <si>
    <t>An Nguyen</t>
  </si>
  <si>
    <t>Anya Wiegel</t>
  </si>
  <si>
    <t>Ayshia Lopez</t>
  </si>
  <si>
    <t>Bonnie Light</t>
  </si>
  <si>
    <t>Brenda Ceja</t>
  </si>
  <si>
    <t>Buford Brown</t>
  </si>
  <si>
    <t>Christopher Trinidade</t>
  </si>
  <si>
    <t>Catherine Ha</t>
  </si>
  <si>
    <t>David Sakamoto</t>
  </si>
  <si>
    <t>Disha Upadhyay</t>
  </si>
  <si>
    <t>Domonique Williams</t>
  </si>
  <si>
    <t>Edin Dautovic</t>
  </si>
  <si>
    <t>Elena Velasquez</t>
  </si>
  <si>
    <t>Giliannie De Castro</t>
  </si>
  <si>
    <t>Gwendoline Diaz</t>
  </si>
  <si>
    <t>Harold Cao</t>
  </si>
  <si>
    <t>Jessica Bok</t>
  </si>
  <si>
    <t>Joao Felipe</t>
  </si>
  <si>
    <t>Jenilyn Mata</t>
  </si>
  <si>
    <t>Jeranica Zablan</t>
  </si>
  <si>
    <t>Jessie Luevanos</t>
  </si>
  <si>
    <t>Joe Nguyen</t>
  </si>
  <si>
    <t>Justin Tang</t>
  </si>
  <si>
    <t>justin.c.tang</t>
  </si>
  <si>
    <t>Kevin Ly</t>
  </si>
  <si>
    <t>Kiana Allen</t>
  </si>
  <si>
    <t>Kevin Le</t>
  </si>
  <si>
    <t>Kabui Smith</t>
  </si>
  <si>
    <t>Kayla Inocencio</t>
  </si>
  <si>
    <t>Kevin Subijano</t>
  </si>
  <si>
    <t>Kian Zarrabi</t>
  </si>
  <si>
    <t>Kiara Anderson</t>
  </si>
  <si>
    <t>Kyle Cavallaro</t>
  </si>
  <si>
    <t>Lizaveta Verte</t>
  </si>
  <si>
    <t>Leilani Lopez</t>
  </si>
  <si>
    <t>Lesly Arellano</t>
  </si>
  <si>
    <t>Lucy Zheng</t>
  </si>
  <si>
    <t>Mark Medalle</t>
  </si>
  <si>
    <t>Michael Hess</t>
  </si>
  <si>
    <t>Monique Maldonado</t>
  </si>
  <si>
    <t>Mustafa Haider</t>
  </si>
  <si>
    <t>My'Kayla Everrett</t>
  </si>
  <si>
    <t>Olga Venzke</t>
  </si>
  <si>
    <t>Roman Tapia</t>
  </si>
  <si>
    <t>r.tapia.fernandez</t>
  </si>
  <si>
    <t>Rachelle Balili</t>
  </si>
  <si>
    <t>Randy Ho</t>
  </si>
  <si>
    <t>Rasha Bakar</t>
  </si>
  <si>
    <t>Roberto Ruiz</t>
  </si>
  <si>
    <t>Samantha Caravez</t>
  </si>
  <si>
    <t>Sable Body</t>
  </si>
  <si>
    <t>Sally Niua</t>
  </si>
  <si>
    <t>Sarah Tadesse</t>
  </si>
  <si>
    <t>Satveer Kaur</t>
  </si>
  <si>
    <t>Sophia Pizarro</t>
  </si>
  <si>
    <t>Steven Stello</t>
  </si>
  <si>
    <t>Thu Tran</t>
  </si>
  <si>
    <t>Tiffany Douangpanya</t>
  </si>
  <si>
    <t>Data</t>
  </si>
  <si>
    <t>Gabe Sulit</t>
  </si>
  <si>
    <t>Minh (Kevin) Tran</t>
  </si>
  <si>
    <t>Moses Lopez (Second)</t>
  </si>
  <si>
    <t>Aliya Akbar</t>
  </si>
  <si>
    <t>Brittany Rodgers</t>
  </si>
  <si>
    <t>Daniel Soria</t>
  </si>
  <si>
    <t>David Ashby</t>
  </si>
  <si>
    <t>James White</t>
  </si>
  <si>
    <t>Jeremiah Banayat</t>
  </si>
  <si>
    <t>Patrick Daniel Rondez</t>
  </si>
  <si>
    <t>Premium</t>
  </si>
  <si>
    <t>My'Kayla Everrett</t>
  </si>
  <si>
    <t>sophia.pizaro</t>
  </si>
  <si>
    <t>brittany.rodgers</t>
  </si>
  <si>
    <t>aliya.akbar</t>
  </si>
  <si>
    <t>patrick.rondez</t>
  </si>
  <si>
    <t>jeremiah.banayat</t>
  </si>
  <si>
    <t>david.ashby</t>
  </si>
  <si>
    <t>daniel.soria</t>
  </si>
  <si>
    <t>j.b.white</t>
  </si>
  <si>
    <t>Roll On Date</t>
  </si>
  <si>
    <t>Akbar, Aliya</t>
  </si>
  <si>
    <t>Rodgers, Brittany</t>
  </si>
  <si>
    <t>Soria, Daniel</t>
  </si>
  <si>
    <t>Ashby, David</t>
  </si>
  <si>
    <t>White, James B.</t>
  </si>
  <si>
    <t>Banayat, Jeremiah</t>
  </si>
  <si>
    <t>Rondez, Patrick</t>
  </si>
  <si>
    <t>Leung, Jason S.</t>
  </si>
  <si>
    <t>September Actuals</t>
  </si>
  <si>
    <t>Jason Leung</t>
  </si>
  <si>
    <t>Total Hours</t>
  </si>
  <si>
    <t>Jesse Nicholas</t>
  </si>
  <si>
    <t>Jimmy Nguyen</t>
  </si>
  <si>
    <t>Teresa Agustin</t>
  </si>
  <si>
    <t>Yadira Tapia Fernandez</t>
  </si>
  <si>
    <t>Maria Obaldo</t>
  </si>
  <si>
    <t>Regular Hours</t>
  </si>
  <si>
    <t>Premium Hours</t>
  </si>
  <si>
    <t>OT Hours</t>
  </si>
  <si>
    <t>y.tapia.fernandez</t>
  </si>
  <si>
    <t>jesse.nicholas.pending</t>
  </si>
  <si>
    <t>jimmy.nguyen.pending</t>
  </si>
  <si>
    <t>teresa.agustin.pending</t>
  </si>
  <si>
    <t>N/A</t>
  </si>
  <si>
    <t>m.obaldo</t>
  </si>
  <si>
    <t>Fernandez, Y. Tapia</t>
  </si>
  <si>
    <t>Nicholas, Jesse</t>
  </si>
  <si>
    <t>Nguyen, Jimmy</t>
  </si>
  <si>
    <t>Agustin, Teresa</t>
  </si>
  <si>
    <t>Obaldo,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</si>
</sst>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24"/>
      <color theme="1"/>
      <name val="Calibri (Body)_x0000_"/>
    </font>
    <font>
      <b/>
      <u/>
      <sz val="16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u/>
      <sz val="16"/>
      <color theme="1"/>
      <name val="American Typewriter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8" fillId="0" borderId="0" xfId="0" applyFont="1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3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b.sharepoint.com/sites/GO-GlobalOutsourcing/Shared%20Documents/03%20Dimension%203%20XFN%20Area%20of%20Expertise/Finance%20and%20Billing/Invoice%20Template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 Dropdown"/>
      <sheetName val="Anna CO Genpact"/>
      <sheetName val="Anna CO Cognizant"/>
      <sheetName val="Apurva SMB Teledirect "/>
      <sheetName val="Apurva WhatsApp"/>
      <sheetName val="Tom Handraiser"/>
      <sheetName val="Tom SMB Advocacy"/>
      <sheetName val="Tom Convergys "/>
      <sheetName val="Jac BI Arvato"/>
      <sheetName val="Jac BI Wipro"/>
      <sheetName val="Jac BI Task 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6FB17-D203-1447-BCE4-6606CE56651E}" name="Table10" displayName="Table10" ref="B11:L19" totalsRowShown="0" headerRowDxfId="29">
  <autoFilter ref="B11:L19" xr:uid="{9F6DA700-A66A-F54A-AF6A-F377E69BC730}"/>
  <tableColumns count="11">
    <tableColumn id="1" xr3:uid="{144B33C7-FCB0-5E4B-9231-27E664C927C1}" name="Program Name "/>
    <tableColumn id="2" xr3:uid="{6FEF114C-3CEE-FC45-9882-AC6DA56371CA}" name="Location"/>
    <tableColumn id="3" xr3:uid="{D0F305E2-7BEA-6C45-814E-86B0698012A9}" name="Language"/>
    <tableColumn id="4" xr3:uid="{0D7CD835-81DD-D940-83C4-7D1F9683A71B}" name="Role"/>
    <tableColumn id="5" xr3:uid="{945DBD59-AD19-BF4B-B1BF-7AB4DA2BF031}" name="Bill Rate/Hour USD$"/>
    <tableColumn id="10" xr3:uid="{7FBEBEAB-9EB4-9347-A225-C0DD75D371EF}" name="Bill Rate/Month USD$"/>
    <tableColumn id="6" xr3:uid="{3674ABB2-C2B8-7E41-81B4-6E2B85A4F4F7}" name="Bill Rate w COLA"/>
    <tableColumn id="12" xr3:uid="{7DD565DC-7210-6449-A2F9-1E03BCE5A887}" name="Pricing Category/Tier"/>
    <tableColumn id="7" xr3:uid="{E3CA3838-47A0-9B44-A300-678387E9151F}" name="Total Hours "/>
    <tableColumn id="9" xr3:uid="{08C7151B-CF56-7644-970B-C24F32FCDC14}" name="Overtime Hours"/>
    <tableColumn id="8" xr3:uid="{EC299BF1-E89C-A645-8957-BD28203F9413}" name="Final Invoice Amount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575B92-9DEA-D346-8FE5-25B1372A2369}" name="Table12" displayName="Table12" ref="B2:V74" totalsRowShown="0" headerRowDxfId="1" dataDxfId="0">
  <autoFilter ref="B2:V74" xr:uid="{B71FAFE3-D593-3A4C-AC33-99271750E71B}"/>
  <sortState xmlns:xlrd2="http://schemas.microsoft.com/office/spreadsheetml/2017/richdata2" ref="B3:V73">
    <sortCondition ref="J2:J73"/>
  </sortState>
  <tableColumns count="21">
    <tableColumn id="1" xr3:uid="{02C13F9E-3234-2A44-82E8-8D280129E8F0}" name="Program Name " dataDxfId="22"/>
    <tableColumn id="2" xr3:uid="{1AC88918-2FBA-DB46-B43F-5AE86B37A947}" name="Workflow/Team " dataDxfId="21"/>
    <tableColumn id="3" xr3:uid="{B5FECA9C-1CF1-C24F-B0A9-C26A98C630F8}" name="Market" dataDxfId="20"/>
    <tableColumn id="4" xr3:uid="{4A797895-C14C-2A40-8F6D-D39ABF75AA6D}" name="Location" dataDxfId="19"/>
    <tableColumn id="5" xr3:uid="{DACEB222-446C-7547-8BB1-D6E42754F527}" name="Language " dataDxfId="18"/>
    <tableColumn id="19" xr3:uid="{358E1880-0638-AC4E-AA1A-F272BCF4E5DB}" name="Roll On" dataDxfId="17">
      <calculatedColumnFormula>VLOOKUP(Table12[[#This Row],[EMP ID ]],'Data Validation'!B:D,3,0)</calculatedColumnFormula>
    </tableColumn>
    <tableColumn id="20" xr3:uid="{A8A0B731-5D97-D141-ADD6-61F17F1CB464}" name="Roll Off" dataDxfId="16"/>
    <tableColumn id="18" xr3:uid="{34DC9245-4F94-481E-B833-1B515071CCDF}" name="SRT ID" dataDxfId="15">
      <calculatedColumnFormula>VLOOKUP(Table12[[#This Row],[EMP ID ]],'Data Validation'!B:C,2,0)</calculatedColumnFormula>
    </tableColumn>
    <tableColumn id="6" xr3:uid="{3CA5C30A-5FB3-A844-9735-26AF5638CE59}" name="EMP ID " dataDxfId="14"/>
    <tableColumn id="14" xr3:uid="{8C656E41-B4C8-624E-B87A-36305CA05E50}" name="EMP Name " dataDxfId="13"/>
    <tableColumn id="7" xr3:uid="{59555493-9BED-AC46-B44F-34A111545EBB}" name="Role " dataDxfId="12"/>
    <tableColumn id="8" xr3:uid="{ADE93BBD-154F-3545-A008-0AC9F69DA413}" name="Resource Type" dataDxfId="11"/>
    <tableColumn id="9" xr3:uid="{1A9E3849-E667-5842-855B-A1C591502FC2}" name="Billing Type" dataDxfId="10"/>
    <tableColumn id="10" xr3:uid="{54BE3747-14B8-EC48-85E9-B8CB1A318A39}" name="Productive Hours/Days " dataDxfId="9">
      <calculatedColumnFormula>VLOOKUP(Table12[[#This Row],[EMP ID ]],'Data Validation'!B:H,5,0)</calculatedColumnFormula>
    </tableColumn>
    <tableColumn id="11" xr3:uid="{EC4AF3D9-4ADA-B445-9832-322BED0E402C}" name="Training Hours/Days " dataDxfId="8"/>
    <tableColumn id="21" xr3:uid="{33A3D8AE-CA26-D247-B991-0029AF2BB159}" name="Weekend/Holiday Premium Hours" dataDxfId="7">
      <calculatedColumnFormula>IFERROR(VLOOKUP(Table12[[#This Row],[EMP ID ]],'Data Validation'!B:I,7,0),"")</calculatedColumnFormula>
    </tableColumn>
    <tableColumn id="13" xr3:uid="{39D67A6B-7EF7-0247-AA7D-DAFF434D652D}" name="OverTime Hours" dataDxfId="6">
      <calculatedColumnFormula>VLOOKUP(Table12[[#This Row],[EMP ID ]],'Data Validation'!B:I,8,0)</calculatedColumnFormula>
    </tableColumn>
    <tableColumn id="12" xr3:uid="{05EC7823-75AE-FD45-9A74-D3CD1AA552CB}" name="Total HoursDays " dataDxfId="5">
      <calculatedColumnFormula>SUM(Table12[[#This Row],[Productive Hours/Days ]:[OverTime Hours]])</calculatedColumnFormula>
    </tableColumn>
    <tableColumn id="15" xr3:uid="{303D14C6-C483-8F41-A568-773A81F6AAC5}" name="Day Shift" dataDxfId="4"/>
    <tableColumn id="17" xr3:uid="{519FDF12-D492-F949-862E-31D6478CFF9B}" name="Night Shift" dataDxfId="3"/>
    <tableColumn id="16" xr3:uid="{FCDCD837-6146-9C4F-897C-4ABC64499334}" name="Notes 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BE0A-5676-8649-9DE7-CD0716D7DF66}">
  <sheetPr>
    <tabColor rgb="FF00B0F0"/>
  </sheetPr>
  <dimension ref="B2:L19"/>
  <sheetViews>
    <sheetView showGridLines="0" topLeftCell="A7" zoomScale="70" zoomScaleNormal="70" workbookViewId="0"/>
  </sheetViews>
  <sheetFormatPr baseColWidth="10" defaultColWidth="11" defaultRowHeight="16"/>
  <cols>
    <col min="1" max="1" width="4.1640625" customWidth="1"/>
    <col min="2" max="2" width="34.1640625" customWidth="1"/>
    <col min="3" max="3" width="10.5" bestFit="1" customWidth="1"/>
    <col min="4" max="4" width="11.5" bestFit="1" customWidth="1"/>
    <col min="5" max="5" width="7.1640625" bestFit="1" customWidth="1"/>
    <col min="6" max="6" width="20.6640625" bestFit="1" customWidth="1"/>
    <col min="7" max="7" width="22.1640625" bestFit="1" customWidth="1"/>
    <col min="8" max="8" width="17.5" bestFit="1" customWidth="1"/>
    <col min="9" max="9" width="21.1640625" customWidth="1"/>
    <col min="10" max="10" width="13.6640625" bestFit="1" customWidth="1"/>
    <col min="11" max="11" width="16.6640625" bestFit="1" customWidth="1"/>
    <col min="12" max="12" width="21.1640625" bestFit="1" customWidth="1"/>
  </cols>
  <sheetData>
    <row r="2" spans="2:12" s="1" customFormat="1" ht="38" customHeight="1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ht="21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1">
      <c r="B4" s="3" t="s">
        <v>1</v>
      </c>
      <c r="C4" s="4"/>
    </row>
    <row r="5" spans="2:12" ht="20">
      <c r="B5" s="5" t="s">
        <v>2</v>
      </c>
      <c r="C5" s="6"/>
    </row>
    <row r="6" spans="2:12" ht="21">
      <c r="B6" s="3" t="s">
        <v>3</v>
      </c>
      <c r="C6" s="6"/>
    </row>
    <row r="7" spans="2:12" s="8" customFormat="1" ht="18">
      <c r="B7" s="7"/>
      <c r="C7" s="7"/>
    </row>
    <row r="8" spans="2:12">
      <c r="B8" s="6"/>
      <c r="C8" s="6"/>
    </row>
    <row r="9" spans="2:12" ht="24">
      <c r="B9" s="9" t="s">
        <v>4</v>
      </c>
    </row>
    <row r="10" spans="2:12" ht="19.25" customHeight="1"/>
    <row r="11" spans="2:12" s="10" customFormat="1" ht="27" customHeight="1">
      <c r="B11" s="10" t="s">
        <v>1</v>
      </c>
      <c r="C11" s="10" t="s">
        <v>5</v>
      </c>
      <c r="D11" s="10" t="s">
        <v>6</v>
      </c>
      <c r="E11" s="10" t="s">
        <v>7</v>
      </c>
      <c r="F11" s="10" t="s">
        <v>8</v>
      </c>
      <c r="G11" s="10" t="s">
        <v>9</v>
      </c>
      <c r="H11" s="10" t="s">
        <v>10</v>
      </c>
      <c r="I11" s="10" t="s">
        <v>11</v>
      </c>
      <c r="J11" s="10" t="s">
        <v>12</v>
      </c>
      <c r="K11" s="10" t="s">
        <v>13</v>
      </c>
      <c r="L11" s="10" t="s">
        <v>14</v>
      </c>
    </row>
    <row r="19" spans="2:2">
      <c r="B19" s="11" t="s">
        <v>15</v>
      </c>
    </row>
  </sheetData>
  <mergeCells count="1">
    <mergeCell ref="B2:L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1F7C-0FFF-CC45-9F83-55570EC2253E}">
  <sheetPr>
    <tabColor rgb="FF00B0F0"/>
  </sheetPr>
  <dimension ref="B2:X74"/>
  <sheetViews>
    <sheetView showGridLines="0" tabSelected="1" topLeftCell="B1" zoomScale="111" zoomScaleNormal="85" workbookViewId="0">
      <selection activeCell="I72" sqref="I72"/>
    </sheetView>
  </sheetViews>
  <sheetFormatPr baseColWidth="10" defaultColWidth="11" defaultRowHeight="16"/>
  <cols>
    <col min="2" max="2" width="18.6640625" bestFit="1" customWidth="1"/>
    <col min="3" max="3" width="20.1640625" bestFit="1" customWidth="1"/>
    <col min="4" max="4" width="10.6640625" bestFit="1" customWidth="1"/>
    <col min="5" max="5" width="12.1640625" bestFit="1" customWidth="1"/>
    <col min="6" max="6" width="13.6640625" bestFit="1" customWidth="1"/>
    <col min="7" max="8" width="13.6640625" customWidth="1"/>
    <col min="9" max="9" width="21.83203125" bestFit="1" customWidth="1"/>
    <col min="10" max="10" width="21.5" bestFit="1" customWidth="1"/>
    <col min="11" max="11" width="29.1640625" bestFit="1" customWidth="1"/>
    <col min="12" max="12" width="8.5" bestFit="1" customWidth="1"/>
    <col min="13" max="13" width="18.1640625" bestFit="1" customWidth="1"/>
    <col min="14" max="14" width="14.6640625" bestFit="1" customWidth="1"/>
    <col min="15" max="15" width="27.5" bestFit="1" customWidth="1"/>
    <col min="16" max="16" width="24.6640625" bestFit="1" customWidth="1"/>
    <col min="17" max="17" width="26.83203125" bestFit="1" customWidth="1"/>
    <col min="18" max="18" width="19.6640625" customWidth="1"/>
    <col min="19" max="19" width="20.6640625" bestFit="1" customWidth="1"/>
    <col min="20" max="20" width="12.5" bestFit="1" customWidth="1"/>
    <col min="21" max="21" width="14" bestFit="1" customWidth="1"/>
    <col min="22" max="22" width="10" bestFit="1" customWidth="1"/>
  </cols>
  <sheetData>
    <row r="2" spans="2:22" s="12" customFormat="1" ht="21">
      <c r="B2" s="21" t="s">
        <v>1</v>
      </c>
      <c r="C2" s="21" t="s">
        <v>30</v>
      </c>
      <c r="D2" s="21" t="s">
        <v>29</v>
      </c>
      <c r="E2" s="21" t="s">
        <v>5</v>
      </c>
      <c r="F2" s="21" t="s">
        <v>28</v>
      </c>
      <c r="G2" s="21" t="s">
        <v>153</v>
      </c>
      <c r="H2" s="21" t="s">
        <v>154</v>
      </c>
      <c r="I2" s="21" t="s">
        <v>31</v>
      </c>
      <c r="J2" s="21" t="s">
        <v>27</v>
      </c>
      <c r="K2" s="21" t="s">
        <v>26</v>
      </c>
      <c r="L2" s="21" t="s">
        <v>25</v>
      </c>
      <c r="M2" s="21" t="s">
        <v>24</v>
      </c>
      <c r="N2" s="21" t="s">
        <v>23</v>
      </c>
      <c r="O2" s="21" t="s">
        <v>22</v>
      </c>
      <c r="P2" s="21" t="s">
        <v>21</v>
      </c>
      <c r="Q2" s="21" t="s">
        <v>155</v>
      </c>
      <c r="R2" s="21" t="s">
        <v>20</v>
      </c>
      <c r="S2" s="21" t="s">
        <v>19</v>
      </c>
      <c r="T2" s="21" t="s">
        <v>18</v>
      </c>
      <c r="U2" s="21" t="s">
        <v>17</v>
      </c>
      <c r="V2" s="21" t="s">
        <v>16</v>
      </c>
    </row>
    <row r="3" spans="2:22"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3">
        <f>VLOOKUP(Table12[[#This Row],[EMP ID ]],'Data Validation'!B:D,3,0)</f>
        <v>43521</v>
      </c>
      <c r="H3" s="22"/>
      <c r="I3" s="24">
        <f>VLOOKUP(Table12[[#This Row],[EMP ID ]],'Data Validation'!B:C,2,0)</f>
        <v>100034486053373</v>
      </c>
      <c r="J3" s="22" t="s">
        <v>37</v>
      </c>
      <c r="K3" s="22" t="s">
        <v>38</v>
      </c>
      <c r="L3" s="22" t="s">
        <v>39</v>
      </c>
      <c r="M3" s="22" t="s">
        <v>40</v>
      </c>
      <c r="N3" s="22" t="s">
        <v>41</v>
      </c>
      <c r="O3" s="25">
        <f>VLOOKUP(Table12[[#This Row],[EMP ID ]],'Data Validation'!B:H,5,0)</f>
        <v>176</v>
      </c>
      <c r="P3" s="22"/>
      <c r="Q3" s="22">
        <f>IFERROR(VLOOKUP(Table12[[#This Row],[EMP ID ]],'Data Validation'!B:I,7,0),"")</f>
        <v>0</v>
      </c>
      <c r="R3" s="22">
        <f>VLOOKUP(Table12[[#This Row],[EMP ID ]],'Data Validation'!B:I,8,0)</f>
        <v>0</v>
      </c>
      <c r="S3" s="25">
        <f>SUM(Table12[[#This Row],[Productive Hours/Days ]:[OverTime Hours]])</f>
        <v>176</v>
      </c>
      <c r="T3" s="22"/>
      <c r="U3" s="22"/>
      <c r="V3" s="22"/>
    </row>
    <row r="4" spans="2:22">
      <c r="B4" s="22" t="s">
        <v>32</v>
      </c>
      <c r="C4" s="22" t="s">
        <v>33</v>
      </c>
      <c r="D4" s="22" t="s">
        <v>34</v>
      </c>
      <c r="E4" s="22" t="s">
        <v>35</v>
      </c>
      <c r="F4" s="22" t="s">
        <v>36</v>
      </c>
      <c r="G4" s="23">
        <f>VLOOKUP(Table12[[#This Row],[EMP ID ]],'Data Validation'!B:D,3,0)</f>
        <v>43563</v>
      </c>
      <c r="H4" s="22"/>
      <c r="I4" s="24">
        <f>VLOOKUP(Table12[[#This Row],[EMP ID ]],'Data Validation'!B:C,2,0)</f>
        <v>100035371671533</v>
      </c>
      <c r="J4" s="22" t="s">
        <v>42</v>
      </c>
      <c r="K4" s="22" t="s">
        <v>43</v>
      </c>
      <c r="L4" s="22" t="s">
        <v>39</v>
      </c>
      <c r="M4" s="22" t="s">
        <v>40</v>
      </c>
      <c r="N4" s="22" t="s">
        <v>41</v>
      </c>
      <c r="O4" s="25">
        <f>VLOOKUP(Table12[[#This Row],[EMP ID ]],'Data Validation'!B:H,5,0)</f>
        <v>180</v>
      </c>
      <c r="P4" s="22"/>
      <c r="Q4" s="22">
        <f>IFERROR(VLOOKUP(Table12[[#This Row],[EMP ID ]],'Data Validation'!B:I,7,0),"")</f>
        <v>0</v>
      </c>
      <c r="R4" s="22">
        <f>VLOOKUP(Table12[[#This Row],[EMP ID ]],'Data Validation'!B:I,8,0)</f>
        <v>4</v>
      </c>
      <c r="S4" s="25">
        <f>SUM(Table12[[#This Row],[Productive Hours/Days ]:[OverTime Hours]])</f>
        <v>184</v>
      </c>
      <c r="T4" s="22"/>
      <c r="U4" s="22"/>
      <c r="V4" s="22"/>
    </row>
    <row r="5" spans="2:22">
      <c r="B5" s="22" t="s">
        <v>32</v>
      </c>
      <c r="C5" s="22" t="s">
        <v>33</v>
      </c>
      <c r="D5" s="22" t="s">
        <v>34</v>
      </c>
      <c r="E5" s="22" t="s">
        <v>35</v>
      </c>
      <c r="F5" s="22" t="s">
        <v>36</v>
      </c>
      <c r="G5" s="23">
        <f>VLOOKUP(Table12[[#This Row],[EMP ID ]],'Data Validation'!B:D,3,0)</f>
        <v>43409</v>
      </c>
      <c r="H5" s="23"/>
      <c r="I5" s="24">
        <f>VLOOKUP(Table12[[#This Row],[EMP ID ]],'Data Validation'!B:C,2,0)</f>
        <v>100029975262588</v>
      </c>
      <c r="J5" s="22" t="s">
        <v>44</v>
      </c>
      <c r="K5" s="22" t="s">
        <v>45</v>
      </c>
      <c r="L5" s="22" t="s">
        <v>39</v>
      </c>
      <c r="M5" s="22" t="s">
        <v>40</v>
      </c>
      <c r="N5" s="22" t="s">
        <v>41</v>
      </c>
      <c r="O5" s="25">
        <f>VLOOKUP(Table12[[#This Row],[EMP ID ]],'Data Validation'!B:H,5,0)</f>
        <v>172.5</v>
      </c>
      <c r="P5" s="22"/>
      <c r="Q5" s="22">
        <f>IFERROR(VLOOKUP(Table12[[#This Row],[EMP ID ]],'Data Validation'!B:I,7,0),"")</f>
        <v>0</v>
      </c>
      <c r="R5" s="22">
        <f>VLOOKUP(Table12[[#This Row],[EMP ID ]],'Data Validation'!B:I,8,0)</f>
        <v>4.5</v>
      </c>
      <c r="S5" s="25">
        <f>SUM(Table12[[#This Row],[Productive Hours/Days ]:[OverTime Hours]])</f>
        <v>177</v>
      </c>
      <c r="T5" s="22"/>
      <c r="U5" s="22"/>
      <c r="V5" s="22"/>
    </row>
    <row r="6" spans="2:22">
      <c r="B6" s="22" t="s">
        <v>32</v>
      </c>
      <c r="C6" s="22" t="s">
        <v>33</v>
      </c>
      <c r="D6" s="22" t="s">
        <v>34</v>
      </c>
      <c r="E6" s="22" t="s">
        <v>35</v>
      </c>
      <c r="F6" s="22" t="s">
        <v>36</v>
      </c>
      <c r="G6" s="23">
        <f>VLOOKUP(Table12[[#This Row],[EMP ID ]],'Data Validation'!B:D,3,0)</f>
        <v>43711</v>
      </c>
      <c r="H6" s="22"/>
      <c r="I6" s="24">
        <f>VLOOKUP(Table12[[#This Row],[EMP ID ]],'Data Validation'!B:C,2,0)</f>
        <v>100041121644566</v>
      </c>
      <c r="J6" s="22" t="s">
        <v>247</v>
      </c>
      <c r="K6" s="22" t="s">
        <v>254</v>
      </c>
      <c r="L6" s="22" t="s">
        <v>39</v>
      </c>
      <c r="M6" s="22" t="s">
        <v>40</v>
      </c>
      <c r="N6" s="22" t="s">
        <v>41</v>
      </c>
      <c r="O6" s="25">
        <f>VLOOKUP(Table12[[#This Row],[EMP ID ]],'Data Validation'!B:H,5,0)</f>
        <v>164</v>
      </c>
      <c r="P6" s="22"/>
      <c r="Q6" s="22">
        <f>IFERROR(VLOOKUP(Table12[[#This Row],[EMP ID ]],'Data Validation'!B:I,7,0),"")</f>
        <v>0</v>
      </c>
      <c r="R6" s="22">
        <f>VLOOKUP(Table12[[#This Row],[EMP ID ]],'Data Validation'!B:I,8,0)</f>
        <v>0</v>
      </c>
      <c r="S6" s="25">
        <f>SUM(Table12[[#This Row],[Productive Hours/Days ]:[OverTime Hours]])</f>
        <v>164</v>
      </c>
      <c r="T6" s="22"/>
      <c r="U6" s="22"/>
      <c r="V6" s="22"/>
    </row>
    <row r="7" spans="2:22">
      <c r="B7" s="22" t="s">
        <v>32</v>
      </c>
      <c r="C7" s="22" t="s">
        <v>33</v>
      </c>
      <c r="D7" s="22" t="s">
        <v>34</v>
      </c>
      <c r="E7" s="22" t="s">
        <v>35</v>
      </c>
      <c r="F7" s="22" t="s">
        <v>36</v>
      </c>
      <c r="G7" s="23">
        <f>VLOOKUP(Table12[[#This Row],[EMP ID ]],'Data Validation'!B:D,3,0)</f>
        <v>43515</v>
      </c>
      <c r="H7" s="22"/>
      <c r="I7" s="24">
        <f>VLOOKUP(Table12[[#This Row],[EMP ID ]],'Data Validation'!B:C,2,0)</f>
        <v>100034135453444</v>
      </c>
      <c r="J7" s="22" t="s">
        <v>46</v>
      </c>
      <c r="K7" s="22" t="s">
        <v>47</v>
      </c>
      <c r="L7" s="22" t="s">
        <v>39</v>
      </c>
      <c r="M7" s="22" t="s">
        <v>40</v>
      </c>
      <c r="N7" s="22" t="s">
        <v>41</v>
      </c>
      <c r="O7" s="25">
        <f>VLOOKUP(Table12[[#This Row],[EMP ID ]],'Data Validation'!B:H,5,0)</f>
        <v>166</v>
      </c>
      <c r="P7" s="22"/>
      <c r="Q7" s="22">
        <f>IFERROR(VLOOKUP(Table12[[#This Row],[EMP ID ]],'Data Validation'!B:I,7,0),"")</f>
        <v>0</v>
      </c>
      <c r="R7" s="22">
        <f>VLOOKUP(Table12[[#This Row],[EMP ID ]],'Data Validation'!B:I,8,0)</f>
        <v>0</v>
      </c>
      <c r="S7" s="25">
        <f>SUM(Table12[[#This Row],[Productive Hours/Days ]:[OverTime Hours]])</f>
        <v>166</v>
      </c>
      <c r="T7" s="22"/>
      <c r="U7" s="22"/>
      <c r="V7" s="22"/>
    </row>
    <row r="8" spans="2:22">
      <c r="B8" s="22" t="s">
        <v>32</v>
      </c>
      <c r="C8" s="22" t="s">
        <v>33</v>
      </c>
      <c r="D8" s="22" t="s">
        <v>34</v>
      </c>
      <c r="E8" s="22" t="s">
        <v>35</v>
      </c>
      <c r="F8" s="22" t="s">
        <v>36</v>
      </c>
      <c r="G8" s="23">
        <f>VLOOKUP(Table12[[#This Row],[EMP ID ]],'Data Validation'!B:D,3,0)</f>
        <v>43360</v>
      </c>
      <c r="H8" s="22"/>
      <c r="I8" s="24">
        <f>VLOOKUP(Table12[[#This Row],[EMP ID ]],'Data Validation'!B:C,2,0)</f>
        <v>100028569677574</v>
      </c>
      <c r="J8" s="22" t="s">
        <v>48</v>
      </c>
      <c r="K8" s="22" t="s">
        <v>49</v>
      </c>
      <c r="L8" s="22" t="s">
        <v>39</v>
      </c>
      <c r="M8" s="22" t="s">
        <v>40</v>
      </c>
      <c r="N8" s="22" t="s">
        <v>41</v>
      </c>
      <c r="O8" s="25">
        <f>VLOOKUP(Table12[[#This Row],[EMP ID ]],'Data Validation'!B:H,5,0)</f>
        <v>175</v>
      </c>
      <c r="P8" s="22"/>
      <c r="Q8" s="22">
        <f>IFERROR(VLOOKUP(Table12[[#This Row],[EMP ID ]],'Data Validation'!B:I,7,0),"")</f>
        <v>0</v>
      </c>
      <c r="R8" s="22">
        <f>VLOOKUP(Table12[[#This Row],[EMP ID ]],'Data Validation'!B:I,8,0)</f>
        <v>0</v>
      </c>
      <c r="S8" s="25">
        <f>SUM(Table12[[#This Row],[Productive Hours/Days ]:[OverTime Hours]])</f>
        <v>175</v>
      </c>
      <c r="T8" s="22"/>
      <c r="U8" s="22"/>
      <c r="V8" s="22"/>
    </row>
    <row r="9" spans="2:22">
      <c r="B9" s="22" t="s">
        <v>32</v>
      </c>
      <c r="C9" s="22" t="s">
        <v>33</v>
      </c>
      <c r="D9" s="22" t="s">
        <v>34</v>
      </c>
      <c r="E9" s="22" t="s">
        <v>35</v>
      </c>
      <c r="F9" s="22" t="s">
        <v>36</v>
      </c>
      <c r="G9" s="23">
        <f>VLOOKUP(Table12[[#This Row],[EMP ID ]],'Data Validation'!B:D,3,0)</f>
        <v>43661</v>
      </c>
      <c r="H9" s="22"/>
      <c r="I9" s="24">
        <f>VLOOKUP(Table12[[#This Row],[EMP ID ]],'Data Validation'!B:C,2,0)</f>
        <v>100039177024304</v>
      </c>
      <c r="J9" s="22" t="s">
        <v>156</v>
      </c>
      <c r="K9" s="22" t="s">
        <v>157</v>
      </c>
      <c r="L9" s="22" t="s">
        <v>39</v>
      </c>
      <c r="M9" s="22" t="s">
        <v>40</v>
      </c>
      <c r="N9" s="22" t="s">
        <v>41</v>
      </c>
      <c r="O9" s="25">
        <f>VLOOKUP(Table12[[#This Row],[EMP ID ]],'Data Validation'!B:H,5,0)</f>
        <v>144</v>
      </c>
      <c r="P9" s="22"/>
      <c r="Q9" s="22">
        <f>IFERROR(VLOOKUP(Table12[[#This Row],[EMP ID ]],'Data Validation'!B:I,7,0),"")</f>
        <v>8</v>
      </c>
      <c r="R9" s="22">
        <f>VLOOKUP(Table12[[#This Row],[EMP ID ]],'Data Validation'!B:I,8,0)</f>
        <v>0</v>
      </c>
      <c r="S9" s="25">
        <f>SUM(Table12[[#This Row],[Productive Hours/Days ]:[OverTime Hours]])</f>
        <v>152</v>
      </c>
      <c r="T9" s="22"/>
      <c r="U9" s="22"/>
      <c r="V9" s="22"/>
    </row>
    <row r="10" spans="2:22">
      <c r="B10" s="22" t="s">
        <v>32</v>
      </c>
      <c r="C10" s="22" t="s">
        <v>33</v>
      </c>
      <c r="D10" s="22" t="s">
        <v>34</v>
      </c>
      <c r="E10" s="22" t="s">
        <v>35</v>
      </c>
      <c r="F10" s="22" t="s">
        <v>36</v>
      </c>
      <c r="G10" s="23">
        <f>VLOOKUP(Table12[[#This Row],[EMP ID ]],'Data Validation'!B:D,3,0)</f>
        <v>43661</v>
      </c>
      <c r="H10" s="23"/>
      <c r="I10" s="24">
        <f>VLOOKUP(Table12[[#This Row],[EMP ID ]],'Data Validation'!B:C,2,0)</f>
        <v>100039438970654</v>
      </c>
      <c r="J10" s="22" t="s">
        <v>158</v>
      </c>
      <c r="K10" s="22" t="s">
        <v>159</v>
      </c>
      <c r="L10" s="22" t="s">
        <v>39</v>
      </c>
      <c r="M10" s="22" t="s">
        <v>40</v>
      </c>
      <c r="N10" s="22" t="s">
        <v>41</v>
      </c>
      <c r="O10" s="25">
        <f>VLOOKUP(Table12[[#This Row],[EMP ID ]],'Data Validation'!B:H,5,0)</f>
        <v>160</v>
      </c>
      <c r="P10" s="22"/>
      <c r="Q10" s="22">
        <f>IFERROR(VLOOKUP(Table12[[#This Row],[EMP ID ]],'Data Validation'!B:I,7,0),"")</f>
        <v>16</v>
      </c>
      <c r="R10" s="22">
        <f>VLOOKUP(Table12[[#This Row],[EMP ID ]],'Data Validation'!B:I,8,0)</f>
        <v>1</v>
      </c>
      <c r="S10" s="25">
        <f>SUM(Table12[[#This Row],[Productive Hours/Days ]:[OverTime Hours]])</f>
        <v>177</v>
      </c>
      <c r="T10" s="22"/>
      <c r="U10" s="22"/>
      <c r="V10" s="22"/>
    </row>
    <row r="11" spans="2:22">
      <c r="B11" s="22" t="s">
        <v>32</v>
      </c>
      <c r="C11" s="22" t="s">
        <v>33</v>
      </c>
      <c r="D11" s="22" t="s">
        <v>34</v>
      </c>
      <c r="E11" s="22" t="s">
        <v>35</v>
      </c>
      <c r="F11" s="22" t="s">
        <v>36</v>
      </c>
      <c r="G11" s="23">
        <f>VLOOKUP(Table12[[#This Row],[EMP ID ]],'Data Validation'!B:D,3,0)</f>
        <v>43661</v>
      </c>
      <c r="H11" s="22"/>
      <c r="I11" s="24">
        <f>VLOOKUP(Table12[[#This Row],[EMP ID ]],'Data Validation'!B:C,2,0)</f>
        <v>100039543755797</v>
      </c>
      <c r="J11" s="22" t="s">
        <v>160</v>
      </c>
      <c r="K11" s="22" t="s">
        <v>161</v>
      </c>
      <c r="L11" s="22" t="s">
        <v>39</v>
      </c>
      <c r="M11" s="22" t="s">
        <v>40</v>
      </c>
      <c r="N11" s="22" t="s">
        <v>41</v>
      </c>
      <c r="O11" s="25">
        <f>VLOOKUP(Table12[[#This Row],[EMP ID ]],'Data Validation'!B:H,5,0)</f>
        <v>176</v>
      </c>
      <c r="P11" s="22"/>
      <c r="Q11" s="22">
        <f>IFERROR(VLOOKUP(Table12[[#This Row],[EMP ID ]],'Data Validation'!B:I,7,0),"")</f>
        <v>0</v>
      </c>
      <c r="R11" s="22">
        <f>VLOOKUP(Table12[[#This Row],[EMP ID ]],'Data Validation'!B:I,8,0)</f>
        <v>0</v>
      </c>
      <c r="S11" s="25">
        <f>SUM(Table12[[#This Row],[Productive Hours/Days ]:[OverTime Hours]])</f>
        <v>176</v>
      </c>
      <c r="T11" s="22"/>
      <c r="U11" s="22"/>
      <c r="V11" s="22"/>
    </row>
    <row r="12" spans="2:22">
      <c r="B12" s="22" t="s">
        <v>32</v>
      </c>
      <c r="C12" s="22" t="s">
        <v>33</v>
      </c>
      <c r="D12" s="22" t="s">
        <v>34</v>
      </c>
      <c r="E12" s="22" t="s">
        <v>35</v>
      </c>
      <c r="F12" s="22" t="s">
        <v>36</v>
      </c>
      <c r="G12" s="23">
        <f>VLOOKUP(Table12[[#This Row],[EMP ID ]],'Data Validation'!B:D,3,0)</f>
        <v>43515</v>
      </c>
      <c r="H12" s="22"/>
      <c r="I12" s="24">
        <f>VLOOKUP(Table12[[#This Row],[EMP ID ]],'Data Validation'!B:C,2,0)</f>
        <v>100034106655387</v>
      </c>
      <c r="J12" s="22" t="s">
        <v>50</v>
      </c>
      <c r="K12" s="22" t="s">
        <v>51</v>
      </c>
      <c r="L12" s="22" t="s">
        <v>39</v>
      </c>
      <c r="M12" s="22" t="s">
        <v>40</v>
      </c>
      <c r="N12" s="22" t="s">
        <v>41</v>
      </c>
      <c r="O12" s="25">
        <f>VLOOKUP(Table12[[#This Row],[EMP ID ]],'Data Validation'!B:H,5,0)</f>
        <v>172</v>
      </c>
      <c r="P12" s="22"/>
      <c r="Q12" s="22">
        <f>IFERROR(VLOOKUP(Table12[[#This Row],[EMP ID ]],'Data Validation'!B:I,7,0),"")</f>
        <v>0</v>
      </c>
      <c r="R12" s="22">
        <f>VLOOKUP(Table12[[#This Row],[EMP ID ]],'Data Validation'!B:I,8,0)</f>
        <v>9</v>
      </c>
      <c r="S12" s="25">
        <f>SUM(Table12[[#This Row],[Productive Hours/Days ]:[OverTime Hours]])</f>
        <v>181</v>
      </c>
      <c r="T12" s="22"/>
      <c r="U12" s="22"/>
      <c r="V12" s="22"/>
    </row>
    <row r="13" spans="2:22">
      <c r="B13" s="22" t="s">
        <v>32</v>
      </c>
      <c r="C13" s="22" t="s">
        <v>33</v>
      </c>
      <c r="D13" s="22" t="s">
        <v>34</v>
      </c>
      <c r="E13" s="22" t="s">
        <v>35</v>
      </c>
      <c r="F13" s="22" t="s">
        <v>36</v>
      </c>
      <c r="G13" s="23">
        <f>VLOOKUP(Table12[[#This Row],[EMP ID ]],'Data Validation'!B:D,3,0)</f>
        <v>43711</v>
      </c>
      <c r="H13" s="22"/>
      <c r="I13" s="24">
        <f>VLOOKUP(Table12[[#This Row],[EMP ID ]],'Data Validation'!B:C,2,0)</f>
        <v>100041343781854</v>
      </c>
      <c r="J13" s="22" t="s">
        <v>246</v>
      </c>
      <c r="K13" s="22" t="s">
        <v>255</v>
      </c>
      <c r="L13" s="22" t="s">
        <v>39</v>
      </c>
      <c r="M13" s="22" t="s">
        <v>40</v>
      </c>
      <c r="N13" s="22" t="s">
        <v>41</v>
      </c>
      <c r="O13" s="25">
        <f>VLOOKUP(Table12[[#This Row],[EMP ID ]],'Data Validation'!B:H,5,0)</f>
        <v>152</v>
      </c>
      <c r="P13" s="22"/>
      <c r="Q13" s="22">
        <f>IFERROR(VLOOKUP(Table12[[#This Row],[EMP ID ]],'Data Validation'!B:I,7,0),"")</f>
        <v>0</v>
      </c>
      <c r="R13" s="22">
        <f>VLOOKUP(Table12[[#This Row],[EMP ID ]],'Data Validation'!B:I,8,0)</f>
        <v>0</v>
      </c>
      <c r="S13" s="25">
        <f>SUM(Table12[[#This Row],[Productive Hours/Days ]:[OverTime Hours]])</f>
        <v>152</v>
      </c>
      <c r="T13" s="22"/>
      <c r="U13" s="22"/>
      <c r="V13" s="22"/>
    </row>
    <row r="14" spans="2:22">
      <c r="B14" s="22" t="s">
        <v>32</v>
      </c>
      <c r="C14" s="22" t="s">
        <v>33</v>
      </c>
      <c r="D14" s="22" t="s">
        <v>34</v>
      </c>
      <c r="E14" s="22" t="s">
        <v>35</v>
      </c>
      <c r="F14" s="22" t="s">
        <v>36</v>
      </c>
      <c r="G14" s="23">
        <f>VLOOKUP(Table12[[#This Row],[EMP ID ]],'Data Validation'!B:D,3,0)</f>
        <v>43318</v>
      </c>
      <c r="H14" s="22"/>
      <c r="I14" s="24">
        <f>VLOOKUP(Table12[[#This Row],[EMP ID ]],'Data Validation'!B:C,2,0)</f>
        <v>100027852192028</v>
      </c>
      <c r="J14" s="22" t="s">
        <v>52</v>
      </c>
      <c r="K14" s="22" t="s">
        <v>53</v>
      </c>
      <c r="L14" s="22" t="s">
        <v>39</v>
      </c>
      <c r="M14" s="22" t="s">
        <v>40</v>
      </c>
      <c r="N14" s="22" t="s">
        <v>41</v>
      </c>
      <c r="O14" s="25">
        <f>VLOOKUP(Table12[[#This Row],[EMP ID ]],'Data Validation'!B:H,5,0)</f>
        <v>155.5</v>
      </c>
      <c r="P14" s="22"/>
      <c r="Q14" s="22">
        <f>IFERROR(VLOOKUP(Table12[[#This Row],[EMP ID ]],'Data Validation'!B:I,7,0),"")</f>
        <v>0</v>
      </c>
      <c r="R14" s="22">
        <f>VLOOKUP(Table12[[#This Row],[EMP ID ]],'Data Validation'!B:I,8,0)</f>
        <v>0</v>
      </c>
      <c r="S14" s="25">
        <f>SUM(Table12[[#This Row],[Productive Hours/Days ]:[OverTime Hours]])</f>
        <v>155.5</v>
      </c>
      <c r="T14" s="22"/>
      <c r="U14" s="22"/>
      <c r="V14" s="22"/>
    </row>
    <row r="15" spans="2:22">
      <c r="B15" s="22" t="s">
        <v>32</v>
      </c>
      <c r="C15" s="22" t="s">
        <v>33</v>
      </c>
      <c r="D15" s="22" t="s">
        <v>34</v>
      </c>
      <c r="E15" s="22" t="s">
        <v>35</v>
      </c>
      <c r="F15" s="22" t="s">
        <v>36</v>
      </c>
      <c r="G15" s="23">
        <f>VLOOKUP(Table12[[#This Row],[EMP ID ]],'Data Validation'!B:D,3,0)</f>
        <v>43598</v>
      </c>
      <c r="H15" s="22"/>
      <c r="I15" s="24">
        <f>VLOOKUP(Table12[[#This Row],[EMP ID ]],'Data Validation'!B:C,2,0)</f>
        <v>100036721487519</v>
      </c>
      <c r="J15" s="22" t="s">
        <v>54</v>
      </c>
      <c r="K15" s="22" t="s">
        <v>55</v>
      </c>
      <c r="L15" s="22" t="s">
        <v>39</v>
      </c>
      <c r="M15" s="22" t="s">
        <v>40</v>
      </c>
      <c r="N15" s="22" t="s">
        <v>41</v>
      </c>
      <c r="O15" s="25">
        <f>VLOOKUP(Table12[[#This Row],[EMP ID ]],'Data Validation'!B:H,5,0)</f>
        <v>168</v>
      </c>
      <c r="P15" s="22"/>
      <c r="Q15" s="22">
        <f>IFERROR(VLOOKUP(Table12[[#This Row],[EMP ID ]],'Data Validation'!B:I,7,0),"")</f>
        <v>8</v>
      </c>
      <c r="R15" s="22">
        <f>VLOOKUP(Table12[[#This Row],[EMP ID ]],'Data Validation'!B:I,8,0)</f>
        <v>0</v>
      </c>
      <c r="S15" s="25">
        <f>SUM(Table12[[#This Row],[Productive Hours/Days ]:[OverTime Hours]])</f>
        <v>176</v>
      </c>
      <c r="T15" s="22"/>
      <c r="U15" s="22"/>
      <c r="V15" s="22"/>
    </row>
    <row r="16" spans="2:22">
      <c r="B16" s="22" t="s">
        <v>32</v>
      </c>
      <c r="C16" s="22" t="s">
        <v>33</v>
      </c>
      <c r="D16" s="22" t="s">
        <v>34</v>
      </c>
      <c r="E16" s="22" t="s">
        <v>35</v>
      </c>
      <c r="F16" s="22" t="s">
        <v>36</v>
      </c>
      <c r="G16" s="23">
        <f>VLOOKUP(Table12[[#This Row],[EMP ID ]],'Data Validation'!B:D,3,0)</f>
        <v>43717</v>
      </c>
      <c r="H16" s="22"/>
      <c r="I16" s="24">
        <f>VLOOKUP(Table12[[#This Row],[EMP ID ]],'Data Validation'!B:C,2,0)</f>
        <v>100041388132663</v>
      </c>
      <c r="J16" s="22" t="s">
        <v>251</v>
      </c>
      <c r="K16" s="22" t="s">
        <v>256</v>
      </c>
      <c r="L16" s="22" t="s">
        <v>39</v>
      </c>
      <c r="M16" s="22" t="s">
        <v>40</v>
      </c>
      <c r="N16" s="22" t="s">
        <v>41</v>
      </c>
      <c r="O16" s="25">
        <f>VLOOKUP(Table12[[#This Row],[EMP ID ]],'Data Validation'!B:H,5,0)</f>
        <v>152</v>
      </c>
      <c r="P16" s="22"/>
      <c r="Q16" s="22">
        <f>IFERROR(VLOOKUP(Table12[[#This Row],[EMP ID ]],'Data Validation'!B:I,7,0),"")</f>
        <v>8</v>
      </c>
      <c r="R16" s="22">
        <f>VLOOKUP(Table12[[#This Row],[EMP ID ]],'Data Validation'!B:I,8,0)</f>
        <v>0</v>
      </c>
      <c r="S16" s="25">
        <f>SUM(Table12[[#This Row],[Productive Hours/Days ]:[OverTime Hours]])</f>
        <v>160</v>
      </c>
      <c r="T16" s="22"/>
      <c r="U16" s="22"/>
      <c r="V16" s="22"/>
    </row>
    <row r="17" spans="2:22">
      <c r="B17" s="22" t="s">
        <v>32</v>
      </c>
      <c r="C17" s="22" t="s">
        <v>33</v>
      </c>
      <c r="D17" s="22" t="s">
        <v>34</v>
      </c>
      <c r="E17" s="22" t="s">
        <v>35</v>
      </c>
      <c r="F17" s="22" t="s">
        <v>36</v>
      </c>
      <c r="G17" s="23">
        <f>VLOOKUP(Table12[[#This Row],[EMP ID ]],'Data Validation'!B:D,3,0)</f>
        <v>43711</v>
      </c>
      <c r="H17" s="22"/>
      <c r="I17" s="24">
        <f>VLOOKUP(Table12[[#This Row],[EMP ID ]],'Data Validation'!B:C,2,0)</f>
        <v>100041240917328</v>
      </c>
      <c r="J17" s="22" t="s">
        <v>250</v>
      </c>
      <c r="K17" s="22" t="s">
        <v>257</v>
      </c>
      <c r="L17" s="22" t="s">
        <v>39</v>
      </c>
      <c r="M17" s="22" t="s">
        <v>40</v>
      </c>
      <c r="N17" s="22" t="s">
        <v>41</v>
      </c>
      <c r="O17" s="25">
        <f>VLOOKUP(Table12[[#This Row],[EMP ID ]],'Data Validation'!B:H,5,0)</f>
        <v>186</v>
      </c>
      <c r="P17" s="22"/>
      <c r="Q17" s="22">
        <f>IFERROR(VLOOKUP(Table12[[#This Row],[EMP ID ]],'Data Validation'!B:I,7,0),"")</f>
        <v>0</v>
      </c>
      <c r="R17" s="22">
        <f>VLOOKUP(Table12[[#This Row],[EMP ID ]],'Data Validation'!B:I,8,0)</f>
        <v>2</v>
      </c>
      <c r="S17" s="25">
        <f>SUM(Table12[[#This Row],[Productive Hours/Days ]:[OverTime Hours]])</f>
        <v>188</v>
      </c>
      <c r="T17" s="22"/>
      <c r="U17" s="22"/>
      <c r="V17" s="22"/>
    </row>
    <row r="18" spans="2:22">
      <c r="B18" s="22" t="s">
        <v>32</v>
      </c>
      <c r="C18" s="22" t="s">
        <v>33</v>
      </c>
      <c r="D18" s="22" t="s">
        <v>34</v>
      </c>
      <c r="E18" s="22" t="s">
        <v>35</v>
      </c>
      <c r="F18" s="22" t="s">
        <v>36</v>
      </c>
      <c r="G18" s="23">
        <f>VLOOKUP(Table12[[#This Row],[EMP ID ]],'Data Validation'!B:D,3,0)</f>
        <v>43360</v>
      </c>
      <c r="H18" s="22"/>
      <c r="I18" s="24">
        <f>VLOOKUP(Table12[[#This Row],[EMP ID ]],'Data Validation'!B:C,2,0)</f>
        <v>100028504043772</v>
      </c>
      <c r="J18" s="22" t="s">
        <v>57</v>
      </c>
      <c r="K18" s="22" t="s">
        <v>58</v>
      </c>
      <c r="L18" s="22" t="s">
        <v>39</v>
      </c>
      <c r="M18" s="22" t="s">
        <v>40</v>
      </c>
      <c r="N18" s="22" t="s">
        <v>41</v>
      </c>
      <c r="O18" s="25">
        <f>VLOOKUP(Table12[[#This Row],[EMP ID ]],'Data Validation'!B:H,5,0)</f>
        <v>168</v>
      </c>
      <c r="P18" s="22"/>
      <c r="Q18" s="22">
        <f>IFERROR(VLOOKUP(Table12[[#This Row],[EMP ID ]],'Data Validation'!B:I,7,0),"")</f>
        <v>8</v>
      </c>
      <c r="R18" s="22">
        <f>VLOOKUP(Table12[[#This Row],[EMP ID ]],'Data Validation'!B:I,8,0)</f>
        <v>0</v>
      </c>
      <c r="S18" s="25">
        <f>SUM(Table12[[#This Row],[Productive Hours/Days ]:[OverTime Hours]])</f>
        <v>176</v>
      </c>
      <c r="T18" s="22"/>
      <c r="U18" s="22"/>
      <c r="V18" s="22"/>
    </row>
    <row r="19" spans="2:22">
      <c r="B19" s="22" t="s">
        <v>32</v>
      </c>
      <c r="C19" s="22" t="s">
        <v>33</v>
      </c>
      <c r="D19" s="22" t="s">
        <v>34</v>
      </c>
      <c r="E19" s="22" t="s">
        <v>35</v>
      </c>
      <c r="F19" s="22" t="s">
        <v>36</v>
      </c>
      <c r="G19" s="23">
        <f>VLOOKUP(Table12[[#This Row],[EMP ID ]],'Data Validation'!B:D,3,0)</f>
        <v>43619</v>
      </c>
      <c r="H19" s="22"/>
      <c r="I19" s="24">
        <f>VLOOKUP(Table12[[#This Row],[EMP ID ]],'Data Validation'!B:C,2,0)</f>
        <v>100028824242673</v>
      </c>
      <c r="J19" s="22" t="s">
        <v>59</v>
      </c>
      <c r="K19" s="22" t="s">
        <v>60</v>
      </c>
      <c r="L19" s="22" t="s">
        <v>61</v>
      </c>
      <c r="M19" s="22" t="s">
        <v>62</v>
      </c>
      <c r="N19" s="22" t="s">
        <v>63</v>
      </c>
      <c r="O19" s="25">
        <f>VLOOKUP(Table12[[#This Row],[EMP ID ]],'Data Validation'!B:H,5,0)</f>
        <v>176</v>
      </c>
      <c r="P19" s="22"/>
      <c r="Q19" s="22">
        <f>IFERROR(VLOOKUP(Table12[[#This Row],[EMP ID ]],'Data Validation'!B:I,7,0),"")</f>
        <v>0</v>
      </c>
      <c r="R19" s="22">
        <f>VLOOKUP(Table12[[#This Row],[EMP ID ]],'Data Validation'!B:I,8,0)</f>
        <v>0</v>
      </c>
      <c r="S19" s="25">
        <f>SUM(Table12[[#This Row],[Productive Hours/Days ]:[OverTime Hours]])</f>
        <v>176</v>
      </c>
      <c r="T19" s="22"/>
      <c r="U19" s="22"/>
      <c r="V19" s="22"/>
    </row>
    <row r="20" spans="2:22">
      <c r="B20" s="22" t="s">
        <v>32</v>
      </c>
      <c r="C20" s="22" t="s">
        <v>33</v>
      </c>
      <c r="D20" s="22" t="s">
        <v>34</v>
      </c>
      <c r="E20" s="22" t="s">
        <v>35</v>
      </c>
      <c r="F20" s="22" t="s">
        <v>36</v>
      </c>
      <c r="G20" s="23">
        <f>VLOOKUP(Table12[[#This Row],[EMP ID ]],'Data Validation'!B:D,3,0)</f>
        <v>43360</v>
      </c>
      <c r="H20" s="22"/>
      <c r="I20" s="24">
        <f>VLOOKUP(Table12[[#This Row],[EMP ID ]],'Data Validation'!B:C,2,0)</f>
        <v>100028810803358</v>
      </c>
      <c r="J20" s="22" t="s">
        <v>64</v>
      </c>
      <c r="K20" s="22" t="s">
        <v>65</v>
      </c>
      <c r="L20" s="22" t="s">
        <v>39</v>
      </c>
      <c r="M20" s="22" t="s">
        <v>40</v>
      </c>
      <c r="N20" s="22" t="s">
        <v>41</v>
      </c>
      <c r="O20" s="25">
        <f>VLOOKUP(Table12[[#This Row],[EMP ID ]],'Data Validation'!B:H,5,0)</f>
        <v>176</v>
      </c>
      <c r="P20" s="22"/>
      <c r="Q20" s="22">
        <f>IFERROR(VLOOKUP(Table12[[#This Row],[EMP ID ]],'Data Validation'!B:I,7,0),"")</f>
        <v>0</v>
      </c>
      <c r="R20" s="22">
        <f>VLOOKUP(Table12[[#This Row],[EMP ID ]],'Data Validation'!B:I,8,0)</f>
        <v>0</v>
      </c>
      <c r="S20" s="25">
        <f>SUM(Table12[[#This Row],[Productive Hours/Days ]:[OverTime Hours]])</f>
        <v>176</v>
      </c>
      <c r="T20" s="22"/>
      <c r="U20" s="22"/>
      <c r="V20" s="22"/>
    </row>
    <row r="21" spans="2:22">
      <c r="B21" s="22" t="s">
        <v>32</v>
      </c>
      <c r="C21" s="22" t="s">
        <v>33</v>
      </c>
      <c r="D21" s="22" t="s">
        <v>34</v>
      </c>
      <c r="E21" s="22" t="s">
        <v>35</v>
      </c>
      <c r="F21" s="22" t="s">
        <v>36</v>
      </c>
      <c r="G21" s="23">
        <f>VLOOKUP(Table12[[#This Row],[EMP ID ]],'Data Validation'!B:D,3,0)</f>
        <v>43507</v>
      </c>
      <c r="H21" s="22"/>
      <c r="I21" s="24">
        <f>VLOOKUP(Table12[[#This Row],[EMP ID ]],'Data Validation'!B:C,2,0)</f>
        <v>100034078605203</v>
      </c>
      <c r="J21" s="22" t="s">
        <v>66</v>
      </c>
      <c r="K21" s="22" t="s">
        <v>67</v>
      </c>
      <c r="L21" s="22" t="s">
        <v>39</v>
      </c>
      <c r="M21" s="22" t="s">
        <v>167</v>
      </c>
      <c r="N21" s="22" t="s">
        <v>41</v>
      </c>
      <c r="O21" s="25">
        <f>VLOOKUP(Table12[[#This Row],[EMP ID ]],'Data Validation'!B:H,5,0)</f>
        <v>164</v>
      </c>
      <c r="P21" s="22"/>
      <c r="Q21" s="22">
        <f>IFERROR(VLOOKUP(Table12[[#This Row],[EMP ID ]],'Data Validation'!B:I,7,0),"")</f>
        <v>8</v>
      </c>
      <c r="R21" s="22">
        <f>VLOOKUP(Table12[[#This Row],[EMP ID ]],'Data Validation'!B:I,8,0)</f>
        <v>0</v>
      </c>
      <c r="S21" s="25">
        <f>SUM(Table12[[#This Row],[Productive Hours/Days ]:[OverTime Hours]])</f>
        <v>172</v>
      </c>
      <c r="T21" s="22"/>
      <c r="U21" s="22"/>
      <c r="V21" s="22"/>
    </row>
    <row r="22" spans="2:22">
      <c r="B22" s="22" t="s">
        <v>32</v>
      </c>
      <c r="C22" s="22" t="s">
        <v>33</v>
      </c>
      <c r="D22" s="22" t="s">
        <v>34</v>
      </c>
      <c r="E22" s="22" t="s">
        <v>35</v>
      </c>
      <c r="F22" s="22" t="s">
        <v>36</v>
      </c>
      <c r="G22" s="23">
        <f>VLOOKUP(Table12[[#This Row],[EMP ID ]],'Data Validation'!B:D,3,0)</f>
        <v>43528</v>
      </c>
      <c r="H22" s="22"/>
      <c r="I22" s="24">
        <f>VLOOKUP(Table12[[#This Row],[EMP ID ]],'Data Validation'!B:C,2,0)</f>
        <v>100035086571606</v>
      </c>
      <c r="J22" s="22" t="s">
        <v>68</v>
      </c>
      <c r="K22" s="22" t="s">
        <v>69</v>
      </c>
      <c r="L22" s="22" t="s">
        <v>39</v>
      </c>
      <c r="M22" s="22" t="s">
        <v>40</v>
      </c>
      <c r="N22" s="22" t="s">
        <v>41</v>
      </c>
      <c r="O22" s="25">
        <f>VLOOKUP(Table12[[#This Row],[EMP ID ]],'Data Validation'!B:H,5,0)</f>
        <v>176</v>
      </c>
      <c r="P22" s="22"/>
      <c r="Q22" s="22">
        <f>IFERROR(VLOOKUP(Table12[[#This Row],[EMP ID ]],'Data Validation'!B:I,7,0),"")</f>
        <v>8</v>
      </c>
      <c r="R22" s="22">
        <f>VLOOKUP(Table12[[#This Row],[EMP ID ]],'Data Validation'!B:I,8,0)</f>
        <v>0</v>
      </c>
      <c r="S22" s="25">
        <f>SUM(Table12[[#This Row],[Productive Hours/Days ]:[OverTime Hours]])</f>
        <v>184</v>
      </c>
      <c r="T22" s="22"/>
      <c r="U22" s="22"/>
      <c r="V22" s="22"/>
    </row>
    <row r="23" spans="2:22">
      <c r="B23" s="22" t="s">
        <v>32</v>
      </c>
      <c r="C23" s="22" t="s">
        <v>33</v>
      </c>
      <c r="D23" s="22" t="s">
        <v>34</v>
      </c>
      <c r="E23" s="22" t="s">
        <v>35</v>
      </c>
      <c r="F23" s="22" t="s">
        <v>36</v>
      </c>
      <c r="G23" s="23">
        <f>VLOOKUP(Table12[[#This Row],[EMP ID ]],'Data Validation'!B:D,3,0)</f>
        <v>43521</v>
      </c>
      <c r="H23" s="22"/>
      <c r="I23" s="24">
        <f>VLOOKUP(Table12[[#This Row],[EMP ID ]],'Data Validation'!B:C,2,0)</f>
        <v>100034185502656</v>
      </c>
      <c r="J23" s="22" t="s">
        <v>70</v>
      </c>
      <c r="K23" s="22" t="s">
        <v>71</v>
      </c>
      <c r="L23" s="22" t="s">
        <v>39</v>
      </c>
      <c r="M23" s="22" t="s">
        <v>40</v>
      </c>
      <c r="N23" s="22" t="s">
        <v>41</v>
      </c>
      <c r="O23" s="25">
        <f>VLOOKUP(Table12[[#This Row],[EMP ID ]],'Data Validation'!B:H,5,0)</f>
        <v>176</v>
      </c>
      <c r="P23" s="22"/>
      <c r="Q23" s="22">
        <f>IFERROR(VLOOKUP(Table12[[#This Row],[EMP ID ]],'Data Validation'!B:I,7,0),"")</f>
        <v>0</v>
      </c>
      <c r="R23" s="22">
        <f>VLOOKUP(Table12[[#This Row],[EMP ID ]],'Data Validation'!B:I,8,0)</f>
        <v>0</v>
      </c>
      <c r="S23" s="25">
        <f>SUM(Table12[[#This Row],[Productive Hours/Days ]:[OverTime Hours]])</f>
        <v>176</v>
      </c>
      <c r="T23" s="22"/>
      <c r="U23" s="22"/>
      <c r="V23" s="22"/>
    </row>
    <row r="24" spans="2:22">
      <c r="B24" s="22" t="s">
        <v>32</v>
      </c>
      <c r="C24" s="22" t="s">
        <v>33</v>
      </c>
      <c r="D24" s="22" t="s">
        <v>34</v>
      </c>
      <c r="E24" s="22" t="s">
        <v>35</v>
      </c>
      <c r="F24" s="22" t="s">
        <v>36</v>
      </c>
      <c r="G24" s="23">
        <f>VLOOKUP(Table12[[#This Row],[EMP ID ]],'Data Validation'!B:D,3,0)</f>
        <v>43360</v>
      </c>
      <c r="H24" s="22"/>
      <c r="I24" s="24">
        <f>VLOOKUP(Table12[[#This Row],[EMP ID ]],'Data Validation'!B:C,2,0)</f>
        <v>100028669302473</v>
      </c>
      <c r="J24" s="22" t="s">
        <v>72</v>
      </c>
      <c r="K24" s="22" t="s">
        <v>73</v>
      </c>
      <c r="L24" s="22" t="s">
        <v>39</v>
      </c>
      <c r="M24" s="22" t="s">
        <v>40</v>
      </c>
      <c r="N24" s="22" t="s">
        <v>41</v>
      </c>
      <c r="O24" s="25">
        <f>VLOOKUP(Table12[[#This Row],[EMP ID ]],'Data Validation'!B:H,5,0)</f>
        <v>176</v>
      </c>
      <c r="P24" s="22"/>
      <c r="Q24" s="22">
        <f>IFERROR(VLOOKUP(Table12[[#This Row],[EMP ID ]],'Data Validation'!B:I,7,0),"")</f>
        <v>8</v>
      </c>
      <c r="R24" s="22">
        <f>VLOOKUP(Table12[[#This Row],[EMP ID ]],'Data Validation'!B:I,8,0)</f>
        <v>0</v>
      </c>
      <c r="S24" s="25">
        <f>SUM(Table12[[#This Row],[Productive Hours/Days ]:[OverTime Hours]])</f>
        <v>184</v>
      </c>
      <c r="T24" s="22"/>
      <c r="U24" s="22"/>
      <c r="V24" s="22"/>
    </row>
    <row r="25" spans="2:22">
      <c r="B25" s="22" t="s">
        <v>32</v>
      </c>
      <c r="C25" s="22" t="s">
        <v>33</v>
      </c>
      <c r="D25" s="22" t="s">
        <v>34</v>
      </c>
      <c r="E25" s="22" t="s">
        <v>35</v>
      </c>
      <c r="F25" s="22" t="s">
        <v>36</v>
      </c>
      <c r="G25" s="23">
        <f>VLOOKUP(Table12[[#This Row],[EMP ID ]],'Data Validation'!B:D,3,0)</f>
        <v>43515</v>
      </c>
      <c r="H25" s="22"/>
      <c r="I25" s="24">
        <f>VLOOKUP(Table12[[#This Row],[EMP ID ]],'Data Validation'!B:C,2,0)</f>
        <v>100034208288748</v>
      </c>
      <c r="J25" s="22" t="s">
        <v>74</v>
      </c>
      <c r="K25" s="22" t="s">
        <v>75</v>
      </c>
      <c r="L25" s="22" t="s">
        <v>39</v>
      </c>
      <c r="M25" s="22" t="s">
        <v>40</v>
      </c>
      <c r="N25" s="22" t="s">
        <v>41</v>
      </c>
      <c r="O25" s="25">
        <f>VLOOKUP(Table12[[#This Row],[EMP ID ]],'Data Validation'!B:H,5,0)</f>
        <v>168</v>
      </c>
      <c r="P25" s="22"/>
      <c r="Q25" s="22">
        <f>IFERROR(VLOOKUP(Table12[[#This Row],[EMP ID ]],'Data Validation'!B:I,7,0),"")</f>
        <v>0</v>
      </c>
      <c r="R25" s="22">
        <f>VLOOKUP(Table12[[#This Row],[EMP ID ]],'Data Validation'!B:I,8,0)</f>
        <v>0</v>
      </c>
      <c r="S25" s="25">
        <f>SUM(Table12[[#This Row],[Productive Hours/Days ]:[OverTime Hours]])</f>
        <v>168</v>
      </c>
      <c r="T25" s="22"/>
      <c r="U25" s="22"/>
      <c r="V25" s="22"/>
    </row>
    <row r="26" spans="2:22">
      <c r="B26" s="22" t="s">
        <v>32</v>
      </c>
      <c r="C26" s="22" t="s">
        <v>33</v>
      </c>
      <c r="D26" s="22" t="s">
        <v>34</v>
      </c>
      <c r="E26" s="22" t="s">
        <v>35</v>
      </c>
      <c r="F26" s="22" t="s">
        <v>36</v>
      </c>
      <c r="G26" s="23">
        <f>VLOOKUP(Table12[[#This Row],[EMP ID ]],'Data Validation'!B:D,3,0)</f>
        <v>43717</v>
      </c>
      <c r="H26" s="22"/>
      <c r="I26" s="24">
        <f>VLOOKUP(Table12[[#This Row],[EMP ID ]],'Data Validation'!B:C,2,0)</f>
        <v>100041434870471</v>
      </c>
      <c r="J26" s="22" t="s">
        <v>252</v>
      </c>
      <c r="K26" s="22" t="s">
        <v>258</v>
      </c>
      <c r="L26" s="22" t="s">
        <v>39</v>
      </c>
      <c r="M26" s="22" t="s">
        <v>39</v>
      </c>
      <c r="N26" s="22" t="s">
        <v>41</v>
      </c>
      <c r="O26" s="25">
        <f>VLOOKUP(Table12[[#This Row],[EMP ID ]],'Data Validation'!B:H,5,0)</f>
        <v>160</v>
      </c>
      <c r="P26" s="22"/>
      <c r="Q26" s="22">
        <f>IFERROR(VLOOKUP(Table12[[#This Row],[EMP ID ]],'Data Validation'!B:I,7,0),"")</f>
        <v>0</v>
      </c>
      <c r="R26" s="22">
        <f>VLOOKUP(Table12[[#This Row],[EMP ID ]],'Data Validation'!B:I,8,0)</f>
        <v>0</v>
      </c>
      <c r="S26" s="25">
        <f>SUM(Table12[[#This Row],[Productive Hours/Days ]:[OverTime Hours]])</f>
        <v>160</v>
      </c>
      <c r="T26" s="22"/>
      <c r="U26" s="22"/>
      <c r="V26" s="22"/>
    </row>
    <row r="27" spans="2:22">
      <c r="B27" s="22" t="s">
        <v>32</v>
      </c>
      <c r="C27" s="22" t="s">
        <v>33</v>
      </c>
      <c r="D27" s="22" t="s">
        <v>34</v>
      </c>
      <c r="E27" s="22" t="s">
        <v>35</v>
      </c>
      <c r="F27" s="22" t="s">
        <v>36</v>
      </c>
      <c r="G27" s="23">
        <f>VLOOKUP(Table12[[#This Row],[EMP ID ]],'Data Validation'!B:D,3,0)</f>
        <v>43521</v>
      </c>
      <c r="H27" s="22"/>
      <c r="I27" s="24">
        <f>VLOOKUP(Table12[[#This Row],[EMP ID ]],'Data Validation'!B:C,2,0)</f>
        <v>100034307144551</v>
      </c>
      <c r="J27" s="22" t="s">
        <v>76</v>
      </c>
      <c r="K27" s="22" t="s">
        <v>77</v>
      </c>
      <c r="L27" s="22" t="s">
        <v>39</v>
      </c>
      <c r="M27" s="22" t="s">
        <v>40</v>
      </c>
      <c r="N27" s="22" t="s">
        <v>41</v>
      </c>
      <c r="O27" s="25">
        <f>VLOOKUP(Table12[[#This Row],[EMP ID ]],'Data Validation'!B:H,5,0)</f>
        <v>175.5</v>
      </c>
      <c r="P27" s="22"/>
      <c r="Q27" s="22">
        <f>IFERROR(VLOOKUP(Table12[[#This Row],[EMP ID ]],'Data Validation'!B:I,7,0),"")</f>
        <v>8</v>
      </c>
      <c r="R27" s="22">
        <f>VLOOKUP(Table12[[#This Row],[EMP ID ]],'Data Validation'!B:I,8,0)</f>
        <v>0</v>
      </c>
      <c r="S27" s="25">
        <f>SUM(Table12[[#This Row],[Productive Hours/Days ]:[OverTime Hours]])</f>
        <v>183.5</v>
      </c>
      <c r="T27" s="22"/>
      <c r="U27" s="22"/>
      <c r="V27" s="22"/>
    </row>
    <row r="28" spans="2:22">
      <c r="B28" s="22" t="s">
        <v>32</v>
      </c>
      <c r="C28" s="22" t="s">
        <v>33</v>
      </c>
      <c r="D28" s="22" t="s">
        <v>34</v>
      </c>
      <c r="E28" s="22" t="s">
        <v>35</v>
      </c>
      <c r="F28" s="22" t="s">
        <v>36</v>
      </c>
      <c r="G28" s="23">
        <f>VLOOKUP(Table12[[#This Row],[EMP ID ]],'Data Validation'!B:D,3,0)</f>
        <v>43521</v>
      </c>
      <c r="H28" s="22"/>
      <c r="I28" s="24">
        <f>VLOOKUP(Table12[[#This Row],[EMP ID ]],'Data Validation'!B:C,2,0)</f>
        <v>100034415107877</v>
      </c>
      <c r="J28" s="22" t="s">
        <v>78</v>
      </c>
      <c r="K28" s="22" t="s">
        <v>79</v>
      </c>
      <c r="L28" s="22" t="s">
        <v>39</v>
      </c>
      <c r="M28" s="22" t="s">
        <v>40</v>
      </c>
      <c r="N28" s="22" t="s">
        <v>41</v>
      </c>
      <c r="O28" s="25">
        <f>VLOOKUP(Table12[[#This Row],[EMP ID ]],'Data Validation'!B:H,5,0)</f>
        <v>32</v>
      </c>
      <c r="P28" s="22"/>
      <c r="Q28" s="22">
        <f>IFERROR(VLOOKUP(Table12[[#This Row],[EMP ID ]],'Data Validation'!B:I,7,0),"")</f>
        <v>0</v>
      </c>
      <c r="R28" s="22">
        <f>VLOOKUP(Table12[[#This Row],[EMP ID ]],'Data Validation'!B:I,8,0)</f>
        <v>0</v>
      </c>
      <c r="S28" s="25">
        <f>SUM(Table12[[#This Row],[Productive Hours/Days ]:[OverTime Hours]])</f>
        <v>32</v>
      </c>
      <c r="T28" s="22"/>
      <c r="U28" s="22"/>
      <c r="V28" s="22"/>
    </row>
    <row r="29" spans="2:22">
      <c r="B29" s="22" t="s">
        <v>32</v>
      </c>
      <c r="C29" s="22" t="s">
        <v>33</v>
      </c>
      <c r="D29" s="22" t="s">
        <v>34</v>
      </c>
      <c r="E29" s="22" t="s">
        <v>35</v>
      </c>
      <c r="F29" s="22" t="s">
        <v>36</v>
      </c>
      <c r="G29" s="23">
        <f>VLOOKUP(Table12[[#This Row],[EMP ID ]],'Data Validation'!B:D,3,0)</f>
        <v>43544</v>
      </c>
      <c r="H29" s="23"/>
      <c r="I29" s="24">
        <f>VLOOKUP(Table12[[#This Row],[EMP ID ]],'Data Validation'!B:C,2,0)</f>
        <v>100025263937120</v>
      </c>
      <c r="J29" s="22" t="s">
        <v>80</v>
      </c>
      <c r="K29" s="22" t="s">
        <v>261</v>
      </c>
      <c r="L29" s="22" t="s">
        <v>81</v>
      </c>
      <c r="M29" s="22" t="s">
        <v>62</v>
      </c>
      <c r="N29" s="22" t="s">
        <v>63</v>
      </c>
      <c r="O29" s="25">
        <f>VLOOKUP(Table12[[#This Row],[EMP ID ]],'Data Validation'!B:H,5,0)</f>
        <v>176</v>
      </c>
      <c r="P29" s="22"/>
      <c r="Q29" s="22">
        <f>IFERROR(VLOOKUP(Table12[[#This Row],[EMP ID ]],'Data Validation'!B:I,7,0),"")</f>
        <v>0</v>
      </c>
      <c r="R29" s="22">
        <f>VLOOKUP(Table12[[#This Row],[EMP ID ]],'Data Validation'!B:I,8,0)</f>
        <v>0</v>
      </c>
      <c r="S29" s="25">
        <f>SUM(Table12[[#This Row],[Productive Hours/Days ]:[OverTime Hours]])</f>
        <v>176</v>
      </c>
      <c r="T29" s="22"/>
      <c r="U29" s="22"/>
      <c r="V29" s="22"/>
    </row>
    <row r="30" spans="2:22">
      <c r="B30" s="22" t="s">
        <v>32</v>
      </c>
      <c r="C30" s="22" t="s">
        <v>33</v>
      </c>
      <c r="D30" s="22" t="s">
        <v>34</v>
      </c>
      <c r="E30" s="22" t="s">
        <v>35</v>
      </c>
      <c r="F30" s="22" t="s">
        <v>36</v>
      </c>
      <c r="G30" s="23">
        <f>VLOOKUP(Table12[[#This Row],[EMP ID ]],'Data Validation'!B:D,3,0)</f>
        <v>43535</v>
      </c>
      <c r="H30" s="22"/>
      <c r="I30" s="24">
        <f>VLOOKUP(Table12[[#This Row],[EMP ID ]],'Data Validation'!B:C,2,0)</f>
        <v>100034925675823</v>
      </c>
      <c r="J30" s="22" t="s">
        <v>82</v>
      </c>
      <c r="K30" s="22" t="s">
        <v>83</v>
      </c>
      <c r="L30" s="22" t="s">
        <v>39</v>
      </c>
      <c r="M30" s="22" t="s">
        <v>40</v>
      </c>
      <c r="N30" s="22" t="s">
        <v>41</v>
      </c>
      <c r="O30" s="25">
        <f>VLOOKUP(Table12[[#This Row],[EMP ID ]],'Data Validation'!B:H,5,0)</f>
        <v>175</v>
      </c>
      <c r="P30" s="22"/>
      <c r="Q30" s="22">
        <f>IFERROR(VLOOKUP(Table12[[#This Row],[EMP ID ]],'Data Validation'!B:I,7,0),"")</f>
        <v>0</v>
      </c>
      <c r="R30" s="22">
        <f>VLOOKUP(Table12[[#This Row],[EMP ID ]],'Data Validation'!B:I,8,0)</f>
        <v>0</v>
      </c>
      <c r="S30" s="25">
        <f>SUM(Table12[[#This Row],[Productive Hours/Days ]:[OverTime Hours]])</f>
        <v>175</v>
      </c>
      <c r="T30" s="22"/>
      <c r="U30" s="22"/>
      <c r="V30" s="22"/>
    </row>
    <row r="31" spans="2:22">
      <c r="B31" s="22" t="s">
        <v>32</v>
      </c>
      <c r="C31" s="22" t="s">
        <v>33</v>
      </c>
      <c r="D31" s="22" t="s">
        <v>34</v>
      </c>
      <c r="E31" s="22" t="s">
        <v>35</v>
      </c>
      <c r="F31" s="22" t="s">
        <v>36</v>
      </c>
      <c r="G31" s="23">
        <f>VLOOKUP(Table12[[#This Row],[EMP ID ]],'Data Validation'!B:D,3,0)</f>
        <v>43515</v>
      </c>
      <c r="H31" s="22"/>
      <c r="I31" s="24">
        <f>VLOOKUP(Table12[[#This Row],[EMP ID ]],'Data Validation'!B:C,2,0)</f>
        <v>100033980093671</v>
      </c>
      <c r="J31" s="22" t="s">
        <v>84</v>
      </c>
      <c r="K31" s="22" t="s">
        <v>85</v>
      </c>
      <c r="L31" s="22" t="s">
        <v>39</v>
      </c>
      <c r="M31" s="22" t="s">
        <v>40</v>
      </c>
      <c r="N31" s="22" t="s">
        <v>41</v>
      </c>
      <c r="O31" s="25">
        <f>VLOOKUP(Table12[[#This Row],[EMP ID ]],'Data Validation'!B:H,5,0)</f>
        <v>168</v>
      </c>
      <c r="P31" s="22"/>
      <c r="Q31" s="22">
        <f>IFERROR(VLOOKUP(Table12[[#This Row],[EMP ID ]],'Data Validation'!B:I,7,0),"")</f>
        <v>8</v>
      </c>
      <c r="R31" s="22">
        <f>VLOOKUP(Table12[[#This Row],[EMP ID ]],'Data Validation'!B:I,8,0)</f>
        <v>0</v>
      </c>
      <c r="S31" s="25">
        <f>SUM(Table12[[#This Row],[Productive Hours/Days ]:[OverTime Hours]])</f>
        <v>176</v>
      </c>
      <c r="T31" s="22"/>
      <c r="U31" s="22"/>
      <c r="V31" s="22"/>
    </row>
    <row r="32" spans="2:22">
      <c r="B32" s="22" t="s">
        <v>32</v>
      </c>
      <c r="C32" s="22" t="s">
        <v>33</v>
      </c>
      <c r="D32" s="22" t="s">
        <v>34</v>
      </c>
      <c r="E32" s="22" t="s">
        <v>35</v>
      </c>
      <c r="F32" s="22" t="s">
        <v>36</v>
      </c>
      <c r="G32" s="23">
        <f>VLOOKUP(Table12[[#This Row],[EMP ID ]],'Data Validation'!B:D,3,0)</f>
        <v>43711</v>
      </c>
      <c r="H32" s="22"/>
      <c r="I32" s="24">
        <f>VLOOKUP(Table12[[#This Row],[EMP ID ]],'Data Validation'!B:C,2,0)</f>
        <v>100041140063370</v>
      </c>
      <c r="J32" s="22" t="s">
        <v>249</v>
      </c>
      <c r="K32" s="22" t="s">
        <v>259</v>
      </c>
      <c r="L32" s="22" t="s">
        <v>39</v>
      </c>
      <c r="M32" s="22" t="s">
        <v>40</v>
      </c>
      <c r="N32" s="22" t="s">
        <v>41</v>
      </c>
      <c r="O32" s="25">
        <f>VLOOKUP(Table12[[#This Row],[EMP ID ]],'Data Validation'!B:H,5,0)</f>
        <v>176</v>
      </c>
      <c r="P32" s="22"/>
      <c r="Q32" s="22">
        <f>IFERROR(VLOOKUP(Table12[[#This Row],[EMP ID ]],'Data Validation'!B:I,7,0),"")</f>
        <v>0</v>
      </c>
      <c r="R32" s="22">
        <f>VLOOKUP(Table12[[#This Row],[EMP ID ]],'Data Validation'!B:I,8,0)</f>
        <v>0</v>
      </c>
      <c r="S32" s="25">
        <f>SUM(Table12[[#This Row],[Productive Hours/Days ]:[OverTime Hours]])</f>
        <v>176</v>
      </c>
      <c r="T32" s="22"/>
      <c r="U32" s="22"/>
      <c r="V32" s="22"/>
    </row>
    <row r="33" spans="2:24">
      <c r="B33" s="22" t="s">
        <v>32</v>
      </c>
      <c r="C33" s="22" t="s">
        <v>33</v>
      </c>
      <c r="D33" s="22" t="s">
        <v>34</v>
      </c>
      <c r="E33" s="22" t="s">
        <v>35</v>
      </c>
      <c r="F33" s="22" t="s">
        <v>36</v>
      </c>
      <c r="G33" s="23">
        <f>VLOOKUP(Table12[[#This Row],[EMP ID ]],'Data Validation'!B:D,3,0)</f>
        <v>43423</v>
      </c>
      <c r="H33" s="22"/>
      <c r="I33" s="24">
        <f>VLOOKUP(Table12[[#This Row],[EMP ID ]],'Data Validation'!B:C,2,0)</f>
        <v>100030318500566</v>
      </c>
      <c r="J33" s="22" t="s">
        <v>86</v>
      </c>
      <c r="K33" s="22" t="s">
        <v>87</v>
      </c>
      <c r="L33" s="22" t="s">
        <v>39</v>
      </c>
      <c r="M33" s="22" t="s">
        <v>40</v>
      </c>
      <c r="N33" s="22" t="s">
        <v>41</v>
      </c>
      <c r="O33" s="25">
        <f>VLOOKUP(Table12[[#This Row],[EMP ID ]],'Data Validation'!B:H,5,0)</f>
        <v>176</v>
      </c>
      <c r="P33" s="22"/>
      <c r="Q33" s="22">
        <f>IFERROR(VLOOKUP(Table12[[#This Row],[EMP ID ]],'Data Validation'!B:I,7,0),"")</f>
        <v>0</v>
      </c>
      <c r="R33" s="22">
        <f>VLOOKUP(Table12[[#This Row],[EMP ID ]],'Data Validation'!B:I,8,0)</f>
        <v>0</v>
      </c>
      <c r="S33" s="25">
        <f>SUM(Table12[[#This Row],[Productive Hours/Days ]:[OverTime Hours]])</f>
        <v>176</v>
      </c>
      <c r="T33" s="22"/>
      <c r="U33" s="22"/>
      <c r="V33" s="22"/>
    </row>
    <row r="34" spans="2:24">
      <c r="B34" s="22" t="s">
        <v>32</v>
      </c>
      <c r="C34" s="22" t="s">
        <v>33</v>
      </c>
      <c r="D34" s="22" t="s">
        <v>34</v>
      </c>
      <c r="E34" s="22" t="s">
        <v>35</v>
      </c>
      <c r="F34" s="22" t="s">
        <v>36</v>
      </c>
      <c r="G34" s="23">
        <f>VLOOKUP(Table12[[#This Row],[EMP ID ]],'Data Validation'!B:D,3,0)</f>
        <v>43759</v>
      </c>
      <c r="H34" s="23"/>
      <c r="I34" s="27" t="str">
        <f>VLOOKUP(Table12[[#This Row],[EMP ID ]],'Data Validation'!B:C,2,0)</f>
        <v>N/A</v>
      </c>
      <c r="J34" s="22" t="s">
        <v>274</v>
      </c>
      <c r="K34" s="22" t="s">
        <v>280</v>
      </c>
      <c r="L34" s="22" t="s">
        <v>39</v>
      </c>
      <c r="M34" s="22" t="s">
        <v>40</v>
      </c>
      <c r="N34" s="22" t="s">
        <v>41</v>
      </c>
      <c r="O34" s="25">
        <f>VLOOKUP(Table12[[#This Row],[EMP ID ]],'Data Validation'!B:H,5,0)</f>
        <v>64</v>
      </c>
      <c r="P34" s="22"/>
      <c r="Q34" s="26">
        <f>IFERROR(VLOOKUP(Table12[[#This Row],[EMP ID ]],'Data Validation'!B:I,7,0),"")</f>
        <v>0</v>
      </c>
      <c r="R34" s="26">
        <f>VLOOKUP(Table12[[#This Row],[EMP ID ]],'Data Validation'!B:I,8,0)</f>
        <v>0</v>
      </c>
      <c r="S34" s="25">
        <f>SUM(Table12[[#This Row],[Productive Hours/Days ]:[OverTime Hours]])</f>
        <v>64</v>
      </c>
      <c r="T34" s="22"/>
      <c r="U34" s="22"/>
      <c r="V34" s="22"/>
    </row>
    <row r="35" spans="2:24">
      <c r="B35" s="22" t="s">
        <v>32</v>
      </c>
      <c r="C35" s="22" t="s">
        <v>33</v>
      </c>
      <c r="D35" s="22" t="s">
        <v>34</v>
      </c>
      <c r="E35" s="22" t="s">
        <v>35</v>
      </c>
      <c r="F35" s="22" t="s">
        <v>36</v>
      </c>
      <c r="G35" s="23">
        <f>VLOOKUP(Table12[[#This Row],[EMP ID ]],'Data Validation'!B:D,3,0)</f>
        <v>43759</v>
      </c>
      <c r="H35" s="23"/>
      <c r="I35" s="27" t="str">
        <f>VLOOKUP(Table12[[#This Row],[EMP ID ]],'Data Validation'!B:C,2,0)</f>
        <v>N/A</v>
      </c>
      <c r="J35" s="22" t="s">
        <v>275</v>
      </c>
      <c r="K35" s="22" t="s">
        <v>281</v>
      </c>
      <c r="L35" s="22" t="s">
        <v>39</v>
      </c>
      <c r="M35" s="22" t="s">
        <v>40</v>
      </c>
      <c r="N35" s="22" t="s">
        <v>41</v>
      </c>
      <c r="O35" s="25">
        <f>VLOOKUP(Table12[[#This Row],[EMP ID ]],'Data Validation'!B:H,5,0)</f>
        <v>64</v>
      </c>
      <c r="P35" s="22"/>
      <c r="Q35" s="26">
        <f>IFERROR(VLOOKUP(Table12[[#This Row],[EMP ID ]],'Data Validation'!B:I,7,0),"")</f>
        <v>0</v>
      </c>
      <c r="R35" s="26">
        <f>VLOOKUP(Table12[[#This Row],[EMP ID ]],'Data Validation'!B:I,8,0)</f>
        <v>0</v>
      </c>
      <c r="S35" s="25">
        <f>SUM(Table12[[#This Row],[Productive Hours/Days ]:[OverTime Hours]])</f>
        <v>64</v>
      </c>
      <c r="T35" s="22"/>
      <c r="U35" s="22"/>
      <c r="V35" s="22"/>
    </row>
    <row r="36" spans="2:24">
      <c r="B36" s="22" t="s">
        <v>32</v>
      </c>
      <c r="C36" s="22" t="s">
        <v>33</v>
      </c>
      <c r="D36" s="22" t="s">
        <v>34</v>
      </c>
      <c r="E36" s="22" t="s">
        <v>35</v>
      </c>
      <c r="F36" s="22" t="s">
        <v>36</v>
      </c>
      <c r="G36" s="23">
        <f>VLOOKUP(Table12[[#This Row],[EMP ID ]],'Data Validation'!B:D,3,0)</f>
        <v>43633</v>
      </c>
      <c r="H36" s="22"/>
      <c r="I36" s="24">
        <f>VLOOKUP(Table12[[#This Row],[EMP ID ]],'Data Validation'!B:C,2,0)</f>
        <v>100038027003123</v>
      </c>
      <c r="J36" s="22" t="s">
        <v>88</v>
      </c>
      <c r="K36" s="22" t="s">
        <v>89</v>
      </c>
      <c r="L36" s="22" t="s">
        <v>39</v>
      </c>
      <c r="M36" s="22" t="s">
        <v>40</v>
      </c>
      <c r="N36" s="22" t="s">
        <v>41</v>
      </c>
      <c r="O36" s="25">
        <f>VLOOKUP(Table12[[#This Row],[EMP ID ]],'Data Validation'!B:H,5,0)</f>
        <v>176</v>
      </c>
      <c r="P36" s="22"/>
      <c r="Q36" s="22">
        <f>IFERROR(VLOOKUP(Table12[[#This Row],[EMP ID ]],'Data Validation'!B:I,7,0),"")</f>
        <v>0</v>
      </c>
      <c r="R36" s="22">
        <f>VLOOKUP(Table12[[#This Row],[EMP ID ]],'Data Validation'!B:I,8,0)</f>
        <v>0</v>
      </c>
      <c r="S36" s="25">
        <f>SUM(Table12[[#This Row],[Productive Hours/Days ]:[OverTime Hours]])</f>
        <v>176</v>
      </c>
      <c r="T36" s="22"/>
      <c r="U36" s="22"/>
      <c r="V36" s="22"/>
    </row>
    <row r="37" spans="2:24">
      <c r="B37" s="22" t="s">
        <v>32</v>
      </c>
      <c r="C37" s="22" t="s">
        <v>33</v>
      </c>
      <c r="D37" s="22" t="s">
        <v>34</v>
      </c>
      <c r="E37" s="22" t="s">
        <v>35</v>
      </c>
      <c r="F37" s="22" t="s">
        <v>36</v>
      </c>
      <c r="G37" s="23">
        <f>VLOOKUP(Table12[[#This Row],[EMP ID ]],'Data Validation'!B:D,3,0)</f>
        <v>43668</v>
      </c>
      <c r="H37" s="22"/>
      <c r="I37" s="24">
        <f>VLOOKUP(Table12[[#This Row],[EMP ID ]],'Data Validation'!B:C,2,0)</f>
        <v>100039922478921</v>
      </c>
      <c r="J37" s="22" t="s">
        <v>197</v>
      </c>
      <c r="K37" s="22" t="s">
        <v>162</v>
      </c>
      <c r="L37" s="22" t="s">
        <v>39</v>
      </c>
      <c r="M37" s="22" t="s">
        <v>40</v>
      </c>
      <c r="N37" s="22" t="s">
        <v>41</v>
      </c>
      <c r="O37" s="25">
        <f>VLOOKUP(Table12[[#This Row],[EMP ID ]],'Data Validation'!B:H,5,0)</f>
        <v>176</v>
      </c>
      <c r="P37" s="22"/>
      <c r="Q37" s="22">
        <f>IFERROR(VLOOKUP(Table12[[#This Row],[EMP ID ]],'Data Validation'!B:I,7,0),"")</f>
        <v>0</v>
      </c>
      <c r="R37" s="22">
        <f>VLOOKUP(Table12[[#This Row],[EMP ID ]],'Data Validation'!B:I,8,0)</f>
        <v>0</v>
      </c>
      <c r="S37" s="25">
        <f>SUM(Table12[[#This Row],[Productive Hours/Days ]:[OverTime Hours]])</f>
        <v>176</v>
      </c>
      <c r="T37" s="22"/>
      <c r="U37" s="22"/>
      <c r="V37" s="22"/>
    </row>
    <row r="38" spans="2:24">
      <c r="B38" s="22" t="s">
        <v>32</v>
      </c>
      <c r="C38" s="22" t="s">
        <v>33</v>
      </c>
      <c r="D38" s="22" t="s">
        <v>34</v>
      </c>
      <c r="E38" s="22" t="s">
        <v>35</v>
      </c>
      <c r="F38" s="22" t="s">
        <v>36</v>
      </c>
      <c r="G38" s="23">
        <f>VLOOKUP(Table12[[#This Row],[EMP ID ]],'Data Validation'!B:D,3,0)</f>
        <v>43515</v>
      </c>
      <c r="H38" s="22"/>
      <c r="I38" s="24">
        <f>VLOOKUP(Table12[[#This Row],[EMP ID ]],'Data Validation'!B:C,2,0)</f>
        <v>100034223437669</v>
      </c>
      <c r="J38" s="22" t="s">
        <v>90</v>
      </c>
      <c r="K38" s="22" t="s">
        <v>91</v>
      </c>
      <c r="L38" s="22" t="s">
        <v>39</v>
      </c>
      <c r="M38" s="22" t="s">
        <v>40</v>
      </c>
      <c r="N38" s="22" t="s">
        <v>41</v>
      </c>
      <c r="O38" s="25">
        <f>VLOOKUP(Table12[[#This Row],[EMP ID ]],'Data Validation'!B:H,5,0)</f>
        <v>144</v>
      </c>
      <c r="P38" s="22"/>
      <c r="Q38" s="22">
        <f>IFERROR(VLOOKUP(Table12[[#This Row],[EMP ID ]],'Data Validation'!B:I,7,0),"")</f>
        <v>8</v>
      </c>
      <c r="R38" s="22">
        <f>VLOOKUP(Table12[[#This Row],[EMP ID ]],'Data Validation'!B:I,8,0)</f>
        <v>0</v>
      </c>
      <c r="S38" s="25">
        <f>SUM(Table12[[#This Row],[Productive Hours/Days ]:[OverTime Hours]])</f>
        <v>152</v>
      </c>
      <c r="T38" s="22"/>
      <c r="U38" s="22"/>
      <c r="V38" s="22"/>
    </row>
    <row r="39" spans="2:24">
      <c r="B39" s="22" t="s">
        <v>32</v>
      </c>
      <c r="C39" s="22" t="s">
        <v>33</v>
      </c>
      <c r="D39" s="22" t="s">
        <v>34</v>
      </c>
      <c r="E39" s="22" t="s">
        <v>35</v>
      </c>
      <c r="F39" s="22" t="s">
        <v>36</v>
      </c>
      <c r="G39" s="23">
        <f>VLOOKUP(Table12[[#This Row],[EMP ID ]],'Data Validation'!B:D,3,0)</f>
        <v>43605</v>
      </c>
      <c r="H39" s="22"/>
      <c r="I39" s="24">
        <f>VLOOKUP(Table12[[#This Row],[EMP ID ]],'Data Validation'!B:C,2,0)</f>
        <v>100019500756569</v>
      </c>
      <c r="J39" s="22" t="s">
        <v>92</v>
      </c>
      <c r="K39" s="22" t="s">
        <v>93</v>
      </c>
      <c r="L39" s="22" t="s">
        <v>61</v>
      </c>
      <c r="M39" s="22" t="s">
        <v>62</v>
      </c>
      <c r="N39" s="22" t="s">
        <v>63</v>
      </c>
      <c r="O39" s="25">
        <f>VLOOKUP(Table12[[#This Row],[EMP ID ]],'Data Validation'!B:H,5,0)</f>
        <v>173</v>
      </c>
      <c r="P39" s="22"/>
      <c r="Q39" s="22">
        <f>IFERROR(VLOOKUP(Table12[[#This Row],[EMP ID ]],'Data Validation'!B:I,7,0),"")</f>
        <v>0</v>
      </c>
      <c r="R39" s="22">
        <f>VLOOKUP(Table12[[#This Row],[EMP ID ]],'Data Validation'!B:I,8,0)</f>
        <v>1</v>
      </c>
      <c r="S39" s="25">
        <f>SUM(Table12[[#This Row],[Productive Hours/Days ]:[OverTime Hours]])</f>
        <v>174</v>
      </c>
      <c r="T39" s="22"/>
      <c r="U39" s="22"/>
      <c r="V39" s="22"/>
    </row>
    <row r="40" spans="2:24">
      <c r="B40" s="22" t="s">
        <v>32</v>
      </c>
      <c r="C40" s="22" t="s">
        <v>33</v>
      </c>
      <c r="D40" s="22" t="s">
        <v>34</v>
      </c>
      <c r="E40" s="22" t="s">
        <v>35</v>
      </c>
      <c r="F40" s="22" t="s">
        <v>36</v>
      </c>
      <c r="G40" s="23">
        <f>VLOOKUP(Table12[[#This Row],[EMP ID ]],'Data Validation'!B:D,3,0)</f>
        <v>43515</v>
      </c>
      <c r="H40" s="22"/>
      <c r="I40" s="24">
        <f>VLOOKUP(Table12[[#This Row],[EMP ID ]],'Data Validation'!B:C,2,0)</f>
        <v>100034224097559</v>
      </c>
      <c r="J40" s="22" t="s">
        <v>95</v>
      </c>
      <c r="K40" s="22" t="s">
        <v>96</v>
      </c>
      <c r="L40" s="22" t="s">
        <v>39</v>
      </c>
      <c r="M40" s="22" t="s">
        <v>40</v>
      </c>
      <c r="N40" s="22" t="s">
        <v>41</v>
      </c>
      <c r="O40" s="25">
        <f>VLOOKUP(Table12[[#This Row],[EMP ID ]],'Data Validation'!B:H,5,0)</f>
        <v>176</v>
      </c>
      <c r="P40" s="22"/>
      <c r="Q40" s="22">
        <f>IFERROR(VLOOKUP(Table12[[#This Row],[EMP ID ]],'Data Validation'!B:I,7,0),"")</f>
        <v>0</v>
      </c>
      <c r="R40" s="22">
        <f>VLOOKUP(Table12[[#This Row],[EMP ID ]],'Data Validation'!B:I,8,0)</f>
        <v>0</v>
      </c>
      <c r="S40" s="25">
        <f>SUM(Table12[[#This Row],[Productive Hours/Days ]:[OverTime Hours]])</f>
        <v>176</v>
      </c>
      <c r="T40" s="22"/>
      <c r="U40" s="22"/>
      <c r="V40" s="22"/>
    </row>
    <row r="41" spans="2:24">
      <c r="B41" s="22" t="s">
        <v>32</v>
      </c>
      <c r="C41" s="22" t="s">
        <v>33</v>
      </c>
      <c r="D41" s="22" t="s">
        <v>34</v>
      </c>
      <c r="E41" s="22" t="s">
        <v>35</v>
      </c>
      <c r="F41" s="22" t="s">
        <v>36</v>
      </c>
      <c r="G41" s="23">
        <f>VLOOKUP(Table12[[#This Row],[EMP ID ]],'Data Validation'!B:D,3,0)</f>
        <v>43654</v>
      </c>
      <c r="H41" s="22"/>
      <c r="I41" s="24">
        <f>VLOOKUP(Table12[[#This Row],[EMP ID ]],'Data Validation'!B:C,2,0)</f>
        <v>100039089924285</v>
      </c>
      <c r="J41" s="22" t="s">
        <v>163</v>
      </c>
      <c r="K41" s="22" t="s">
        <v>164</v>
      </c>
      <c r="L41" s="22" t="s">
        <v>39</v>
      </c>
      <c r="M41" s="22" t="s">
        <v>40</v>
      </c>
      <c r="N41" s="22" t="s">
        <v>41</v>
      </c>
      <c r="O41" s="25">
        <f>VLOOKUP(Table12[[#This Row],[EMP ID ]],'Data Validation'!B:H,5,0)</f>
        <v>176</v>
      </c>
      <c r="P41" s="22"/>
      <c r="Q41" s="22">
        <f>IFERROR(VLOOKUP(Table12[[#This Row],[EMP ID ]],'Data Validation'!B:I,7,0),"")</f>
        <v>8</v>
      </c>
      <c r="R41" s="22">
        <f>VLOOKUP(Table12[[#This Row],[EMP ID ]],'Data Validation'!B:I,8,0)</f>
        <v>0</v>
      </c>
      <c r="S41" s="25">
        <f>SUM(Table12[[#This Row],[Productive Hours/Days ]:[OverTime Hours]])</f>
        <v>184</v>
      </c>
      <c r="T41" s="22"/>
      <c r="U41" s="22"/>
      <c r="V41" s="22"/>
    </row>
    <row r="42" spans="2:24">
      <c r="B42" s="22" t="s">
        <v>32</v>
      </c>
      <c r="C42" s="22" t="s">
        <v>33</v>
      </c>
      <c r="D42" s="22" t="s">
        <v>34</v>
      </c>
      <c r="E42" s="22" t="s">
        <v>35</v>
      </c>
      <c r="F42" s="22" t="s">
        <v>36</v>
      </c>
      <c r="G42" s="23">
        <f>VLOOKUP(Table12[[#This Row],[EMP ID ]],'Data Validation'!B:D,3,0)</f>
        <v>43066</v>
      </c>
      <c r="H42" s="22"/>
      <c r="I42" s="24">
        <f>VLOOKUP(Table12[[#This Row],[EMP ID ]],'Data Validation'!B:C,2,0)</f>
        <v>100023410650965</v>
      </c>
      <c r="J42" s="22" t="s">
        <v>97</v>
      </c>
      <c r="K42" s="22" t="s">
        <v>98</v>
      </c>
      <c r="L42" s="22" t="s">
        <v>39</v>
      </c>
      <c r="M42" s="22" t="s">
        <v>40</v>
      </c>
      <c r="N42" s="22" t="s">
        <v>41</v>
      </c>
      <c r="O42" s="25">
        <f>VLOOKUP(Table12[[#This Row],[EMP ID ]],'Data Validation'!B:H,5,0)</f>
        <v>174</v>
      </c>
      <c r="P42" s="22"/>
      <c r="Q42" s="22">
        <f>IFERROR(VLOOKUP(Table12[[#This Row],[EMP ID ]],'Data Validation'!B:I,7,0),"")</f>
        <v>8</v>
      </c>
      <c r="R42" s="22">
        <f>VLOOKUP(Table12[[#This Row],[EMP ID ]],'Data Validation'!B:I,8,0)</f>
        <v>6</v>
      </c>
      <c r="S42" s="25">
        <f>SUM(Table12[[#This Row],[Productive Hours/Days ]:[OverTime Hours]])</f>
        <v>188</v>
      </c>
      <c r="T42" s="22"/>
      <c r="U42" s="22"/>
      <c r="V42" s="22"/>
      <c r="W42" s="16"/>
      <c r="X42" s="16"/>
    </row>
    <row r="43" spans="2:24">
      <c r="B43" s="22" t="s">
        <v>32</v>
      </c>
      <c r="C43" s="22" t="s">
        <v>33</v>
      </c>
      <c r="D43" s="22" t="s">
        <v>34</v>
      </c>
      <c r="E43" s="22" t="s">
        <v>35</v>
      </c>
      <c r="F43" s="22" t="s">
        <v>36</v>
      </c>
      <c r="G43" s="23">
        <f>VLOOKUP(Table12[[#This Row],[EMP ID ]],'Data Validation'!B:D,3,0)</f>
        <v>43661</v>
      </c>
      <c r="H43" s="22"/>
      <c r="I43" s="24">
        <f>VLOOKUP(Table12[[#This Row],[EMP ID ]],'Data Validation'!B:C,2,0)</f>
        <v>100039410112731</v>
      </c>
      <c r="J43" s="22" t="s">
        <v>165</v>
      </c>
      <c r="K43" s="22" t="s">
        <v>166</v>
      </c>
      <c r="L43" s="22" t="s">
        <v>39</v>
      </c>
      <c r="M43" s="22" t="s">
        <v>40</v>
      </c>
      <c r="N43" s="22" t="s">
        <v>41</v>
      </c>
      <c r="O43" s="25">
        <f>VLOOKUP(Table12[[#This Row],[EMP ID ]],'Data Validation'!B:H,5,0)</f>
        <v>168</v>
      </c>
      <c r="P43" s="22"/>
      <c r="Q43" s="22">
        <f>IFERROR(VLOOKUP(Table12[[#This Row],[EMP ID ]],'Data Validation'!B:I,7,0),"")</f>
        <v>0</v>
      </c>
      <c r="R43" s="22">
        <f>VLOOKUP(Table12[[#This Row],[EMP ID ]],'Data Validation'!B:I,8,0)</f>
        <v>0</v>
      </c>
      <c r="S43" s="25">
        <f>SUM(Table12[[#This Row],[Productive Hours/Days ]:[OverTime Hours]])</f>
        <v>168</v>
      </c>
      <c r="T43" s="22"/>
      <c r="U43" s="22"/>
      <c r="V43" s="22"/>
    </row>
    <row r="44" spans="2:24">
      <c r="B44" s="22" t="s">
        <v>32</v>
      </c>
      <c r="C44" s="22" t="s">
        <v>33</v>
      </c>
      <c r="D44" s="22" t="s">
        <v>34</v>
      </c>
      <c r="E44" s="22" t="s">
        <v>35</v>
      </c>
      <c r="F44" s="22" t="s">
        <v>36</v>
      </c>
      <c r="G44" s="23">
        <f>VLOOKUP(Table12[[#This Row],[EMP ID ]],'Data Validation'!B:D,3,0)</f>
        <v>43549</v>
      </c>
      <c r="H44" s="22"/>
      <c r="I44" s="24">
        <f>VLOOKUP(Table12[[#This Row],[EMP ID ]],'Data Validation'!B:C,2,0)</f>
        <v>100035201926484</v>
      </c>
      <c r="J44" s="22" t="s">
        <v>99</v>
      </c>
      <c r="K44" s="22" t="s">
        <v>100</v>
      </c>
      <c r="L44" s="22" t="s">
        <v>39</v>
      </c>
      <c r="M44" s="22" t="s">
        <v>40</v>
      </c>
      <c r="N44" s="22" t="s">
        <v>41</v>
      </c>
      <c r="O44" s="25">
        <f>VLOOKUP(Table12[[#This Row],[EMP ID ]],'Data Validation'!B:H,5,0)</f>
        <v>144</v>
      </c>
      <c r="P44" s="22"/>
      <c r="Q44" s="22">
        <f>IFERROR(VLOOKUP(Table12[[#This Row],[EMP ID ]],'Data Validation'!B:I,7,0),"")</f>
        <v>8</v>
      </c>
      <c r="R44" s="22">
        <f>VLOOKUP(Table12[[#This Row],[EMP ID ]],'Data Validation'!B:I,8,0)</f>
        <v>0</v>
      </c>
      <c r="S44" s="25">
        <f>SUM(Table12[[#This Row],[Productive Hours/Days ]:[OverTime Hours]])</f>
        <v>152</v>
      </c>
      <c r="T44" s="22"/>
      <c r="U44" s="22"/>
      <c r="V44" s="22"/>
    </row>
    <row r="45" spans="2:24">
      <c r="B45" s="22" t="s">
        <v>32</v>
      </c>
      <c r="C45" s="22" t="s">
        <v>33</v>
      </c>
      <c r="D45" s="22" t="s">
        <v>34</v>
      </c>
      <c r="E45" s="22" t="s">
        <v>35</v>
      </c>
      <c r="F45" s="22" t="s">
        <v>36</v>
      </c>
      <c r="G45" s="23">
        <f>VLOOKUP(Table12[[#This Row],[EMP ID ]],'Data Validation'!B:D,3,0)</f>
        <v>43360</v>
      </c>
      <c r="H45" s="22"/>
      <c r="I45" s="24">
        <f>VLOOKUP(Table12[[#This Row],[EMP ID ]],'Data Validation'!B:C,2,0)</f>
        <v>100028591427459</v>
      </c>
      <c r="J45" s="22" t="s">
        <v>101</v>
      </c>
      <c r="K45" s="22" t="s">
        <v>102</v>
      </c>
      <c r="L45" s="22" t="s">
        <v>39</v>
      </c>
      <c r="M45" s="22" t="s">
        <v>40</v>
      </c>
      <c r="N45" s="22" t="s">
        <v>41</v>
      </c>
      <c r="O45" s="25">
        <f>VLOOKUP(Table12[[#This Row],[EMP ID ]],'Data Validation'!B:H,5,0)</f>
        <v>160</v>
      </c>
      <c r="P45" s="22"/>
      <c r="Q45" s="22">
        <f>IFERROR(VLOOKUP(Table12[[#This Row],[EMP ID ]],'Data Validation'!B:I,7,0),"")</f>
        <v>8</v>
      </c>
      <c r="R45" s="22">
        <f>VLOOKUP(Table12[[#This Row],[EMP ID ]],'Data Validation'!B:I,8,0)</f>
        <v>0</v>
      </c>
      <c r="S45" s="25">
        <f>SUM(Table12[[#This Row],[Productive Hours/Days ]:[OverTime Hours]])</f>
        <v>168</v>
      </c>
      <c r="T45" s="22"/>
      <c r="U45" s="22"/>
      <c r="V45" s="22"/>
    </row>
    <row r="46" spans="2:24">
      <c r="B46" s="22" t="s">
        <v>32</v>
      </c>
      <c r="C46" s="22" t="s">
        <v>33</v>
      </c>
      <c r="D46" s="22" t="s">
        <v>34</v>
      </c>
      <c r="E46" s="22" t="s">
        <v>35</v>
      </c>
      <c r="F46" s="22" t="s">
        <v>36</v>
      </c>
      <c r="G46" s="23">
        <f>VLOOKUP(Table12[[#This Row],[EMP ID ]],'Data Validation'!B:D,3,0)</f>
        <v>43515</v>
      </c>
      <c r="H46" s="22"/>
      <c r="I46" s="24">
        <f>VLOOKUP(Table12[[#This Row],[EMP ID ]],'Data Validation'!B:C,2,0)</f>
        <v>100034214588190</v>
      </c>
      <c r="J46" s="22" t="s">
        <v>103</v>
      </c>
      <c r="K46" s="22" t="s">
        <v>104</v>
      </c>
      <c r="L46" s="22" t="s">
        <v>39</v>
      </c>
      <c r="M46" s="22" t="s">
        <v>40</v>
      </c>
      <c r="N46" s="22" t="s">
        <v>41</v>
      </c>
      <c r="O46" s="25">
        <f>VLOOKUP(Table12[[#This Row],[EMP ID ]],'Data Validation'!B:H,5,0)</f>
        <v>176</v>
      </c>
      <c r="P46" s="22"/>
      <c r="Q46" s="22">
        <f>IFERROR(VLOOKUP(Table12[[#This Row],[EMP ID ]],'Data Validation'!B:I,7,0),"")</f>
        <v>0</v>
      </c>
      <c r="R46" s="22">
        <f>VLOOKUP(Table12[[#This Row],[EMP ID ]],'Data Validation'!B:I,8,0)</f>
        <v>0</v>
      </c>
      <c r="S46" s="25">
        <f>SUM(Table12[[#This Row],[Productive Hours/Days ]:[OverTime Hours]])</f>
        <v>176</v>
      </c>
      <c r="T46" s="22"/>
      <c r="U46" s="22"/>
      <c r="V46" s="22"/>
    </row>
    <row r="47" spans="2:24">
      <c r="B47" s="22" t="s">
        <v>32</v>
      </c>
      <c r="C47" s="22" t="s">
        <v>33</v>
      </c>
      <c r="D47" s="22" t="s">
        <v>34</v>
      </c>
      <c r="E47" s="22" t="s">
        <v>35</v>
      </c>
      <c r="F47" s="22" t="s">
        <v>36</v>
      </c>
      <c r="G47" s="23">
        <f>VLOOKUP(Table12[[#This Row],[EMP ID ]],'Data Validation'!B:D,3,0)</f>
        <v>43360</v>
      </c>
      <c r="H47" s="22"/>
      <c r="I47" s="24">
        <f>VLOOKUP(Table12[[#This Row],[EMP ID ]],'Data Validation'!B:C,2,0)</f>
        <v>100028634685349</v>
      </c>
      <c r="J47" s="22" t="s">
        <v>105</v>
      </c>
      <c r="K47" s="22" t="s">
        <v>106</v>
      </c>
      <c r="L47" s="22" t="s">
        <v>39</v>
      </c>
      <c r="M47" s="22" t="s">
        <v>40</v>
      </c>
      <c r="N47" s="22" t="s">
        <v>41</v>
      </c>
      <c r="O47" s="25">
        <f>VLOOKUP(Table12[[#This Row],[EMP ID ]],'Data Validation'!B:H,5,0)</f>
        <v>152</v>
      </c>
      <c r="P47" s="22"/>
      <c r="Q47" s="22">
        <f>IFERROR(VLOOKUP(Table12[[#This Row],[EMP ID ]],'Data Validation'!B:I,7,0),"")</f>
        <v>8</v>
      </c>
      <c r="R47" s="22">
        <f>VLOOKUP(Table12[[#This Row],[EMP ID ]],'Data Validation'!B:I,8,0)</f>
        <v>0</v>
      </c>
      <c r="S47" s="25">
        <f>SUM(Table12[[#This Row],[Productive Hours/Days ]:[OverTime Hours]])</f>
        <v>160</v>
      </c>
      <c r="T47" s="22"/>
      <c r="U47" s="22"/>
      <c r="V47" s="22"/>
    </row>
    <row r="48" spans="2:24">
      <c r="B48" s="22" t="s">
        <v>32</v>
      </c>
      <c r="C48" s="22" t="s">
        <v>33</v>
      </c>
      <c r="D48" s="22" t="s">
        <v>34</v>
      </c>
      <c r="E48" s="22" t="s">
        <v>35</v>
      </c>
      <c r="F48" s="22" t="s">
        <v>36</v>
      </c>
      <c r="G48" s="23">
        <f>VLOOKUP(Table12[[#This Row],[EMP ID ]],'Data Validation'!B:D,3,0)</f>
        <v>43535</v>
      </c>
      <c r="H48" s="22"/>
      <c r="I48" s="24">
        <f>VLOOKUP(Table12[[#This Row],[EMP ID ]],'Data Validation'!B:C,2,0)</f>
        <v>100034832655723</v>
      </c>
      <c r="J48" s="22" t="s">
        <v>107</v>
      </c>
      <c r="K48" s="22" t="s">
        <v>108</v>
      </c>
      <c r="L48" s="22" t="s">
        <v>39</v>
      </c>
      <c r="M48" s="22" t="s">
        <v>40</v>
      </c>
      <c r="N48" s="22" t="s">
        <v>41</v>
      </c>
      <c r="O48" s="25">
        <f>VLOOKUP(Table12[[#This Row],[EMP ID ]],'Data Validation'!B:H,5,0)</f>
        <v>175</v>
      </c>
      <c r="P48" s="22"/>
      <c r="Q48" s="22">
        <f>IFERROR(VLOOKUP(Table12[[#This Row],[EMP ID ]],'Data Validation'!B:I,7,0),"")</f>
        <v>0</v>
      </c>
      <c r="R48" s="22">
        <f>VLOOKUP(Table12[[#This Row],[EMP ID ]],'Data Validation'!B:I,8,0)</f>
        <v>0</v>
      </c>
      <c r="S48" s="25">
        <f>SUM(Table12[[#This Row],[Productive Hours/Days ]:[OverTime Hours]])</f>
        <v>175</v>
      </c>
      <c r="T48" s="22"/>
      <c r="U48" s="22"/>
      <c r="V48" s="22"/>
    </row>
    <row r="49" spans="2:22">
      <c r="B49" s="22" t="s">
        <v>32</v>
      </c>
      <c r="C49" s="22" t="s">
        <v>33</v>
      </c>
      <c r="D49" s="22" t="s">
        <v>34</v>
      </c>
      <c r="E49" s="22" t="s">
        <v>35</v>
      </c>
      <c r="F49" s="22" t="s">
        <v>36</v>
      </c>
      <c r="G49" s="23">
        <f>VLOOKUP(Table12[[#This Row],[EMP ID ]],'Data Validation'!B:D,3,0)</f>
        <v>43521</v>
      </c>
      <c r="H49" s="22"/>
      <c r="I49" s="24">
        <f>VLOOKUP(Table12[[#This Row],[EMP ID ]],'Data Validation'!B:C,2,0)</f>
        <v>100034272406951</v>
      </c>
      <c r="J49" s="22" t="s">
        <v>109</v>
      </c>
      <c r="K49" s="22" t="s">
        <v>110</v>
      </c>
      <c r="L49" s="22" t="s">
        <v>39</v>
      </c>
      <c r="M49" s="22" t="s">
        <v>40</v>
      </c>
      <c r="N49" s="22" t="s">
        <v>41</v>
      </c>
      <c r="O49" s="25">
        <f>VLOOKUP(Table12[[#This Row],[EMP ID ]],'Data Validation'!B:H,5,0)</f>
        <v>180</v>
      </c>
      <c r="P49" s="22"/>
      <c r="Q49" s="22">
        <f>IFERROR(VLOOKUP(Table12[[#This Row],[EMP ID ]],'Data Validation'!B:I,7,0),"")</f>
        <v>0</v>
      </c>
      <c r="R49" s="22">
        <f>VLOOKUP(Table12[[#This Row],[EMP ID ]],'Data Validation'!B:I,8,0)</f>
        <v>4</v>
      </c>
      <c r="S49" s="25">
        <f>SUM(Table12[[#This Row],[Productive Hours/Days ]:[OverTime Hours]])</f>
        <v>184</v>
      </c>
      <c r="T49" s="22"/>
      <c r="U49" s="22"/>
      <c r="V49" s="22"/>
    </row>
    <row r="50" spans="2:22">
      <c r="B50" s="22" t="s">
        <v>32</v>
      </c>
      <c r="C50" s="22" t="s">
        <v>33</v>
      </c>
      <c r="D50" s="22" t="s">
        <v>34</v>
      </c>
      <c r="E50" s="22" t="s">
        <v>35</v>
      </c>
      <c r="F50" s="22" t="s">
        <v>36</v>
      </c>
      <c r="G50" s="23">
        <f>VLOOKUP(Table12[[#This Row],[EMP ID ]],'Data Validation'!B:D,3,0)</f>
        <v>43521</v>
      </c>
      <c r="H50" s="22"/>
      <c r="I50" s="24">
        <f>VLOOKUP(Table12[[#This Row],[EMP ID ]],'Data Validation'!B:C,2,0)</f>
        <v>100034175813539</v>
      </c>
      <c r="J50" s="22" t="s">
        <v>111</v>
      </c>
      <c r="K50" s="22" t="s">
        <v>112</v>
      </c>
      <c r="L50" s="22" t="s">
        <v>39</v>
      </c>
      <c r="M50" s="22" t="s">
        <v>40</v>
      </c>
      <c r="N50" s="22" t="s">
        <v>41</v>
      </c>
      <c r="O50" s="25">
        <f>VLOOKUP(Table12[[#This Row],[EMP ID ]],'Data Validation'!B:H,5,0)</f>
        <v>136</v>
      </c>
      <c r="P50" s="22"/>
      <c r="Q50" s="22">
        <f>IFERROR(VLOOKUP(Table12[[#This Row],[EMP ID ]],'Data Validation'!B:I,7,0),"")</f>
        <v>0</v>
      </c>
      <c r="R50" s="22">
        <f>VLOOKUP(Table12[[#This Row],[EMP ID ]],'Data Validation'!B:I,8,0)</f>
        <v>0</v>
      </c>
      <c r="S50" s="25">
        <f>SUM(Table12[[#This Row],[Productive Hours/Days ]:[OverTime Hours]])</f>
        <v>136</v>
      </c>
      <c r="T50" s="22"/>
      <c r="U50" s="22"/>
      <c r="V50" s="22"/>
    </row>
    <row r="51" spans="2:22">
      <c r="B51" s="22" t="s">
        <v>32</v>
      </c>
      <c r="C51" s="22" t="s">
        <v>33</v>
      </c>
      <c r="D51" s="22" t="s">
        <v>34</v>
      </c>
      <c r="E51" s="22" t="s">
        <v>35</v>
      </c>
      <c r="F51" s="22" t="s">
        <v>36</v>
      </c>
      <c r="G51" s="23">
        <f>VLOOKUP(Table12[[#This Row],[EMP ID ]],'Data Validation'!B:D,3,0)</f>
        <v>43515</v>
      </c>
      <c r="H51" s="22"/>
      <c r="I51" s="24">
        <f>VLOOKUP(Table12[[#This Row],[EMP ID ]],'Data Validation'!B:C,2,0)</f>
        <v>100034228927216</v>
      </c>
      <c r="J51" s="22" t="s">
        <v>113</v>
      </c>
      <c r="K51" s="22" t="s">
        <v>114</v>
      </c>
      <c r="L51" s="22" t="s">
        <v>39</v>
      </c>
      <c r="M51" s="22" t="s">
        <v>40</v>
      </c>
      <c r="N51" s="22" t="s">
        <v>41</v>
      </c>
      <c r="O51" s="25">
        <f>VLOOKUP(Table12[[#This Row],[EMP ID ]],'Data Validation'!B:H,5,0)</f>
        <v>175</v>
      </c>
      <c r="P51" s="22"/>
      <c r="Q51" s="22">
        <f>IFERROR(VLOOKUP(Table12[[#This Row],[EMP ID ]],'Data Validation'!B:I,7,0),"")</f>
        <v>0</v>
      </c>
      <c r="R51" s="22">
        <f>VLOOKUP(Table12[[#This Row],[EMP ID ]],'Data Validation'!B:I,8,0)</f>
        <v>9</v>
      </c>
      <c r="S51" s="25">
        <f>SUM(Table12[[#This Row],[Productive Hours/Days ]:[OverTime Hours]])</f>
        <v>184</v>
      </c>
      <c r="T51" s="22"/>
      <c r="U51" s="22"/>
      <c r="V51" s="22"/>
    </row>
    <row r="52" spans="2:22">
      <c r="B52" s="22" t="s">
        <v>32</v>
      </c>
      <c r="C52" s="22" t="s">
        <v>33</v>
      </c>
      <c r="D52" s="22" t="s">
        <v>34</v>
      </c>
      <c r="E52" s="22" t="s">
        <v>35</v>
      </c>
      <c r="F52" s="22" t="s">
        <v>36</v>
      </c>
      <c r="G52" s="23">
        <f>VLOOKUP(Table12[[#This Row],[EMP ID ]],'Data Validation'!B:D,3,0)</f>
        <v>43542</v>
      </c>
      <c r="H52" s="22"/>
      <c r="I52" s="24">
        <f>VLOOKUP(Table12[[#This Row],[EMP ID ]],'Data Validation'!B:C,2,0)</f>
        <v>100034843664340</v>
      </c>
      <c r="J52" s="22" t="s">
        <v>115</v>
      </c>
      <c r="K52" s="22" t="s">
        <v>116</v>
      </c>
      <c r="L52" s="22" t="s">
        <v>39</v>
      </c>
      <c r="M52" s="22" t="s">
        <v>40</v>
      </c>
      <c r="N52" s="22" t="s">
        <v>41</v>
      </c>
      <c r="O52" s="25">
        <f>VLOOKUP(Table12[[#This Row],[EMP ID ]],'Data Validation'!B:H,5,0)</f>
        <v>168</v>
      </c>
      <c r="P52" s="22"/>
      <c r="Q52" s="22">
        <f>IFERROR(VLOOKUP(Table12[[#This Row],[EMP ID ]],'Data Validation'!B:I,7,0),"")</f>
        <v>0</v>
      </c>
      <c r="R52" s="22">
        <f>VLOOKUP(Table12[[#This Row],[EMP ID ]],'Data Validation'!B:I,8,0)</f>
        <v>0</v>
      </c>
      <c r="S52" s="25">
        <f>SUM(Table12[[#This Row],[Productive Hours/Days ]:[OverTime Hours]])</f>
        <v>168</v>
      </c>
      <c r="T52" s="22"/>
      <c r="U52" s="22"/>
      <c r="V52" s="22"/>
    </row>
    <row r="53" spans="2:22">
      <c r="B53" s="22" t="s">
        <v>32</v>
      </c>
      <c r="C53" s="22" t="s">
        <v>33</v>
      </c>
      <c r="D53" s="22" t="s">
        <v>34</v>
      </c>
      <c r="E53" s="22" t="s">
        <v>35</v>
      </c>
      <c r="F53" s="22" t="s">
        <v>36</v>
      </c>
      <c r="G53" s="23">
        <f>VLOOKUP(Table12[[#This Row],[EMP ID ]],'Data Validation'!B:D,3,0)</f>
        <v>43515</v>
      </c>
      <c r="H53" s="22"/>
      <c r="I53" s="24">
        <f>VLOOKUP(Table12[[#This Row],[EMP ID ]],'Data Validation'!B:C,2,0)</f>
        <v>100034001902734</v>
      </c>
      <c r="J53" s="22" t="s">
        <v>117</v>
      </c>
      <c r="K53" s="22" t="s">
        <v>118</v>
      </c>
      <c r="L53" s="22" t="s">
        <v>39</v>
      </c>
      <c r="M53" s="22" t="s">
        <v>40</v>
      </c>
      <c r="N53" s="22" t="s">
        <v>41</v>
      </c>
      <c r="O53" s="25">
        <f>VLOOKUP(Table12[[#This Row],[EMP ID ]],'Data Validation'!B:H,5,0)</f>
        <v>176</v>
      </c>
      <c r="P53" s="22"/>
      <c r="Q53" s="22">
        <f>IFERROR(VLOOKUP(Table12[[#This Row],[EMP ID ]],'Data Validation'!B:I,7,0),"")</f>
        <v>0</v>
      </c>
      <c r="R53" s="22">
        <f>VLOOKUP(Table12[[#This Row],[EMP ID ]],'Data Validation'!B:I,8,0)</f>
        <v>0</v>
      </c>
      <c r="S53" s="25">
        <f>SUM(Table12[[#This Row],[Productive Hours/Days ]:[OverTime Hours]])</f>
        <v>176</v>
      </c>
      <c r="T53" s="22"/>
      <c r="U53" s="22"/>
      <c r="V53" s="22"/>
    </row>
    <row r="54" spans="2:22">
      <c r="B54" s="22" t="s">
        <v>32</v>
      </c>
      <c r="C54" s="22" t="s">
        <v>33</v>
      </c>
      <c r="D54" s="22" t="s">
        <v>34</v>
      </c>
      <c r="E54" s="22" t="s">
        <v>35</v>
      </c>
      <c r="F54" s="22" t="s">
        <v>36</v>
      </c>
      <c r="G54" s="23">
        <f>VLOOKUP(Table12[[#This Row],[EMP ID ]],'Data Validation'!B:D,3,0)</f>
        <v>43661</v>
      </c>
      <c r="H54" s="22"/>
      <c r="I54" s="24">
        <f>VLOOKUP(Table12[[#This Row],[EMP ID ]],'Data Validation'!B:C,2,0)</f>
        <v>100035636838551</v>
      </c>
      <c r="J54" s="22" t="s">
        <v>119</v>
      </c>
      <c r="K54" s="22" t="s">
        <v>120</v>
      </c>
      <c r="L54" s="22" t="s">
        <v>39</v>
      </c>
      <c r="M54" s="22" t="s">
        <v>40</v>
      </c>
      <c r="N54" s="22" t="s">
        <v>41</v>
      </c>
      <c r="O54" s="25">
        <f>VLOOKUP(Table12[[#This Row],[EMP ID ]],'Data Validation'!B:H,5,0)</f>
        <v>176</v>
      </c>
      <c r="P54" s="22"/>
      <c r="Q54" s="22">
        <f>IFERROR(VLOOKUP(Table12[[#This Row],[EMP ID ]],'Data Validation'!B:I,7,0),"")</f>
        <v>0</v>
      </c>
      <c r="R54" s="22">
        <f>VLOOKUP(Table12[[#This Row],[EMP ID ]],'Data Validation'!B:I,8,0)</f>
        <v>0</v>
      </c>
      <c r="S54" s="25">
        <f>SUM(Table12[[#This Row],[Productive Hours/Days ]:[OverTime Hours]])</f>
        <v>176</v>
      </c>
      <c r="T54" s="22"/>
      <c r="U54" s="22"/>
      <c r="V54" s="22"/>
    </row>
    <row r="55" spans="2:22">
      <c r="B55" s="22" t="s">
        <v>32</v>
      </c>
      <c r="C55" s="22" t="s">
        <v>33</v>
      </c>
      <c r="D55" s="22" t="s">
        <v>34</v>
      </c>
      <c r="E55" s="22" t="s">
        <v>35</v>
      </c>
      <c r="F55" s="22" t="s">
        <v>36</v>
      </c>
      <c r="G55" s="23">
        <f>VLOOKUP(Table12[[#This Row],[EMP ID ]],'Data Validation'!B:D,3,0)</f>
        <v>43515</v>
      </c>
      <c r="H55" s="22"/>
      <c r="I55" s="24">
        <f>VLOOKUP(Table12[[#This Row],[EMP ID ]],'Data Validation'!B:C,2,0)</f>
        <v>100034276384219</v>
      </c>
      <c r="J55" s="22" t="s">
        <v>121</v>
      </c>
      <c r="K55" s="22" t="s">
        <v>122</v>
      </c>
      <c r="L55" s="22" t="s">
        <v>39</v>
      </c>
      <c r="M55" s="22" t="s">
        <v>40</v>
      </c>
      <c r="N55" s="22" t="s">
        <v>41</v>
      </c>
      <c r="O55" s="25">
        <f>VLOOKUP(Table12[[#This Row],[EMP ID ]],'Data Validation'!B:H,5,0)</f>
        <v>5.5</v>
      </c>
      <c r="P55" s="22"/>
      <c r="Q55" s="22">
        <f>IFERROR(VLOOKUP(Table12[[#This Row],[EMP ID ]],'Data Validation'!B:I,7,0),"")</f>
        <v>8</v>
      </c>
      <c r="R55" s="22">
        <f>VLOOKUP(Table12[[#This Row],[EMP ID ]],'Data Validation'!B:I,8,0)</f>
        <v>0</v>
      </c>
      <c r="S55" s="25">
        <f>SUM(Table12[[#This Row],[Productive Hours/Days ]:[OverTime Hours]])</f>
        <v>13.5</v>
      </c>
      <c r="T55" s="22"/>
      <c r="U55" s="22"/>
      <c r="V55" s="22"/>
    </row>
    <row r="56" spans="2:22">
      <c r="B56" s="22" t="s">
        <v>32</v>
      </c>
      <c r="C56" s="22" t="s">
        <v>33</v>
      </c>
      <c r="D56" s="22" t="s">
        <v>34</v>
      </c>
      <c r="E56" s="22" t="s">
        <v>35</v>
      </c>
      <c r="F56" s="22" t="s">
        <v>36</v>
      </c>
      <c r="G56" s="23">
        <f>VLOOKUP(Table12[[#This Row],[EMP ID ]],'Data Validation'!B:D,3,0)</f>
        <v>43515</v>
      </c>
      <c r="H56" s="22"/>
      <c r="I56" s="24">
        <f>VLOOKUP(Table12[[#This Row],[EMP ID ]],'Data Validation'!B:C,2,0)</f>
        <v>100034130473628</v>
      </c>
      <c r="J56" s="22" t="s">
        <v>123</v>
      </c>
      <c r="K56" s="22" t="s">
        <v>124</v>
      </c>
      <c r="L56" s="22" t="s">
        <v>39</v>
      </c>
      <c r="M56" s="22" t="s">
        <v>40</v>
      </c>
      <c r="N56" s="22" t="s">
        <v>41</v>
      </c>
      <c r="O56" s="25">
        <f>VLOOKUP(Table12[[#This Row],[EMP ID ]],'Data Validation'!B:H,5,0)</f>
        <v>176</v>
      </c>
      <c r="P56" s="22"/>
      <c r="Q56" s="22">
        <f>IFERROR(VLOOKUP(Table12[[#This Row],[EMP ID ]],'Data Validation'!B:I,7,0),"")</f>
        <v>0</v>
      </c>
      <c r="R56" s="22">
        <f>VLOOKUP(Table12[[#This Row],[EMP ID ]],'Data Validation'!B:I,8,0)</f>
        <v>0</v>
      </c>
      <c r="S56" s="25">
        <f>SUM(Table12[[#This Row],[Productive Hours/Days ]:[OverTime Hours]])</f>
        <v>176</v>
      </c>
      <c r="T56" s="22"/>
      <c r="U56" s="22"/>
      <c r="V56" s="22"/>
    </row>
    <row r="57" spans="2:22">
      <c r="B57" s="22" t="s">
        <v>32</v>
      </c>
      <c r="C57" s="22" t="s">
        <v>33</v>
      </c>
      <c r="D57" s="22" t="s">
        <v>34</v>
      </c>
      <c r="E57" s="22" t="s">
        <v>35</v>
      </c>
      <c r="F57" s="22" t="s">
        <v>36</v>
      </c>
      <c r="G57" s="23">
        <f>VLOOKUP(Table12[[#This Row],[EMP ID ]],'Data Validation'!B:D,3,0)</f>
        <v>43515</v>
      </c>
      <c r="H57" s="22"/>
      <c r="I57" s="24">
        <f>VLOOKUP(Table12[[#This Row],[EMP ID ]],'Data Validation'!B:C,2,0)</f>
        <v>100034161101676</v>
      </c>
      <c r="J57" s="22" t="s">
        <v>125</v>
      </c>
      <c r="K57" s="22" t="s">
        <v>126</v>
      </c>
      <c r="L57" s="22" t="s">
        <v>39</v>
      </c>
      <c r="M57" s="22" t="s">
        <v>40</v>
      </c>
      <c r="N57" s="22" t="s">
        <v>41</v>
      </c>
      <c r="O57" s="25">
        <f>VLOOKUP(Table12[[#This Row],[EMP ID ]],'Data Validation'!B:H,5,0)</f>
        <v>176</v>
      </c>
      <c r="P57" s="22"/>
      <c r="Q57" s="22">
        <f>IFERROR(VLOOKUP(Table12[[#This Row],[EMP ID ]],'Data Validation'!B:I,7,0),"")</f>
        <v>8</v>
      </c>
      <c r="R57" s="22">
        <f>VLOOKUP(Table12[[#This Row],[EMP ID ]],'Data Validation'!B:I,8,0)</f>
        <v>0</v>
      </c>
      <c r="S57" s="25">
        <f>SUM(Table12[[#This Row],[Productive Hours/Days ]:[OverTime Hours]])</f>
        <v>184</v>
      </c>
      <c r="T57" s="22"/>
      <c r="U57" s="22"/>
      <c r="V57" s="22"/>
    </row>
    <row r="58" spans="2:22">
      <c r="B58" s="22" t="s">
        <v>32</v>
      </c>
      <c r="C58" s="22" t="s">
        <v>33</v>
      </c>
      <c r="D58" s="22" t="s">
        <v>34</v>
      </c>
      <c r="E58" s="22" t="s">
        <v>35</v>
      </c>
      <c r="F58" s="22" t="s">
        <v>36</v>
      </c>
      <c r="G58" s="23">
        <f>VLOOKUP(Table12[[#This Row],[EMP ID ]],'Data Validation'!B:D,3,0)</f>
        <v>43711</v>
      </c>
      <c r="H58" s="22"/>
      <c r="I58" s="24">
        <f>VLOOKUP(Table12[[#This Row],[EMP ID ]],'Data Validation'!B:C,2,0)</f>
        <v>100041249646893</v>
      </c>
      <c r="J58" s="22" t="s">
        <v>248</v>
      </c>
      <c r="K58" s="22" t="s">
        <v>260</v>
      </c>
      <c r="L58" s="22" t="s">
        <v>39</v>
      </c>
      <c r="M58" s="22" t="s">
        <v>40</v>
      </c>
      <c r="N58" s="22" t="s">
        <v>41</v>
      </c>
      <c r="O58" s="25">
        <f>VLOOKUP(Table12[[#This Row],[EMP ID ]],'Data Validation'!B:H,5,0)</f>
        <v>176</v>
      </c>
      <c r="P58" s="22"/>
      <c r="Q58" s="22">
        <f>IFERROR(VLOOKUP(Table12[[#This Row],[EMP ID ]],'Data Validation'!B:I,7,0),"")</f>
        <v>8</v>
      </c>
      <c r="R58" s="22">
        <f>VLOOKUP(Table12[[#This Row],[EMP ID ]],'Data Validation'!B:I,8,0)</f>
        <v>0</v>
      </c>
      <c r="S58" s="25">
        <f>SUM(Table12[[#This Row],[Productive Hours/Days ]:[OverTime Hours]])</f>
        <v>184</v>
      </c>
      <c r="T58" s="22"/>
      <c r="U58" s="22"/>
      <c r="V58" s="22"/>
    </row>
    <row r="59" spans="2:22">
      <c r="B59" s="22" t="s">
        <v>32</v>
      </c>
      <c r="C59" s="22" t="s">
        <v>33</v>
      </c>
      <c r="D59" s="22" t="s">
        <v>34</v>
      </c>
      <c r="E59" s="22" t="s">
        <v>35</v>
      </c>
      <c r="F59" s="22" t="s">
        <v>36</v>
      </c>
      <c r="G59" s="23">
        <f>VLOOKUP(Table12[[#This Row],[EMP ID ]],'Data Validation'!B:D,3,0)</f>
        <v>43535</v>
      </c>
      <c r="H59" s="22"/>
      <c r="I59" s="24">
        <f>VLOOKUP(Table12[[#This Row],[EMP ID ]],'Data Validation'!B:C,2,0)</f>
        <v>100034779559090</v>
      </c>
      <c r="J59" s="22" t="s">
        <v>218</v>
      </c>
      <c r="K59" s="22" t="s">
        <v>127</v>
      </c>
      <c r="L59" s="22" t="s">
        <v>39</v>
      </c>
      <c r="M59" s="22" t="s">
        <v>40</v>
      </c>
      <c r="N59" s="22" t="s">
        <v>41</v>
      </c>
      <c r="O59" s="25">
        <f>VLOOKUP(Table12[[#This Row],[EMP ID ]],'Data Validation'!B:H,5,0)</f>
        <v>176</v>
      </c>
      <c r="P59" s="22"/>
      <c r="Q59" s="22">
        <f>IFERROR(VLOOKUP(Table12[[#This Row],[EMP ID ]],'Data Validation'!B:I,7,0),"")</f>
        <v>0</v>
      </c>
      <c r="R59" s="22">
        <f>VLOOKUP(Table12[[#This Row],[EMP ID ]],'Data Validation'!B:I,8,0)</f>
        <v>0</v>
      </c>
      <c r="S59" s="25">
        <f>SUM(Table12[[#This Row],[Productive Hours/Days ]:[OverTime Hours]])</f>
        <v>176</v>
      </c>
      <c r="T59" s="22"/>
      <c r="U59" s="22"/>
      <c r="V59" s="22"/>
    </row>
    <row r="60" spans="2:22">
      <c r="B60" s="22" t="s">
        <v>32</v>
      </c>
      <c r="C60" s="22" t="s">
        <v>33</v>
      </c>
      <c r="D60" s="22" t="s">
        <v>34</v>
      </c>
      <c r="E60" s="22" t="s">
        <v>35</v>
      </c>
      <c r="F60" s="22" t="s">
        <v>36</v>
      </c>
      <c r="G60" s="23">
        <f>VLOOKUP(Table12[[#This Row],[EMP ID ]],'Data Validation'!B:D,3,0)</f>
        <v>43515</v>
      </c>
      <c r="H60" s="22"/>
      <c r="I60" s="24">
        <f>VLOOKUP(Table12[[#This Row],[EMP ID ]],'Data Validation'!B:C,2,0)</f>
        <v>100034026800724</v>
      </c>
      <c r="J60" s="22" t="s">
        <v>128</v>
      </c>
      <c r="K60" s="22" t="s">
        <v>129</v>
      </c>
      <c r="L60" s="22" t="s">
        <v>39</v>
      </c>
      <c r="M60" s="22" t="s">
        <v>40</v>
      </c>
      <c r="N60" s="22" t="s">
        <v>41</v>
      </c>
      <c r="O60" s="25">
        <f>VLOOKUP(Table12[[#This Row],[EMP ID ]],'Data Validation'!B:H,5,0)</f>
        <v>176</v>
      </c>
      <c r="P60" s="22"/>
      <c r="Q60" s="22">
        <f>IFERROR(VLOOKUP(Table12[[#This Row],[EMP ID ]],'Data Validation'!B:I,7,0),"")</f>
        <v>8</v>
      </c>
      <c r="R60" s="22">
        <f>VLOOKUP(Table12[[#This Row],[EMP ID ]],'Data Validation'!B:I,8,0)</f>
        <v>0</v>
      </c>
      <c r="S60" s="25">
        <f>SUM(Table12[[#This Row],[Productive Hours/Days ]:[OverTime Hours]])</f>
        <v>184</v>
      </c>
      <c r="T60" s="22"/>
      <c r="U60" s="22"/>
      <c r="V60" s="22"/>
    </row>
    <row r="61" spans="2:22">
      <c r="B61" s="22" t="s">
        <v>32</v>
      </c>
      <c r="C61" s="22" t="s">
        <v>33</v>
      </c>
      <c r="D61" s="22" t="s">
        <v>34</v>
      </c>
      <c r="E61" s="22" t="s">
        <v>35</v>
      </c>
      <c r="F61" s="22" t="s">
        <v>36</v>
      </c>
      <c r="G61" s="23">
        <f>VLOOKUP(Table12[[#This Row],[EMP ID ]],'Data Validation'!B:D,3,0)</f>
        <v>43374</v>
      </c>
      <c r="H61" s="22"/>
      <c r="I61" s="24">
        <f>VLOOKUP(Table12[[#This Row],[EMP ID ]],'Data Validation'!B:C,2,0)</f>
        <v>100028957339145</v>
      </c>
      <c r="J61" s="22" t="s">
        <v>130</v>
      </c>
      <c r="K61" s="22" t="s">
        <v>131</v>
      </c>
      <c r="L61" s="22" t="s">
        <v>39</v>
      </c>
      <c r="M61" s="22" t="s">
        <v>40</v>
      </c>
      <c r="N61" s="22" t="s">
        <v>41</v>
      </c>
      <c r="O61" s="25">
        <f>VLOOKUP(Table12[[#This Row],[EMP ID ]],'Data Validation'!B:H,5,0)</f>
        <v>173.5</v>
      </c>
      <c r="P61" s="22"/>
      <c r="Q61" s="22">
        <f>IFERROR(VLOOKUP(Table12[[#This Row],[EMP ID ]],'Data Validation'!B:I,7,0),"")</f>
        <v>0</v>
      </c>
      <c r="R61" s="22">
        <f>VLOOKUP(Table12[[#This Row],[EMP ID ]],'Data Validation'!B:I,8,0)</f>
        <v>0</v>
      </c>
      <c r="S61" s="25">
        <f>SUM(Table12[[#This Row],[Productive Hours/Days ]:[OverTime Hours]])</f>
        <v>173.5</v>
      </c>
      <c r="T61" s="22"/>
      <c r="U61" s="22"/>
      <c r="V61" s="22"/>
    </row>
    <row r="62" spans="2:22">
      <c r="B62" s="22" t="s">
        <v>32</v>
      </c>
      <c r="C62" s="22" t="s">
        <v>33</v>
      </c>
      <c r="D62" s="22" t="s">
        <v>34</v>
      </c>
      <c r="E62" s="22" t="s">
        <v>35</v>
      </c>
      <c r="F62" s="22" t="s">
        <v>36</v>
      </c>
      <c r="G62" s="23">
        <f>VLOOKUP(Table12[[#This Row],[EMP ID ]],'Data Validation'!B:D,3,0)</f>
        <v>43374</v>
      </c>
      <c r="H62" s="22"/>
      <c r="I62" s="24">
        <f>VLOOKUP(Table12[[#This Row],[EMP ID ]],'Data Validation'!B:C,2,0)</f>
        <v>100029079815841</v>
      </c>
      <c r="J62" s="22" t="s">
        <v>132</v>
      </c>
      <c r="K62" s="22" t="s">
        <v>133</v>
      </c>
      <c r="L62" s="22" t="s">
        <v>39</v>
      </c>
      <c r="M62" s="22" t="s">
        <v>40</v>
      </c>
      <c r="N62" s="22" t="s">
        <v>41</v>
      </c>
      <c r="O62" s="25">
        <f>VLOOKUP(Table12[[#This Row],[EMP ID ]],'Data Validation'!B:H,5,0)</f>
        <v>32</v>
      </c>
      <c r="P62" s="22"/>
      <c r="Q62" s="22">
        <f>IFERROR(VLOOKUP(Table12[[#This Row],[EMP ID ]],'Data Validation'!B:I,7,0),"")</f>
        <v>8</v>
      </c>
      <c r="R62" s="22">
        <f>VLOOKUP(Table12[[#This Row],[EMP ID ]],'Data Validation'!B:I,8,0)</f>
        <v>0</v>
      </c>
      <c r="S62" s="25">
        <f>SUM(Table12[[#This Row],[Productive Hours/Days ]:[OverTime Hours]])</f>
        <v>40</v>
      </c>
      <c r="T62" s="22"/>
      <c r="U62" s="22"/>
      <c r="V62" s="22"/>
    </row>
    <row r="63" spans="2:22">
      <c r="B63" s="22" t="s">
        <v>32</v>
      </c>
      <c r="C63" s="22" t="s">
        <v>33</v>
      </c>
      <c r="D63" s="22" t="s">
        <v>34</v>
      </c>
      <c r="E63" s="22" t="s">
        <v>35</v>
      </c>
      <c r="F63" s="22" t="s">
        <v>36</v>
      </c>
      <c r="G63" s="23">
        <f>VLOOKUP(Table12[[#This Row],[EMP ID ]],'Data Validation'!B:D,3,0)</f>
        <v>43360</v>
      </c>
      <c r="H63" s="22"/>
      <c r="I63" s="24">
        <f>VLOOKUP(Table12[[#This Row],[EMP ID ]],'Data Validation'!B:C,2,0)</f>
        <v>100028678002286</v>
      </c>
      <c r="J63" s="22" t="s">
        <v>134</v>
      </c>
      <c r="K63" s="22" t="s">
        <v>135</v>
      </c>
      <c r="L63" s="22" t="s">
        <v>39</v>
      </c>
      <c r="M63" s="22" t="s">
        <v>40</v>
      </c>
      <c r="N63" s="22" t="s">
        <v>41</v>
      </c>
      <c r="O63" s="25">
        <f>VLOOKUP(Table12[[#This Row],[EMP ID ]],'Data Validation'!B:H,5,0)</f>
        <v>168</v>
      </c>
      <c r="P63" s="22"/>
      <c r="Q63" s="22">
        <f>IFERROR(VLOOKUP(Table12[[#This Row],[EMP ID ]],'Data Validation'!B:I,7,0),"")</f>
        <v>0</v>
      </c>
      <c r="R63" s="22">
        <f>VLOOKUP(Table12[[#This Row],[EMP ID ]],'Data Validation'!B:I,8,0)</f>
        <v>0</v>
      </c>
      <c r="S63" s="25">
        <f>SUM(Table12[[#This Row],[Productive Hours/Days ]:[OverTime Hours]])</f>
        <v>168</v>
      </c>
      <c r="T63" s="22"/>
      <c r="U63" s="22"/>
      <c r="V63" s="22"/>
    </row>
    <row r="64" spans="2:22">
      <c r="B64" s="22" t="s">
        <v>32</v>
      </c>
      <c r="C64" s="22" t="s">
        <v>33</v>
      </c>
      <c r="D64" s="22" t="s">
        <v>34</v>
      </c>
      <c r="E64" s="22" t="s">
        <v>35</v>
      </c>
      <c r="F64" s="22" t="s">
        <v>36</v>
      </c>
      <c r="G64" s="23">
        <f>VLOOKUP(Table12[[#This Row],[EMP ID ]],'Data Validation'!B:D,3,0)</f>
        <v>43598</v>
      </c>
      <c r="H64" s="22"/>
      <c r="I64" s="24">
        <f>VLOOKUP(Table12[[#This Row],[EMP ID ]],'Data Validation'!B:C,2,0)</f>
        <v>100036941613966</v>
      </c>
      <c r="J64" s="22" t="s">
        <v>136</v>
      </c>
      <c r="K64" s="22" t="s">
        <v>137</v>
      </c>
      <c r="L64" s="22" t="s">
        <v>39</v>
      </c>
      <c r="M64" s="22" t="s">
        <v>40</v>
      </c>
      <c r="N64" s="22" t="s">
        <v>41</v>
      </c>
      <c r="O64" s="25">
        <f>VLOOKUP(Table12[[#This Row],[EMP ID ]],'Data Validation'!B:H,5,0)</f>
        <v>176</v>
      </c>
      <c r="P64" s="22"/>
      <c r="Q64" s="22">
        <f>IFERROR(VLOOKUP(Table12[[#This Row],[EMP ID ]],'Data Validation'!B:I,7,0),"")</f>
        <v>0</v>
      </c>
      <c r="R64" s="22">
        <f>VLOOKUP(Table12[[#This Row],[EMP ID ]],'Data Validation'!B:I,8,0)</f>
        <v>0</v>
      </c>
      <c r="S64" s="25">
        <f>SUM(Table12[[#This Row],[Productive Hours/Days ]:[OverTime Hours]])</f>
        <v>176</v>
      </c>
      <c r="T64" s="22"/>
      <c r="U64" s="22"/>
      <c r="V64" s="22"/>
    </row>
    <row r="65" spans="2:22">
      <c r="B65" s="22" t="s">
        <v>32</v>
      </c>
      <c r="C65" s="22" t="s">
        <v>33</v>
      </c>
      <c r="D65" s="22" t="s">
        <v>34</v>
      </c>
      <c r="E65" s="22" t="s">
        <v>35</v>
      </c>
      <c r="F65" s="22" t="s">
        <v>36</v>
      </c>
      <c r="G65" s="23">
        <f>VLOOKUP(Table12[[#This Row],[EMP ID ]],'Data Validation'!B:D,3,0)</f>
        <v>43360</v>
      </c>
      <c r="H65" s="22"/>
      <c r="I65" s="24">
        <f>VLOOKUP(Table12[[#This Row],[EMP ID ]],'Data Validation'!B:C,2,0)</f>
        <v>100028800064303</v>
      </c>
      <c r="J65" s="22" t="s">
        <v>138</v>
      </c>
      <c r="K65" s="22" t="s">
        <v>139</v>
      </c>
      <c r="L65" s="22" t="s">
        <v>39</v>
      </c>
      <c r="M65" s="22" t="s">
        <v>40</v>
      </c>
      <c r="N65" s="22" t="s">
        <v>41</v>
      </c>
      <c r="O65" s="25">
        <f>VLOOKUP(Table12[[#This Row],[EMP ID ]],'Data Validation'!B:H,5,0)</f>
        <v>176</v>
      </c>
      <c r="P65" s="22"/>
      <c r="Q65" s="22">
        <f>IFERROR(VLOOKUP(Table12[[#This Row],[EMP ID ]],'Data Validation'!B:I,7,0),"")</f>
        <v>0</v>
      </c>
      <c r="R65" s="22">
        <f>VLOOKUP(Table12[[#This Row],[EMP ID ]],'Data Validation'!B:I,8,0)</f>
        <v>0</v>
      </c>
      <c r="S65" s="25">
        <f>SUM(Table12[[#This Row],[Productive Hours/Days ]:[OverTime Hours]])</f>
        <v>176</v>
      </c>
      <c r="T65" s="22"/>
      <c r="U65" s="22"/>
      <c r="V65" s="22"/>
    </row>
    <row r="66" spans="2:22">
      <c r="B66" s="22" t="s">
        <v>32</v>
      </c>
      <c r="C66" s="22" t="s">
        <v>33</v>
      </c>
      <c r="D66" s="22" t="s">
        <v>34</v>
      </c>
      <c r="E66" s="22" t="s">
        <v>35</v>
      </c>
      <c r="F66" s="22" t="s">
        <v>36</v>
      </c>
      <c r="G66" s="23">
        <f>VLOOKUP(Table12[[#This Row],[EMP ID ]],'Data Validation'!B:D,3,0)</f>
        <v>43374</v>
      </c>
      <c r="H66" s="23"/>
      <c r="I66" s="24">
        <f>VLOOKUP(Table12[[#This Row],[EMP ID ]],'Data Validation'!B:C,2,0)</f>
        <v>100029081885568</v>
      </c>
      <c r="J66" s="22" t="s">
        <v>140</v>
      </c>
      <c r="K66" s="22" t="s">
        <v>141</v>
      </c>
      <c r="L66" s="22" t="s">
        <v>39</v>
      </c>
      <c r="M66" s="22" t="s">
        <v>40</v>
      </c>
      <c r="N66" s="22" t="s">
        <v>41</v>
      </c>
      <c r="O66" s="25">
        <f>VLOOKUP(Table12[[#This Row],[EMP ID ]],'Data Validation'!B:H,5,0)</f>
        <v>104</v>
      </c>
      <c r="P66" s="22"/>
      <c r="Q66" s="22">
        <f>IFERROR(VLOOKUP(Table12[[#This Row],[EMP ID ]],'Data Validation'!B:I,7,0),"")</f>
        <v>16</v>
      </c>
      <c r="R66" s="22">
        <f>VLOOKUP(Table12[[#This Row],[EMP ID ]],'Data Validation'!B:I,8,0)</f>
        <v>0</v>
      </c>
      <c r="S66" s="25">
        <f>SUM(Table12[[#This Row],[Productive Hours/Days ]:[OverTime Hours]])</f>
        <v>120</v>
      </c>
      <c r="T66" s="22"/>
      <c r="U66" s="22"/>
      <c r="V66" s="22"/>
    </row>
    <row r="67" spans="2:22">
      <c r="B67" s="22" t="s">
        <v>32</v>
      </c>
      <c r="C67" s="22" t="s">
        <v>33</v>
      </c>
      <c r="D67" s="22" t="s">
        <v>34</v>
      </c>
      <c r="E67" s="22" t="s">
        <v>35</v>
      </c>
      <c r="F67" s="22" t="s">
        <v>36</v>
      </c>
      <c r="G67" s="23">
        <f>VLOOKUP(Table12[[#This Row],[EMP ID ]],'Data Validation'!B:D,3,0)</f>
        <v>43535</v>
      </c>
      <c r="H67" s="22"/>
      <c r="I67" s="24">
        <f>VLOOKUP(Table12[[#This Row],[EMP ID ]],'Data Validation'!B:C,2,0)</f>
        <v>100034792128190</v>
      </c>
      <c r="J67" s="22" t="s">
        <v>142</v>
      </c>
      <c r="K67" s="22" t="s">
        <v>143</v>
      </c>
      <c r="L67" s="22" t="s">
        <v>39</v>
      </c>
      <c r="M67" s="22" t="s">
        <v>40</v>
      </c>
      <c r="N67" s="22" t="s">
        <v>41</v>
      </c>
      <c r="O67" s="25">
        <f>VLOOKUP(Table12[[#This Row],[EMP ID ]],'Data Validation'!B:H,5,0)</f>
        <v>164.5</v>
      </c>
      <c r="P67" s="22"/>
      <c r="Q67" s="22">
        <f>IFERROR(VLOOKUP(Table12[[#This Row],[EMP ID ]],'Data Validation'!B:I,7,0),"")</f>
        <v>0</v>
      </c>
      <c r="R67" s="22">
        <f>VLOOKUP(Table12[[#This Row],[EMP ID ]],'Data Validation'!B:I,8,0)</f>
        <v>4.5</v>
      </c>
      <c r="S67" s="25">
        <f>SUM(Table12[[#This Row],[Productive Hours/Days ]:[OverTime Hours]])</f>
        <v>169</v>
      </c>
      <c r="T67" s="22"/>
      <c r="U67" s="22"/>
      <c r="V67" s="22"/>
    </row>
    <row r="68" spans="2:22">
      <c r="B68" s="22" t="s">
        <v>32</v>
      </c>
      <c r="C68" s="22" t="s">
        <v>33</v>
      </c>
      <c r="D68" s="22" t="s">
        <v>34</v>
      </c>
      <c r="E68" s="22" t="s">
        <v>35</v>
      </c>
      <c r="F68" s="22" t="s">
        <v>36</v>
      </c>
      <c r="G68" s="23">
        <f>VLOOKUP(Table12[[#This Row],[EMP ID ]],'Data Validation'!B:D,3,0)</f>
        <v>43220</v>
      </c>
      <c r="H68" s="22"/>
      <c r="I68" s="24">
        <f>VLOOKUP(Table12[[#This Row],[EMP ID ]],'Data Validation'!B:C,2,0)</f>
        <v>100025786989380</v>
      </c>
      <c r="J68" s="22" t="s">
        <v>145</v>
      </c>
      <c r="K68" s="22" t="s">
        <v>146</v>
      </c>
      <c r="L68" s="22" t="s">
        <v>39</v>
      </c>
      <c r="M68" s="22" t="s">
        <v>40</v>
      </c>
      <c r="N68" s="22" t="s">
        <v>41</v>
      </c>
      <c r="O68" s="25">
        <f>VLOOKUP(Table12[[#This Row],[EMP ID ]],'Data Validation'!B:H,5,0)</f>
        <v>180</v>
      </c>
      <c r="P68" s="22"/>
      <c r="Q68" s="22">
        <f>IFERROR(VLOOKUP(Table12[[#This Row],[EMP ID ]],'Data Validation'!B:I,7,0),"")</f>
        <v>0</v>
      </c>
      <c r="R68" s="22">
        <f>VLOOKUP(Table12[[#This Row],[EMP ID ]],'Data Validation'!B:I,8,0)</f>
        <v>4</v>
      </c>
      <c r="S68" s="25">
        <f>SUM(Table12[[#This Row],[Productive Hours/Days ]:[OverTime Hours]])</f>
        <v>184</v>
      </c>
      <c r="T68" s="22"/>
      <c r="U68" s="22"/>
      <c r="V68" s="22"/>
    </row>
    <row r="69" spans="2:22">
      <c r="B69" s="22" t="s">
        <v>32</v>
      </c>
      <c r="C69" s="22" t="s">
        <v>33</v>
      </c>
      <c r="D69" s="22" t="s">
        <v>34</v>
      </c>
      <c r="E69" s="22" t="s">
        <v>35</v>
      </c>
      <c r="F69" s="22" t="s">
        <v>36</v>
      </c>
      <c r="G69" s="23">
        <f>VLOOKUP(Table12[[#This Row],[EMP ID ]],'Data Validation'!B:D,3,0)</f>
        <v>43759</v>
      </c>
      <c r="H69" s="23"/>
      <c r="I69" s="27" t="str">
        <f>VLOOKUP(Table12[[#This Row],[EMP ID ]],'Data Validation'!B:C,2,0)</f>
        <v>N/A</v>
      </c>
      <c r="J69" s="22" t="s">
        <v>276</v>
      </c>
      <c r="K69" s="22" t="s">
        <v>282</v>
      </c>
      <c r="L69" s="22" t="s">
        <v>39</v>
      </c>
      <c r="M69" s="22" t="s">
        <v>40</v>
      </c>
      <c r="N69" s="22" t="s">
        <v>41</v>
      </c>
      <c r="O69" s="25">
        <f>VLOOKUP(Table12[[#This Row],[EMP ID ]],'Data Validation'!B:H,5,0)</f>
        <v>64</v>
      </c>
      <c r="P69" s="22"/>
      <c r="Q69" s="26">
        <f>IFERROR(VLOOKUP(Table12[[#This Row],[EMP ID ]],'Data Validation'!B:I,7,0),"")</f>
        <v>0</v>
      </c>
      <c r="R69" s="26">
        <f>VLOOKUP(Table12[[#This Row],[EMP ID ]],'Data Validation'!B:I,8,0)</f>
        <v>0</v>
      </c>
      <c r="S69" s="25">
        <f>SUM(Table12[[#This Row],[Productive Hours/Days ]:[OverTime Hours]])</f>
        <v>64</v>
      </c>
      <c r="T69" s="22"/>
      <c r="U69" s="22"/>
      <c r="V69" s="22"/>
    </row>
    <row r="70" spans="2:22">
      <c r="B70" s="22" t="s">
        <v>32</v>
      </c>
      <c r="C70" s="22" t="s">
        <v>33</v>
      </c>
      <c r="D70" s="22" t="s">
        <v>34</v>
      </c>
      <c r="E70" s="22" t="s">
        <v>35</v>
      </c>
      <c r="F70" s="22" t="s">
        <v>36</v>
      </c>
      <c r="G70" s="23">
        <f>VLOOKUP(Table12[[#This Row],[EMP ID ]],'Data Validation'!B:D,3,0)</f>
        <v>43515</v>
      </c>
      <c r="H70" s="22"/>
      <c r="I70" s="24">
        <f>VLOOKUP(Table12[[#This Row],[EMP ID ]],'Data Validation'!B:C,2,0)</f>
        <v>100034395606908</v>
      </c>
      <c r="J70" s="22" t="s">
        <v>147</v>
      </c>
      <c r="K70" s="22" t="s">
        <v>148</v>
      </c>
      <c r="L70" s="22" t="s">
        <v>39</v>
      </c>
      <c r="M70" s="22" t="s">
        <v>40</v>
      </c>
      <c r="N70" s="22" t="s">
        <v>41</v>
      </c>
      <c r="O70" s="25">
        <f>VLOOKUP(Table12[[#This Row],[EMP ID ]],'Data Validation'!B:H,5,0)</f>
        <v>168</v>
      </c>
      <c r="P70" s="22"/>
      <c r="Q70" s="22">
        <f>IFERROR(VLOOKUP(Table12[[#This Row],[EMP ID ]],'Data Validation'!B:I,7,0),"")</f>
        <v>8</v>
      </c>
      <c r="R70" s="22">
        <f>VLOOKUP(Table12[[#This Row],[EMP ID ]],'Data Validation'!B:I,8,0)</f>
        <v>0</v>
      </c>
      <c r="S70" s="25">
        <f>SUM(Table12[[#This Row],[Productive Hours/Days ]:[OverTime Hours]])</f>
        <v>176</v>
      </c>
      <c r="T70" s="22"/>
      <c r="U70" s="22"/>
      <c r="V70" s="22"/>
    </row>
    <row r="71" spans="2:22">
      <c r="B71" s="22" t="s">
        <v>32</v>
      </c>
      <c r="C71" s="22" t="s">
        <v>33</v>
      </c>
      <c r="D71" s="22" t="s">
        <v>34</v>
      </c>
      <c r="E71" s="22" t="s">
        <v>35</v>
      </c>
      <c r="F71" s="22" t="s">
        <v>36</v>
      </c>
      <c r="G71" s="23">
        <f>VLOOKUP(Table12[[#This Row],[EMP ID ]],'Data Validation'!B:D,3,0)</f>
        <v>43563</v>
      </c>
      <c r="H71" s="22"/>
      <c r="I71" s="24">
        <f>VLOOKUP(Table12[[#This Row],[EMP ID ]],'Data Validation'!B:C,2,0)</f>
        <v>100035602686127</v>
      </c>
      <c r="J71" s="22" t="s">
        <v>149</v>
      </c>
      <c r="K71" s="22" t="s">
        <v>150</v>
      </c>
      <c r="L71" s="22" t="s">
        <v>39</v>
      </c>
      <c r="M71" s="22" t="s">
        <v>40</v>
      </c>
      <c r="N71" s="22" t="s">
        <v>41</v>
      </c>
      <c r="O71" s="25">
        <f>VLOOKUP(Table12[[#This Row],[EMP ID ]],'Data Validation'!B:H,5,0)</f>
        <v>168</v>
      </c>
      <c r="P71" s="22"/>
      <c r="Q71" s="22">
        <f>IFERROR(VLOOKUP(Table12[[#This Row],[EMP ID ]],'Data Validation'!B:I,7,0),"")</f>
        <v>0</v>
      </c>
      <c r="R71" s="22">
        <f>VLOOKUP(Table12[[#This Row],[EMP ID ]],'Data Validation'!B:I,8,0)</f>
        <v>0</v>
      </c>
      <c r="S71" s="25">
        <f>SUM(Table12[[#This Row],[Productive Hours/Days ]:[OverTime Hours]])</f>
        <v>168</v>
      </c>
      <c r="T71" s="22"/>
      <c r="U71" s="22"/>
      <c r="V71" s="22"/>
    </row>
    <row r="72" spans="2:22">
      <c r="B72" s="22" t="s">
        <v>32</v>
      </c>
      <c r="C72" s="22" t="s">
        <v>33</v>
      </c>
      <c r="D72" s="22" t="s">
        <v>34</v>
      </c>
      <c r="E72" s="22" t="s">
        <v>35</v>
      </c>
      <c r="F72" s="22" t="s">
        <v>36</v>
      </c>
      <c r="G72" s="23">
        <f>VLOOKUP(Table12[[#This Row],[EMP ID ]],'Data Validation'!B:D,3,0)</f>
        <v>43745</v>
      </c>
      <c r="H72" s="23"/>
      <c r="I72" s="27" t="str">
        <f>VLOOKUP(Table12[[#This Row],[EMP ID ]],'Data Validation'!B:C,2,0)</f>
        <v>N/A</v>
      </c>
      <c r="J72" s="22" t="s">
        <v>273</v>
      </c>
      <c r="K72" s="22" t="s">
        <v>279</v>
      </c>
      <c r="L72" s="22" t="s">
        <v>39</v>
      </c>
      <c r="M72" s="22" t="s">
        <v>40</v>
      </c>
      <c r="N72" s="22" t="s">
        <v>41</v>
      </c>
      <c r="O72" s="25">
        <f>VLOOKUP(Table12[[#This Row],[EMP ID ]],'Data Validation'!B:H,5,0)</f>
        <v>144</v>
      </c>
      <c r="P72" s="22"/>
      <c r="Q72" s="26">
        <f>IFERROR(VLOOKUP(Table12[[#This Row],[EMP ID ]],'Data Validation'!B:I,7,0),"")</f>
        <v>0</v>
      </c>
      <c r="R72" s="26">
        <f>VLOOKUP(Table12[[#This Row],[EMP ID ]],'Data Validation'!B:I,8,0)</f>
        <v>0</v>
      </c>
      <c r="S72" s="25">
        <f>SUM(Table12[[#This Row],[Productive Hours/Days ]:[OverTime Hours]])</f>
        <v>144</v>
      </c>
      <c r="T72" s="22"/>
      <c r="U72" s="22"/>
      <c r="V72" s="22"/>
    </row>
    <row r="73" spans="2:22">
      <c r="B73" s="22" t="s">
        <v>32</v>
      </c>
      <c r="C73" s="22" t="s">
        <v>33</v>
      </c>
      <c r="D73" s="22" t="s">
        <v>34</v>
      </c>
      <c r="E73" s="22" t="s">
        <v>35</v>
      </c>
      <c r="F73" s="22" t="s">
        <v>36</v>
      </c>
      <c r="G73" s="23">
        <f>VLOOKUP(Table12[[#This Row],[EMP ID ]],'Data Validation'!B:D,3,0)</f>
        <v>43535</v>
      </c>
      <c r="H73" s="22"/>
      <c r="I73" s="24">
        <f>VLOOKUP(Table12[[#This Row],[EMP ID ]],'Data Validation'!B:C,2,0)</f>
        <v>100034853954107</v>
      </c>
      <c r="J73" s="22" t="s">
        <v>151</v>
      </c>
      <c r="K73" s="22" t="s">
        <v>152</v>
      </c>
      <c r="L73" s="22" t="s">
        <v>39</v>
      </c>
      <c r="M73" s="22" t="s">
        <v>40</v>
      </c>
      <c r="N73" s="22" t="s">
        <v>41</v>
      </c>
      <c r="O73" s="25">
        <f>VLOOKUP(Table12[[#This Row],[EMP ID ]],'Data Validation'!B:H,5,0)</f>
        <v>176</v>
      </c>
      <c r="P73" s="22"/>
      <c r="Q73" s="22">
        <f>IFERROR(VLOOKUP(Table12[[#This Row],[EMP ID ]],'Data Validation'!B:I,7,0),"")</f>
        <v>0</v>
      </c>
      <c r="R73" s="22">
        <f>VLOOKUP(Table12[[#This Row],[EMP ID ]],'Data Validation'!B:I,8,0)</f>
        <v>0</v>
      </c>
      <c r="S73" s="25">
        <f>SUM(Table12[[#This Row],[Productive Hours/Days ]:[OverTime Hours]])</f>
        <v>176</v>
      </c>
      <c r="T73" s="22"/>
      <c r="U73" s="22"/>
      <c r="V73" s="22"/>
    </row>
    <row r="74" spans="2:22">
      <c r="B74" s="22" t="s">
        <v>32</v>
      </c>
      <c r="C74" s="22" t="s">
        <v>33</v>
      </c>
      <c r="D74" s="22" t="s">
        <v>34</v>
      </c>
      <c r="E74" s="22" t="s">
        <v>35</v>
      </c>
      <c r="F74" s="22" t="s">
        <v>36</v>
      </c>
      <c r="G74" s="23">
        <f>VLOOKUP(Table12[[#This Row],[EMP ID ]],'Data Validation'!B:D,3,0)</f>
        <v>43739</v>
      </c>
      <c r="H74" s="23"/>
      <c r="I74" s="24">
        <f>VLOOKUP(Table12[[#This Row],[EMP ID ]],'Data Validation'!B:C,2,0)</f>
        <v>100023412840738</v>
      </c>
      <c r="J74" s="22" t="s">
        <v>278</v>
      </c>
      <c r="K74" s="22" t="s">
        <v>283</v>
      </c>
      <c r="L74" s="22" t="s">
        <v>39</v>
      </c>
      <c r="M74" s="22" t="s">
        <v>40</v>
      </c>
      <c r="N74" s="22" t="s">
        <v>41</v>
      </c>
      <c r="O74" s="25">
        <f>VLOOKUP(Table12[[#This Row],[EMP ID ]],'Data Validation'!B:H,5,0)</f>
        <v>176</v>
      </c>
      <c r="P74" s="22"/>
      <c r="Q74" s="26">
        <f>IFERROR(VLOOKUP(Table12[[#This Row],[EMP ID ]],'Data Validation'!B:I,7,0),"")</f>
        <v>0</v>
      </c>
      <c r="R74" s="26">
        <f>VLOOKUP(Table12[[#This Row],[EMP ID ]],'Data Validation'!B:I,8,0)</f>
        <v>0</v>
      </c>
      <c r="S74" s="25">
        <f>SUM(Table12[[#This Row],[Productive Hours/Days ]:[OverTime Hours]])</f>
        <v>176</v>
      </c>
      <c r="T74" s="22"/>
      <c r="U74" s="22"/>
      <c r="V74" s="2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9DD511-40F1-E849-9A6D-00FC1BF3E5A9}">
          <x14:formula1>
            <xm:f>'https://fb.sharepoint.com/sites/GO-GlobalOutsourcing/Shared Documents/03 Dimension 3 XFN Area of Expertise/Finance and Billing/[Invoice Template_v2.xlsx]Data Dropdown'!#REF!</xm:f>
          </x14:formula1>
          <xm:sqref>N3:N74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D74F-D2B5-A445-844B-17756668D8C7}">
  <dimension ref="A1:T81"/>
  <sheetViews>
    <sheetView topLeftCell="A44" workbookViewId="0">
      <selection activeCell="I81" sqref="E81:I81"/>
    </sheetView>
  </sheetViews>
  <sheetFormatPr baseColWidth="10" defaultRowHeight="16"/>
  <cols>
    <col min="1" max="1" width="20.5" customWidth="1"/>
    <col min="2" max="2" width="18.6640625" customWidth="1"/>
    <col min="3" max="3" width="19.5" customWidth="1"/>
    <col min="7" max="7" width="19" bestFit="1" customWidth="1"/>
    <col min="10" max="10" width="22.83203125" customWidth="1"/>
    <col min="11" max="11" width="12.6640625" bestFit="1" customWidth="1"/>
    <col min="12" max="12" width="13.83203125" bestFit="1" customWidth="1"/>
    <col min="16" max="16" width="21.33203125" customWidth="1"/>
    <col min="17" max="17" width="18.1640625" bestFit="1" customWidth="1"/>
    <col min="18" max="18" width="18.83203125" style="15" bestFit="1" customWidth="1"/>
    <col min="22" max="22" width="18.1640625" bestFit="1" customWidth="1"/>
    <col min="23" max="23" width="29.1640625" bestFit="1" customWidth="1"/>
    <col min="24" max="24" width="12.1640625" bestFit="1" customWidth="1"/>
    <col min="26" max="26" width="20.5" bestFit="1" customWidth="1"/>
    <col min="27" max="27" width="20" bestFit="1" customWidth="1"/>
  </cols>
  <sheetData>
    <row r="1" spans="1:20">
      <c r="A1" t="s">
        <v>168</v>
      </c>
      <c r="B1" t="s">
        <v>169</v>
      </c>
      <c r="C1" t="s">
        <v>31</v>
      </c>
      <c r="D1" t="s">
        <v>153</v>
      </c>
      <c r="E1" t="s">
        <v>154</v>
      </c>
      <c r="F1" t="s">
        <v>270</v>
      </c>
      <c r="G1" t="s">
        <v>262</v>
      </c>
      <c r="H1" t="s">
        <v>243</v>
      </c>
      <c r="I1" t="s">
        <v>272</v>
      </c>
      <c r="J1" t="s">
        <v>232</v>
      </c>
      <c r="K1" t="s">
        <v>270</v>
      </c>
      <c r="L1" t="s">
        <v>271</v>
      </c>
      <c r="M1" t="s">
        <v>272</v>
      </c>
      <c r="N1" t="s">
        <v>264</v>
      </c>
      <c r="P1" t="s">
        <v>168</v>
      </c>
      <c r="Q1" t="s">
        <v>169</v>
      </c>
      <c r="R1" s="15" t="s">
        <v>31</v>
      </c>
      <c r="S1" t="s">
        <v>253</v>
      </c>
    </row>
    <row r="2" spans="1:20">
      <c r="A2" s="18" t="s">
        <v>171</v>
      </c>
      <c r="B2" t="str">
        <f t="shared" ref="B2:B33" si="0">VLOOKUP(A2,P:S,2,0)</f>
        <v>albert.alindogan</v>
      </c>
      <c r="C2" s="14">
        <f t="shared" ref="C2:C33" si="1">VLOOKUP(A2,P:S,3,0)</f>
        <v>100035371671533</v>
      </c>
      <c r="D2" s="13">
        <f>VLOOKUP(A2,P:S,4,0)</f>
        <v>43563</v>
      </c>
      <c r="F2">
        <f>VLOOKUP(A2,J:N,2,0)</f>
        <v>180</v>
      </c>
      <c r="G2" s="11">
        <f>VLOOKUP(A2,J:N,5,0)</f>
        <v>184</v>
      </c>
      <c r="H2">
        <f>VLOOKUP(A2,J:N,3,0)</f>
        <v>0</v>
      </c>
      <c r="I2">
        <f>VLOOKUP(A2,J:N,4,0)</f>
        <v>4</v>
      </c>
      <c r="J2" s="18" t="s">
        <v>171</v>
      </c>
      <c r="K2">
        <f>N2-(M2+L2)</f>
        <v>180</v>
      </c>
      <c r="M2">
        <v>4</v>
      </c>
      <c r="N2">
        <v>184</v>
      </c>
      <c r="P2" t="s">
        <v>203</v>
      </c>
      <c r="Q2" t="s">
        <v>97</v>
      </c>
      <c r="R2" s="15">
        <v>100023410650965</v>
      </c>
      <c r="S2" s="13">
        <v>43066</v>
      </c>
    </row>
    <row r="3" spans="1:20">
      <c r="A3" s="19" t="s">
        <v>172</v>
      </c>
      <c r="B3" t="str">
        <f t="shared" si="0"/>
        <v>alden.romero</v>
      </c>
      <c r="C3" s="14">
        <f t="shared" si="1"/>
        <v>100029975262588</v>
      </c>
      <c r="D3" s="13">
        <f>VLOOKUP(A3,P:S,4,0)</f>
        <v>43409</v>
      </c>
      <c r="F3">
        <f t="shared" ref="F3:F66" si="2">VLOOKUP(A3,J:N,2,0)</f>
        <v>172.5</v>
      </c>
      <c r="G3" s="11">
        <f t="shared" ref="G3:G66" si="3">VLOOKUP(A3,J:N,5,0)</f>
        <v>177</v>
      </c>
      <c r="H3">
        <f t="shared" ref="H3:H66" si="4">VLOOKUP(A3,J:N,3,0)</f>
        <v>0</v>
      </c>
      <c r="I3">
        <f t="shared" ref="I3:I66" si="5">VLOOKUP(A3,J:N,4,0)</f>
        <v>4.5</v>
      </c>
      <c r="J3" s="19" t="s">
        <v>172</v>
      </c>
      <c r="K3">
        <f t="shared" ref="K3:K66" si="6">N3-(M3+L3)</f>
        <v>172.5</v>
      </c>
      <c r="M3">
        <v>4.5</v>
      </c>
      <c r="N3">
        <v>177</v>
      </c>
      <c r="P3" t="s">
        <v>229</v>
      </c>
      <c r="Q3" t="s">
        <v>145</v>
      </c>
      <c r="R3" s="15">
        <v>100025786989380</v>
      </c>
      <c r="S3" s="13">
        <v>43220</v>
      </c>
    </row>
    <row r="4" spans="1:20">
      <c r="A4" s="19" t="s">
        <v>236</v>
      </c>
      <c r="B4" t="str">
        <f t="shared" si="0"/>
        <v>aliya.akbar</v>
      </c>
      <c r="C4" s="14">
        <f t="shared" si="1"/>
        <v>100041121644566</v>
      </c>
      <c r="D4" s="13">
        <f>VLOOKUP(A4,P:S,4,0)</f>
        <v>43711</v>
      </c>
      <c r="E4" s="13"/>
      <c r="F4">
        <f t="shared" si="2"/>
        <v>164</v>
      </c>
      <c r="G4" s="11">
        <f t="shared" si="3"/>
        <v>164</v>
      </c>
      <c r="H4">
        <f t="shared" si="4"/>
        <v>0</v>
      </c>
      <c r="I4">
        <f t="shared" si="5"/>
        <v>0</v>
      </c>
      <c r="J4" s="19" t="s">
        <v>236</v>
      </c>
      <c r="K4">
        <f t="shared" si="6"/>
        <v>164</v>
      </c>
      <c r="M4">
        <v>0</v>
      </c>
      <c r="N4">
        <v>164</v>
      </c>
      <c r="P4" t="s">
        <v>179</v>
      </c>
      <c r="Q4" t="s">
        <v>52</v>
      </c>
      <c r="R4" s="15">
        <v>100027852192028</v>
      </c>
      <c r="S4" s="13">
        <v>43318</v>
      </c>
    </row>
    <row r="5" spans="1:20">
      <c r="A5" s="18" t="s">
        <v>173</v>
      </c>
      <c r="B5" t="str">
        <f t="shared" si="0"/>
        <v>alvin.tran</v>
      </c>
      <c r="C5" s="14">
        <f t="shared" si="1"/>
        <v>100034135453444</v>
      </c>
      <c r="D5" s="13">
        <f>VLOOKUP(A5,P:S,4,0)</f>
        <v>43515</v>
      </c>
      <c r="F5">
        <f t="shared" si="2"/>
        <v>166</v>
      </c>
      <c r="G5" s="11">
        <f t="shared" si="3"/>
        <v>166</v>
      </c>
      <c r="H5">
        <f t="shared" si="4"/>
        <v>0</v>
      </c>
      <c r="I5">
        <f t="shared" si="5"/>
        <v>0</v>
      </c>
      <c r="J5" s="18" t="s">
        <v>173</v>
      </c>
      <c r="K5">
        <f t="shared" si="6"/>
        <v>166</v>
      </c>
      <c r="M5">
        <v>0</v>
      </c>
      <c r="N5">
        <v>166</v>
      </c>
      <c r="P5" t="s">
        <v>188</v>
      </c>
      <c r="Q5" t="s">
        <v>72</v>
      </c>
      <c r="R5" s="15">
        <v>100028669302473</v>
      </c>
      <c r="S5" s="13">
        <v>43360</v>
      </c>
    </row>
    <row r="6" spans="1:20">
      <c r="A6" s="18" t="s">
        <v>174</v>
      </c>
      <c r="B6" t="str">
        <f t="shared" si="0"/>
        <v>an.b.nguyen</v>
      </c>
      <c r="C6" s="14">
        <f t="shared" si="1"/>
        <v>100028569677574</v>
      </c>
      <c r="D6" s="13">
        <f>VLOOKUP(A6,P:S,4,0)</f>
        <v>43360</v>
      </c>
      <c r="F6">
        <f t="shared" si="2"/>
        <v>175</v>
      </c>
      <c r="G6" s="11">
        <f t="shared" si="3"/>
        <v>175</v>
      </c>
      <c r="H6">
        <f t="shared" si="4"/>
        <v>0</v>
      </c>
      <c r="I6">
        <f t="shared" si="5"/>
        <v>0</v>
      </c>
      <c r="J6" s="18" t="s">
        <v>174</v>
      </c>
      <c r="K6">
        <f t="shared" si="6"/>
        <v>175</v>
      </c>
      <c r="M6">
        <v>0</v>
      </c>
      <c r="N6">
        <v>175</v>
      </c>
      <c r="P6" t="s">
        <v>174</v>
      </c>
      <c r="Q6" t="s">
        <v>48</v>
      </c>
      <c r="R6" s="15">
        <v>100028569677574</v>
      </c>
      <c r="S6" s="13">
        <v>43360</v>
      </c>
    </row>
    <row r="7" spans="1:20">
      <c r="A7" s="18" t="s">
        <v>170</v>
      </c>
      <c r="B7" t="str">
        <f t="shared" si="0"/>
        <v>a.b.young</v>
      </c>
      <c r="C7" s="14">
        <f t="shared" si="1"/>
        <v>100034486053373</v>
      </c>
      <c r="D7" s="13">
        <f>VLOOKUP(A7,P:S,4,0)</f>
        <v>43521</v>
      </c>
      <c r="F7">
        <f t="shared" si="2"/>
        <v>176</v>
      </c>
      <c r="G7" s="11">
        <f t="shared" si="3"/>
        <v>176</v>
      </c>
      <c r="H7">
        <f t="shared" si="4"/>
        <v>0</v>
      </c>
      <c r="I7">
        <f t="shared" si="5"/>
        <v>0</v>
      </c>
      <c r="J7" s="18" t="s">
        <v>170</v>
      </c>
      <c r="K7">
        <f t="shared" si="6"/>
        <v>176</v>
      </c>
      <c r="M7">
        <v>0</v>
      </c>
      <c r="N7">
        <v>176</v>
      </c>
      <c r="P7" t="s">
        <v>206</v>
      </c>
      <c r="Q7" t="s">
        <v>101</v>
      </c>
      <c r="R7" s="15">
        <v>100028591427459</v>
      </c>
      <c r="S7" s="13">
        <v>43360</v>
      </c>
    </row>
    <row r="8" spans="1:20">
      <c r="A8" s="19" t="s">
        <v>175</v>
      </c>
      <c r="B8" t="str">
        <f t="shared" si="0"/>
        <v>anya.wiegel</v>
      </c>
      <c r="C8" s="14">
        <f t="shared" si="1"/>
        <v>100039177024304</v>
      </c>
      <c r="D8" s="13">
        <f>VLOOKUP(A8,P:S,4,0)</f>
        <v>43661</v>
      </c>
      <c r="F8">
        <f t="shared" si="2"/>
        <v>144</v>
      </c>
      <c r="G8" s="11">
        <f t="shared" si="3"/>
        <v>152</v>
      </c>
      <c r="H8">
        <f t="shared" si="4"/>
        <v>8</v>
      </c>
      <c r="I8">
        <f t="shared" si="5"/>
        <v>0</v>
      </c>
      <c r="J8" s="19" t="s">
        <v>175</v>
      </c>
      <c r="K8">
        <f t="shared" si="6"/>
        <v>144</v>
      </c>
      <c r="L8">
        <v>8</v>
      </c>
      <c r="M8">
        <v>0</v>
      </c>
      <c r="N8">
        <v>152</v>
      </c>
      <c r="P8" t="s">
        <v>224</v>
      </c>
      <c r="Q8" t="s">
        <v>138</v>
      </c>
      <c r="R8" s="15">
        <v>100028800064303</v>
      </c>
      <c r="S8" s="13">
        <v>43360</v>
      </c>
    </row>
    <row r="9" spans="1:20">
      <c r="A9" s="19" t="s">
        <v>176</v>
      </c>
      <c r="B9" t="str">
        <f t="shared" si="0"/>
        <v>ayshia.lopez</v>
      </c>
      <c r="C9" s="14">
        <f t="shared" si="1"/>
        <v>100039438970654</v>
      </c>
      <c r="D9" s="13">
        <f>VLOOKUP(A9,P:S,4,0)</f>
        <v>43661</v>
      </c>
      <c r="E9" s="13"/>
      <c r="F9">
        <f t="shared" si="2"/>
        <v>160</v>
      </c>
      <c r="G9" s="11">
        <f t="shared" si="3"/>
        <v>177</v>
      </c>
      <c r="H9">
        <f t="shared" si="4"/>
        <v>16</v>
      </c>
      <c r="I9">
        <f t="shared" si="5"/>
        <v>1</v>
      </c>
      <c r="J9" s="19" t="s">
        <v>176</v>
      </c>
      <c r="K9">
        <f t="shared" si="6"/>
        <v>160</v>
      </c>
      <c r="L9">
        <v>16</v>
      </c>
      <c r="M9">
        <v>1</v>
      </c>
      <c r="N9">
        <v>177</v>
      </c>
      <c r="P9" t="s">
        <v>182</v>
      </c>
      <c r="Q9" t="s">
        <v>57</v>
      </c>
      <c r="R9" s="15">
        <v>100028504043772</v>
      </c>
      <c r="S9" s="13">
        <v>43360</v>
      </c>
    </row>
    <row r="10" spans="1:20">
      <c r="A10" s="19" t="s">
        <v>177</v>
      </c>
      <c r="B10" t="str">
        <f t="shared" si="0"/>
        <v>bonnie.light</v>
      </c>
      <c r="C10" s="14">
        <f t="shared" si="1"/>
        <v>100039543755797</v>
      </c>
      <c r="D10" s="13">
        <f>VLOOKUP(A10,P:S,4,0)</f>
        <v>43661</v>
      </c>
      <c r="F10">
        <f t="shared" si="2"/>
        <v>176</v>
      </c>
      <c r="G10" s="11">
        <f t="shared" si="3"/>
        <v>176</v>
      </c>
      <c r="H10">
        <f t="shared" si="4"/>
        <v>0</v>
      </c>
      <c r="I10">
        <f t="shared" si="5"/>
        <v>0</v>
      </c>
      <c r="J10" s="19" t="s">
        <v>177</v>
      </c>
      <c r="K10">
        <f t="shared" si="6"/>
        <v>176</v>
      </c>
      <c r="M10">
        <v>0</v>
      </c>
      <c r="N10">
        <v>176</v>
      </c>
      <c r="P10" t="s">
        <v>184</v>
      </c>
      <c r="Q10" t="s">
        <v>64</v>
      </c>
      <c r="R10" s="15">
        <v>100028810803358</v>
      </c>
      <c r="S10" s="13">
        <v>43360</v>
      </c>
    </row>
    <row r="11" spans="1:20">
      <c r="A11" s="18" t="s">
        <v>178</v>
      </c>
      <c r="B11" t="str">
        <f t="shared" si="0"/>
        <v>brenda.ceja</v>
      </c>
      <c r="C11" s="14">
        <f t="shared" si="1"/>
        <v>100034106655387</v>
      </c>
      <c r="D11" s="13">
        <f>VLOOKUP(A11,P:S,4,0)</f>
        <v>43515</v>
      </c>
      <c r="F11">
        <f t="shared" si="2"/>
        <v>172</v>
      </c>
      <c r="G11" s="11">
        <f t="shared" si="3"/>
        <v>181</v>
      </c>
      <c r="H11">
        <f t="shared" si="4"/>
        <v>0</v>
      </c>
      <c r="I11">
        <f t="shared" si="5"/>
        <v>9</v>
      </c>
      <c r="J11" s="18" t="s">
        <v>178</v>
      </c>
      <c r="K11">
        <f t="shared" si="6"/>
        <v>172</v>
      </c>
      <c r="M11">
        <v>9</v>
      </c>
      <c r="N11">
        <v>181</v>
      </c>
      <c r="P11" t="s">
        <v>208</v>
      </c>
      <c r="Q11" t="s">
        <v>105</v>
      </c>
      <c r="R11" s="15">
        <v>100028634685349</v>
      </c>
      <c r="S11" s="13">
        <v>43360</v>
      </c>
    </row>
    <row r="12" spans="1:20">
      <c r="A12" s="19" t="s">
        <v>237</v>
      </c>
      <c r="B12" t="str">
        <f t="shared" si="0"/>
        <v>brittany.rodgers</v>
      </c>
      <c r="C12" s="14">
        <f t="shared" si="1"/>
        <v>100041343781854</v>
      </c>
      <c r="D12" s="13">
        <f>VLOOKUP(A12,P:S,4,0)</f>
        <v>43711</v>
      </c>
      <c r="F12">
        <f t="shared" si="2"/>
        <v>152</v>
      </c>
      <c r="G12" s="11">
        <f t="shared" si="3"/>
        <v>152</v>
      </c>
      <c r="H12">
        <f t="shared" si="4"/>
        <v>0</v>
      </c>
      <c r="I12">
        <f t="shared" si="5"/>
        <v>0</v>
      </c>
      <c r="J12" s="19" t="s">
        <v>237</v>
      </c>
      <c r="K12">
        <f t="shared" si="6"/>
        <v>152</v>
      </c>
      <c r="M12">
        <v>0</v>
      </c>
      <c r="N12">
        <v>152</v>
      </c>
      <c r="P12" t="s">
        <v>228</v>
      </c>
      <c r="Q12" t="s">
        <v>245</v>
      </c>
      <c r="R12" s="15">
        <v>100028515473323</v>
      </c>
      <c r="S12" s="13">
        <v>43360</v>
      </c>
      <c r="T12" s="13">
        <v>43735</v>
      </c>
    </row>
    <row r="13" spans="1:20">
      <c r="A13" s="19" t="s">
        <v>179</v>
      </c>
      <c r="B13" t="str">
        <f t="shared" si="0"/>
        <v>buford.brown</v>
      </c>
      <c r="C13" s="14">
        <f t="shared" si="1"/>
        <v>100027852192028</v>
      </c>
      <c r="D13" s="13">
        <f>VLOOKUP(A13,P:S,4,0)</f>
        <v>43318</v>
      </c>
      <c r="F13">
        <f t="shared" si="2"/>
        <v>155.5</v>
      </c>
      <c r="G13" s="11">
        <f t="shared" si="3"/>
        <v>155.5</v>
      </c>
      <c r="H13">
        <f t="shared" si="4"/>
        <v>0</v>
      </c>
      <c r="I13">
        <f t="shared" si="5"/>
        <v>0</v>
      </c>
      <c r="J13" s="19" t="s">
        <v>179</v>
      </c>
      <c r="K13">
        <f t="shared" si="6"/>
        <v>155.5</v>
      </c>
      <c r="M13">
        <v>0</v>
      </c>
      <c r="N13">
        <v>155.5</v>
      </c>
      <c r="P13" t="s">
        <v>222</v>
      </c>
      <c r="Q13" t="s">
        <v>134</v>
      </c>
      <c r="R13" s="15">
        <v>100028678002286</v>
      </c>
      <c r="S13" s="13">
        <v>43360</v>
      </c>
    </row>
    <row r="14" spans="1:20">
      <c r="A14" s="19" t="s">
        <v>180</v>
      </c>
      <c r="B14" t="str">
        <f t="shared" si="0"/>
        <v>c.trinidade</v>
      </c>
      <c r="C14" s="14">
        <f t="shared" si="1"/>
        <v>100036721487519</v>
      </c>
      <c r="D14" s="13">
        <f>VLOOKUP(A14,P:S,4,0)</f>
        <v>43598</v>
      </c>
      <c r="F14">
        <f t="shared" si="2"/>
        <v>168</v>
      </c>
      <c r="G14" s="11">
        <f t="shared" si="3"/>
        <v>176</v>
      </c>
      <c r="H14">
        <f t="shared" si="4"/>
        <v>8</v>
      </c>
      <c r="I14">
        <f t="shared" si="5"/>
        <v>0</v>
      </c>
      <c r="J14" s="19" t="s">
        <v>180</v>
      </c>
      <c r="K14">
        <f t="shared" si="6"/>
        <v>168</v>
      </c>
      <c r="L14">
        <v>8</v>
      </c>
      <c r="M14">
        <v>0</v>
      </c>
      <c r="N14">
        <v>176</v>
      </c>
      <c r="P14" t="s">
        <v>220</v>
      </c>
      <c r="Q14" t="s">
        <v>130</v>
      </c>
      <c r="R14" s="15">
        <v>100028957339145</v>
      </c>
      <c r="S14" s="13">
        <v>43374</v>
      </c>
    </row>
    <row r="15" spans="1:20">
      <c r="A15" s="19" t="s">
        <v>238</v>
      </c>
      <c r="B15" t="str">
        <f t="shared" si="0"/>
        <v>daniel.soria</v>
      </c>
      <c r="C15" s="14">
        <f t="shared" si="1"/>
        <v>100041388132663</v>
      </c>
      <c r="D15" s="13">
        <f>VLOOKUP(A15,P:S,4,0)</f>
        <v>43717</v>
      </c>
      <c r="E15" s="13"/>
      <c r="F15">
        <f t="shared" si="2"/>
        <v>152</v>
      </c>
      <c r="G15" s="11">
        <f t="shared" si="3"/>
        <v>160</v>
      </c>
      <c r="H15">
        <f t="shared" si="4"/>
        <v>8</v>
      </c>
      <c r="I15">
        <f t="shared" si="5"/>
        <v>0</v>
      </c>
      <c r="J15" s="19" t="s">
        <v>238</v>
      </c>
      <c r="K15">
        <f t="shared" si="6"/>
        <v>152</v>
      </c>
      <c r="L15">
        <v>8</v>
      </c>
      <c r="M15">
        <v>0</v>
      </c>
      <c r="N15">
        <v>160</v>
      </c>
      <c r="P15" t="s">
        <v>221</v>
      </c>
      <c r="Q15" t="s">
        <v>132</v>
      </c>
      <c r="R15" s="15">
        <v>100029079815841</v>
      </c>
      <c r="S15" s="13">
        <v>43374</v>
      </c>
    </row>
    <row r="16" spans="1:20">
      <c r="A16" s="19" t="s">
        <v>239</v>
      </c>
      <c r="B16" t="str">
        <f t="shared" si="0"/>
        <v>david.ashby</v>
      </c>
      <c r="C16" s="14">
        <f t="shared" si="1"/>
        <v>100041240917328</v>
      </c>
      <c r="D16" s="13">
        <f>VLOOKUP(A16,P:S,4,0)</f>
        <v>43711</v>
      </c>
      <c r="F16">
        <f t="shared" si="2"/>
        <v>186</v>
      </c>
      <c r="G16" s="11">
        <f t="shared" si="3"/>
        <v>188</v>
      </c>
      <c r="H16">
        <f t="shared" si="4"/>
        <v>0</v>
      </c>
      <c r="I16">
        <f t="shared" si="5"/>
        <v>2</v>
      </c>
      <c r="J16" s="19" t="s">
        <v>239</v>
      </c>
      <c r="K16">
        <f t="shared" si="6"/>
        <v>186</v>
      </c>
      <c r="M16">
        <v>2</v>
      </c>
      <c r="N16">
        <v>188</v>
      </c>
      <c r="P16" t="s">
        <v>225</v>
      </c>
      <c r="Q16" t="s">
        <v>140</v>
      </c>
      <c r="R16" s="15">
        <v>100029081885568</v>
      </c>
      <c r="S16" s="13">
        <v>43374</v>
      </c>
    </row>
    <row r="17" spans="1:19">
      <c r="A17" s="18" t="s">
        <v>182</v>
      </c>
      <c r="B17" t="str">
        <f t="shared" si="0"/>
        <v>david.sakamoto</v>
      </c>
      <c r="C17" s="14">
        <f t="shared" si="1"/>
        <v>100028504043772</v>
      </c>
      <c r="D17" s="13">
        <f>VLOOKUP(A17,P:S,4,0)</f>
        <v>43360</v>
      </c>
      <c r="F17">
        <f t="shared" si="2"/>
        <v>168</v>
      </c>
      <c r="G17" s="11">
        <f t="shared" si="3"/>
        <v>176</v>
      </c>
      <c r="H17">
        <f t="shared" si="4"/>
        <v>8</v>
      </c>
      <c r="I17">
        <f t="shared" si="5"/>
        <v>0</v>
      </c>
      <c r="J17" s="18" t="s">
        <v>182</v>
      </c>
      <c r="K17">
        <f t="shared" si="6"/>
        <v>168</v>
      </c>
      <c r="L17">
        <v>8</v>
      </c>
      <c r="M17">
        <v>0</v>
      </c>
      <c r="N17">
        <v>176</v>
      </c>
      <c r="P17" t="s">
        <v>172</v>
      </c>
      <c r="Q17" t="s">
        <v>44</v>
      </c>
      <c r="R17" s="15">
        <v>100029975262588</v>
      </c>
      <c r="S17" s="13">
        <v>43409</v>
      </c>
    </row>
    <row r="18" spans="1:19">
      <c r="A18" s="18" t="s">
        <v>183</v>
      </c>
      <c r="B18" t="str">
        <f t="shared" si="0"/>
        <v>disha.j.upadhyay</v>
      </c>
      <c r="C18" s="14">
        <f t="shared" si="1"/>
        <v>100028824242673</v>
      </c>
      <c r="D18" s="13">
        <f>VLOOKUP(A18,P:S,4,0)</f>
        <v>43619</v>
      </c>
      <c r="F18">
        <f t="shared" si="2"/>
        <v>176</v>
      </c>
      <c r="G18" s="11">
        <f t="shared" si="3"/>
        <v>176</v>
      </c>
      <c r="H18">
        <f t="shared" si="4"/>
        <v>0</v>
      </c>
      <c r="I18">
        <f t="shared" si="5"/>
        <v>0</v>
      </c>
      <c r="J18" s="18" t="s">
        <v>183</v>
      </c>
      <c r="K18">
        <f t="shared" si="6"/>
        <v>176</v>
      </c>
      <c r="M18">
        <v>0</v>
      </c>
      <c r="N18">
        <v>176</v>
      </c>
      <c r="P18" t="s">
        <v>194</v>
      </c>
      <c r="Q18" t="s">
        <v>86</v>
      </c>
      <c r="R18" s="15">
        <v>100030318500566</v>
      </c>
      <c r="S18" s="13">
        <v>43423</v>
      </c>
    </row>
    <row r="19" spans="1:19">
      <c r="A19" s="18" t="s">
        <v>184</v>
      </c>
      <c r="B19" t="str">
        <f t="shared" si="0"/>
        <v>domonique.williams</v>
      </c>
      <c r="C19" s="14">
        <f t="shared" si="1"/>
        <v>100028810803358</v>
      </c>
      <c r="D19" s="13">
        <f>VLOOKUP(A19,P:S,4,0)</f>
        <v>43360</v>
      </c>
      <c r="F19">
        <f t="shared" si="2"/>
        <v>176</v>
      </c>
      <c r="G19" s="11">
        <f t="shared" si="3"/>
        <v>176</v>
      </c>
      <c r="H19">
        <f t="shared" si="4"/>
        <v>0</v>
      </c>
      <c r="I19">
        <f t="shared" si="5"/>
        <v>0</v>
      </c>
      <c r="J19" s="18" t="s">
        <v>184</v>
      </c>
      <c r="K19">
        <f t="shared" si="6"/>
        <v>176</v>
      </c>
      <c r="M19">
        <v>0</v>
      </c>
      <c r="N19">
        <v>176</v>
      </c>
      <c r="P19" t="s">
        <v>185</v>
      </c>
      <c r="Q19" t="s">
        <v>66</v>
      </c>
      <c r="R19" s="15">
        <v>100034078605203</v>
      </c>
      <c r="S19" s="13">
        <v>43507</v>
      </c>
    </row>
    <row r="20" spans="1:19">
      <c r="A20" s="18" t="s">
        <v>185</v>
      </c>
      <c r="B20" t="str">
        <f t="shared" si="0"/>
        <v>edin.dautovic</v>
      </c>
      <c r="C20" s="14">
        <f t="shared" si="1"/>
        <v>100034078605203</v>
      </c>
      <c r="D20" s="13">
        <f>VLOOKUP(A20,P:S,4,0)</f>
        <v>43507</v>
      </c>
      <c r="F20">
        <f t="shared" si="2"/>
        <v>164</v>
      </c>
      <c r="G20" s="11">
        <f t="shared" si="3"/>
        <v>172</v>
      </c>
      <c r="H20">
        <f t="shared" si="4"/>
        <v>8</v>
      </c>
      <c r="I20">
        <f t="shared" si="5"/>
        <v>0</v>
      </c>
      <c r="J20" s="18" t="s">
        <v>185</v>
      </c>
      <c r="K20">
        <f t="shared" si="6"/>
        <v>164</v>
      </c>
      <c r="L20">
        <v>8</v>
      </c>
      <c r="M20">
        <v>0</v>
      </c>
      <c r="N20">
        <v>172</v>
      </c>
      <c r="P20" t="s">
        <v>173</v>
      </c>
      <c r="Q20" t="s">
        <v>46</v>
      </c>
      <c r="R20" s="15">
        <v>100034135453444</v>
      </c>
      <c r="S20" s="13">
        <v>43515</v>
      </c>
    </row>
    <row r="21" spans="1:19">
      <c r="A21" s="18" t="s">
        <v>186</v>
      </c>
      <c r="B21" t="str">
        <f t="shared" si="0"/>
        <v>elena.velasquez</v>
      </c>
      <c r="C21" s="14">
        <f t="shared" si="1"/>
        <v>100035086571606</v>
      </c>
      <c r="D21" s="13">
        <f>VLOOKUP(A21,P:S,4,0)</f>
        <v>43528</v>
      </c>
      <c r="F21">
        <f t="shared" si="2"/>
        <v>176</v>
      </c>
      <c r="G21" s="11">
        <f t="shared" si="3"/>
        <v>184</v>
      </c>
      <c r="H21">
        <f t="shared" si="4"/>
        <v>8</v>
      </c>
      <c r="I21">
        <f t="shared" si="5"/>
        <v>0</v>
      </c>
      <c r="J21" s="18" t="s">
        <v>186</v>
      </c>
      <c r="K21">
        <f t="shared" si="6"/>
        <v>176</v>
      </c>
      <c r="L21">
        <v>8</v>
      </c>
      <c r="M21">
        <v>0</v>
      </c>
      <c r="N21">
        <v>184</v>
      </c>
      <c r="P21" t="s">
        <v>178</v>
      </c>
      <c r="Q21" t="s">
        <v>50</v>
      </c>
      <c r="R21" s="15">
        <v>100034106655387</v>
      </c>
      <c r="S21" s="13">
        <v>43515</v>
      </c>
    </row>
    <row r="22" spans="1:19">
      <c r="A22" s="18" t="s">
        <v>233</v>
      </c>
      <c r="B22" t="str">
        <f t="shared" si="0"/>
        <v>zoilo.g.sulit</v>
      </c>
      <c r="C22" s="14">
        <f t="shared" si="1"/>
        <v>100034853954107</v>
      </c>
      <c r="D22" s="13">
        <f>VLOOKUP(A22,P:S,4,0)</f>
        <v>43535</v>
      </c>
      <c r="F22">
        <f t="shared" si="2"/>
        <v>176</v>
      </c>
      <c r="G22" s="11">
        <f t="shared" si="3"/>
        <v>176</v>
      </c>
      <c r="H22">
        <f t="shared" si="4"/>
        <v>0</v>
      </c>
      <c r="I22">
        <f t="shared" si="5"/>
        <v>0</v>
      </c>
      <c r="J22" s="18" t="s">
        <v>233</v>
      </c>
      <c r="K22">
        <f t="shared" si="6"/>
        <v>176</v>
      </c>
      <c r="M22">
        <v>0</v>
      </c>
      <c r="N22">
        <v>176</v>
      </c>
      <c r="P22" t="s">
        <v>189</v>
      </c>
      <c r="Q22" t="s">
        <v>74</v>
      </c>
      <c r="R22" s="15">
        <v>100034208288748</v>
      </c>
      <c r="S22" s="13">
        <v>43515</v>
      </c>
    </row>
    <row r="23" spans="1:19">
      <c r="A23" s="18" t="s">
        <v>187</v>
      </c>
      <c r="B23" t="str">
        <f t="shared" si="0"/>
        <v>g.castro.rodriguez</v>
      </c>
      <c r="C23" s="14">
        <f t="shared" si="1"/>
        <v>100034185502656</v>
      </c>
      <c r="D23" s="13">
        <f>VLOOKUP(A23,P:S,4,0)</f>
        <v>43521</v>
      </c>
      <c r="F23">
        <f t="shared" si="2"/>
        <v>176</v>
      </c>
      <c r="G23" s="11">
        <f t="shared" si="3"/>
        <v>176</v>
      </c>
      <c r="H23">
        <f t="shared" si="4"/>
        <v>0</v>
      </c>
      <c r="I23">
        <f t="shared" si="5"/>
        <v>0</v>
      </c>
      <c r="J23" s="18" t="s">
        <v>187</v>
      </c>
      <c r="K23">
        <f t="shared" si="6"/>
        <v>176</v>
      </c>
      <c r="M23">
        <v>0</v>
      </c>
      <c r="N23">
        <v>176</v>
      </c>
      <c r="P23" t="s">
        <v>193</v>
      </c>
      <c r="Q23" t="s">
        <v>84</v>
      </c>
      <c r="R23" s="15">
        <v>100033980093671</v>
      </c>
      <c r="S23" s="13">
        <v>43515</v>
      </c>
    </row>
    <row r="24" spans="1:19">
      <c r="A24" s="18" t="s">
        <v>188</v>
      </c>
      <c r="B24" t="str">
        <f t="shared" si="0"/>
        <v>gwendoline.diaz</v>
      </c>
      <c r="C24" s="14">
        <f t="shared" si="1"/>
        <v>100028669302473</v>
      </c>
      <c r="D24" s="13">
        <f>VLOOKUP(A24,P:S,4,0)</f>
        <v>43360</v>
      </c>
      <c r="F24">
        <f t="shared" si="2"/>
        <v>176</v>
      </c>
      <c r="G24" s="11">
        <f t="shared" si="3"/>
        <v>184</v>
      </c>
      <c r="H24">
        <f t="shared" si="4"/>
        <v>8</v>
      </c>
      <c r="I24">
        <f t="shared" si="5"/>
        <v>0</v>
      </c>
      <c r="J24" s="18" t="s">
        <v>188</v>
      </c>
      <c r="K24">
        <f t="shared" si="6"/>
        <v>176</v>
      </c>
      <c r="L24">
        <v>8</v>
      </c>
      <c r="M24">
        <v>0</v>
      </c>
      <c r="N24">
        <v>184</v>
      </c>
      <c r="P24" t="s">
        <v>198</v>
      </c>
      <c r="Q24" t="s">
        <v>90</v>
      </c>
      <c r="R24" s="15">
        <v>100034223437669</v>
      </c>
      <c r="S24" s="13">
        <v>43515</v>
      </c>
    </row>
    <row r="25" spans="1:19">
      <c r="A25" s="18" t="s">
        <v>189</v>
      </c>
      <c r="B25" t="str">
        <f t="shared" si="0"/>
        <v>harold.cao</v>
      </c>
      <c r="C25" s="14">
        <f t="shared" si="1"/>
        <v>100034208288748</v>
      </c>
      <c r="D25" s="13">
        <f>VLOOKUP(A25,P:S,4,0)</f>
        <v>43515</v>
      </c>
      <c r="F25">
        <f t="shared" si="2"/>
        <v>168</v>
      </c>
      <c r="G25" s="11">
        <f t="shared" si="3"/>
        <v>168</v>
      </c>
      <c r="H25">
        <f t="shared" si="4"/>
        <v>0</v>
      </c>
      <c r="I25">
        <f t="shared" si="5"/>
        <v>0</v>
      </c>
      <c r="J25" s="18" t="s">
        <v>189</v>
      </c>
      <c r="K25">
        <f t="shared" si="6"/>
        <v>168</v>
      </c>
      <c r="M25">
        <v>0</v>
      </c>
      <c r="N25">
        <v>168</v>
      </c>
      <c r="P25" t="s">
        <v>207</v>
      </c>
      <c r="Q25" t="s">
        <v>103</v>
      </c>
      <c r="R25" s="15">
        <v>100034214588190</v>
      </c>
      <c r="S25" s="13">
        <v>43515</v>
      </c>
    </row>
    <row r="26" spans="1:19">
      <c r="A26" s="19" t="s">
        <v>240</v>
      </c>
      <c r="B26" t="str">
        <f t="shared" si="0"/>
        <v>j.b.white</v>
      </c>
      <c r="C26" s="14">
        <f t="shared" si="1"/>
        <v>100041434870471</v>
      </c>
      <c r="D26" s="13">
        <f>VLOOKUP(A26,P:S,4,0)</f>
        <v>43717</v>
      </c>
      <c r="F26">
        <f t="shared" si="2"/>
        <v>160</v>
      </c>
      <c r="G26" s="11">
        <f t="shared" si="3"/>
        <v>160</v>
      </c>
      <c r="H26">
        <f t="shared" si="4"/>
        <v>0</v>
      </c>
      <c r="I26">
        <f t="shared" si="5"/>
        <v>0</v>
      </c>
      <c r="J26" s="19" t="s">
        <v>240</v>
      </c>
      <c r="K26">
        <f t="shared" si="6"/>
        <v>160</v>
      </c>
      <c r="M26">
        <v>0</v>
      </c>
      <c r="N26">
        <v>160</v>
      </c>
      <c r="P26" t="s">
        <v>213</v>
      </c>
      <c r="Q26" t="s">
        <v>117</v>
      </c>
      <c r="R26" s="15">
        <v>100034001902734</v>
      </c>
      <c r="S26" s="13">
        <v>43515</v>
      </c>
    </row>
    <row r="27" spans="1:19">
      <c r="A27" s="18" t="s">
        <v>192</v>
      </c>
      <c r="B27" t="str">
        <f t="shared" si="0"/>
        <v>jenilyn.mata</v>
      </c>
      <c r="C27" s="14">
        <f t="shared" si="1"/>
        <v>100034925675823</v>
      </c>
      <c r="D27" s="13">
        <f>VLOOKUP(A27,P:S,4,0)</f>
        <v>43535</v>
      </c>
      <c r="F27">
        <f t="shared" si="2"/>
        <v>175</v>
      </c>
      <c r="G27" s="11">
        <f t="shared" si="3"/>
        <v>175</v>
      </c>
      <c r="H27">
        <f t="shared" si="4"/>
        <v>0</v>
      </c>
      <c r="I27">
        <f t="shared" si="5"/>
        <v>0</v>
      </c>
      <c r="J27" s="18" t="s">
        <v>192</v>
      </c>
      <c r="K27">
        <f t="shared" si="6"/>
        <v>175</v>
      </c>
      <c r="M27">
        <v>0</v>
      </c>
      <c r="N27">
        <v>175</v>
      </c>
      <c r="P27" t="s">
        <v>214</v>
      </c>
      <c r="Q27" t="s">
        <v>121</v>
      </c>
      <c r="R27" s="15">
        <v>100034276384219</v>
      </c>
      <c r="S27" s="13">
        <v>43515</v>
      </c>
    </row>
    <row r="28" spans="1:19">
      <c r="A28" s="18" t="s">
        <v>193</v>
      </c>
      <c r="B28" t="str">
        <f t="shared" si="0"/>
        <v>jeranica.zablan</v>
      </c>
      <c r="C28" s="14">
        <f t="shared" si="1"/>
        <v>100033980093671</v>
      </c>
      <c r="D28" s="13">
        <f>VLOOKUP(A28,P:S,4,0)</f>
        <v>43515</v>
      </c>
      <c r="F28">
        <f t="shared" si="2"/>
        <v>168</v>
      </c>
      <c r="G28" s="11">
        <f t="shared" si="3"/>
        <v>176</v>
      </c>
      <c r="H28">
        <f t="shared" si="4"/>
        <v>8</v>
      </c>
      <c r="I28">
        <f t="shared" si="5"/>
        <v>0</v>
      </c>
      <c r="J28" s="18" t="s">
        <v>193</v>
      </c>
      <c r="K28">
        <f t="shared" si="6"/>
        <v>168</v>
      </c>
      <c r="L28">
        <v>8</v>
      </c>
      <c r="M28">
        <v>0</v>
      </c>
      <c r="N28">
        <v>176</v>
      </c>
      <c r="P28" t="s">
        <v>230</v>
      </c>
      <c r="Q28" t="s">
        <v>147</v>
      </c>
      <c r="R28" s="15">
        <v>100034395606908</v>
      </c>
      <c r="S28" s="13">
        <v>43515</v>
      </c>
    </row>
    <row r="29" spans="1:19">
      <c r="A29" s="19" t="s">
        <v>241</v>
      </c>
      <c r="B29" t="str">
        <f t="shared" si="0"/>
        <v>jeremiah.banayat</v>
      </c>
      <c r="C29" s="14">
        <f t="shared" si="1"/>
        <v>100041140063370</v>
      </c>
      <c r="D29" s="13">
        <f>VLOOKUP(A29,P:S,4,0)</f>
        <v>43711</v>
      </c>
      <c r="F29">
        <f t="shared" si="2"/>
        <v>176</v>
      </c>
      <c r="G29" s="11">
        <f t="shared" si="3"/>
        <v>176</v>
      </c>
      <c r="H29">
        <f t="shared" si="4"/>
        <v>0</v>
      </c>
      <c r="I29">
        <f t="shared" si="5"/>
        <v>0</v>
      </c>
      <c r="J29" s="19" t="s">
        <v>241</v>
      </c>
      <c r="K29">
        <f t="shared" si="6"/>
        <v>176</v>
      </c>
      <c r="M29">
        <v>0</v>
      </c>
      <c r="N29">
        <v>176</v>
      </c>
      <c r="P29" t="s">
        <v>201</v>
      </c>
      <c r="Q29" t="s">
        <v>95</v>
      </c>
      <c r="R29" s="15">
        <v>100034224097559</v>
      </c>
      <c r="S29" s="13">
        <v>43515</v>
      </c>
    </row>
    <row r="30" spans="1:19">
      <c r="A30" s="19" t="s">
        <v>265</v>
      </c>
      <c r="B30" t="str">
        <f t="shared" si="0"/>
        <v>jesse.nicholas.pending</v>
      </c>
      <c r="C30" s="14" t="str">
        <f t="shared" si="1"/>
        <v>N/A</v>
      </c>
      <c r="D30" s="13">
        <f>VLOOKUP(A30,P:S,4,0)</f>
        <v>43759</v>
      </c>
      <c r="F30">
        <f t="shared" si="2"/>
        <v>64</v>
      </c>
      <c r="G30" s="11">
        <f t="shared" si="3"/>
        <v>64</v>
      </c>
      <c r="H30">
        <f t="shared" si="4"/>
        <v>0</v>
      </c>
      <c r="I30">
        <f t="shared" si="5"/>
        <v>0</v>
      </c>
      <c r="J30" s="19" t="s">
        <v>265</v>
      </c>
      <c r="K30">
        <f t="shared" si="6"/>
        <v>64</v>
      </c>
      <c r="M30">
        <v>0</v>
      </c>
      <c r="N30">
        <v>64</v>
      </c>
      <c r="P30" t="s">
        <v>212</v>
      </c>
      <c r="Q30" t="s">
        <v>113</v>
      </c>
      <c r="R30" s="15">
        <v>100034228927216</v>
      </c>
      <c r="S30" s="13">
        <v>43515</v>
      </c>
    </row>
    <row r="31" spans="1:19">
      <c r="A31" s="18" t="s">
        <v>190</v>
      </c>
      <c r="B31" t="str">
        <f t="shared" si="0"/>
        <v>j.bok</v>
      </c>
      <c r="C31" s="14">
        <f t="shared" si="1"/>
        <v>100034307144551</v>
      </c>
      <c r="D31" s="13">
        <f>VLOOKUP(A31,P:S,4,0)</f>
        <v>43521</v>
      </c>
      <c r="F31">
        <f t="shared" si="2"/>
        <v>175.5</v>
      </c>
      <c r="G31" s="11">
        <f t="shared" si="3"/>
        <v>183.5</v>
      </c>
      <c r="H31">
        <f t="shared" si="4"/>
        <v>8</v>
      </c>
      <c r="I31">
        <f t="shared" si="5"/>
        <v>0</v>
      </c>
      <c r="J31" s="18" t="s">
        <v>190</v>
      </c>
      <c r="K31">
        <f t="shared" si="6"/>
        <v>175.5</v>
      </c>
      <c r="L31">
        <v>8</v>
      </c>
      <c r="M31">
        <v>0</v>
      </c>
      <c r="N31">
        <v>183.5</v>
      </c>
      <c r="P31" t="s">
        <v>244</v>
      </c>
      <c r="Q31" t="s">
        <v>123</v>
      </c>
      <c r="R31" s="15">
        <v>100034130473628</v>
      </c>
      <c r="S31" s="13">
        <v>43515</v>
      </c>
    </row>
    <row r="32" spans="1:19">
      <c r="A32" s="19" t="s">
        <v>194</v>
      </c>
      <c r="B32" t="str">
        <f t="shared" si="0"/>
        <v>jesse.luevanos</v>
      </c>
      <c r="C32" s="14">
        <f t="shared" si="1"/>
        <v>100030318500566</v>
      </c>
      <c r="D32" s="13">
        <f>VLOOKUP(A32,P:S,4,0)</f>
        <v>43423</v>
      </c>
      <c r="F32">
        <f t="shared" si="2"/>
        <v>176</v>
      </c>
      <c r="G32" s="11">
        <f t="shared" si="3"/>
        <v>176</v>
      </c>
      <c r="H32">
        <f t="shared" si="4"/>
        <v>0</v>
      </c>
      <c r="I32">
        <f t="shared" si="5"/>
        <v>0</v>
      </c>
      <c r="J32" s="19" t="s">
        <v>194</v>
      </c>
      <c r="K32">
        <f t="shared" si="6"/>
        <v>176</v>
      </c>
      <c r="M32">
        <v>0</v>
      </c>
      <c r="N32">
        <v>176</v>
      </c>
      <c r="P32" t="s">
        <v>216</v>
      </c>
      <c r="Q32" t="s">
        <v>125</v>
      </c>
      <c r="R32" s="15">
        <v>100034161101676</v>
      </c>
      <c r="S32" s="13">
        <v>43515</v>
      </c>
    </row>
    <row r="33" spans="1:19">
      <c r="A33" s="19" t="s">
        <v>266</v>
      </c>
      <c r="B33" t="str">
        <f t="shared" si="0"/>
        <v>jimmy.nguyen.pending</v>
      </c>
      <c r="C33" s="14" t="str">
        <f t="shared" si="1"/>
        <v>N/A</v>
      </c>
      <c r="D33" s="13">
        <f>VLOOKUP(A33,P:S,4,0)</f>
        <v>43759</v>
      </c>
      <c r="F33">
        <f t="shared" si="2"/>
        <v>64</v>
      </c>
      <c r="G33" s="11">
        <f t="shared" si="3"/>
        <v>64</v>
      </c>
      <c r="H33">
        <f t="shared" si="4"/>
        <v>0</v>
      </c>
      <c r="I33">
        <f t="shared" si="5"/>
        <v>0</v>
      </c>
      <c r="J33" s="19" t="s">
        <v>266</v>
      </c>
      <c r="K33">
        <f t="shared" si="6"/>
        <v>64</v>
      </c>
      <c r="M33">
        <v>0</v>
      </c>
      <c r="N33">
        <v>64</v>
      </c>
      <c r="P33" t="s">
        <v>219</v>
      </c>
      <c r="Q33" t="s">
        <v>128</v>
      </c>
      <c r="R33" s="15">
        <v>100034026800724</v>
      </c>
      <c r="S33" s="13">
        <v>43515</v>
      </c>
    </row>
    <row r="34" spans="1:19">
      <c r="A34" s="18" t="s">
        <v>191</v>
      </c>
      <c r="B34" t="str">
        <f t="shared" ref="B34:B65" si="7">VLOOKUP(A34,P:S,2,0)</f>
        <v>j.costa</v>
      </c>
      <c r="C34" s="14">
        <f t="shared" ref="C34:C65" si="8">VLOOKUP(A34,P:S,3,0)</f>
        <v>100034415107877</v>
      </c>
      <c r="D34" s="13">
        <f t="shared" ref="D34:D65" si="9">VLOOKUP(A34,P:S,4,0)</f>
        <v>43521</v>
      </c>
      <c r="E34" s="13">
        <v>43742</v>
      </c>
      <c r="F34">
        <f t="shared" si="2"/>
        <v>32</v>
      </c>
      <c r="G34" s="11">
        <f t="shared" si="3"/>
        <v>32</v>
      </c>
      <c r="H34">
        <f t="shared" si="4"/>
        <v>0</v>
      </c>
      <c r="I34">
        <f t="shared" si="5"/>
        <v>0</v>
      </c>
      <c r="J34" s="18" t="s">
        <v>191</v>
      </c>
      <c r="K34">
        <f t="shared" si="6"/>
        <v>32</v>
      </c>
      <c r="M34">
        <v>0</v>
      </c>
      <c r="N34">
        <v>32</v>
      </c>
      <c r="P34" t="s">
        <v>187</v>
      </c>
      <c r="Q34" t="s">
        <v>70</v>
      </c>
      <c r="R34" s="15">
        <v>100034185502656</v>
      </c>
      <c r="S34" s="13">
        <v>43521</v>
      </c>
    </row>
    <row r="35" spans="1:19">
      <c r="A35" s="19" t="s">
        <v>195</v>
      </c>
      <c r="B35" t="str">
        <f t="shared" si="7"/>
        <v>joe.nguyen</v>
      </c>
      <c r="C35" s="14">
        <f t="shared" si="8"/>
        <v>100038027003123</v>
      </c>
      <c r="D35" s="13">
        <f t="shared" si="9"/>
        <v>43633</v>
      </c>
      <c r="F35">
        <f t="shared" si="2"/>
        <v>176</v>
      </c>
      <c r="G35" s="11">
        <f t="shared" si="3"/>
        <v>176</v>
      </c>
      <c r="H35">
        <f t="shared" si="4"/>
        <v>0</v>
      </c>
      <c r="I35">
        <f t="shared" si="5"/>
        <v>0</v>
      </c>
      <c r="J35" s="19" t="s">
        <v>195</v>
      </c>
      <c r="K35">
        <f t="shared" si="6"/>
        <v>176</v>
      </c>
      <c r="M35">
        <v>0</v>
      </c>
      <c r="N35">
        <v>176</v>
      </c>
      <c r="P35" t="s">
        <v>191</v>
      </c>
      <c r="Q35" t="s">
        <v>78</v>
      </c>
      <c r="R35" s="15">
        <v>100034415107877</v>
      </c>
      <c r="S35" s="13">
        <v>43521</v>
      </c>
    </row>
    <row r="36" spans="1:19">
      <c r="A36" s="19" t="s">
        <v>196</v>
      </c>
      <c r="B36" t="str">
        <f t="shared" si="7"/>
        <v>justin.c.tang</v>
      </c>
      <c r="C36" s="14">
        <f t="shared" si="8"/>
        <v>100039922478921</v>
      </c>
      <c r="D36" s="13">
        <f t="shared" si="9"/>
        <v>43668</v>
      </c>
      <c r="F36">
        <f t="shared" si="2"/>
        <v>176</v>
      </c>
      <c r="G36" s="11">
        <f t="shared" si="3"/>
        <v>176</v>
      </c>
      <c r="H36">
        <f t="shared" si="4"/>
        <v>0</v>
      </c>
      <c r="I36">
        <f t="shared" si="5"/>
        <v>0</v>
      </c>
      <c r="J36" s="19" t="s">
        <v>196</v>
      </c>
      <c r="K36">
        <f t="shared" si="6"/>
        <v>176</v>
      </c>
      <c r="M36">
        <v>0</v>
      </c>
      <c r="N36">
        <v>176</v>
      </c>
      <c r="P36" t="s">
        <v>210</v>
      </c>
      <c r="Q36" t="s">
        <v>109</v>
      </c>
      <c r="R36" s="15">
        <v>100034272406951</v>
      </c>
      <c r="S36" s="13">
        <v>43521</v>
      </c>
    </row>
    <row r="37" spans="1:19">
      <c r="A37" s="18" t="s">
        <v>201</v>
      </c>
      <c r="B37" t="str">
        <f t="shared" si="7"/>
        <v>kabui.smith</v>
      </c>
      <c r="C37" s="14">
        <f t="shared" si="8"/>
        <v>100034224097559</v>
      </c>
      <c r="D37" s="13">
        <f t="shared" si="9"/>
        <v>43515</v>
      </c>
      <c r="E37" s="13"/>
      <c r="F37">
        <f t="shared" si="2"/>
        <v>176</v>
      </c>
      <c r="G37" s="11">
        <f t="shared" si="3"/>
        <v>176</v>
      </c>
      <c r="H37">
        <f t="shared" si="4"/>
        <v>0</v>
      </c>
      <c r="I37">
        <f t="shared" si="5"/>
        <v>0</v>
      </c>
      <c r="J37" s="18" t="s">
        <v>201</v>
      </c>
      <c r="K37">
        <f t="shared" si="6"/>
        <v>176</v>
      </c>
      <c r="M37">
        <v>0</v>
      </c>
      <c r="N37">
        <v>176</v>
      </c>
      <c r="P37" t="s">
        <v>211</v>
      </c>
      <c r="Q37" t="s">
        <v>111</v>
      </c>
      <c r="R37" s="15">
        <v>100034175813539</v>
      </c>
      <c r="S37" s="13">
        <v>43521</v>
      </c>
    </row>
    <row r="38" spans="1:19">
      <c r="A38" s="19" t="s">
        <v>202</v>
      </c>
      <c r="B38" t="str">
        <f t="shared" si="7"/>
        <v>kayla.inocencio</v>
      </c>
      <c r="C38" s="14">
        <f t="shared" si="8"/>
        <v>100039089924285</v>
      </c>
      <c r="D38" s="13">
        <f t="shared" si="9"/>
        <v>43654</v>
      </c>
      <c r="F38">
        <f t="shared" si="2"/>
        <v>176</v>
      </c>
      <c r="G38" s="11">
        <f t="shared" si="3"/>
        <v>184</v>
      </c>
      <c r="H38">
        <f t="shared" si="4"/>
        <v>8</v>
      </c>
      <c r="I38">
        <f t="shared" si="5"/>
        <v>0</v>
      </c>
      <c r="J38" s="19" t="s">
        <v>202</v>
      </c>
      <c r="K38">
        <f t="shared" si="6"/>
        <v>176</v>
      </c>
      <c r="L38">
        <v>8</v>
      </c>
      <c r="M38">
        <v>0</v>
      </c>
      <c r="N38">
        <v>184</v>
      </c>
      <c r="P38" t="s">
        <v>170</v>
      </c>
      <c r="Q38" t="s">
        <v>37</v>
      </c>
      <c r="R38" s="15">
        <v>100034486053373</v>
      </c>
      <c r="S38" s="13">
        <v>43521</v>
      </c>
    </row>
    <row r="39" spans="1:19">
      <c r="A39" s="18" t="s">
        <v>198</v>
      </c>
      <c r="B39" t="str">
        <f t="shared" si="7"/>
        <v>k.a.ly</v>
      </c>
      <c r="C39" s="14">
        <f t="shared" si="8"/>
        <v>100034223437669</v>
      </c>
      <c r="D39" s="13">
        <f t="shared" si="9"/>
        <v>43515</v>
      </c>
      <c r="F39">
        <f t="shared" si="2"/>
        <v>144</v>
      </c>
      <c r="G39" s="11">
        <f t="shared" si="3"/>
        <v>152</v>
      </c>
      <c r="H39">
        <f t="shared" si="4"/>
        <v>8</v>
      </c>
      <c r="I39">
        <f t="shared" si="5"/>
        <v>0</v>
      </c>
      <c r="J39" s="18" t="s">
        <v>198</v>
      </c>
      <c r="K39">
        <f t="shared" si="6"/>
        <v>144</v>
      </c>
      <c r="L39">
        <v>8</v>
      </c>
      <c r="M39">
        <v>0</v>
      </c>
      <c r="N39">
        <v>152</v>
      </c>
      <c r="P39" t="s">
        <v>190</v>
      </c>
      <c r="Q39" t="s">
        <v>76</v>
      </c>
      <c r="R39" s="15">
        <v>100034307144551</v>
      </c>
      <c r="S39" s="13">
        <v>43521</v>
      </c>
    </row>
    <row r="40" spans="1:19">
      <c r="A40" s="19" t="s">
        <v>203</v>
      </c>
      <c r="B40" t="str">
        <f t="shared" si="7"/>
        <v>kevin.subijano</v>
      </c>
      <c r="C40" s="14">
        <f t="shared" si="8"/>
        <v>100023410650965</v>
      </c>
      <c r="D40" s="13">
        <f t="shared" si="9"/>
        <v>43066</v>
      </c>
      <c r="F40">
        <f t="shared" si="2"/>
        <v>174</v>
      </c>
      <c r="G40" s="11">
        <f t="shared" si="3"/>
        <v>188</v>
      </c>
      <c r="H40">
        <f t="shared" si="4"/>
        <v>8</v>
      </c>
      <c r="I40">
        <f t="shared" si="5"/>
        <v>6</v>
      </c>
      <c r="J40" s="19" t="s">
        <v>203</v>
      </c>
      <c r="K40">
        <f t="shared" si="6"/>
        <v>174</v>
      </c>
      <c r="L40">
        <v>8</v>
      </c>
      <c r="M40">
        <v>6</v>
      </c>
      <c r="N40">
        <v>188</v>
      </c>
      <c r="P40" t="s">
        <v>186</v>
      </c>
      <c r="Q40" t="s">
        <v>68</v>
      </c>
      <c r="R40" s="15">
        <v>100035086571606</v>
      </c>
      <c r="S40" s="13">
        <v>43528</v>
      </c>
    </row>
    <row r="41" spans="1:19">
      <c r="A41" s="19" t="s">
        <v>204</v>
      </c>
      <c r="B41" t="str">
        <f t="shared" si="7"/>
        <v>kian.zarrabi</v>
      </c>
      <c r="C41" s="14">
        <f t="shared" si="8"/>
        <v>100039410112731</v>
      </c>
      <c r="D41" s="13">
        <f t="shared" si="9"/>
        <v>43661</v>
      </c>
      <c r="F41">
        <f t="shared" si="2"/>
        <v>168</v>
      </c>
      <c r="G41" s="11">
        <f t="shared" si="3"/>
        <v>168</v>
      </c>
      <c r="H41">
        <f t="shared" si="4"/>
        <v>0</v>
      </c>
      <c r="I41">
        <f t="shared" si="5"/>
        <v>0</v>
      </c>
      <c r="J41" s="19" t="s">
        <v>204</v>
      </c>
      <c r="K41">
        <f t="shared" si="6"/>
        <v>168</v>
      </c>
      <c r="M41">
        <v>0</v>
      </c>
      <c r="N41">
        <v>168</v>
      </c>
      <c r="P41" t="s">
        <v>192</v>
      </c>
      <c r="Q41" t="s">
        <v>82</v>
      </c>
      <c r="R41" s="15">
        <v>100034925675823</v>
      </c>
      <c r="S41" s="13">
        <v>43535</v>
      </c>
    </row>
    <row r="42" spans="1:19">
      <c r="A42" s="18" t="s">
        <v>199</v>
      </c>
      <c r="B42" t="str">
        <f t="shared" si="7"/>
        <v>k.allen</v>
      </c>
      <c r="C42" s="14">
        <f t="shared" si="8"/>
        <v>100019500756569</v>
      </c>
      <c r="D42" s="13">
        <f t="shared" si="9"/>
        <v>43605</v>
      </c>
      <c r="F42">
        <f t="shared" si="2"/>
        <v>173</v>
      </c>
      <c r="G42" s="11">
        <f t="shared" si="3"/>
        <v>174</v>
      </c>
      <c r="H42">
        <f t="shared" si="4"/>
        <v>0</v>
      </c>
      <c r="I42">
        <f t="shared" si="5"/>
        <v>1</v>
      </c>
      <c r="J42" s="18" t="s">
        <v>199</v>
      </c>
      <c r="K42">
        <f t="shared" si="6"/>
        <v>173</v>
      </c>
      <c r="M42">
        <v>1</v>
      </c>
      <c r="N42">
        <v>174</v>
      </c>
      <c r="P42" t="s">
        <v>209</v>
      </c>
      <c r="Q42" t="s">
        <v>107</v>
      </c>
      <c r="R42" s="15">
        <v>100034832655723</v>
      </c>
      <c r="S42" s="13">
        <v>43535</v>
      </c>
    </row>
    <row r="43" spans="1:19">
      <c r="A43" s="19" t="s">
        <v>205</v>
      </c>
      <c r="B43" t="str">
        <f t="shared" si="7"/>
        <v>kiara.anderson</v>
      </c>
      <c r="C43" s="14">
        <f t="shared" si="8"/>
        <v>100035201926484</v>
      </c>
      <c r="D43" s="13">
        <f t="shared" si="9"/>
        <v>43549</v>
      </c>
      <c r="F43">
        <f t="shared" si="2"/>
        <v>144</v>
      </c>
      <c r="G43" s="11">
        <f t="shared" si="3"/>
        <v>152</v>
      </c>
      <c r="H43">
        <f t="shared" si="4"/>
        <v>8</v>
      </c>
      <c r="I43">
        <f t="shared" si="5"/>
        <v>0</v>
      </c>
      <c r="J43" s="19" t="s">
        <v>205</v>
      </c>
      <c r="K43">
        <f t="shared" si="6"/>
        <v>144</v>
      </c>
      <c r="L43">
        <v>8</v>
      </c>
      <c r="M43">
        <v>0</v>
      </c>
      <c r="N43">
        <v>152</v>
      </c>
      <c r="P43" t="s">
        <v>217</v>
      </c>
      <c r="Q43" t="s">
        <v>218</v>
      </c>
      <c r="R43" s="15">
        <v>100034779559090</v>
      </c>
      <c r="S43" s="13">
        <v>43535</v>
      </c>
    </row>
    <row r="44" spans="1:19">
      <c r="A44" s="18" t="s">
        <v>206</v>
      </c>
      <c r="B44" t="str">
        <f t="shared" si="7"/>
        <v>kyle.cavallaro</v>
      </c>
      <c r="C44" s="14">
        <f t="shared" si="8"/>
        <v>100028591427459</v>
      </c>
      <c r="D44" s="13">
        <f t="shared" si="9"/>
        <v>43360</v>
      </c>
      <c r="F44">
        <f t="shared" si="2"/>
        <v>160</v>
      </c>
      <c r="G44" s="11">
        <f t="shared" si="3"/>
        <v>168</v>
      </c>
      <c r="H44">
        <f t="shared" si="4"/>
        <v>8</v>
      </c>
      <c r="I44">
        <f t="shared" si="5"/>
        <v>0</v>
      </c>
      <c r="J44" s="18" t="s">
        <v>206</v>
      </c>
      <c r="K44">
        <f t="shared" si="6"/>
        <v>160</v>
      </c>
      <c r="L44">
        <v>8</v>
      </c>
      <c r="M44">
        <v>0</v>
      </c>
      <c r="N44">
        <v>168</v>
      </c>
      <c r="P44" t="s">
        <v>233</v>
      </c>
      <c r="Q44" t="s">
        <v>151</v>
      </c>
      <c r="R44" s="15">
        <v>100034853954107</v>
      </c>
      <c r="S44" s="13">
        <v>43535</v>
      </c>
    </row>
    <row r="45" spans="1:19">
      <c r="A45" s="18" t="s">
        <v>208</v>
      </c>
      <c r="B45" t="str">
        <f t="shared" si="7"/>
        <v>leilani.lopez</v>
      </c>
      <c r="C45" s="14">
        <f t="shared" si="8"/>
        <v>100028634685349</v>
      </c>
      <c r="D45" s="13">
        <f t="shared" si="9"/>
        <v>43360</v>
      </c>
      <c r="F45">
        <f t="shared" si="2"/>
        <v>152</v>
      </c>
      <c r="G45" s="11">
        <f t="shared" si="3"/>
        <v>160</v>
      </c>
      <c r="H45">
        <f t="shared" si="4"/>
        <v>8</v>
      </c>
      <c r="I45">
        <f t="shared" si="5"/>
        <v>0</v>
      </c>
      <c r="J45" s="18" t="s">
        <v>208</v>
      </c>
      <c r="K45">
        <f t="shared" si="6"/>
        <v>152</v>
      </c>
      <c r="L45">
        <v>8</v>
      </c>
      <c r="M45">
        <v>0</v>
      </c>
      <c r="N45">
        <v>160</v>
      </c>
      <c r="P45" t="s">
        <v>226</v>
      </c>
      <c r="Q45" t="s">
        <v>142</v>
      </c>
      <c r="R45" s="15">
        <v>100034792128190</v>
      </c>
      <c r="S45" s="13">
        <v>43535</v>
      </c>
    </row>
    <row r="46" spans="1:19">
      <c r="A46" s="18" t="s">
        <v>209</v>
      </c>
      <c r="B46" t="str">
        <f t="shared" si="7"/>
        <v>lesly.arellano.pina</v>
      </c>
      <c r="C46" s="14">
        <f t="shared" si="8"/>
        <v>100034832655723</v>
      </c>
      <c r="D46" s="13">
        <f t="shared" si="9"/>
        <v>43535</v>
      </c>
      <c r="F46">
        <f t="shared" si="2"/>
        <v>175</v>
      </c>
      <c r="G46" s="11">
        <f t="shared" si="3"/>
        <v>175</v>
      </c>
      <c r="H46">
        <f t="shared" si="4"/>
        <v>0</v>
      </c>
      <c r="I46">
        <f t="shared" si="5"/>
        <v>0</v>
      </c>
      <c r="J46" s="18" t="s">
        <v>209</v>
      </c>
      <c r="K46">
        <f t="shared" si="6"/>
        <v>175</v>
      </c>
      <c r="M46">
        <v>0</v>
      </c>
      <c r="N46">
        <v>175</v>
      </c>
      <c r="P46" t="s">
        <v>234</v>
      </c>
      <c r="Q46" t="s">
        <v>115</v>
      </c>
      <c r="R46" s="15">
        <v>100034843664340</v>
      </c>
      <c r="S46" s="13">
        <v>43542</v>
      </c>
    </row>
    <row r="47" spans="1:19">
      <c r="A47" s="18" t="s">
        <v>207</v>
      </c>
      <c r="B47" t="str">
        <f t="shared" si="7"/>
        <v>l.verte</v>
      </c>
      <c r="C47" s="14">
        <f t="shared" si="8"/>
        <v>100034214588190</v>
      </c>
      <c r="D47" s="13">
        <f t="shared" si="9"/>
        <v>43515</v>
      </c>
      <c r="F47">
        <f t="shared" si="2"/>
        <v>176</v>
      </c>
      <c r="G47" s="11">
        <f t="shared" si="3"/>
        <v>176</v>
      </c>
      <c r="H47">
        <f t="shared" si="4"/>
        <v>0</v>
      </c>
      <c r="I47">
        <f t="shared" si="5"/>
        <v>0</v>
      </c>
      <c r="J47" s="18" t="s">
        <v>207</v>
      </c>
      <c r="K47">
        <f t="shared" si="6"/>
        <v>176</v>
      </c>
      <c r="M47">
        <v>0</v>
      </c>
      <c r="N47">
        <v>176</v>
      </c>
      <c r="P47" t="s">
        <v>205</v>
      </c>
      <c r="Q47" t="s">
        <v>99</v>
      </c>
      <c r="R47" s="15">
        <v>100035201926484</v>
      </c>
      <c r="S47" s="13">
        <v>43549</v>
      </c>
    </row>
    <row r="48" spans="1:19">
      <c r="A48" s="18" t="s">
        <v>210</v>
      </c>
      <c r="B48" t="str">
        <f t="shared" si="7"/>
        <v>lucy.zheng</v>
      </c>
      <c r="C48" s="14">
        <f t="shared" si="8"/>
        <v>100034272406951</v>
      </c>
      <c r="D48" s="13">
        <f t="shared" si="9"/>
        <v>43521</v>
      </c>
      <c r="F48">
        <f t="shared" si="2"/>
        <v>180</v>
      </c>
      <c r="G48" s="11">
        <f t="shared" si="3"/>
        <v>184</v>
      </c>
      <c r="H48">
        <f t="shared" si="4"/>
        <v>0</v>
      </c>
      <c r="I48">
        <f t="shared" si="5"/>
        <v>4</v>
      </c>
      <c r="J48" s="18" t="s">
        <v>210</v>
      </c>
      <c r="K48">
        <f t="shared" si="6"/>
        <v>180</v>
      </c>
      <c r="M48">
        <v>4</v>
      </c>
      <c r="N48">
        <v>184</v>
      </c>
      <c r="P48" t="s">
        <v>171</v>
      </c>
      <c r="Q48" t="s">
        <v>42</v>
      </c>
      <c r="R48" s="15">
        <v>100035371671533</v>
      </c>
      <c r="S48" s="13">
        <v>43563</v>
      </c>
    </row>
    <row r="49" spans="1:19">
      <c r="A49" s="18" t="s">
        <v>211</v>
      </c>
      <c r="B49" t="str">
        <f t="shared" si="7"/>
        <v>mark.medalle</v>
      </c>
      <c r="C49" s="14">
        <f t="shared" si="8"/>
        <v>100034175813539</v>
      </c>
      <c r="D49" s="13">
        <f t="shared" si="9"/>
        <v>43521</v>
      </c>
      <c r="F49">
        <f t="shared" si="2"/>
        <v>136</v>
      </c>
      <c r="G49" s="11">
        <f t="shared" si="3"/>
        <v>136</v>
      </c>
      <c r="H49">
        <f t="shared" si="4"/>
        <v>0</v>
      </c>
      <c r="I49">
        <f t="shared" si="5"/>
        <v>0</v>
      </c>
      <c r="J49" s="18" t="s">
        <v>211</v>
      </c>
      <c r="K49">
        <f t="shared" si="6"/>
        <v>136</v>
      </c>
      <c r="M49">
        <v>0</v>
      </c>
      <c r="N49">
        <v>136</v>
      </c>
      <c r="P49" t="s">
        <v>231</v>
      </c>
      <c r="Q49" t="s">
        <v>149</v>
      </c>
      <c r="R49" s="15">
        <v>100035602686127</v>
      </c>
      <c r="S49" s="13">
        <v>43563</v>
      </c>
    </row>
    <row r="50" spans="1:19">
      <c r="A50" s="18" t="s">
        <v>212</v>
      </c>
      <c r="B50" t="str">
        <f t="shared" si="7"/>
        <v>michael.hess</v>
      </c>
      <c r="C50" s="14">
        <f t="shared" si="8"/>
        <v>100034228927216</v>
      </c>
      <c r="D50" s="13">
        <f t="shared" si="9"/>
        <v>43515</v>
      </c>
      <c r="F50">
        <f t="shared" si="2"/>
        <v>175</v>
      </c>
      <c r="G50" s="11">
        <f t="shared" si="3"/>
        <v>184</v>
      </c>
      <c r="H50">
        <f t="shared" si="4"/>
        <v>0</v>
      </c>
      <c r="I50">
        <f t="shared" si="5"/>
        <v>9</v>
      </c>
      <c r="J50" s="18" t="s">
        <v>212</v>
      </c>
      <c r="K50">
        <f t="shared" si="6"/>
        <v>175</v>
      </c>
      <c r="M50">
        <v>9</v>
      </c>
      <c r="N50">
        <v>184</v>
      </c>
      <c r="P50" t="s">
        <v>223</v>
      </c>
      <c r="Q50" t="s">
        <v>136</v>
      </c>
      <c r="R50" s="15">
        <v>100036941613966</v>
      </c>
      <c r="S50" s="13">
        <v>43598</v>
      </c>
    </row>
    <row r="51" spans="1:19">
      <c r="A51" s="18" t="s">
        <v>234</v>
      </c>
      <c r="B51" t="str">
        <f t="shared" si="7"/>
        <v>minh.c.tran</v>
      </c>
      <c r="C51" s="14">
        <f t="shared" si="8"/>
        <v>100034843664340</v>
      </c>
      <c r="D51" s="13">
        <f t="shared" si="9"/>
        <v>43542</v>
      </c>
      <c r="F51">
        <f t="shared" si="2"/>
        <v>168</v>
      </c>
      <c r="G51" s="11">
        <f t="shared" si="3"/>
        <v>168</v>
      </c>
      <c r="H51">
        <f t="shared" si="4"/>
        <v>0</v>
      </c>
      <c r="I51">
        <f t="shared" si="5"/>
        <v>0</v>
      </c>
      <c r="J51" s="18" t="s">
        <v>234</v>
      </c>
      <c r="K51">
        <f t="shared" si="6"/>
        <v>168</v>
      </c>
      <c r="M51">
        <v>0</v>
      </c>
      <c r="N51">
        <v>168</v>
      </c>
      <c r="P51" t="s">
        <v>180</v>
      </c>
      <c r="Q51" t="s">
        <v>54</v>
      </c>
      <c r="R51" s="15">
        <v>100036721487519</v>
      </c>
      <c r="S51" s="13">
        <v>43598</v>
      </c>
    </row>
    <row r="52" spans="1:19">
      <c r="A52" s="18" t="s">
        <v>213</v>
      </c>
      <c r="B52" t="str">
        <f t="shared" si="7"/>
        <v>monique.maldonado</v>
      </c>
      <c r="C52" s="14">
        <f t="shared" si="8"/>
        <v>100034001902734</v>
      </c>
      <c r="D52" s="13">
        <f t="shared" si="9"/>
        <v>43515</v>
      </c>
      <c r="F52">
        <f t="shared" si="2"/>
        <v>176</v>
      </c>
      <c r="G52" s="11">
        <f t="shared" si="3"/>
        <v>176</v>
      </c>
      <c r="H52">
        <f t="shared" si="4"/>
        <v>0</v>
      </c>
      <c r="I52">
        <f t="shared" si="5"/>
        <v>0</v>
      </c>
      <c r="J52" s="18" t="s">
        <v>213</v>
      </c>
      <c r="K52">
        <f t="shared" si="6"/>
        <v>176</v>
      </c>
      <c r="M52">
        <v>0</v>
      </c>
      <c r="N52">
        <v>176</v>
      </c>
      <c r="P52" t="s">
        <v>195</v>
      </c>
      <c r="Q52" t="s">
        <v>88</v>
      </c>
      <c r="R52" s="15">
        <v>100038027003123</v>
      </c>
      <c r="S52" s="13">
        <v>43633</v>
      </c>
    </row>
    <row r="53" spans="1:19">
      <c r="A53" s="19" t="s">
        <v>235</v>
      </c>
      <c r="B53" t="str">
        <f t="shared" si="7"/>
        <v>moses.lopez</v>
      </c>
      <c r="C53" s="14">
        <f t="shared" si="8"/>
        <v>100035636838551</v>
      </c>
      <c r="D53" s="13">
        <f t="shared" si="9"/>
        <v>43661</v>
      </c>
      <c r="F53">
        <f t="shared" si="2"/>
        <v>176</v>
      </c>
      <c r="G53" s="11">
        <f t="shared" si="3"/>
        <v>176</v>
      </c>
      <c r="H53">
        <f t="shared" si="4"/>
        <v>0</v>
      </c>
      <c r="I53">
        <f t="shared" si="5"/>
        <v>0</v>
      </c>
      <c r="J53" s="19" t="s">
        <v>235</v>
      </c>
      <c r="K53">
        <f t="shared" si="6"/>
        <v>176</v>
      </c>
      <c r="M53">
        <v>0</v>
      </c>
      <c r="N53">
        <v>176</v>
      </c>
      <c r="P53" t="s">
        <v>202</v>
      </c>
      <c r="Q53" t="s">
        <v>163</v>
      </c>
      <c r="R53" s="15">
        <v>100039089924285</v>
      </c>
      <c r="S53" s="13">
        <v>43654</v>
      </c>
    </row>
    <row r="54" spans="1:19">
      <c r="A54" s="18" t="s">
        <v>214</v>
      </c>
      <c r="B54" t="str">
        <f t="shared" si="7"/>
        <v>mustafa.haider</v>
      </c>
      <c r="C54" s="14">
        <f t="shared" si="8"/>
        <v>100034276384219</v>
      </c>
      <c r="D54" s="13">
        <f t="shared" si="9"/>
        <v>43515</v>
      </c>
      <c r="E54" s="13">
        <v>43739</v>
      </c>
      <c r="F54">
        <f t="shared" si="2"/>
        <v>5.5</v>
      </c>
      <c r="G54" s="11">
        <f t="shared" si="3"/>
        <v>13.5</v>
      </c>
      <c r="H54">
        <f t="shared" si="4"/>
        <v>8</v>
      </c>
      <c r="I54">
        <f t="shared" si="5"/>
        <v>0</v>
      </c>
      <c r="J54" s="18" t="s">
        <v>214</v>
      </c>
      <c r="K54">
        <f t="shared" si="6"/>
        <v>5.5</v>
      </c>
      <c r="L54">
        <v>8</v>
      </c>
      <c r="M54">
        <v>0</v>
      </c>
      <c r="N54">
        <v>13.5</v>
      </c>
      <c r="P54" t="s">
        <v>177</v>
      </c>
      <c r="Q54" t="s">
        <v>160</v>
      </c>
      <c r="R54" s="15">
        <v>100039543755797</v>
      </c>
      <c r="S54" s="13">
        <v>43661</v>
      </c>
    </row>
    <row r="55" spans="1:19">
      <c r="A55" s="18" t="s">
        <v>215</v>
      </c>
      <c r="B55" t="str">
        <f t="shared" si="7"/>
        <v>mykayla.everett</v>
      </c>
      <c r="C55" s="14">
        <f t="shared" si="8"/>
        <v>100034130473628</v>
      </c>
      <c r="D55" s="13">
        <f t="shared" si="9"/>
        <v>43515</v>
      </c>
      <c r="F55">
        <f t="shared" si="2"/>
        <v>176</v>
      </c>
      <c r="G55" s="11">
        <f t="shared" si="3"/>
        <v>176</v>
      </c>
      <c r="H55">
        <f t="shared" si="4"/>
        <v>0</v>
      </c>
      <c r="I55">
        <f t="shared" si="5"/>
        <v>0</v>
      </c>
      <c r="J55" s="18" t="s">
        <v>215</v>
      </c>
      <c r="K55">
        <f t="shared" si="6"/>
        <v>176</v>
      </c>
      <c r="M55">
        <v>0</v>
      </c>
      <c r="N55">
        <v>176</v>
      </c>
      <c r="P55" t="s">
        <v>175</v>
      </c>
      <c r="Q55" t="s">
        <v>156</v>
      </c>
      <c r="R55" s="15">
        <v>100039177024304</v>
      </c>
      <c r="S55" s="13">
        <v>43661</v>
      </c>
    </row>
    <row r="56" spans="1:19">
      <c r="A56" s="18" t="s">
        <v>216</v>
      </c>
      <c r="B56" t="str">
        <f t="shared" si="7"/>
        <v>olga.venzke</v>
      </c>
      <c r="C56" s="14">
        <f t="shared" si="8"/>
        <v>100034161101676</v>
      </c>
      <c r="D56" s="13">
        <f t="shared" si="9"/>
        <v>43515</v>
      </c>
      <c r="F56">
        <f t="shared" si="2"/>
        <v>176</v>
      </c>
      <c r="G56" s="11">
        <f t="shared" si="3"/>
        <v>184</v>
      </c>
      <c r="H56">
        <f t="shared" si="4"/>
        <v>8</v>
      </c>
      <c r="I56">
        <f t="shared" si="5"/>
        <v>0</v>
      </c>
      <c r="J56" s="18" t="s">
        <v>216</v>
      </c>
      <c r="K56">
        <f t="shared" si="6"/>
        <v>176</v>
      </c>
      <c r="L56">
        <v>8</v>
      </c>
      <c r="M56">
        <v>0</v>
      </c>
      <c r="N56">
        <v>184</v>
      </c>
      <c r="P56" t="s">
        <v>176</v>
      </c>
      <c r="Q56" t="s">
        <v>158</v>
      </c>
      <c r="R56" s="15">
        <v>100039438970654</v>
      </c>
      <c r="S56" s="13">
        <v>43661</v>
      </c>
    </row>
    <row r="57" spans="1:19">
      <c r="A57" s="19" t="s">
        <v>242</v>
      </c>
      <c r="B57" t="str">
        <f t="shared" si="7"/>
        <v>patrick.rondez</v>
      </c>
      <c r="C57" s="14">
        <f t="shared" si="8"/>
        <v>100041249646893</v>
      </c>
      <c r="D57" s="13">
        <f t="shared" si="9"/>
        <v>43711</v>
      </c>
      <c r="F57">
        <f t="shared" si="2"/>
        <v>176</v>
      </c>
      <c r="G57" s="11">
        <f t="shared" si="3"/>
        <v>184</v>
      </c>
      <c r="H57">
        <f t="shared" si="4"/>
        <v>8</v>
      </c>
      <c r="I57">
        <f t="shared" si="5"/>
        <v>0</v>
      </c>
      <c r="J57" s="19" t="s">
        <v>242</v>
      </c>
      <c r="K57">
        <f t="shared" si="6"/>
        <v>176</v>
      </c>
      <c r="L57">
        <v>8</v>
      </c>
      <c r="M57">
        <v>0</v>
      </c>
      <c r="N57">
        <v>184</v>
      </c>
      <c r="P57" t="s">
        <v>204</v>
      </c>
      <c r="Q57" t="s">
        <v>165</v>
      </c>
      <c r="R57" s="15">
        <v>100039410112731</v>
      </c>
      <c r="S57" s="13">
        <v>43661</v>
      </c>
    </row>
    <row r="58" spans="1:19">
      <c r="A58" s="18" t="s">
        <v>219</v>
      </c>
      <c r="B58" t="str">
        <f t="shared" si="7"/>
        <v>rachelle.balili</v>
      </c>
      <c r="C58" s="14">
        <f t="shared" si="8"/>
        <v>100034026800724</v>
      </c>
      <c r="D58" s="13">
        <f t="shared" si="9"/>
        <v>43515</v>
      </c>
      <c r="F58">
        <f t="shared" si="2"/>
        <v>176</v>
      </c>
      <c r="G58" s="11">
        <f t="shared" si="3"/>
        <v>184</v>
      </c>
      <c r="H58">
        <f t="shared" si="4"/>
        <v>8</v>
      </c>
      <c r="I58">
        <f t="shared" si="5"/>
        <v>0</v>
      </c>
      <c r="J58" s="18" t="s">
        <v>219</v>
      </c>
      <c r="K58">
        <f t="shared" si="6"/>
        <v>176</v>
      </c>
      <c r="L58">
        <v>8</v>
      </c>
      <c r="M58">
        <v>0</v>
      </c>
      <c r="N58">
        <v>184</v>
      </c>
      <c r="P58" t="s">
        <v>235</v>
      </c>
      <c r="Q58" t="s">
        <v>119</v>
      </c>
      <c r="R58" s="15">
        <v>100035636838551</v>
      </c>
      <c r="S58" s="13">
        <v>43661</v>
      </c>
    </row>
    <row r="59" spans="1:19">
      <c r="A59" s="18" t="s">
        <v>220</v>
      </c>
      <c r="B59" t="str">
        <f t="shared" si="7"/>
        <v>randy.ho</v>
      </c>
      <c r="C59" s="14">
        <f t="shared" si="8"/>
        <v>100028957339145</v>
      </c>
      <c r="D59" s="13">
        <f t="shared" si="9"/>
        <v>43374</v>
      </c>
      <c r="F59">
        <f t="shared" si="2"/>
        <v>173.5</v>
      </c>
      <c r="G59" s="11">
        <f t="shared" si="3"/>
        <v>173.5</v>
      </c>
      <c r="H59">
        <f t="shared" si="4"/>
        <v>0</v>
      </c>
      <c r="I59">
        <f t="shared" si="5"/>
        <v>0</v>
      </c>
      <c r="J59" s="18" t="s">
        <v>220</v>
      </c>
      <c r="K59">
        <f t="shared" si="6"/>
        <v>173.5</v>
      </c>
      <c r="M59">
        <v>0</v>
      </c>
      <c r="N59">
        <v>173.5</v>
      </c>
      <c r="P59" t="s">
        <v>196</v>
      </c>
      <c r="Q59" t="s">
        <v>197</v>
      </c>
      <c r="R59" s="15">
        <v>100039922478921</v>
      </c>
      <c r="S59" s="13">
        <v>43668</v>
      </c>
    </row>
    <row r="60" spans="1:19">
      <c r="A60" s="18" t="s">
        <v>221</v>
      </c>
      <c r="B60" t="str">
        <f t="shared" si="7"/>
        <v>rasha.bakar</v>
      </c>
      <c r="C60" s="14">
        <f t="shared" si="8"/>
        <v>100029079815841</v>
      </c>
      <c r="D60" s="13">
        <f t="shared" si="9"/>
        <v>43374</v>
      </c>
      <c r="E60" s="13">
        <v>43742</v>
      </c>
      <c r="F60">
        <f t="shared" si="2"/>
        <v>32</v>
      </c>
      <c r="G60" s="11">
        <f t="shared" si="3"/>
        <v>40</v>
      </c>
      <c r="H60">
        <f t="shared" si="4"/>
        <v>8</v>
      </c>
      <c r="I60">
        <f t="shared" si="5"/>
        <v>0</v>
      </c>
      <c r="J60" s="18" t="s">
        <v>221</v>
      </c>
      <c r="K60">
        <f t="shared" si="6"/>
        <v>32</v>
      </c>
      <c r="L60">
        <v>8</v>
      </c>
      <c r="M60">
        <v>0</v>
      </c>
      <c r="N60">
        <v>40</v>
      </c>
      <c r="P60" t="s">
        <v>237</v>
      </c>
      <c r="Q60" t="s">
        <v>246</v>
      </c>
      <c r="R60" s="15">
        <v>100041343781854</v>
      </c>
      <c r="S60" s="13">
        <v>43711</v>
      </c>
    </row>
    <row r="61" spans="1:19">
      <c r="A61" s="18" t="s">
        <v>222</v>
      </c>
      <c r="B61" t="str">
        <f t="shared" si="7"/>
        <v>roberto.ruiz</v>
      </c>
      <c r="C61" s="14">
        <f t="shared" si="8"/>
        <v>100028678002286</v>
      </c>
      <c r="D61" s="13">
        <f t="shared" si="9"/>
        <v>43360</v>
      </c>
      <c r="F61">
        <f t="shared" si="2"/>
        <v>168</v>
      </c>
      <c r="G61" s="11">
        <f t="shared" si="3"/>
        <v>168</v>
      </c>
      <c r="H61">
        <f t="shared" si="4"/>
        <v>0</v>
      </c>
      <c r="I61">
        <f t="shared" si="5"/>
        <v>0</v>
      </c>
      <c r="J61" s="18" t="s">
        <v>222</v>
      </c>
      <c r="K61">
        <f t="shared" si="6"/>
        <v>168</v>
      </c>
      <c r="M61">
        <v>0</v>
      </c>
      <c r="N61">
        <v>168</v>
      </c>
      <c r="P61" t="s">
        <v>236</v>
      </c>
      <c r="Q61" t="s">
        <v>247</v>
      </c>
      <c r="R61" s="15">
        <v>100041121644566</v>
      </c>
      <c r="S61" s="13">
        <v>43711</v>
      </c>
    </row>
    <row r="62" spans="1:19">
      <c r="A62" s="18" t="s">
        <v>217</v>
      </c>
      <c r="B62" t="str">
        <f t="shared" si="7"/>
        <v>r.tapia.fernandez</v>
      </c>
      <c r="C62" s="14">
        <f t="shared" si="8"/>
        <v>100034779559090</v>
      </c>
      <c r="D62" s="13">
        <f t="shared" si="9"/>
        <v>43535</v>
      </c>
      <c r="F62">
        <f t="shared" si="2"/>
        <v>176</v>
      </c>
      <c r="G62" s="11">
        <f t="shared" si="3"/>
        <v>176</v>
      </c>
      <c r="H62">
        <f t="shared" si="4"/>
        <v>0</v>
      </c>
      <c r="I62">
        <f t="shared" si="5"/>
        <v>0</v>
      </c>
      <c r="J62" s="18" t="s">
        <v>217</v>
      </c>
      <c r="K62">
        <f t="shared" si="6"/>
        <v>176</v>
      </c>
      <c r="M62">
        <v>0</v>
      </c>
      <c r="N62">
        <v>176</v>
      </c>
      <c r="P62" t="s">
        <v>242</v>
      </c>
      <c r="Q62" t="s">
        <v>248</v>
      </c>
      <c r="R62" s="15">
        <v>100041249646893</v>
      </c>
      <c r="S62" s="13">
        <v>43711</v>
      </c>
    </row>
    <row r="63" spans="1:19">
      <c r="A63" s="18" t="s">
        <v>224</v>
      </c>
      <c r="B63" t="str">
        <f t="shared" si="7"/>
        <v>sable.body</v>
      </c>
      <c r="C63" s="14">
        <f t="shared" si="8"/>
        <v>100028800064303</v>
      </c>
      <c r="D63" s="13">
        <f t="shared" si="9"/>
        <v>43360</v>
      </c>
      <c r="F63">
        <f t="shared" si="2"/>
        <v>176</v>
      </c>
      <c r="G63" s="11">
        <f t="shared" si="3"/>
        <v>176</v>
      </c>
      <c r="H63">
        <f t="shared" si="4"/>
        <v>0</v>
      </c>
      <c r="I63">
        <f t="shared" si="5"/>
        <v>0</v>
      </c>
      <c r="J63" s="18" t="s">
        <v>224</v>
      </c>
      <c r="K63">
        <f t="shared" si="6"/>
        <v>176</v>
      </c>
      <c r="M63">
        <v>0</v>
      </c>
      <c r="N63">
        <v>176</v>
      </c>
      <c r="P63" t="s">
        <v>241</v>
      </c>
      <c r="Q63" t="s">
        <v>249</v>
      </c>
      <c r="R63" s="15">
        <v>100041140063370</v>
      </c>
      <c r="S63" s="13">
        <v>43711</v>
      </c>
    </row>
    <row r="64" spans="1:19">
      <c r="A64" s="18" t="s">
        <v>225</v>
      </c>
      <c r="B64" t="str">
        <f t="shared" si="7"/>
        <v>sally.niua</v>
      </c>
      <c r="C64" s="14">
        <f t="shared" si="8"/>
        <v>100029081885568</v>
      </c>
      <c r="D64" s="13">
        <f t="shared" si="9"/>
        <v>43374</v>
      </c>
      <c r="E64" s="13"/>
      <c r="F64">
        <f t="shared" si="2"/>
        <v>104</v>
      </c>
      <c r="G64" s="11">
        <f t="shared" si="3"/>
        <v>120</v>
      </c>
      <c r="H64">
        <f t="shared" si="4"/>
        <v>16</v>
      </c>
      <c r="I64">
        <f t="shared" si="5"/>
        <v>0</v>
      </c>
      <c r="J64" s="18" t="s">
        <v>225</v>
      </c>
      <c r="K64">
        <f t="shared" si="6"/>
        <v>104</v>
      </c>
      <c r="L64">
        <v>16</v>
      </c>
      <c r="M64">
        <v>0</v>
      </c>
      <c r="N64">
        <v>120</v>
      </c>
      <c r="P64" t="s">
        <v>239</v>
      </c>
      <c r="Q64" t="s">
        <v>250</v>
      </c>
      <c r="R64" s="15">
        <v>100041240917328</v>
      </c>
      <c r="S64" s="13">
        <v>43711</v>
      </c>
    </row>
    <row r="65" spans="1:20">
      <c r="A65" s="19" t="s">
        <v>223</v>
      </c>
      <c r="B65" t="str">
        <f t="shared" si="7"/>
        <v>s.montiel.caravez</v>
      </c>
      <c r="C65" s="14">
        <f t="shared" si="8"/>
        <v>100036941613966</v>
      </c>
      <c r="D65" s="13">
        <f t="shared" si="9"/>
        <v>43598</v>
      </c>
      <c r="F65">
        <f t="shared" si="2"/>
        <v>176</v>
      </c>
      <c r="G65" s="11">
        <f t="shared" si="3"/>
        <v>176</v>
      </c>
      <c r="H65">
        <f t="shared" si="4"/>
        <v>0</v>
      </c>
      <c r="I65">
        <f t="shared" si="5"/>
        <v>0</v>
      </c>
      <c r="J65" s="19" t="s">
        <v>223</v>
      </c>
      <c r="K65">
        <f t="shared" si="6"/>
        <v>176</v>
      </c>
      <c r="M65">
        <v>0</v>
      </c>
      <c r="N65">
        <v>176</v>
      </c>
      <c r="P65" t="s">
        <v>238</v>
      </c>
      <c r="Q65" t="s">
        <v>251</v>
      </c>
      <c r="R65" s="15">
        <v>100041388132663</v>
      </c>
      <c r="S65" s="13">
        <v>43717</v>
      </c>
    </row>
    <row r="66" spans="1:20">
      <c r="A66" s="18" t="s">
        <v>226</v>
      </c>
      <c r="B66" t="str">
        <f t="shared" ref="B66:B71" si="10">VLOOKUP(A66,P:S,2,0)</f>
        <v>sarah.tadesse</v>
      </c>
      <c r="C66" s="14">
        <f t="shared" ref="C66:C71" si="11">VLOOKUP(A66,P:S,3,0)</f>
        <v>100034792128190</v>
      </c>
      <c r="D66" s="13">
        <f>VLOOKUP(A66,P:S,4,0)</f>
        <v>43535</v>
      </c>
      <c r="E66" s="13"/>
      <c r="F66">
        <f t="shared" si="2"/>
        <v>164.5</v>
      </c>
      <c r="G66" s="11">
        <f t="shared" si="3"/>
        <v>169</v>
      </c>
      <c r="H66">
        <f t="shared" si="4"/>
        <v>0</v>
      </c>
      <c r="I66">
        <f t="shared" si="5"/>
        <v>4.5</v>
      </c>
      <c r="J66" s="18" t="s">
        <v>226</v>
      </c>
      <c r="K66">
        <f t="shared" si="6"/>
        <v>164.5</v>
      </c>
      <c r="M66">
        <v>4.5</v>
      </c>
      <c r="N66">
        <v>169</v>
      </c>
      <c r="P66" t="s">
        <v>240</v>
      </c>
      <c r="Q66" t="s">
        <v>252</v>
      </c>
      <c r="R66" s="15">
        <v>100041434870471</v>
      </c>
      <c r="S66" s="13">
        <v>43717</v>
      </c>
    </row>
    <row r="67" spans="1:20">
      <c r="A67" s="19" t="s">
        <v>229</v>
      </c>
      <c r="B67" t="str">
        <f t="shared" si="10"/>
        <v>steven.stello</v>
      </c>
      <c r="C67" s="14">
        <f t="shared" si="11"/>
        <v>100025786989380</v>
      </c>
      <c r="D67" s="13">
        <f>VLOOKUP(A67,P:S,4,0)</f>
        <v>43220</v>
      </c>
      <c r="E67" s="13"/>
      <c r="F67">
        <f t="shared" ref="F67:F81" si="12">VLOOKUP(A67,J:N,2,0)</f>
        <v>180</v>
      </c>
      <c r="G67" s="11">
        <f t="shared" ref="G67:G72" si="13">VLOOKUP(A67,J:N,5,0)</f>
        <v>184</v>
      </c>
      <c r="H67">
        <f t="shared" ref="H67:H72" si="14">VLOOKUP(A67,J:N,3,0)</f>
        <v>0</v>
      </c>
      <c r="I67">
        <f t="shared" ref="I67:I81" si="15">VLOOKUP(A67,J:N,4,0)</f>
        <v>4</v>
      </c>
      <c r="J67" s="19" t="s">
        <v>229</v>
      </c>
      <c r="K67">
        <f t="shared" ref="K67:K71" si="16">N67-(M67+L67)</f>
        <v>180</v>
      </c>
      <c r="M67">
        <v>4</v>
      </c>
      <c r="N67">
        <v>184</v>
      </c>
      <c r="P67" t="s">
        <v>200</v>
      </c>
      <c r="Q67" t="s">
        <v>94</v>
      </c>
      <c r="R67" s="15">
        <v>100034160861723</v>
      </c>
      <c r="S67" s="13">
        <v>43515</v>
      </c>
      <c r="T67" s="13">
        <v>43713</v>
      </c>
    </row>
    <row r="68" spans="1:20">
      <c r="A68" s="19" t="s">
        <v>267</v>
      </c>
      <c r="B68" t="str">
        <f t="shared" si="10"/>
        <v>teresa.agustin.pending</v>
      </c>
      <c r="C68" s="14" t="str">
        <f t="shared" si="11"/>
        <v>N/A</v>
      </c>
      <c r="D68" s="13">
        <f>VLOOKUP(A68,P:S,4,0)</f>
        <v>43759</v>
      </c>
      <c r="F68">
        <f t="shared" si="12"/>
        <v>64</v>
      </c>
      <c r="G68" s="11">
        <f t="shared" si="13"/>
        <v>64</v>
      </c>
      <c r="H68">
        <f t="shared" si="14"/>
        <v>0</v>
      </c>
      <c r="I68">
        <f t="shared" si="15"/>
        <v>0</v>
      </c>
      <c r="J68" s="19" t="s">
        <v>267</v>
      </c>
      <c r="K68">
        <f t="shared" si="16"/>
        <v>64</v>
      </c>
      <c r="M68">
        <v>0</v>
      </c>
      <c r="N68">
        <v>64</v>
      </c>
      <c r="P68" t="s">
        <v>181</v>
      </c>
      <c r="Q68" t="s">
        <v>56</v>
      </c>
      <c r="R68" s="15">
        <v>100034362399302</v>
      </c>
      <c r="S68" s="13">
        <v>43515</v>
      </c>
      <c r="T68" s="13">
        <v>43714</v>
      </c>
    </row>
    <row r="69" spans="1:20">
      <c r="A69" s="18" t="s">
        <v>230</v>
      </c>
      <c r="B69" t="str">
        <f t="shared" si="10"/>
        <v>thu.a.tran</v>
      </c>
      <c r="C69" s="14">
        <f t="shared" si="11"/>
        <v>100034395606908</v>
      </c>
      <c r="D69" s="13">
        <f>VLOOKUP(A69,P:S,4,0)</f>
        <v>43515</v>
      </c>
      <c r="F69">
        <f t="shared" si="12"/>
        <v>168</v>
      </c>
      <c r="G69" s="11">
        <f t="shared" si="13"/>
        <v>176</v>
      </c>
      <c r="H69">
        <f t="shared" si="14"/>
        <v>8</v>
      </c>
      <c r="I69">
        <f t="shared" si="15"/>
        <v>0</v>
      </c>
      <c r="J69" s="18" t="s">
        <v>230</v>
      </c>
      <c r="K69">
        <f t="shared" si="16"/>
        <v>168</v>
      </c>
      <c r="L69">
        <v>8</v>
      </c>
      <c r="M69">
        <v>0</v>
      </c>
      <c r="N69">
        <v>176</v>
      </c>
      <c r="P69" t="s">
        <v>227</v>
      </c>
      <c r="Q69" t="s">
        <v>144</v>
      </c>
      <c r="R69" s="15">
        <v>100028665312993</v>
      </c>
      <c r="S69" s="13">
        <v>43360</v>
      </c>
      <c r="T69" s="13">
        <v>43714</v>
      </c>
    </row>
    <row r="70" spans="1:20">
      <c r="A70" s="20" t="s">
        <v>231</v>
      </c>
      <c r="B70" t="str">
        <f t="shared" si="10"/>
        <v>tiffany.douangpanya</v>
      </c>
      <c r="C70" s="14">
        <f t="shared" si="11"/>
        <v>100035602686127</v>
      </c>
      <c r="D70" s="13">
        <f>VLOOKUP(A70,P:S,4,0)</f>
        <v>43563</v>
      </c>
      <c r="F70">
        <f t="shared" si="12"/>
        <v>168</v>
      </c>
      <c r="G70" s="11">
        <f t="shared" si="13"/>
        <v>168</v>
      </c>
      <c r="H70">
        <f t="shared" si="14"/>
        <v>0</v>
      </c>
      <c r="I70">
        <f t="shared" si="15"/>
        <v>0</v>
      </c>
      <c r="J70" s="20" t="s">
        <v>231</v>
      </c>
      <c r="K70">
        <f t="shared" si="16"/>
        <v>168</v>
      </c>
      <c r="M70">
        <v>0</v>
      </c>
      <c r="N70">
        <v>168</v>
      </c>
      <c r="P70" t="s">
        <v>199</v>
      </c>
      <c r="Q70" t="s">
        <v>92</v>
      </c>
      <c r="R70">
        <v>100019500756569</v>
      </c>
      <c r="S70" s="13">
        <v>43605</v>
      </c>
    </row>
    <row r="71" spans="1:20">
      <c r="A71" s="19" t="s">
        <v>268</v>
      </c>
      <c r="B71" t="str">
        <f t="shared" si="10"/>
        <v>y.tapia.fernandez</v>
      </c>
      <c r="C71" s="14" t="str">
        <f t="shared" si="11"/>
        <v>N/A</v>
      </c>
      <c r="D71" s="13">
        <f>VLOOKUP(A71,P:S,4,0)</f>
        <v>43745</v>
      </c>
      <c r="F71">
        <f t="shared" si="12"/>
        <v>144</v>
      </c>
      <c r="G71" s="11">
        <f t="shared" si="13"/>
        <v>144</v>
      </c>
      <c r="H71">
        <f t="shared" si="14"/>
        <v>0</v>
      </c>
      <c r="I71">
        <f t="shared" si="15"/>
        <v>0</v>
      </c>
      <c r="J71" s="19" t="s">
        <v>268</v>
      </c>
      <c r="K71">
        <f t="shared" si="16"/>
        <v>144</v>
      </c>
      <c r="M71">
        <v>0</v>
      </c>
      <c r="N71">
        <v>144</v>
      </c>
      <c r="P71" t="s">
        <v>183</v>
      </c>
      <c r="Q71" t="s">
        <v>59</v>
      </c>
      <c r="R71">
        <v>100028824242673</v>
      </c>
      <c r="S71" s="13">
        <v>43619</v>
      </c>
    </row>
    <row r="72" spans="1:20">
      <c r="A72" t="s">
        <v>263</v>
      </c>
      <c r="B72" t="str">
        <f t="shared" ref="B72:B73" si="17">VLOOKUP(A72,P:S,2,0)</f>
        <v>jason.s.leung</v>
      </c>
      <c r="C72" s="14">
        <f t="shared" ref="C72:C73" si="18">VLOOKUP(A72,P:S,3,0)</f>
        <v>100025263937120</v>
      </c>
      <c r="D72" s="13">
        <f t="shared" ref="D72:D73" si="19">VLOOKUP(A72,P:S,4,0)</f>
        <v>43544</v>
      </c>
      <c r="F72">
        <f t="shared" si="12"/>
        <v>176</v>
      </c>
      <c r="G72" s="11">
        <f t="shared" si="13"/>
        <v>176</v>
      </c>
      <c r="H72">
        <f t="shared" si="14"/>
        <v>0</v>
      </c>
      <c r="I72">
        <f t="shared" si="15"/>
        <v>0</v>
      </c>
      <c r="J72" t="s">
        <v>263</v>
      </c>
      <c r="K72">
        <v>176</v>
      </c>
      <c r="L72">
        <v>0</v>
      </c>
      <c r="M72">
        <v>0</v>
      </c>
      <c r="N72">
        <v>176</v>
      </c>
      <c r="P72" t="s">
        <v>268</v>
      </c>
      <c r="Q72" t="s">
        <v>273</v>
      </c>
      <c r="R72" s="15" t="s">
        <v>277</v>
      </c>
      <c r="S72" s="13">
        <v>43745</v>
      </c>
    </row>
    <row r="73" spans="1:20">
      <c r="A73" t="s">
        <v>269</v>
      </c>
      <c r="B73" t="str">
        <f t="shared" si="17"/>
        <v>m.obaldo</v>
      </c>
      <c r="C73" s="14">
        <f t="shared" si="18"/>
        <v>100023412840738</v>
      </c>
      <c r="D73" s="13">
        <f t="shared" si="19"/>
        <v>43739</v>
      </c>
      <c r="F73">
        <f t="shared" si="12"/>
        <v>176</v>
      </c>
      <c r="G73" s="11">
        <f t="shared" ref="G73" si="20">VLOOKUP(A73,J:N,5,0)</f>
        <v>176</v>
      </c>
      <c r="H73">
        <f t="shared" ref="H73" si="21">VLOOKUP(A73,J:N,3,0)</f>
        <v>0</v>
      </c>
      <c r="I73">
        <f t="shared" si="15"/>
        <v>0</v>
      </c>
      <c r="J73" t="s">
        <v>269</v>
      </c>
      <c r="K73">
        <v>176</v>
      </c>
      <c r="L73">
        <v>0</v>
      </c>
      <c r="M73">
        <v>0</v>
      </c>
      <c r="N73">
        <v>176</v>
      </c>
      <c r="P73" t="s">
        <v>265</v>
      </c>
      <c r="Q73" t="s">
        <v>274</v>
      </c>
      <c r="R73" s="15" t="s">
        <v>277</v>
      </c>
      <c r="S73" s="13">
        <v>43759</v>
      </c>
    </row>
    <row r="74" spans="1:20">
      <c r="G74" s="11"/>
      <c r="P74" t="s">
        <v>266</v>
      </c>
      <c r="Q74" t="s">
        <v>275</v>
      </c>
      <c r="R74" s="15" t="s">
        <v>277</v>
      </c>
      <c r="S74" s="13">
        <v>43759</v>
      </c>
    </row>
    <row r="75" spans="1:20">
      <c r="G75" s="11"/>
      <c r="P75" t="s">
        <v>267</v>
      </c>
      <c r="Q75" t="s">
        <v>276</v>
      </c>
      <c r="R75" s="15" t="s">
        <v>277</v>
      </c>
      <c r="S75" s="13">
        <v>43759</v>
      </c>
    </row>
    <row r="76" spans="1:20">
      <c r="G76" s="11"/>
      <c r="P76" t="s">
        <v>263</v>
      </c>
      <c r="Q76" t="s">
        <v>80</v>
      </c>
      <c r="R76">
        <v>100025263937120</v>
      </c>
      <c r="S76" s="13">
        <v>43544</v>
      </c>
    </row>
    <row r="77" spans="1:20">
      <c r="G77" s="11"/>
      <c r="P77" t="s">
        <v>269</v>
      </c>
      <c r="Q77" t="s">
        <v>278</v>
      </c>
      <c r="R77">
        <v>100023412840738</v>
      </c>
      <c r="S77" s="13">
        <v>43739</v>
      </c>
    </row>
    <row r="78" spans="1:20">
      <c r="G78" s="11"/>
    </row>
    <row r="79" spans="1:20">
      <c r="G79" s="11"/>
    </row>
    <row r="80" spans="1:20">
      <c r="G80" s="11"/>
    </row>
    <row r="81" spans="7:7">
      <c r="G81" s="11"/>
    </row>
  </sheetData>
  <autoFilter ref="A1:H81" xr:uid="{99F432F5-CA27-7942-BB09-CD74881ADD7D}">
    <sortState xmlns:xlrd2="http://schemas.microsoft.com/office/spreadsheetml/2017/richdata2" ref="A2:H81">
      <sortCondition ref="B1:B81"/>
    </sortState>
  </autoFilter>
  <conditionalFormatting sqref="J47">
    <cfRule type="duplicateValues" dxfId="28" priority="6"/>
  </conditionalFormatting>
  <conditionalFormatting sqref="J48:J49">
    <cfRule type="duplicateValues" dxfId="27" priority="5"/>
  </conditionalFormatting>
  <conditionalFormatting sqref="J54">
    <cfRule type="duplicateValues" dxfId="26" priority="4"/>
  </conditionalFormatting>
  <conditionalFormatting sqref="A47">
    <cfRule type="duplicateValues" dxfId="25" priority="3"/>
  </conditionalFormatting>
  <conditionalFormatting sqref="A48:A49">
    <cfRule type="duplicateValues" dxfId="24" priority="2"/>
  </conditionalFormatting>
  <conditionalFormatting sqref="A54">
    <cfRule type="duplicateValues" dxfId="23" priority="1"/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liverable_x0020_Type xmlns="cc0a7429-2111-4e69-8a4a-dacfd9236fe6">Internal Working</Deliverable_x0020_Type>
    <_dlc_DocId xmlns="49f4f332-f15c-4108-a654-859ae55b358b">FACEBOOK-1814155202-14086</_dlc_DocId>
    <_dlc_DocIdUrl xmlns="49f4f332-f15c-4108-a654-859ae55b358b">
      <Url>https://ts.accenture.com/sites/Facebook/PMO/_layouts/15/DocIdRedir.aspx?ID=FACEBOOK-1814155202-14086</Url>
      <Description>FACEBOOK-1814155202-14086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24E30AE6AD74E9885F4AC8436CA02" ma:contentTypeVersion="10" ma:contentTypeDescription="Create a new document." ma:contentTypeScope="" ma:versionID="ec5100c53243fb542ace84dca5289cc7">
  <xsd:schema xmlns:xsd="http://www.w3.org/2001/XMLSchema" xmlns:xs="http://www.w3.org/2001/XMLSchema" xmlns:p="http://schemas.microsoft.com/office/2006/metadata/properties" xmlns:ns2="cc0a7429-2111-4e69-8a4a-dacfd9236fe6" xmlns:ns3="49f4f332-f15c-4108-a654-859ae55b358b" targetNamespace="http://schemas.microsoft.com/office/2006/metadata/properties" ma:root="true" ma:fieldsID="76c369cc1dc5f8362ad04f4f5c2bb175" ns2:_="" ns3:_="">
    <xsd:import namespace="cc0a7429-2111-4e69-8a4a-dacfd9236fe6"/>
    <xsd:import namespace="49f4f332-f15c-4108-a654-859ae55b358b"/>
    <xsd:element name="properties">
      <xsd:complexType>
        <xsd:sequence>
          <xsd:element name="documentManagement">
            <xsd:complexType>
              <xsd:all>
                <xsd:element ref="ns2:Deliverable_x0020_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a7429-2111-4e69-8a4a-dacfd9236fe6" elementFormDefault="qualified">
    <xsd:import namespace="http://schemas.microsoft.com/office/2006/documentManagement/types"/>
    <xsd:import namespace="http://schemas.microsoft.com/office/infopath/2007/PartnerControls"/>
    <xsd:element name="Deliverable_x0020_Type" ma:index="2" nillable="true" ma:displayName="Deliverable Type" ma:default="Internal Working" ma:format="Dropdown" ma:internalName="Deliverable_x0020_Type">
      <xsd:simpleType>
        <xsd:restriction base="dms:Choice">
          <xsd:enumeration value="Internal Final"/>
          <xsd:enumeration value="Internal Working"/>
          <xsd:enumeration value="Client Final"/>
        </xsd:restriction>
      </xsd:simpleType>
    </xsd:element>
    <xsd:element name="MediaServiceMetadata" ma:index="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4f332-f15c-4108-a654-859ae55b358b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4AA7B-E614-4793-B424-8A1A301697BF}">
  <ds:schemaRefs>
    <ds:schemaRef ds:uri="http://schemas.microsoft.com/office/2006/documentManagement/types"/>
    <ds:schemaRef ds:uri="49f4f332-f15c-4108-a654-859ae55b358b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c0a7429-2111-4e69-8a4a-dacfd9236fe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F545395-6D76-4303-8E88-490704E95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a7429-2111-4e69-8a4a-dacfd9236fe6"/>
    <ds:schemaRef ds:uri="49f4f332-f15c-4108-a654-859ae55b3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0A1A6D-68BA-4436-ADC2-D71BD6D063D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7F33436-4E1F-4BEC-9B54-B891EEA15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EmilyAlvarado</dc:creator>
  <cp:lastModifiedBy>Jason Leung</cp:lastModifiedBy>
  <dcterms:created xsi:type="dcterms:W3CDTF">2019-01-09T01:59:31Z</dcterms:created>
  <dcterms:modified xsi:type="dcterms:W3CDTF">2019-10-10T20:53:21Z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0x0101000E924E30AE6AD74E9885F4AC8436CA02</vt:lpwstr>
  </property>
  <property fmtid="{D5CDD505-2E9C-101B-9397-08002B2CF9AE}" pid="3" name="_dlc_DocIdItemGuid">
    <vt:lpwstr>54855a3e-f43d-4099-bd9f-117885ab10f3</vt:lpwstr>
  </property>
</Properties>
</file>