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ylow\Documents\UiPath\CompareProducts\"/>
    </mc:Choice>
  </mc:AlternateContent>
  <xr:revisionPtr revIDLastSave="0" documentId="13_ncr:1_{60DE1D82-F90C-48EF-8387-EB3D67AF14B5}" xr6:coauthVersionLast="47" xr6:coauthVersionMax="47" xr10:uidLastSave="{00000000-0000-0000-0000-000000000000}"/>
  <bookViews>
    <workbookView xWindow="-105" yWindow="-105" windowWidth="20391" windowHeight="10952" xr2:uid="{F78D78F7-3D3C-40EC-B48F-AC92E06BACF9}"/>
  </bookViews>
  <sheets>
    <sheet name="Sheet 1" sheetId="5" r:id="rId1"/>
    <sheet name="Sheet 2" sheetId="6" r:id="rId2"/>
  </sheets>
  <definedNames>
    <definedName name="_xlnm._FilterDatabase" localSheetId="0" hidden="1">'Sheet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5" l="1"/>
  <c r="F18" i="5"/>
  <c r="E18" i="5"/>
  <c r="B18" i="5" s="1"/>
  <c r="F17" i="5"/>
  <c r="E17" i="5"/>
  <c r="B17" i="5" s="1"/>
  <c r="E19" i="5"/>
  <c r="B19" i="5" s="1"/>
  <c r="H17" i="5"/>
  <c r="H18" i="5"/>
  <c r="H19" i="5"/>
  <c r="I17" i="5"/>
  <c r="G19" i="5"/>
  <c r="G18" i="5"/>
  <c r="G17" i="5"/>
  <c r="I3" i="5" l="1"/>
  <c r="I19" i="5"/>
  <c r="I18" i="5"/>
  <c r="I5" i="5"/>
  <c r="I4" i="5"/>
  <c r="A18" i="5"/>
  <c r="A19" i="5"/>
  <c r="D18" i="5"/>
  <c r="D19" i="5"/>
  <c r="D17" i="5"/>
  <c r="C17" i="5"/>
  <c r="C19" i="5"/>
  <c r="C18" i="5"/>
  <c r="F20" i="5" l="1"/>
  <c r="B11" i="5" s="1"/>
  <c r="E20" i="5"/>
  <c r="G10" i="5" s="1"/>
  <c r="A17" i="5"/>
  <c r="B10" i="5" l="1"/>
  <c r="E10" i="5"/>
  <c r="C10" i="5"/>
  <c r="D11" i="5"/>
  <c r="G11" i="5"/>
  <c r="F11" i="5"/>
  <c r="E11" i="5"/>
  <c r="C11" i="5"/>
  <c r="H11" i="5"/>
  <c r="D10" i="5"/>
  <c r="H10" i="5"/>
  <c r="F10" i="5"/>
  <c r="I10" i="5" l="1"/>
  <c r="I11" i="5"/>
</calcChain>
</file>

<file path=xl/sharedStrings.xml><?xml version="1.0" encoding="utf-8"?>
<sst xmlns="http://schemas.openxmlformats.org/spreadsheetml/2006/main" count="46" uniqueCount="27">
  <si>
    <t>Website</t>
  </si>
  <si>
    <t>Name</t>
  </si>
  <si>
    <t>Price</t>
  </si>
  <si>
    <t>Rating</t>
  </si>
  <si>
    <t>Rating Count</t>
  </si>
  <si>
    <t>Link</t>
  </si>
  <si>
    <t>Image</t>
  </si>
  <si>
    <t>Shopee</t>
  </si>
  <si>
    <t>Lazada</t>
  </si>
  <si>
    <t>Best Product by Price and Rating</t>
  </si>
  <si>
    <t>Processed Data for VLOOKUP</t>
  </si>
  <si>
    <t>Best</t>
  </si>
  <si>
    <t>Value</t>
  </si>
  <si>
    <t>Data Table</t>
  </si>
  <si>
    <t>Presto</t>
  </si>
  <si>
    <t>Best:</t>
  </si>
  <si>
    <t>【Local Ready Stock/本地现货】水晶消磁碗 水晶碗 玻璃碗 糖果碗 AA白水晶 Glass Cleansing Degaussing Crystal Bowl/Candy Bowl White Crystal AA</t>
  </si>
  <si>
    <t>RM9.90 - RM11.00</t>
  </si>
  <si>
    <t>https://shopee.com.my/%E3%80%90Local-Ready-Stock-%E6%9C%AC%E5%9C%B0%E7%8E%B0%E8%B4%A7%E3%80%91%E6%B0%B4%E6%99%B6%E6%B6%88%E7%A3%81%E7%A2%97-%E6%B0%B4%E6%99%B6%E7%A2%97-%E7%8E%BB%E7%92%83%E7%A2%97-%E7%B3%96%E6%9E%9C%E7%A2%97-AA%E7%99%BD%E6%B0%B4%E6%99%B6-Glass-Cleansing-Degaussing-Crystal-Bowl-Candy-Bowl-White-Crystal-AA-i.392961632.9544298888?sp_atk=d6d8dbf2-ef8f-4278-95af-dfae79a87662&amp;xptdk=d6d8dbf2-ef8f-4278-95af-dfae79a87662</t>
  </si>
  <si>
    <t>Korean Style Multipurpose Instant Noodle Stainless Steel Bowl With Seal (900ML/1200ML)</t>
  </si>
  <si>
    <t>RM6.90</t>
  </si>
  <si>
    <t>4359 Ratings</t>
  </si>
  <si>
    <t>https://www.lazada.com.my/products/korean-style-multipurpose-instant-noodle-stainless-steel-bowl-with-seal-900ml1200ml-i422526116-s615609803.html?clickTrackInfo=undefined&amp;search=1&amp;spm=a2o4k.searchlist.list.i40.bb6592f6jWWO1j</t>
  </si>
  <si>
    <t>ORIENTAL TREE WAVE RIMMED BOWL OT-BWL045NAT (NATURAL)</t>
  </si>
  <si>
    <t>RM45.00</t>
  </si>
  <si>
    <t xml:space="preserve"> 5 Stars </t>
  </si>
  <si>
    <t>https://www.prestomall.com/productdetail/oriental-tree-wave-rimmed-bowl-ot-bwl045nat-69494096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</si>
</sst>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.00_);[Red]\(&quot;RM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4" xfId="0" applyFont="1" applyBorder="1"/>
    <xf numFmtId="0" fontId="0" fillId="0" borderId="2" xfId="0" applyFont="1" applyBorder="1"/>
    <xf numFmtId="0" fontId="0" fillId="0" borderId="9" xfId="0" applyFont="1" applyBorder="1"/>
    <xf numFmtId="0" fontId="0" fillId="0" borderId="5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0" xfId="0" applyBorder="1"/>
    <xf numFmtId="0" fontId="2" fillId="0" borderId="0" xfId="0" applyFont="1" applyBorder="1"/>
    <xf numFmtId="0" fontId="1" fillId="0" borderId="2" xfId="1" applyFont="1" applyBorder="1"/>
    <xf numFmtId="0" fontId="1" fillId="0" borderId="5" xfId="1" applyFont="1" applyBorder="1"/>
    <xf numFmtId="0" fontId="4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4" xfId="0" applyNumberFormat="1" applyFont="1" applyFill="1" applyBorder="1" applyAlignment="1"/>
    <xf numFmtId="164" fontId="4" fillId="0" borderId="0" xfId="0" applyNumberFormat="1" applyFont="1" applyFill="1" applyBorder="1" applyAlignment="1" applyProtection="1"/>
    <xf numFmtId="0" fontId="0" fillId="0" borderId="1" xfId="0" applyBorder="1"/>
    <xf numFmtId="0" fontId="0" fillId="0" borderId="3" xfId="0" applyBorder="1"/>
    <xf numFmtId="0" fontId="0" fillId="0" borderId="1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2" xfId="0" applyBorder="1"/>
    <xf numFmtId="0" fontId="0" fillId="0" borderId="5" xfId="0" applyBorder="1"/>
    <xf numFmtId="0" fontId="4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/>
    <xf numFmtId="164" fontId="4" fillId="0" borderId="4" xfId="0" applyNumberFormat="1" applyFont="1" applyFill="1" applyBorder="1" applyAlignment="1"/>
    <xf numFmtId="0" fontId="3" fillId="2" borderId="6" xfId="0" applyNumberFormat="1" applyFont="1" applyFill="1" applyBorder="1" applyAlignment="1" applyProtection="1"/>
    <xf numFmtId="0" fontId="3" fillId="2" borderId="7" xfId="0" applyNumberFormat="1" applyFont="1" applyFill="1" applyBorder="1" applyAlignment="1" applyProtection="1"/>
    <xf numFmtId="0" fontId="3" fillId="2" borderId="8" xfId="0" applyNumberFormat="1" applyFont="1" applyFill="1" applyBorder="1" applyAlignment="1" applyProtection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6" xfId="0" applyNumberFormat="1" applyFont="1" applyFill="1" applyBorder="1" applyAlignment="1" applyProtection="1"/>
    <xf numFmtId="0" fontId="3" fillId="4" borderId="8" xfId="0" applyFont="1" applyFill="1" applyBorder="1"/>
    <xf numFmtId="0" fontId="3" fillId="3" borderId="6" xfId="0" applyFont="1" applyFill="1" applyBorder="1"/>
    <xf numFmtId="0" fontId="6" fillId="3" borderId="4" xfId="0" applyFont="1" applyFill="1" applyBorder="1"/>
    <xf numFmtId="0" fontId="6" fillId="3" borderId="11" xfId="0" applyFont="1" applyFill="1" applyBorder="1"/>
    <xf numFmtId="0" fontId="0" fillId="0" borderId="0" xfId="0" applyFont="1" applyAlignment="1">
      <alignment horizontal="right"/>
    </xf>
    <xf numFmtId="0" fontId="0" fillId="0" borderId="4" xfId="0" applyBorder="1"/>
    <xf numFmtId="0" fontId="5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zoomScaleNormal="100" workbookViewId="0">
      <selection activeCell="F20" sqref="F20"/>
    </sheetView>
  </sheetViews>
  <sheetFormatPr defaultRowHeight="14.75" x14ac:dyDescent="0.35"/>
  <cols>
    <col min="1" max="1" width="6.36328125" customWidth="1"/>
    <col min="2" max="2" width="6.6328125" customWidth="1"/>
    <col min="3" max="3" width="7.1796875" style="2" bestFit="1" customWidth="1"/>
    <col min="4" max="4" width="56.26953125" style="2" customWidth="1"/>
    <col min="5" max="5" width="18.6328125" style="2" bestFit="1" customWidth="1"/>
    <col min="6" max="6" width="8.08984375" style="2" bestFit="1" customWidth="1"/>
    <col min="7" max="7" width="10.81640625" style="2" bestFit="1" customWidth="1"/>
    <col min="8" max="8" width="20.7265625" style="2" customWidth="1"/>
    <col min="9" max="9" width="16.6328125" style="2" customWidth="1"/>
    <col min="10" max="10" width="8.54296875" customWidth="1"/>
  </cols>
  <sheetData>
    <row r="1" spans="1:10" ht="19.45" customHeight="1" x14ac:dyDescent="0.35">
      <c r="C1" s="43" t="s">
        <v>13</v>
      </c>
      <c r="D1" s="43"/>
      <c r="E1" s="43"/>
      <c r="F1" s="43"/>
      <c r="G1" s="43"/>
      <c r="H1" s="43"/>
      <c r="I1" s="43"/>
      <c r="J1" s="12"/>
    </row>
    <row r="2" spans="1:10" x14ac:dyDescent="0.35">
      <c r="C2" s="31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3" t="s">
        <v>6</v>
      </c>
      <c r="J2" s="13"/>
    </row>
    <row r="3" spans="1:10" x14ac:dyDescent="0.35">
      <c r="C3" s="28" t="s">
        <v>7</v>
      </c>
      <c r="D3" s="18" t="s">
        <v>16</v>
      </c>
      <c r="E3" s="18" t="s">
        <v>17</v>
      </c>
      <c r="F3" s="18">
        <v>4.9000000000000004</v>
      </c>
      <c r="G3" s="18">
        <v>332</v>
      </c>
      <c r="H3" s="18" t="s">
        <v>18</v>
      </c>
      <c r="I3" s="14" t="str">
        <f>IF($C$3&lt;&gt;"",HYPERLINK(CONCATENATE($C$3,"Product.png")),"")</f>
        <v>ShopeeProduct.png</v>
      </c>
      <c r="J3" s="1"/>
    </row>
    <row r="4" spans="1:10" ht="14.45" x14ac:dyDescent="0.35">
      <c r="C4" s="27" t="s">
        <v>8</v>
      </c>
      <c r="D4" s="16" t="s">
        <v>19</v>
      </c>
      <c r="E4" s="20" t="s">
        <v>20</v>
      </c>
      <c r="F4" s="16">
        <v>4.8</v>
      </c>
      <c r="G4" s="16" t="s">
        <v>21</v>
      </c>
      <c r="H4" s="16" t="s">
        <v>22</v>
      </c>
      <c r="I4" s="14" t="str">
        <f>IF($C$4&lt;&gt;"",HYPERLINK(CONCATENATE($C$4,"Product.png")),"")</f>
        <v>LazadaProduct.png</v>
      </c>
      <c r="J4" s="13"/>
    </row>
    <row r="5" spans="1:10" x14ac:dyDescent="0.35">
      <c r="C5" s="29" t="s">
        <v>14</v>
      </c>
      <c r="D5" s="19" t="s">
        <v>23</v>
      </c>
      <c r="E5" s="30" t="s">
        <v>24</v>
      </c>
      <c r="F5" s="19" t="s">
        <v>25</v>
      </c>
      <c r="G5" s="19" t="s">
        <v>21</v>
      </c>
      <c r="H5" s="19" t="s">
        <v>26</v>
      </c>
      <c r="I5" s="15" t="str">
        <f>IF($C$5&lt;&gt;"",HYPERLINK(CONCATENATE($C$5,"Product.png")),"")</f>
        <v>PrestoProduct.png</v>
      </c>
      <c r="J5" s="10"/>
    </row>
    <row r="6" spans="1:10" x14ac:dyDescent="0.35">
      <c r="C6" s="10"/>
      <c r="D6" s="10"/>
      <c r="E6" s="10"/>
      <c r="F6" s="10"/>
      <c r="G6" s="10"/>
      <c r="H6" s="10"/>
      <c r="I6" s="10"/>
      <c r="J6" s="13"/>
    </row>
    <row r="7" spans="1:10" x14ac:dyDescent="0.35">
      <c r="C7" s="10"/>
      <c r="D7" s="10"/>
      <c r="E7" s="10"/>
      <c r="F7" s="10"/>
      <c r="G7" s="10"/>
      <c r="H7" s="10"/>
      <c r="I7" s="10"/>
      <c r="J7" s="12"/>
    </row>
    <row r="8" spans="1:10" ht="19.45" customHeight="1" x14ac:dyDescent="0.35">
      <c r="A8" s="43" t="s">
        <v>9</v>
      </c>
      <c r="B8" s="43"/>
      <c r="C8" s="43"/>
      <c r="D8" s="43"/>
      <c r="E8" s="43"/>
      <c r="F8" s="43"/>
      <c r="G8" s="43"/>
      <c r="H8" s="43"/>
      <c r="I8" s="43"/>
    </row>
    <row r="9" spans="1:10" x14ac:dyDescent="0.35">
      <c r="A9" s="38" t="s">
        <v>11</v>
      </c>
      <c r="B9" s="35" t="s">
        <v>12</v>
      </c>
      <c r="C9" s="31" t="s">
        <v>0</v>
      </c>
      <c r="D9" s="32" t="s">
        <v>1</v>
      </c>
      <c r="E9" s="32" t="s">
        <v>2</v>
      </c>
      <c r="F9" s="32" t="s">
        <v>3</v>
      </c>
      <c r="G9" s="32" t="s">
        <v>4</v>
      </c>
      <c r="H9" s="32" t="s">
        <v>5</v>
      </c>
      <c r="I9" s="33" t="s">
        <v>6</v>
      </c>
    </row>
    <row r="10" spans="1:10" x14ac:dyDescent="0.35">
      <c r="A10" s="21" t="s">
        <v>2</v>
      </c>
      <c r="B10" s="25">
        <f>E20</f>
        <v>6.9</v>
      </c>
      <c r="C10" s="7" t="str">
        <f>VLOOKUP($E$20,$B$17:$I$19,2,0)</f>
        <v>Lazada</v>
      </c>
      <c r="D10" s="8" t="str">
        <f>VLOOKUP($E$20,$B$17:$I$19,3,0)</f>
        <v>Korean Style Multipurpose Instant Noodle Stainless Steel Bowl With Seal (900ML/1200ML)</v>
      </c>
      <c r="E10" s="40">
        <f>VLOOKUP($E$20,$B$17:$I$19,4,0)</f>
        <v>6.9</v>
      </c>
      <c r="F10" s="8">
        <f>VLOOKUP($E$20,$B$17:$I$19,5,0)</f>
        <v>4.8</v>
      </c>
      <c r="G10" s="8" t="str">
        <f>VLOOKUP($E$20,$B$17:$I$19,6,0)</f>
        <v>4359 Ratings</v>
      </c>
      <c r="H10" s="8" t="str">
        <f>VLOOKUP($E$20,$B$17:$I$19,7,0)</f>
        <v>https://www.lazada.com.my/products/korean-style-multipurpose-instant-noodle-stainless-steel-bowl-with-seal-900ml1200ml-i422526116-s615609803.html?clickTrackInfo=undefined&amp;search=1&amp;spm=a2o4k.searchlist.list.i40.bb6592f6jWWO1j</v>
      </c>
      <c r="I10" s="5" t="str">
        <f>IF($C$10&lt;&gt;"",HYPERLINK(CONCATENATE($C$10,"Product.png")),"")</f>
        <v>LazadaProduct.png</v>
      </c>
    </row>
    <row r="11" spans="1:10" x14ac:dyDescent="0.35">
      <c r="A11" s="22" t="s">
        <v>3</v>
      </c>
      <c r="B11" s="26">
        <f>F20</f>
        <v>5</v>
      </c>
      <c r="C11" s="11" t="str">
        <f>VLOOKUP($F$20,$A$17:$I$19,3,0)</f>
        <v>Presto</v>
      </c>
      <c r="D11" s="3" t="str">
        <f>VLOOKUP($F$20,$A$17:$I$19,4,0)</f>
        <v>ORIENTAL TREE WAVE RIMMED BOWL OT-BWL045NAT (NATURAL)</v>
      </c>
      <c r="E11" s="3">
        <f>VLOOKUP($F$20,$A$17:$I$19,5,0)</f>
        <v>45</v>
      </c>
      <c r="F11" s="39">
        <f>VLOOKUP($F$20,$A$17:$I$19,6,0)</f>
        <v>5</v>
      </c>
      <c r="G11" s="3" t="str">
        <f>VLOOKUP($F$20,$A$17:$I$19,7,0)</f>
        <v>4359 Ratings</v>
      </c>
      <c r="H11" s="3" t="str">
        <f>VLOOKUP($F$20,$A$17:$I$19,8,0)</f>
        <v>https://www.prestomall.com/productdetail/oriental-tree-wave-rimmed-bowl-ot-bwl045nat-69494096</v>
      </c>
      <c r="I11" s="6" t="str">
        <f>IF($C$10&lt;&gt;"",HYPERLINK(CONCATENATE($C$10,"Product.png")),"")</f>
        <v>LazadaProduct.png</v>
      </c>
    </row>
    <row r="13" spans="1:10" ht="14.45" x14ac:dyDescent="0.35">
      <c r="C13" s="10"/>
      <c r="D13" s="10"/>
      <c r="E13" s="10"/>
      <c r="F13" s="10"/>
      <c r="G13" s="10"/>
      <c r="H13" s="10"/>
      <c r="I13" s="10"/>
    </row>
    <row r="14" spans="1:10" ht="14.45" x14ac:dyDescent="0.35">
      <c r="C14" s="10"/>
      <c r="D14" s="10"/>
      <c r="E14" s="10"/>
      <c r="F14" s="10"/>
      <c r="G14" s="10"/>
      <c r="H14" s="10"/>
      <c r="I14" s="10"/>
    </row>
    <row r="15" spans="1:10" ht="19.45" customHeight="1" x14ac:dyDescent="0.35">
      <c r="A15" s="43" t="s">
        <v>10</v>
      </c>
      <c r="B15" s="43"/>
      <c r="C15" s="43"/>
      <c r="D15" s="43"/>
      <c r="E15" s="43"/>
      <c r="F15" s="43"/>
      <c r="G15" s="43"/>
      <c r="H15" s="43"/>
      <c r="I15" s="43"/>
    </row>
    <row r="16" spans="1:10" ht="14.45" x14ac:dyDescent="0.35">
      <c r="A16" s="36" t="s">
        <v>3</v>
      </c>
      <c r="B16" s="37" t="s">
        <v>2</v>
      </c>
      <c r="C16" s="31" t="s">
        <v>0</v>
      </c>
      <c r="D16" s="32" t="s">
        <v>1</v>
      </c>
      <c r="E16" s="34" t="s">
        <v>2</v>
      </c>
      <c r="F16" s="32" t="s">
        <v>3</v>
      </c>
      <c r="G16" s="32" t="s">
        <v>4</v>
      </c>
      <c r="H16" s="32" t="s">
        <v>5</v>
      </c>
      <c r="I16" s="33" t="s">
        <v>6</v>
      </c>
    </row>
    <row r="17" spans="1:9" ht="14.45" x14ac:dyDescent="0.35">
      <c r="A17" s="21">
        <f>F17</f>
        <v>4.9000000000000004</v>
      </c>
      <c r="B17" s="4">
        <f>E17</f>
        <v>9.9</v>
      </c>
      <c r="C17" s="23" t="str">
        <f>$C3</f>
        <v>Shopee</v>
      </c>
      <c r="D17" s="17" t="str">
        <f>$D3</f>
        <v>【Local Ready Stock/本地现货】水晶消磁碗 水晶碗 玻璃碗 糖果碗 AA白水晶 Glass Cleansing Degaussing Crystal Bowl/Candy Bowl White Crystal AA</v>
      </c>
      <c r="E17">
        <f>IF(ISERROR(SEARCH("-",$E3,1)),VALUE(SUBSTITUTE(E3,"RM","")),VALUE(SUBSTITUTE(LEFT($E3,SEARCH("-",$E3,1)-1),"RM","")))</f>
        <v>9.9</v>
      </c>
      <c r="F17" s="17">
        <f>IF(ISNUMBER($F3), VALUE($F3), 0)</f>
        <v>4.9000000000000004</v>
      </c>
      <c r="G17" s="10">
        <f t="shared" ref="G17:H19" si="0">G3</f>
        <v>332</v>
      </c>
      <c r="H17" s="10" t="str">
        <f t="shared" si="0"/>
        <v>https://shopee.com.my/%E3%80%90Local-Ready-Stock-%E6%9C%AC%E5%9C%B0%E7%8E%B0%E8%B4%A7%E3%80%91%E6%B0%B4%E6%99%B6%E6%B6%88%E7%A3%81%E7%A2%97-%E6%B0%B4%E6%99%B6%E7%A2%97-%E7%8E%BB%E7%92%83%E7%A2%97-%E7%B3%96%E6%9E%9C%E7%A2%97-AA%E7%99%BD%E6%B0%B4%E6%99%B6-Glass-Cleansing-Degaussing-Crystal-Bowl-Candy-Bowl-White-Crystal-AA-i.392961632.9544298888?sp_atk=d6d8dbf2-ef8f-4278-95af-dfae79a87662&amp;xptdk=d6d8dbf2-ef8f-4278-95af-dfae79a87662</v>
      </c>
      <c r="I17" s="14" t="str">
        <f>IF($C$3&lt;&gt;"",HYPERLINK(CONCATENATE($C$3,"Product.png")),"")</f>
        <v>ShopeeProduct.png</v>
      </c>
    </row>
    <row r="18" spans="1:9" ht="14.45" x14ac:dyDescent="0.35">
      <c r="A18" s="21">
        <f>F18</f>
        <v>4.8</v>
      </c>
      <c r="B18" s="4">
        <f>E18</f>
        <v>6.9</v>
      </c>
      <c r="C18" s="9" t="str">
        <f>$C4</f>
        <v>Lazada</v>
      </c>
      <c r="D18" s="17" t="str">
        <f>$D4</f>
        <v>Korean Style Multipurpose Instant Noodle Stainless Steel Bowl With Seal (900ML/1200ML)</v>
      </c>
      <c r="E18">
        <f>IF(ISERROR(SEARCH("-",$E4,1)),VALUE(SUBSTITUTE(E4,"RM","")),VALUE(SUBSTITUTE(LEFT($E4,SEARCH("-",$E4,1)-1),"RM","")))</f>
        <v>6.9</v>
      </c>
      <c r="F18" s="17">
        <f>IF(ISNUMBER($F4), VALUE($F4), 0)</f>
        <v>4.8</v>
      </c>
      <c r="G18" s="10" t="str">
        <f t="shared" si="0"/>
        <v>4359 Ratings</v>
      </c>
      <c r="H18" s="10" t="str">
        <f t="shared" si="0"/>
        <v>https://www.lazada.com.my/products/korean-style-multipurpose-instant-noodle-stainless-steel-bowl-with-seal-900ml1200ml-i422526116-s615609803.html?clickTrackInfo=undefined&amp;search=1&amp;spm=a2o4k.searchlist.list.i40.bb6592f6jWWO1j</v>
      </c>
      <c r="I18" s="14" t="str">
        <f>IF($C$4&lt;&gt;"",HYPERLINK(CONCATENATE($C$4,"Product.png")),"")</f>
        <v>LazadaProduct.png</v>
      </c>
    </row>
    <row r="19" spans="1:9" ht="14.45" x14ac:dyDescent="0.35">
      <c r="A19" s="22">
        <f>F19</f>
        <v>5</v>
      </c>
      <c r="B19" s="6">
        <f>E19</f>
        <v>45</v>
      </c>
      <c r="C19" s="11" t="str">
        <f>$C5</f>
        <v>Presto</v>
      </c>
      <c r="D19" s="24" t="str">
        <f>$D5</f>
        <v>ORIENTAL TREE WAVE RIMMED BOWL OT-BWL045NAT (NATURAL)</v>
      </c>
      <c r="E19" s="42">
        <f>IF(ISERROR(SEARCH("-",$E5,1)),VALUE(SUBSTITUTE(E5,"RM","")),VALUE(SUBSTITUTE(LEFT($E5,SEARCH("-",$E5,1)-1),"RM","")))</f>
        <v>45</v>
      </c>
      <c r="F19" s="24">
        <f>IF(ISERROR(SEARCH("Star",$F5,1)),IF(ISNUMBER($F5), VALUE($F5), 0),VALUE(SUBSTITUTE($F5," Stars","")))</f>
        <v>5</v>
      </c>
      <c r="G19" s="3" t="str">
        <f t="shared" si="0"/>
        <v>4359 Ratings</v>
      </c>
      <c r="H19" s="3" t="str">
        <f t="shared" si="0"/>
        <v>https://www.prestomall.com/productdetail/oriental-tree-wave-rimmed-bowl-ot-bwl045nat-69494096</v>
      </c>
      <c r="I19" s="15" t="str">
        <f>IF($C$5&lt;&gt;"",HYPERLINK(CONCATENATE($C$5,"Product.png")),"")</f>
        <v>PrestoProduct.png</v>
      </c>
    </row>
    <row r="20" spans="1:9" ht="14.45" x14ac:dyDescent="0.35">
      <c r="B20" s="2"/>
      <c r="D20" s="41" t="s">
        <v>15</v>
      </c>
      <c r="E20" s="10">
        <f>MIN($E17:$E19)</f>
        <v>6.9</v>
      </c>
      <c r="F20" s="2">
        <f>MAX($F17:$F19)</f>
        <v>5</v>
      </c>
      <c r="I20"/>
    </row>
  </sheetData>
  <sortState xmlns:xlrd2="http://schemas.microsoft.com/office/spreadsheetml/2017/richdata2" ref="C3:H5">
    <sortCondition ref="E2"/>
  </sortState>
  <mergeCells count="3">
    <mergeCell ref="A8:I8"/>
    <mergeCell ref="A15:I15"/>
    <mergeCell ref="C1:I1"/>
  </mergeCells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79A5-0200-4693-9EF5-02E904D49514}">
  <dimension ref="A1"/>
  <sheetViews>
    <sheetView workbookViewId="0"/>
  </sheetViews>
  <sheetFormatPr defaultRowHeight="14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Sharren</dc:creator>
  <cp:lastModifiedBy>Zhi Yi Lynn</cp:lastModifiedBy>
  <dcterms:created xsi:type="dcterms:W3CDTF">2022-09-21T11:27:36Z</dcterms:created>
  <dcterms:modified xsi:type="dcterms:W3CDTF">2022-09-25T15:54:31Z</dcterms:modified>
</cp:coreProperties>
</file>