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160" tabRatio="745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<sst xmlns="http://schemas.openxmlformats.org/spreadsheetml/2006/main" count="2145" uniqueCount="567">
  <si>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</si>
  <si>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</si>
  <si>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</si>
  <si>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</si>
  <si>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</si>
  <si>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</si>
  <si>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</si>
  <si>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</si>
  <si>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</si>
  <si>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</si>
  <si>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</si>
  <si>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</si>
  <si>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</si>
  <si>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</si>
  <si>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</si>
  <si>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</si>
  <si>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</si>
  <si>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</si>
  <si>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</si>
  <si>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</si>
  <si>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</si>
  <si>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</si>
  <si>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</si>
  <si>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</si>
  <si>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</si>
  <si>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</si>
  <si>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</si>
  <si>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</si>
  <si>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</si>
  <si>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</si>
  <si>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</si>
  <si>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16th 2025</t>
  </si>
  <si>
    <t>Name</t>
  </si>
  <si>
    <t>Description</t>
  </si>
  <si>
    <t>Amount</t>
  </si>
  <si>
    <t>April 17th 2025 to May 19th 2025</t>
  </si>
  <si>
    <t>20th April 2024</t>
  </si>
  <si>
    <t>Social Welfare</t>
  </si>
  <si>
    <t>N/A</t>
  </si>
  <si>
    <t>May 20th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</si>
  <si>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</si>
  <si>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</si>
  <si>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</si>
  <si>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</si>
  <si>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</si>
  <si>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19th 2025</t>
  </si>
  <si>
    <t>20th May 2024</t>
  </si>
  <si>
    <r>
      <rPr>
        <b/>
        <sz val="12"/>
        <rFont val="Calibri"/>
        <charset val="1"/>
      </rPr>
      <t>October 20th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</si>
  <si>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</si>
  <si>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</si>
  <si>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</si>
  <si>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</si>
  <si>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</si>
  <si>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</si>
  <si>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</si>
  <si>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20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</si>
  <si>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</si>
  <si>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</si>
  <si>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</si>
  <si>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</si>
  <si>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</si>
  <si>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</si>
  <si>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</si>
  <si>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</si>
  <si>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</si>
  <si>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</si>
  <si>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</si>
  <si>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</si>
  <si>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</si>
  <si>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</si>
  <si>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</si>
  <si>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</si>
  <si>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</si>
  <si>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</si>
  <si>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</si>
  <si>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</si>
  <si>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</si>
  <si>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</si>
  <si>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</si>
  <si>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</si>
  <si>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</si>
  <si>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</si>
  <si>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</si>
  <si>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</si>
  <si>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</si>
  <si>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</si>
  <si>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</si>
  <si>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</si>
  <si>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</si>
  <si>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</si>
  <si>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</si>
  <si>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</si>
  <si>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</si>
  <si>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</si>
  <si>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</si>
  <si>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</si>
  <si>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</si>
  <si>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</si>
  <si>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</si>
  <si>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</si>
  <si>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</si>
  <si>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</si>
  <si>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</si>
  <si>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</si>
  <si>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</si>
  <si>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</si>
  <si>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</si>
  <si>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</si>
  <si>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</si>
  <si>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</si>
  <si>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</si>
  <si>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</si>
  <si>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</si>
  <si>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</si>
  <si>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</si>
  <si>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</si>
  <si>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</si>
  <si>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</si>
  <si>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</si>
  <si>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</si>
  <si>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</si>
  <si>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</si>
  <si>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</si>
  <si>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</si>
  <si>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</si>
  <si>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</si>
  <si>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</si>
  <si>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</si>
  <si>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</si>
  <si>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</si>
  <si>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</si>
  <si>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</si>
  <si>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</si>
  <si>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</si>
  <si>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</si>
  <si>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</si>
  <si>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</si>
  <si>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</si>
  <si>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</si>
  <si>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</si>
  <si>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</si>
  <si>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</si>
  <si>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</si>
  <si>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</si>
  <si>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</si>
  <si>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</si>
  <si>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</si>
  <si>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</si>
  <si>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</si>
  <si>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</si>
  <si>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</si>
  <si>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</si>
  <si>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</si>
  <si>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</si>
  <si>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</si>
  <si>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</si>
  <si>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</si>
  <si>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</si>
  <si>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</si>
  <si>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</si>
  <si>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</si>
  <si>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</si>
  <si>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</si>
  <si>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</si>
  <si>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</si>
  <si>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</si>
  <si>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</si>
  <si>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</si>
  <si>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</si>
  <si>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</si>
  <si>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</si>
  <si>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</si>
  <si>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</si>
  <si>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</si>
  <si>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</si>
  <si>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</si>
  <si>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</si>
  <si>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</si>
  <si>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</si>
  <si>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</si>
  <si>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</si>
  <si>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</si>
  <si>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</si>
  <si>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</si>
  <si>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</si>
  <si>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</si>
  <si>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</si>
  <si>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</si>
  <si>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</si>
  <si>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</si>
  <si>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</si>
  <si>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</si>
  <si>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</si>
  <si>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</si>
  <si>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</si>
  <si>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</si>
  <si>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</si>
  <si>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</si>
  <si>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</si>
  <si>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</si>
  <si>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</si>
  <si>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</si>
  <si>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</si>
  <si>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</si>
  <si>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</si>
  <si>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</si>
  <si>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</si>
  <si>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</si>
  <si>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</si>
  <si>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</si>
  <si>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</si>
  <si>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</si>
  <si>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</si>
  <si>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</si>
  <si>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</si>
  <si>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</si>
  <si>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</si>
  <si>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</si>
  <si>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</si>
  <si>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</si>
  <si>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</si>
  <si>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</si>
  <si>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</si>
  <si>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</si>
  <si>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</si>
  <si>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</si>
  <si>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</si>
  <si>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</si>
  <si>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</si>
  <si>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</si>
  <si>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</si>
  <si>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</si>
  <si>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</si>
  <si>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</si>
  <si>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</si>
  <si>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</si>
  <si>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</si>
  <si>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</si>
  <si>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</si>
  <si>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</si>
  <si>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</si>
  <si>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</si>
  <si>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</si>
  <si>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</si>
  <si>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</si>
  <si>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</si>
  <si>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</si>
  <si>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</si>
  <si>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</si>
  <si>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</si>
  <si>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</si>
  <si>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</si>
  <si>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</si>
  <si>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</si>
  <si>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</si>
  <si>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</si>
  <si>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</si>
  <si>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</si>
  <si>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</si>
  <si>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</si>
  <si>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</si>
  <si>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</si>
  <si>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</si>
  <si>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</si>
  <si>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</si>
  <si>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</si>
  <si>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</si>
  <si>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</si>
  <si>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</si>
  <si>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</si>
  <si>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</si>
  <si>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</si>
  <si>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</si>
  <si>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</si>
  <si>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</si>
  <si>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</si>
  <si>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</si>
  <si>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</si>
  <si>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</si>
  <si>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</si>
  <si>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</si>
  <si>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</si>
  <si>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</si>
  <si>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</si>
  <si>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</si>
  <si>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</si>
  <si>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</si>
  <si>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</si>
  <si>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</si>
  <si>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</si>
  <si>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</si>
  <si>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</si>
  <si>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</si>
  <si>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</si>
  <si>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</si>
  <si>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</si>
  <si>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</si>
  <si>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</si>
  <si>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</si>
  <si>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</si>
  <si>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</si>
  <si>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</si>
  <si>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</si>
  <si>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</si>
  <si>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</si>
  <si>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</si>
  <si>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</si>
  <si>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</si>
  <si>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</si>
  <si>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</si>
  <si>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</si>
  <si>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</si>
  <si>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</si>
  <si>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</si>
  <si>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</si>
  <si>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</si>
  <si>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</si>
  <si>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</si>
  <si>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</si>
  <si>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</si>
  <si>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</si>
  <si>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</si>
  <si>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</si>
  <si>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</si>
  <si>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</si>
  <si>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</si>
  <si>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</si>
  <si>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</si>
  <si>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</si>
  <si>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</si>
  <si>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</si>
  <si>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</si>
  <si>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</si>
  <si>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</si>
  <si>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</si>
  <si>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</si>
  <si>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</si>
  <si>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</si>
  <si>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</si>
  <si>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</si>
  <si>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</si>
  <si>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</si>
  <si>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</si>
  <si>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</si>
  <si>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</si>
  <si>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</si>
  <si>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</si>
  <si>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</si>
  <si>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</si>
  <si>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</si>
  <si>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</si>
  <si>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</si>
  <si>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</si>
  <si>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</si>
  <si>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</si>
  <si>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</si>
  <si>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</si>
  <si>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</si>
  <si>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</si>
  <si>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</si>
  <si>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</si>
  <si>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</si>
  <si>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</si>
  <si>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</si>
  <si>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</si>
  <si>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</si>
  <si>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</si>
  <si>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</si>
  <si>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</si>
  <si>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</si>
  <si>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</si>
  <si>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</si>
  <si>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</si>
  <si>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</si>
  <si>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</si>
  <si>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</si>
  <si>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Birdie Sim Card</t>
  </si>
  <si>
    <t>Pay in advance For Birdie Sim Card</t>
  </si>
  <si>
    <t>March 20th to April 16th 2025 Revenue / Deferred Debts Or Expenses</t>
  </si>
  <si>
    <t>20th March 2025</t>
  </si>
  <si>
    <t>31st March 2025</t>
  </si>
  <si>
    <t>Fixed Expense For the Year 2025 January - 2025 March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</si>
  <si>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</si>
  <si>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</si>
  <si>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</si>
  <si>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</si>
  <si>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</si>
  <si>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</si>
  <si>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</si>
  <si>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
- Welcome shopping ~ $56.8
- Round Trip to East Kowloon Hospital ~ $4
- Chicken Chops and Apples ~ $30
- Chicken Chops ~ $13
- Vegetables ~ $9</t>
  </si>
  <si>
    <t>Debts Or Credits For the Coming February 20th 2025 to March 19th 2025</t>
  </si>
  <si>
    <t>Balance Brought Forward From January 2025</t>
  </si>
  <si>
    <t>1. Additional Expense
- Brilliant Course Annually ~ $777.48
- Add Value For Google Play ~ $150</t>
  </si>
  <si>
    <t>2.  Payback $800 to Mom</t>
  </si>
  <si>
    <t>3. Food And Transport Expenses
- Oats 1 package ~ $18
- Chicken 21 piecies ~ $210
- Marie Biscuit 3 Packets ~ $39
- Vegetables 6kg ~ $54
- Apples 30 ones ~ $75
- Milk 1 Litre 7 ~ $118.3</t>
  </si>
  <si>
    <t>Debts Or Credits For the Comming March 20th 2025 to April 16th 2025</t>
  </si>
  <si>
    <t>Balance Brought Forward From February 2025</t>
  </si>
  <si>
    <t>1. Payback $1400 to Mom</t>
  </si>
  <si>
    <t>2. Additional Expense
    - Cigarette Egg - $325</t>
  </si>
  <si>
    <t>3. Food And Transport Expenses
- Oats 1.5kg  ~ $27
- Chicken 21 piecies ~ $210
- Marie Biscuit 3 Packets ~ $39
- Vegetables 6kg ~ $54
- Apples 30 ones ~ $75
- Rice 5kg ~ $49
- Milk 1 Litre 7 ~ $118.3</t>
  </si>
  <si>
    <t>Alan Tang's Income Expense For the Forecast Year 2025 April - 2025 June</t>
  </si>
  <si>
    <t>April 17th to May 19th 2025 Revenue / Deferred Debts Or Expenses</t>
  </si>
  <si>
    <t>20th April 2025</t>
  </si>
  <si>
    <t>30th April 2025</t>
  </si>
  <si>
    <t>Hospital Fees</t>
  </si>
  <si>
    <t>Robert Black Hospital Paid in advance</t>
  </si>
  <si>
    <t>May 20th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</si>
  <si>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</si>
  <si>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</si>
  <si>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</si>
  <si>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</si>
  <si>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</si>
  <si>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</si>
  <si>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17th 2025 to May 19th 2025</t>
  </si>
  <si>
    <t>1. Payback $1100 to Mom</t>
  </si>
  <si>
    <t>2. Additional Expense
    - Cigarette Egg - $325
    - See the psycharitic Doctor ~ $125</t>
  </si>
  <si>
    <t>Debts Or Credits For the Coming May 20th 2025 to June 19th 2025</t>
  </si>
  <si>
    <t>Balance Brought Forward From April 2025</t>
  </si>
  <si>
    <t>2. Additional Expense
    - Cigarette Egg - $325
    - See the psycharitic Doctor For Injection ~ $19
    - See the high blood pressure Doctor ~ $50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</si>
  <si>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</si>
  <si>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</si>
  <si>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</si>
  <si>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</si>
  <si>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</si>
  <si>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</si>
  <si>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Mother Salary</t>
  </si>
  <si>
    <t>Deferred Salary to next Month</t>
  </si>
  <si>
    <t>August 20th to September 18th 2025 Revenue / Deferred Debts Or Expenses</t>
  </si>
  <si>
    <t>20th August 2025</t>
  </si>
  <si>
    <t>31st August 2025</t>
  </si>
  <si>
    <t>September 19th to October 19th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</si>
  <si>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</si>
  <si>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</si>
  <si>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</si>
  <si>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</si>
  <si>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18th 2025 to August 19th 2025</t>
  </si>
  <si>
    <t>1. Additional Expense
    - Cigarette Egg - $325
    - See the psycharitic Doctor For Injection ~ $19
    - Add In value for Google Play ~ $150</t>
  </si>
  <si>
    <t>2. Payback $1100 to Mom</t>
  </si>
  <si>
    <t>Debts Or Credits For the Coming August 20th 2025 to September 18th 2025</t>
  </si>
  <si>
    <t>Balance Brought Forward From July 2025</t>
  </si>
  <si>
    <t>1. Additional Expense
    - Cigarette Egg - $325
    - See the psycharitic Doctor ~ $125
    - See the high blood pressure Doctor ~ $50</t>
  </si>
  <si>
    <r>
      <rPr>
        <b/>
        <sz val="11"/>
        <color rgb="FFFFFFFF"/>
        <rFont val="Calibri"/>
        <charset val="1"/>
      </rPr>
      <t>Debts Or Credits For the Comming September 19th 2025 to October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</si>
  <si>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</si>
  <si>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2. Payback $283 to Mom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</si>
  <si>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</si>
  <si>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</si>
  <si>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</si>
  <si>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</si>
  <si>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</si>
  <si>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</si>
  <si>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</si>
  <si>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</si>
  <si>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</si>
  <si>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</si>
  <si>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</si>
  <si>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20th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</si>
  <si>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
    - Cigarette Egg - $325
    - See the psycharitic Doctor ~ $125</t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</si>
  <si>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</si>
  <si>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</si>
  <si>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</si>
  <si>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</si>
  <si>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$325
    - Add In value for Google Play ~ $150
    - See the psycharitic Doctor For Injection ~ $19
    - See the high blood pressure Doctor ~ $50</t>
  </si>
  <si>
    <t>2. Payback $0 to Mom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</si>
  <si>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</si>
  <si>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</si>
  <si>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</si>
  <si>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20th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</si>
  <si>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</si>
  <si>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</si>
  <si>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</si>
  <si>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</si>
  <si>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</si>
  <si>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</si>
  <si>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</si>
  <si>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</si>
  <si>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</si>
  <si>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</si>
  <si>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1. Additional Expense
    - Cigarette Egg - $325
    - Add In value for Google Play ~ $150
    - See the psycharitic Doctor For Injection ~ $19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</si>
  <si>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</si>
  <si>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</si>
  <si>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</si>
  <si>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</si>
  <si>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1. Additional Expense
    - Cigarette Egg - $325
    - See the psycharitic Doctor For Injection ~ $19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</si>
  <si>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</si>
  <si>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</si>
  <si>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</si>
  <si>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</si>
  <si>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</si>
  <si>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</si>
  <si>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</si>
  <si>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</si>
  <si>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</si>
  <si>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</si>
  <si>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</si>
  <si>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</si>
  <si>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1. Additional Expense
    - Add In value for Google Play ~ $150
    - Cigarette Egg - $325
    - See the psycharitic Doctor ~ $125</t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</si>
  <si>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</si>
  <si>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</si>
  <si>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t>1. Additional Expense
    - Cigarette Egg - $325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</si>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</sst>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5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zoomScale="90" zoomScaleNormal="90" workbookViewId="0">
      <selection activeCell="C9" sqref="C9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8" t="s">
        <v>2</v>
      </c>
      <c r="B2" s="78"/>
      <c r="C2" s="78"/>
      <c r="D2" s="79" t="s">
        <v>3</v>
      </c>
      <c r="E2" s="79"/>
      <c r="F2" s="79"/>
      <c r="H2" s="18" t="s">
        <v>4</v>
      </c>
      <c r="I2" s="18" t="s">
        <v>5</v>
      </c>
    </row>
    <row r="3" ht="21" customHeight="1" spans="1:9">
      <c r="A3" s="80" t="s">
        <v>6</v>
      </c>
      <c r="B3" s="5" t="s">
        <v>7</v>
      </c>
      <c r="C3" s="6">
        <v>36.3</v>
      </c>
      <c r="D3" s="80" t="s">
        <v>6</v>
      </c>
      <c r="E3" s="5" t="s">
        <v>7</v>
      </c>
      <c r="F3" s="6">
        <v>88.3</v>
      </c>
      <c r="H3" s="93" t="s">
        <v>8</v>
      </c>
      <c r="I3" s="6">
        <v>0</v>
      </c>
    </row>
    <row r="4" ht="21" customHeight="1" spans="1:9">
      <c r="A4" s="81"/>
      <c r="B4" s="5" t="s">
        <v>9</v>
      </c>
      <c r="C4" s="6">
        <v>0</v>
      </c>
      <c r="D4" s="81"/>
      <c r="E4" s="5" t="s">
        <v>9</v>
      </c>
      <c r="F4" s="6">
        <v>0</v>
      </c>
      <c r="H4" s="93" t="s">
        <v>10</v>
      </c>
      <c r="I4" s="6">
        <f>E108</f>
        <v>-416.68</v>
      </c>
    </row>
    <row r="5" ht="21" customHeight="1" spans="1:9">
      <c r="A5" s="81"/>
      <c r="B5" s="5" t="s">
        <v>11</v>
      </c>
      <c r="C5" s="6">
        <v>19.7</v>
      </c>
      <c r="D5" s="81"/>
      <c r="E5" s="5" t="s">
        <v>11</v>
      </c>
      <c r="F5" s="6">
        <v>19.7</v>
      </c>
      <c r="H5" s="93" t="s">
        <v>12</v>
      </c>
      <c r="I5" s="6">
        <f>E128</f>
        <v>3260.12</v>
      </c>
    </row>
    <row r="6" ht="21" customHeight="1" spans="1:9">
      <c r="A6" s="81"/>
      <c r="B6" s="5" t="s">
        <v>13</v>
      </c>
      <c r="C6" s="6">
        <v>0</v>
      </c>
      <c r="D6" s="81"/>
      <c r="E6" s="5" t="s">
        <v>13</v>
      </c>
      <c r="F6" s="6">
        <v>0</v>
      </c>
      <c r="H6" s="93" t="s">
        <v>14</v>
      </c>
      <c r="I6" s="6">
        <f>'July 2024 - September 2024'!E113</f>
        <v>699.839999999999</v>
      </c>
    </row>
    <row r="7" ht="21" customHeight="1" spans="1:9">
      <c r="A7" s="81"/>
      <c r="B7" s="5" t="s">
        <v>15</v>
      </c>
      <c r="C7" s="6">
        <v>0</v>
      </c>
      <c r="D7" s="81"/>
      <c r="E7" s="5" t="s">
        <v>15</v>
      </c>
      <c r="F7" s="6">
        <v>0</v>
      </c>
      <c r="H7" s="93" t="s">
        <v>16</v>
      </c>
      <c r="I7" s="6">
        <f>'July 2024 - September 2024'!E126</f>
        <v>625.069999999999</v>
      </c>
    </row>
    <row r="8" ht="21" customHeight="1" spans="1:9">
      <c r="A8" s="81"/>
      <c r="B8" s="5" t="s">
        <v>17</v>
      </c>
      <c r="C8" s="6">
        <v>0</v>
      </c>
      <c r="D8" s="81"/>
      <c r="E8" s="5" t="s">
        <v>17</v>
      </c>
      <c r="F8" s="6">
        <v>0</v>
      </c>
      <c r="H8" s="93" t="s">
        <v>18</v>
      </c>
      <c r="I8" s="6">
        <f>'July 2024 - September 2024'!E141</f>
        <v>502.71</v>
      </c>
    </row>
    <row r="9" ht="49.5" customHeight="1" spans="1:9">
      <c r="A9" s="81"/>
      <c r="B9" s="5" t="s">
        <v>19</v>
      </c>
      <c r="C9" s="6">
        <v>56</v>
      </c>
      <c r="D9" s="81"/>
      <c r="E9" s="5" t="s">
        <v>20</v>
      </c>
      <c r="F9" s="6">
        <v>56</v>
      </c>
      <c r="H9" s="93" t="s">
        <v>21</v>
      </c>
      <c r="I9" s="6">
        <f>'October 2024 - December 2024'!E117</f>
        <v>125.16</v>
      </c>
    </row>
    <row r="10" ht="21" customHeight="1" spans="1:9">
      <c r="A10" s="81"/>
      <c r="B10" s="5" t="s">
        <v>22</v>
      </c>
      <c r="C10" s="6">
        <v>6</v>
      </c>
      <c r="D10" s="81"/>
      <c r="E10" s="5" t="s">
        <v>22</v>
      </c>
      <c r="F10" s="6">
        <v>6</v>
      </c>
      <c r="H10" s="94" t="s">
        <v>23</v>
      </c>
      <c r="I10" s="101">
        <f>'October 2024 - December 2024'!E128</f>
        <v>229.4</v>
      </c>
    </row>
    <row r="11" ht="21" customHeight="1" spans="1:9">
      <c r="A11" s="81"/>
      <c r="B11" s="5" t="s">
        <v>24</v>
      </c>
      <c r="C11" s="6">
        <v>36.2</v>
      </c>
      <c r="D11" s="81"/>
      <c r="E11" s="5" t="s">
        <v>24</v>
      </c>
      <c r="F11" s="6">
        <v>40.2</v>
      </c>
      <c r="H11" s="95"/>
      <c r="I11" s="102"/>
    </row>
    <row r="12" ht="21" customHeight="1" spans="1:9">
      <c r="A12" s="81"/>
      <c r="B12" s="8" t="s">
        <v>25</v>
      </c>
      <c r="C12" s="6">
        <f>SUM(C3:C11)</f>
        <v>154.2</v>
      </c>
      <c r="D12" s="82"/>
      <c r="E12" s="8" t="s">
        <v>25</v>
      </c>
      <c r="F12" s="6">
        <f>SUM(F3:F11)</f>
        <v>210.2</v>
      </c>
      <c r="H12" s="93" t="s">
        <v>26</v>
      </c>
      <c r="I12" s="6">
        <f>'October 2024 - December 2024'!E142</f>
        <v>173.34</v>
      </c>
    </row>
    <row r="13" ht="21" customHeight="1" spans="1:9">
      <c r="A13" s="82"/>
      <c r="B13" s="8" t="s">
        <v>27</v>
      </c>
      <c r="C13" s="6">
        <f>C89</f>
        <v>-23533</v>
      </c>
      <c r="D13" s="6"/>
      <c r="E13" s="6"/>
      <c r="F13" s="6"/>
      <c r="H13" s="93" t="s">
        <v>28</v>
      </c>
      <c r="I13" s="6">
        <f>'January 2025 - March 2025'!E103</f>
        <v>154.2</v>
      </c>
    </row>
    <row r="14" ht="21" customHeight="1" spans="8:9">
      <c r="H14" s="93" t="s">
        <v>29</v>
      </c>
      <c r="I14" s="6">
        <f>'January 2025 - March 2025'!E112</f>
        <v>747.9</v>
      </c>
    </row>
    <row r="15" ht="21" customHeight="1" spans="1:9">
      <c r="A15" s="83" t="s">
        <v>30</v>
      </c>
      <c r="B15" s="83"/>
      <c r="C15" s="83"/>
      <c r="D15" s="83"/>
      <c r="E15" s="83"/>
      <c r="H15" s="93" t="s">
        <v>31</v>
      </c>
      <c r="I15" s="6">
        <f>'January 2025 - March 2025'!E122</f>
        <v>508.599999999999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3" t="s">
        <v>35</v>
      </c>
      <c r="I16" s="6">
        <f>'April 2025 - June 2025'!E93</f>
        <v>460.959999999999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3" t="s">
        <v>39</v>
      </c>
      <c r="I17" s="6">
        <f>'April 2025 - June 2025'!E102</f>
        <v>452.659999999999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3" t="s">
        <v>41</v>
      </c>
      <c r="I18" s="6">
        <f>'April 2025 - June 2025'!E112</f>
        <v>388.359999999999</v>
      </c>
    </row>
    <row r="19" ht="21" customHeight="1" spans="1:9">
      <c r="A19" s="10"/>
      <c r="B19" s="10"/>
      <c r="H19" s="96" t="s">
        <v>42</v>
      </c>
      <c r="I19" s="6">
        <f>'July 2025 - September 2025'!E92</f>
        <v>580.059999999999</v>
      </c>
    </row>
    <row r="20" ht="21" customHeight="1" spans="1:9">
      <c r="A20" s="84" t="s">
        <v>43</v>
      </c>
      <c r="B20" s="84"/>
      <c r="C20" s="84"/>
      <c r="D20" s="84"/>
      <c r="E20" s="84"/>
      <c r="H20" s="93" t="s">
        <v>44</v>
      </c>
      <c r="I20" s="6">
        <f>'July 2025 - September 2025'!E101</f>
        <v>465.759999999998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4" t="s">
        <v>34</v>
      </c>
      <c r="H21" s="97" t="s">
        <v>45</v>
      </c>
      <c r="I21" s="6">
        <f>'July 2025 - September 2025'!E111</f>
        <v>1174.46</v>
      </c>
    </row>
    <row r="22" ht="21" customHeight="1" spans="1:9">
      <c r="A22" s="85" t="s">
        <v>46</v>
      </c>
      <c r="B22" s="86" t="s">
        <v>37</v>
      </c>
      <c r="C22" s="87" t="s">
        <v>38</v>
      </c>
      <c r="D22" s="87"/>
      <c r="E22" s="6">
        <v>2405</v>
      </c>
      <c r="H22" s="98" t="s">
        <v>47</v>
      </c>
      <c r="I22" s="6">
        <f>'October 2025 - December 2025'!E92</f>
        <v>2210.16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3" t="s">
        <v>50</v>
      </c>
      <c r="I23" s="6">
        <f>'October 2025 - December 2025'!E101</f>
        <v>3151.86</v>
      </c>
    </row>
    <row r="24" ht="21" customHeight="1" spans="1:9">
      <c r="A24" s="85" t="s">
        <v>51</v>
      </c>
      <c r="B24" s="86" t="s">
        <v>52</v>
      </c>
      <c r="C24" s="88" t="s">
        <v>53</v>
      </c>
      <c r="D24" s="88"/>
      <c r="E24" s="6">
        <v>50</v>
      </c>
      <c r="H24" s="99" t="s">
        <v>54</v>
      </c>
      <c r="I24" s="6">
        <f>'October 2025 - December 2025'!E111</f>
        <v>4187.56</v>
      </c>
    </row>
    <row r="25" ht="39.75" customHeight="1" spans="1:9">
      <c r="A25" s="4"/>
      <c r="B25" s="4"/>
      <c r="C25" s="4"/>
      <c r="D25" s="89" t="s">
        <v>40</v>
      </c>
      <c r="E25" s="6">
        <f>SUM(E22:E24)</f>
        <v>3490</v>
      </c>
      <c r="H25" s="99" t="s">
        <v>55</v>
      </c>
      <c r="I25" s="6">
        <f>'January 2026 - March 2026'!E91</f>
        <v>5179.26</v>
      </c>
    </row>
    <row r="26" ht="21" customHeight="1" spans="8:9">
      <c r="H26" s="95" t="s">
        <v>56</v>
      </c>
      <c r="I26" s="103">
        <f>'January 2026 - March 2026'!E100</f>
        <v>6164.96</v>
      </c>
    </row>
    <row r="27" ht="21" customHeight="1" spans="1:9">
      <c r="A27" s="10"/>
      <c r="B27" s="90"/>
      <c r="C27" s="19"/>
      <c r="D27" s="19"/>
      <c r="E27" s="100"/>
      <c r="H27" s="95"/>
      <c r="I27" s="103"/>
    </row>
    <row r="28" ht="21" customHeight="1" spans="1:9">
      <c r="A28" s="91" t="s">
        <v>57</v>
      </c>
      <c r="B28" s="91"/>
      <c r="C28" s="91"/>
      <c r="D28" s="91"/>
      <c r="E28" s="91"/>
      <c r="H28" s="99" t="s">
        <v>58</v>
      </c>
      <c r="I28" s="6">
        <f>'January 2026 - March 2026'!E110</f>
        <v>7306.66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98" t="s">
        <v>59</v>
      </c>
      <c r="I29" s="6">
        <f>'April 2026 - June 2026'!E92</f>
        <v>8192.36</v>
      </c>
    </row>
    <row r="30" ht="21" customHeight="1" spans="1:9">
      <c r="A30" s="11"/>
      <c r="B30" s="11"/>
      <c r="C30" s="12"/>
      <c r="D30" s="12"/>
      <c r="E30" s="12"/>
      <c r="H30" s="98" t="s">
        <v>60</v>
      </c>
      <c r="I30" s="6">
        <f>'April 2026 - June 2026'!E101</f>
        <v>9284.06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99" t="s">
        <v>64</v>
      </c>
      <c r="I31" s="6">
        <f>'April 2026 - June 2026'!E111</f>
        <v>10319.76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99" t="s">
        <v>66</v>
      </c>
      <c r="I32" s="6">
        <f>'July 2026 - September 2026'!E91</f>
        <v>11461.46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99" t="s">
        <v>70</v>
      </c>
      <c r="I33" s="6">
        <f>'July 2026 - September 2026'!E100</f>
        <v>12447.16</v>
      </c>
    </row>
    <row r="34" ht="21" customHeight="1" spans="1:9">
      <c r="A34" s="13"/>
      <c r="B34" s="13"/>
      <c r="C34" s="13"/>
      <c r="D34" s="14"/>
      <c r="E34" s="6"/>
      <c r="H34" s="99" t="s">
        <v>71</v>
      </c>
      <c r="I34" s="6">
        <f>'July 2026 - September 2026'!E110</f>
        <v>13588.86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99" t="s">
        <v>74</v>
      </c>
      <c r="I35" s="6">
        <f>'October 2026 - December 2026'!E92</f>
        <v>14624.56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3" t="s">
        <v>76</v>
      </c>
      <c r="I36" s="6">
        <f>'October 2026 - December 2026'!E101</f>
        <v>15716.26</v>
      </c>
    </row>
    <row r="37" ht="21" customHeight="1" spans="1:9">
      <c r="A37" s="85" t="s">
        <v>72</v>
      </c>
      <c r="B37" s="86" t="s">
        <v>77</v>
      </c>
      <c r="C37" s="14" t="s">
        <v>78</v>
      </c>
      <c r="D37" s="14"/>
      <c r="E37" s="6">
        <v>9350</v>
      </c>
      <c r="H37" s="93" t="s">
        <v>79</v>
      </c>
      <c r="I37" s="6">
        <f>'October 2026 - December 2026'!E111</f>
        <v>16751.96</v>
      </c>
    </row>
    <row r="38" ht="21" customHeight="1" spans="1:9">
      <c r="A38" s="4"/>
      <c r="B38" s="4"/>
      <c r="C38" s="4"/>
      <c r="D38" s="89" t="s">
        <v>40</v>
      </c>
      <c r="E38" s="6">
        <f>SUM(E31:E37)</f>
        <v>20016.5</v>
      </c>
      <c r="H38" s="93" t="s">
        <v>80</v>
      </c>
      <c r="I38" s="6">
        <f>'January 2027 - March 2027'!E91</f>
        <v>17893.66</v>
      </c>
    </row>
    <row r="39" ht="21" customHeight="1" spans="8:9">
      <c r="H39" s="93" t="s">
        <v>81</v>
      </c>
      <c r="I39" s="6">
        <f>'January 2027 - March 2027'!E100</f>
        <v>19204.36</v>
      </c>
    </row>
    <row r="40" ht="21" customHeight="1" spans="1:9">
      <c r="A40" s="17" t="s">
        <v>82</v>
      </c>
      <c r="B40" s="17"/>
      <c r="C40" s="17"/>
      <c r="H40" s="93" t="s">
        <v>83</v>
      </c>
      <c r="I40" s="6">
        <f>'January 2027 - March 2027'!E110</f>
        <v>20346.06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3" t="s">
        <v>84</v>
      </c>
      <c r="I41" s="6">
        <f>'April 2027 - June 2027'!E92</f>
        <v>21381.76</v>
      </c>
    </row>
    <row r="42" ht="21" customHeight="1" spans="1:9">
      <c r="A42" s="20" t="s">
        <v>85</v>
      </c>
      <c r="B42" s="20"/>
      <c r="C42" s="20"/>
      <c r="H42" s="93" t="s">
        <v>86</v>
      </c>
      <c r="I42" s="6">
        <f>'April 2027 - June 2027'!E101</f>
        <v>22473.46</v>
      </c>
    </row>
    <row r="43" ht="21" customHeight="1" spans="1:9">
      <c r="A43" s="13" t="s">
        <v>87</v>
      </c>
      <c r="B43" s="14"/>
      <c r="C43" s="21">
        <v>204</v>
      </c>
      <c r="H43" s="99" t="s">
        <v>88</v>
      </c>
      <c r="I43" s="6">
        <f>'April 2027 - June 2027'!E111</f>
        <v>23509.16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4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3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3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3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-5783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-2483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2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6"/>
      <c r="D127" s="76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2" workbookViewId="0">
      <selection activeCell="G103" sqref="G103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501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13588.86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13588.86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502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503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504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505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506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507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508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509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510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511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347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347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512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0" customHeight="1" spans="1:5">
      <c r="A87" s="22" t="s">
        <v>146</v>
      </c>
      <c r="B87" s="22"/>
      <c r="C87" s="14" t="s">
        <v>482</v>
      </c>
      <c r="D87" s="14"/>
      <c r="E87" s="21">
        <v>344</v>
      </c>
    </row>
    <row r="88" ht="21" customHeight="1" spans="1:5">
      <c r="A88" s="22"/>
      <c r="B88" s="22"/>
      <c r="C88" s="15" t="s">
        <v>513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572.3</v>
      </c>
    </row>
    <row r="90" ht="21" customHeight="1" spans="1:5">
      <c r="A90" s="22" t="s">
        <v>167</v>
      </c>
      <c r="B90" s="22"/>
      <c r="C90" s="15"/>
      <c r="D90" s="15"/>
      <c r="E90" s="21">
        <f>C82</f>
        <v>347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11461.46</v>
      </c>
    </row>
    <row r="92" ht="21" customHeight="1"/>
    <row r="93" ht="21" customHeight="1" spans="1:5">
      <c r="A93" s="40" t="s">
        <v>514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515</v>
      </c>
      <c r="B95" s="22"/>
      <c r="C95" s="15"/>
      <c r="D95" s="15"/>
      <c r="E95" s="6">
        <f>E91</f>
        <v>11461.46</v>
      </c>
    </row>
    <row r="96" ht="75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513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572.3</v>
      </c>
    </row>
    <row r="99" ht="21" customHeight="1" spans="1:5">
      <c r="A99" s="22" t="s">
        <v>167</v>
      </c>
      <c r="B99" s="22"/>
      <c r="C99" s="15"/>
      <c r="D99" s="15"/>
      <c r="E99" s="21">
        <f>C82</f>
        <v>347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12447.16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516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517</v>
      </c>
      <c r="B105" s="22"/>
      <c r="C105" s="15"/>
      <c r="D105" s="15"/>
      <c r="E105" s="6">
        <f>E100</f>
        <v>12447.16</v>
      </c>
    </row>
    <row r="106" ht="59" customHeight="1" spans="1:5">
      <c r="A106" s="41" t="s">
        <v>146</v>
      </c>
      <c r="B106" s="41"/>
      <c r="C106" s="14" t="s">
        <v>482</v>
      </c>
      <c r="D106" s="14"/>
      <c r="E106" s="21">
        <v>344</v>
      </c>
    </row>
    <row r="107" ht="21" customHeight="1" spans="1:5">
      <c r="A107" s="41"/>
      <c r="B107" s="41"/>
      <c r="C107" s="15" t="s">
        <v>513</v>
      </c>
      <c r="D107" s="15"/>
      <c r="E107" s="21">
        <v>0</v>
      </c>
    </row>
    <row r="108" ht="39.75" customHeight="1" spans="1:5">
      <c r="A108" s="41"/>
      <c r="B108" s="41"/>
      <c r="C108" s="14" t="s">
        <v>458</v>
      </c>
      <c r="D108" s="14"/>
      <c r="E108" s="21">
        <v>572.3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347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13588.86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1" workbookViewId="0">
      <selection activeCell="G111" sqref="G11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518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16751.96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16751.96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519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520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521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522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523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524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525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526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527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528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529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513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14624.56</v>
      </c>
    </row>
    <row r="93" ht="21" customHeight="1"/>
    <row r="94" ht="21" customHeight="1" spans="1:5">
      <c r="A94" s="28" t="s">
        <v>530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531</v>
      </c>
      <c r="B96" s="22"/>
      <c r="C96" s="15"/>
      <c r="D96" s="15"/>
      <c r="E96" s="6">
        <f>E92</f>
        <v>14624.56</v>
      </c>
    </row>
    <row r="97" ht="78" customHeight="1" spans="1:5">
      <c r="A97" s="22" t="s">
        <v>146</v>
      </c>
      <c r="B97" s="22"/>
      <c r="C97" s="14" t="s">
        <v>498</v>
      </c>
      <c r="D97" s="14"/>
      <c r="E97" s="21">
        <v>394</v>
      </c>
    </row>
    <row r="98" ht="21" customHeight="1" spans="1:5">
      <c r="A98" s="22"/>
      <c r="B98" s="22"/>
      <c r="C98" s="15" t="s">
        <v>513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15716.26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532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533</v>
      </c>
      <c r="B106" s="22"/>
      <c r="C106" s="15"/>
      <c r="D106" s="15"/>
      <c r="E106" s="6">
        <f>E101</f>
        <v>15716.26</v>
      </c>
    </row>
    <row r="107" ht="6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513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16751.96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1" workbookViewId="0">
      <selection activeCell="G106" sqref="G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20346.06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20346.06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535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536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537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538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539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540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541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542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543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544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545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347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347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546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482</v>
      </c>
      <c r="D87" s="14"/>
      <c r="E87" s="21">
        <v>344</v>
      </c>
    </row>
    <row r="88" ht="21" customHeight="1" spans="1:5">
      <c r="A88" s="22"/>
      <c r="B88" s="22"/>
      <c r="C88" s="15" t="s">
        <v>513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572.3</v>
      </c>
    </row>
    <row r="90" ht="21" customHeight="1" spans="1:5">
      <c r="A90" s="22" t="s">
        <v>167</v>
      </c>
      <c r="B90" s="22"/>
      <c r="C90" s="15"/>
      <c r="D90" s="15"/>
      <c r="E90" s="21">
        <f>C82</f>
        <v>347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17893.66</v>
      </c>
    </row>
    <row r="92" ht="21" customHeight="1"/>
    <row r="93" ht="21" customHeight="1" spans="1:5">
      <c r="A93" s="27" t="s">
        <v>547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548</v>
      </c>
      <c r="B95" s="22"/>
      <c r="C95" s="15"/>
      <c r="D95" s="15"/>
      <c r="E95" s="6">
        <f>E91</f>
        <v>17893.66</v>
      </c>
    </row>
    <row r="96" ht="87" customHeight="1" spans="1:5">
      <c r="A96" s="22" t="s">
        <v>146</v>
      </c>
      <c r="B96" s="22"/>
      <c r="C96" s="14" t="s">
        <v>440</v>
      </c>
      <c r="D96" s="14"/>
      <c r="E96" s="21">
        <v>500</v>
      </c>
    </row>
    <row r="97" ht="21" customHeight="1" spans="1:5">
      <c r="A97" s="22"/>
      <c r="B97" s="22"/>
      <c r="C97" s="15" t="s">
        <v>513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572.3</v>
      </c>
    </row>
    <row r="99" ht="21" customHeight="1" spans="1:5">
      <c r="A99" s="22" t="s">
        <v>167</v>
      </c>
      <c r="B99" s="22"/>
      <c r="C99" s="15"/>
      <c r="D99" s="15"/>
      <c r="E99" s="21">
        <f>C82</f>
        <v>347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19204.36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549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550</v>
      </c>
      <c r="B105" s="22"/>
      <c r="C105" s="15"/>
      <c r="D105" s="15"/>
      <c r="E105" s="6">
        <f>E100</f>
        <v>19204.36</v>
      </c>
    </row>
    <row r="106" ht="83" customHeight="1" spans="1:5">
      <c r="A106" s="22" t="s">
        <v>146</v>
      </c>
      <c r="B106" s="22"/>
      <c r="C106" s="14" t="s">
        <v>482</v>
      </c>
      <c r="D106" s="14"/>
      <c r="E106" s="21">
        <v>344</v>
      </c>
    </row>
    <row r="107" ht="21" customHeight="1" spans="1:5">
      <c r="A107" s="22"/>
      <c r="B107" s="22"/>
      <c r="C107" s="15" t="s">
        <v>513</v>
      </c>
      <c r="D107" s="15"/>
      <c r="E107" s="21">
        <v>0</v>
      </c>
    </row>
    <row r="108" ht="39.75" customHeight="1" spans="1:5">
      <c r="A108" s="22"/>
      <c r="B108" s="22"/>
      <c r="C108" s="14" t="s">
        <v>458</v>
      </c>
      <c r="D108" s="14"/>
      <c r="E108" s="21">
        <v>572.3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347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20346.06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4" workbookViewId="0">
      <selection activeCell="G107" sqref="G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551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23509.16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23509.16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552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553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554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555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556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557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558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559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560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561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562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67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513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21381.76</v>
      </c>
    </row>
    <row r="93" ht="21" customHeight="1"/>
    <row r="94" ht="21" customHeight="1" spans="1:5">
      <c r="A94" s="27" t="s">
        <v>563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564</v>
      </c>
      <c r="B96" s="22"/>
      <c r="C96" s="15"/>
      <c r="D96" s="15"/>
      <c r="E96" s="6">
        <f>E92</f>
        <v>21381.76</v>
      </c>
    </row>
    <row r="97" ht="83" customHeight="1" spans="1:5">
      <c r="A97" s="22" t="s">
        <v>146</v>
      </c>
      <c r="B97" s="22"/>
      <c r="C97" s="14" t="s">
        <v>498</v>
      </c>
      <c r="D97" s="14"/>
      <c r="E97" s="21">
        <v>394</v>
      </c>
    </row>
    <row r="98" ht="21" customHeight="1" spans="1:5">
      <c r="A98" s="22"/>
      <c r="B98" s="22"/>
      <c r="C98" s="15" t="s">
        <v>513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22473.46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565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566</v>
      </c>
      <c r="B106" s="22"/>
      <c r="C106" s="15"/>
      <c r="D106" s="15"/>
      <c r="E106" s="6">
        <f>E101</f>
        <v>22473.46</v>
      </c>
    </row>
    <row r="107" ht="7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513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23509.16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114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4" t="s">
        <v>206</v>
      </c>
      <c r="D19" s="74"/>
      <c r="E19" s="6">
        <v>207.5</v>
      </c>
    </row>
    <row r="20" ht="21" customHeight="1" spans="1:5">
      <c r="A20" s="13" t="s">
        <v>207</v>
      </c>
      <c r="B20" s="14" t="s">
        <v>208</v>
      </c>
      <c r="C20" s="74" t="s">
        <v>209</v>
      </c>
      <c r="D20" s="74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5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3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7" t="s">
        <v>247</v>
      </c>
      <c r="D111" s="67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6"/>
      <c r="D117" s="76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7" t="s">
        <v>256</v>
      </c>
      <c r="D124" s="67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8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69" t="s">
        <v>259</v>
      </c>
      <c r="H129" s="70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1" t="s">
        <v>260</v>
      </c>
      <c r="H130" s="70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3"/>
      <c r="G136" s="73"/>
      <c r="H136" s="77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6" t="s">
        <v>268</v>
      </c>
      <c r="D139" s="66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31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6" t="s">
        <v>323</v>
      </c>
      <c r="C46" s="66" t="s">
        <v>324</v>
      </c>
      <c r="D46" s="66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5"/>
      <c r="C55" s="21">
        <v>0</v>
      </c>
    </row>
    <row r="56" ht="21" customHeight="1" spans="1:3">
      <c r="A56" s="13" t="s">
        <v>52</v>
      </c>
      <c r="B56" s="65"/>
      <c r="C56" s="21">
        <v>0</v>
      </c>
    </row>
    <row r="57" ht="21" customHeight="1" spans="1:3">
      <c r="A57" s="13" t="s">
        <v>89</v>
      </c>
      <c r="B57" s="65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5"/>
      <c r="C61" s="21">
        <v>0</v>
      </c>
    </row>
    <row r="62" ht="21" customHeight="1" spans="1:3">
      <c r="A62" s="13" t="s">
        <v>99</v>
      </c>
      <c r="B62" s="65"/>
      <c r="C62" s="21">
        <v>0</v>
      </c>
    </row>
    <row r="63" ht="21" customHeight="1" spans="1:3">
      <c r="A63" s="13" t="s">
        <v>101</v>
      </c>
      <c r="B63" s="65"/>
      <c r="C63" s="21">
        <v>0</v>
      </c>
    </row>
    <row r="64" ht="21" customHeight="1" spans="1:3">
      <c r="A64" s="13" t="s">
        <v>103</v>
      </c>
      <c r="B64" s="65"/>
      <c r="C64" s="21">
        <v>0</v>
      </c>
    </row>
    <row r="65" ht="21" customHeight="1" spans="1:3">
      <c r="A65" s="13" t="s">
        <v>232</v>
      </c>
      <c r="B65" s="65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5" t="s">
        <v>110</v>
      </c>
      <c r="C68" s="21">
        <v>0</v>
      </c>
    </row>
    <row r="69" ht="21" customHeight="1" spans="1:3">
      <c r="A69" s="13" t="s">
        <v>112</v>
      </c>
      <c r="B69" s="65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5" t="s">
        <v>120</v>
      </c>
      <c r="C72" s="21">
        <v>0</v>
      </c>
    </row>
    <row r="73" ht="21" customHeight="1" spans="1:3">
      <c r="A73" s="22"/>
      <c r="B73" s="65" t="s">
        <v>122</v>
      </c>
      <c r="C73" s="21">
        <v>0</v>
      </c>
    </row>
    <row r="74" ht="21" customHeight="1" spans="1:3">
      <c r="A74" s="22"/>
      <c r="B74" s="65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5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5" t="s">
        <v>133</v>
      </c>
      <c r="C80" s="21">
        <v>0</v>
      </c>
    </row>
    <row r="81" ht="21" customHeight="1" spans="1:3">
      <c r="A81" s="13" t="s">
        <v>134</v>
      </c>
      <c r="B81" s="65" t="s">
        <v>135</v>
      </c>
      <c r="C81" s="21">
        <v>0</v>
      </c>
    </row>
    <row r="82" ht="42.75" customHeight="1" spans="1:3">
      <c r="A82" s="13" t="s">
        <v>136</v>
      </c>
      <c r="B82" s="65" t="s">
        <v>137</v>
      </c>
      <c r="C82" s="21">
        <v>0</v>
      </c>
    </row>
    <row r="83" ht="21" customHeight="1" spans="1:3">
      <c r="A83" s="13" t="s">
        <v>138</v>
      </c>
      <c r="B83" s="65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5"/>
      <c r="C86" s="21">
        <v>0</v>
      </c>
    </row>
    <row r="87" ht="21" customHeight="1" spans="1:3">
      <c r="A87" s="22" t="s">
        <v>142</v>
      </c>
      <c r="B87" s="65" t="s">
        <v>143</v>
      </c>
      <c r="C87" s="21">
        <v>0</v>
      </c>
    </row>
    <row r="88" ht="21" customHeight="1" spans="1:3">
      <c r="A88" s="13" t="s">
        <v>68</v>
      </c>
      <c r="B88" s="65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5" t="s">
        <v>148</v>
      </c>
      <c r="C91" s="21">
        <v>200</v>
      </c>
    </row>
    <row r="92" ht="21" customHeight="1" spans="1:3">
      <c r="A92" s="5" t="s">
        <v>149</v>
      </c>
      <c r="B92" s="65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5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68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69" t="s">
        <v>259</v>
      </c>
      <c r="H108" s="70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1" t="s">
        <v>260</v>
      </c>
      <c r="H109" s="70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7" t="s">
        <v>335</v>
      </c>
      <c r="D115" s="67"/>
      <c r="E115" s="72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6" t="s">
        <v>342</v>
      </c>
      <c r="D126" s="66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5"/>
  <sheetViews>
    <sheetView tabSelected="1" zoomScale="88" zoomScaleNormal="88" topLeftCell="A101" workbookViewId="0">
      <selection activeCell="E101" sqref="E101:G10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E122</f>
        <v>508.599999999999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508.599999999999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C91</f>
        <v>-5783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1" t="s">
        <v>356</v>
      </c>
      <c r="D13" s="52"/>
      <c r="E13" s="6">
        <v>1000</v>
      </c>
    </row>
    <row r="14" ht="21" customHeight="1" spans="1:5">
      <c r="A14" s="13"/>
      <c r="B14" s="14" t="s">
        <v>158</v>
      </c>
      <c r="C14" s="51" t="s">
        <v>359</v>
      </c>
      <c r="D14" s="52"/>
      <c r="E14" s="6">
        <v>2</v>
      </c>
    </row>
    <row r="15" ht="21" customHeight="1" spans="1:5">
      <c r="A15" s="13"/>
      <c r="B15" s="14" t="s">
        <v>360</v>
      </c>
      <c r="C15" s="51" t="s">
        <v>361</v>
      </c>
      <c r="D15" s="52"/>
      <c r="E15" s="6">
        <v>1</v>
      </c>
    </row>
    <row r="16" ht="21" customHeight="1" spans="1:5">
      <c r="A16" s="13" t="s">
        <v>362</v>
      </c>
      <c r="B16" s="14" t="s">
        <v>158</v>
      </c>
      <c r="C16" s="51" t="s">
        <v>363</v>
      </c>
      <c r="D16" s="52"/>
      <c r="E16" s="6">
        <v>500</v>
      </c>
    </row>
    <row r="17" ht="21" customHeight="1" spans="1:5">
      <c r="A17" s="13" t="s">
        <v>364</v>
      </c>
      <c r="B17" s="14" t="s">
        <v>365</v>
      </c>
      <c r="C17" s="51" t="s">
        <v>366</v>
      </c>
      <c r="D17" s="52"/>
      <c r="E17" s="6">
        <v>6</v>
      </c>
    </row>
    <row r="18" ht="21" customHeight="1" spans="1:5">
      <c r="A18" s="13" t="s">
        <v>364</v>
      </c>
      <c r="B18" s="14" t="s">
        <v>367</v>
      </c>
      <c r="C18" s="51" t="s">
        <v>368</v>
      </c>
      <c r="D18" s="52"/>
      <c r="E18" s="6">
        <v>10</v>
      </c>
    </row>
    <row r="19" ht="21" customHeight="1" spans="1:5">
      <c r="A19" s="13" t="s">
        <v>369</v>
      </c>
      <c r="B19" s="14" t="s">
        <v>158</v>
      </c>
      <c r="C19" s="51" t="s">
        <v>370</v>
      </c>
      <c r="D19" s="52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13"/>
      <c r="B27" s="14" t="s">
        <v>376</v>
      </c>
      <c r="C27" s="51" t="s">
        <v>377</v>
      </c>
      <c r="D27" s="52"/>
      <c r="E27" s="6">
        <v>50</v>
      </c>
    </row>
    <row r="28" ht="21" customHeight="1" spans="1:5">
      <c r="A28" s="4"/>
      <c r="B28" s="4"/>
      <c r="C28" s="9" t="s">
        <v>40</v>
      </c>
      <c r="D28" s="9"/>
      <c r="E28" s="6">
        <f>SUM(E24:E27)</f>
        <v>2455</v>
      </c>
    </row>
    <row r="29" ht="13.5" customHeight="1" spans="1:26">
      <c r="A29" s="10"/>
      <c r="B29" s="10"/>
      <c r="C29" s="10"/>
      <c r="D29" s="16"/>
      <c r="E29" s="2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7">
      <c r="A30" s="11" t="s">
        <v>378</v>
      </c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5"/>
    </row>
    <row r="31" ht="21" customHeight="1" spans="1:26">
      <c r="A31" s="11" t="s">
        <v>4</v>
      </c>
      <c r="B31" s="11" t="s">
        <v>32</v>
      </c>
      <c r="C31" s="12" t="s">
        <v>33</v>
      </c>
      <c r="D31" s="12"/>
      <c r="E31" s="12" t="s">
        <v>34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379</v>
      </c>
      <c r="B32" s="14" t="s">
        <v>37</v>
      </c>
      <c r="C32" s="15" t="s">
        <v>38</v>
      </c>
      <c r="D32" s="15"/>
      <c r="E32" s="6"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3" t="s">
        <v>380</v>
      </c>
      <c r="B33" s="14" t="s">
        <v>68</v>
      </c>
      <c r="C33" s="15" t="s">
        <v>215</v>
      </c>
      <c r="D33" s="15"/>
      <c r="E33" s="6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26">
      <c r="A34" s="13"/>
      <c r="B34" s="14" t="s">
        <v>376</v>
      </c>
      <c r="C34" s="51" t="s">
        <v>377</v>
      </c>
      <c r="D34" s="52"/>
      <c r="E34" s="6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" customHeight="1" spans="1:26">
      <c r="A35" s="4"/>
      <c r="B35" s="4"/>
      <c r="C35" s="9" t="s">
        <v>40</v>
      </c>
      <c r="D35" s="9"/>
      <c r="E35" s="6">
        <f>SUM(E32:E34)</f>
        <v>2455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5">
      <c r="A36" s="10"/>
      <c r="B36" s="10"/>
      <c r="C36" s="10"/>
      <c r="D36" s="16"/>
      <c r="E36" s="24"/>
    </row>
    <row r="37" ht="12.75" customHeight="1" spans="1:5">
      <c r="A37" s="10"/>
      <c r="B37" s="10"/>
      <c r="C37" s="10"/>
      <c r="D37" s="16"/>
      <c r="E37" s="24"/>
    </row>
    <row r="38" ht="13.5" customHeight="1" spans="1:5">
      <c r="A38" s="10"/>
      <c r="B38" s="10"/>
      <c r="C38" s="10"/>
      <c r="D38" s="16"/>
      <c r="E38" s="24"/>
    </row>
    <row r="39" ht="13.5" customHeight="1" spans="1:2">
      <c r="A39" s="10"/>
      <c r="B39" s="10"/>
    </row>
    <row r="40" ht="21" customHeight="1" spans="1:3">
      <c r="A40" s="17" t="s">
        <v>381</v>
      </c>
      <c r="B40" s="17"/>
      <c r="C40" s="17"/>
    </row>
    <row r="41" ht="21" customHeight="1" spans="1:4">
      <c r="A41" s="17" t="s">
        <v>32</v>
      </c>
      <c r="B41" s="17" t="s">
        <v>33</v>
      </c>
      <c r="C41" s="18" t="s">
        <v>34</v>
      </c>
      <c r="D41" s="25"/>
    </row>
    <row r="42" ht="21" customHeight="1" spans="1:4">
      <c r="A42" s="20" t="s">
        <v>85</v>
      </c>
      <c r="B42" s="20"/>
      <c r="C42" s="20"/>
      <c r="D42" s="25"/>
    </row>
    <row r="43" ht="21" customHeight="1" spans="1:3">
      <c r="A43" s="13" t="s">
        <v>273</v>
      </c>
      <c r="B43" s="14"/>
      <c r="C43" s="21">
        <v>78</v>
      </c>
    </row>
    <row r="44" ht="21" customHeight="1" spans="1:3">
      <c r="A44" s="13" t="s">
        <v>376</v>
      </c>
      <c r="B44" s="15" t="s">
        <v>382</v>
      </c>
      <c r="C44" s="21">
        <v>50</v>
      </c>
    </row>
    <row r="45" ht="21" customHeight="1" spans="1:3">
      <c r="A45" s="13" t="s">
        <v>89</v>
      </c>
      <c r="B45" s="14" t="s">
        <v>90</v>
      </c>
      <c r="C45" s="21">
        <v>149</v>
      </c>
    </row>
    <row r="46" ht="21" customHeight="1" spans="1:3">
      <c r="A46" s="22"/>
      <c r="B46" s="8" t="s">
        <v>92</v>
      </c>
      <c r="C46" s="21">
        <f>SUM(C43:C45)</f>
        <v>277</v>
      </c>
    </row>
    <row r="47" ht="21" customHeight="1" spans="1:3">
      <c r="A47" s="20" t="s">
        <v>326</v>
      </c>
      <c r="B47" s="20"/>
      <c r="C47" s="20"/>
    </row>
    <row r="48" s="10" customFormat="1" ht="21" customHeight="1" spans="1:10">
      <c r="A48" s="20"/>
      <c r="B48" s="20"/>
      <c r="C48" s="20"/>
      <c r="J48" s="2"/>
    </row>
    <row r="49" ht="21" customHeight="1" spans="1:3">
      <c r="A49" s="13" t="s">
        <v>97</v>
      </c>
      <c r="B49" s="14"/>
      <c r="C49" s="21">
        <v>0</v>
      </c>
    </row>
    <row r="50" ht="21" customHeight="1" spans="1:3">
      <c r="A50" s="13" t="s">
        <v>99</v>
      </c>
      <c r="B50" s="14"/>
      <c r="C50" s="21">
        <v>0</v>
      </c>
    </row>
    <row r="51" ht="21" customHeight="1" spans="1:3">
      <c r="A51" s="13" t="s">
        <v>101</v>
      </c>
      <c r="B51" s="14"/>
      <c r="C51" s="21">
        <v>0</v>
      </c>
    </row>
    <row r="52" ht="21" customHeight="1" spans="1:3">
      <c r="A52" s="13" t="s">
        <v>103</v>
      </c>
      <c r="B52" s="14"/>
      <c r="C52" s="21">
        <v>0</v>
      </c>
    </row>
    <row r="53" ht="21" customHeight="1" spans="1:3">
      <c r="A53" s="13" t="s">
        <v>232</v>
      </c>
      <c r="B53" s="14"/>
      <c r="C53" s="21">
        <v>0</v>
      </c>
    </row>
    <row r="54" ht="21" customHeight="1" spans="1:3">
      <c r="A54" s="13"/>
      <c r="B54" s="8" t="s">
        <v>105</v>
      </c>
      <c r="C54" s="21">
        <f>SUM(C49:C53)</f>
        <v>0</v>
      </c>
    </row>
    <row r="55" ht="21" customHeight="1" spans="1:3">
      <c r="A55" s="20" t="s">
        <v>107</v>
      </c>
      <c r="B55" s="20"/>
      <c r="C55" s="20"/>
    </row>
    <row r="56" ht="21" customHeight="1" spans="1:3">
      <c r="A56" s="13" t="s">
        <v>109</v>
      </c>
      <c r="B56" s="14" t="s">
        <v>110</v>
      </c>
      <c r="C56" s="21">
        <v>0</v>
      </c>
    </row>
    <row r="57" ht="21" customHeight="1" spans="1:3">
      <c r="A57" s="13" t="s">
        <v>112</v>
      </c>
      <c r="B57" s="14" t="s">
        <v>113</v>
      </c>
      <c r="C57" s="21">
        <v>0</v>
      </c>
    </row>
    <row r="58" ht="21" customHeight="1" spans="1:3">
      <c r="A58" s="13"/>
      <c r="B58" s="8" t="s">
        <v>115</v>
      </c>
      <c r="C58" s="21">
        <f>SUM(C56:C57)</f>
        <v>0</v>
      </c>
    </row>
    <row r="59" ht="21" customHeight="1" spans="1:3">
      <c r="A59" s="20" t="s">
        <v>117</v>
      </c>
      <c r="B59" s="20"/>
      <c r="C59" s="20"/>
    </row>
    <row r="60" ht="21" customHeight="1" spans="1:3">
      <c r="A60" s="13" t="s">
        <v>119</v>
      </c>
      <c r="B60" s="14" t="s">
        <v>120</v>
      </c>
      <c r="C60" s="21">
        <v>0</v>
      </c>
    </row>
    <row r="61" ht="21" customHeight="1" spans="1:3">
      <c r="A61" s="22"/>
      <c r="B61" s="14" t="s">
        <v>122</v>
      </c>
      <c r="C61" s="21">
        <v>0</v>
      </c>
    </row>
    <row r="62" ht="21" customHeight="1" spans="1:3">
      <c r="A62" s="22"/>
      <c r="B62" s="14" t="s">
        <v>124</v>
      </c>
      <c r="C62" s="21">
        <v>0</v>
      </c>
    </row>
    <row r="63" ht="21" customHeight="1" spans="1:3">
      <c r="A63" s="22"/>
      <c r="B63" s="8" t="s">
        <v>126</v>
      </c>
      <c r="C63" s="21">
        <f>SUM(C60:C62)</f>
        <v>0</v>
      </c>
    </row>
    <row r="64" ht="21" customHeight="1" spans="1:3">
      <c r="A64" s="20" t="s">
        <v>127</v>
      </c>
      <c r="B64" s="20"/>
      <c r="C64" s="20"/>
    </row>
    <row r="65" ht="21" customHeight="1" spans="1:3">
      <c r="A65" s="13" t="s">
        <v>128</v>
      </c>
      <c r="B65" s="14" t="s">
        <v>129</v>
      </c>
      <c r="C65" s="21">
        <v>0</v>
      </c>
    </row>
    <row r="66" ht="21" customHeight="1" spans="1:3">
      <c r="A66" s="22"/>
      <c r="B66" s="8" t="s">
        <v>130</v>
      </c>
      <c r="C66" s="21">
        <f>SUM(C65)</f>
        <v>0</v>
      </c>
    </row>
    <row r="67" ht="21" customHeight="1" spans="1:3">
      <c r="A67" s="20" t="s">
        <v>131</v>
      </c>
      <c r="B67" s="20"/>
      <c r="C67" s="20"/>
    </row>
    <row r="68" ht="42.75" customHeight="1" spans="1:3">
      <c r="A68" s="13" t="s">
        <v>327</v>
      </c>
      <c r="B68" s="14" t="s">
        <v>133</v>
      </c>
      <c r="C68" s="21">
        <v>0</v>
      </c>
    </row>
    <row r="69" ht="21" customHeight="1" spans="1:3">
      <c r="A69" s="13" t="s">
        <v>134</v>
      </c>
      <c r="B69" s="14" t="s">
        <v>135</v>
      </c>
      <c r="C69" s="21">
        <v>0</v>
      </c>
    </row>
    <row r="70" ht="42.75" customHeight="1" spans="1:3">
      <c r="A70" s="13" t="s">
        <v>136</v>
      </c>
      <c r="B70" s="14" t="s">
        <v>137</v>
      </c>
      <c r="C70" s="21">
        <v>0</v>
      </c>
    </row>
    <row r="71" ht="21" customHeight="1" spans="1:3">
      <c r="A71" s="13" t="s">
        <v>138</v>
      </c>
      <c r="B71" s="14" t="s">
        <v>138</v>
      </c>
      <c r="C71" s="21">
        <v>0</v>
      </c>
    </row>
    <row r="72" ht="21" customHeight="1" spans="1:3">
      <c r="A72" s="13"/>
      <c r="B72" s="8" t="s">
        <v>25</v>
      </c>
      <c r="C72" s="21">
        <f>SUM(C68:C71)</f>
        <v>0</v>
      </c>
    </row>
    <row r="73" ht="21" customHeight="1" spans="1:3">
      <c r="A73" s="20" t="s">
        <v>140</v>
      </c>
      <c r="B73" s="20"/>
      <c r="C73" s="20"/>
    </row>
    <row r="74" ht="21" customHeight="1" spans="1:3">
      <c r="A74" s="13" t="s">
        <v>141</v>
      </c>
      <c r="B74" s="15"/>
      <c r="C74" s="21">
        <v>0</v>
      </c>
    </row>
    <row r="75" ht="21" customHeight="1" spans="1:3">
      <c r="A75" s="22" t="s">
        <v>142</v>
      </c>
      <c r="B75" s="15" t="s">
        <v>143</v>
      </c>
      <c r="C75" s="21">
        <v>0</v>
      </c>
    </row>
    <row r="76" ht="21" customHeight="1" spans="1:3">
      <c r="A76" s="13" t="s">
        <v>68</v>
      </c>
      <c r="B76" s="14" t="s">
        <v>144</v>
      </c>
      <c r="C76" s="21">
        <v>0</v>
      </c>
    </row>
    <row r="77" ht="21" customHeight="1" spans="1:3">
      <c r="A77" s="13"/>
      <c r="B77" s="8" t="s">
        <v>145</v>
      </c>
      <c r="C77" s="21">
        <f>SUM(C74:C76)</f>
        <v>0</v>
      </c>
    </row>
    <row r="78" ht="21" customHeight="1" spans="1:3">
      <c r="A78" s="20" t="s">
        <v>146</v>
      </c>
      <c r="B78" s="20"/>
      <c r="C78" s="20"/>
    </row>
    <row r="79" ht="21" customHeight="1" spans="1:3">
      <c r="A79" s="13" t="s">
        <v>147</v>
      </c>
      <c r="B79" s="15" t="s">
        <v>148</v>
      </c>
      <c r="C79" s="21">
        <v>0</v>
      </c>
    </row>
    <row r="80" ht="21" customHeight="1" spans="1:3">
      <c r="A80" s="5" t="s">
        <v>149</v>
      </c>
      <c r="B80" s="26" t="s">
        <v>150</v>
      </c>
      <c r="C80" s="21">
        <v>68</v>
      </c>
    </row>
    <row r="81" ht="39.75" customHeight="1" spans="1:3">
      <c r="A81" s="13" t="s">
        <v>151</v>
      </c>
      <c r="B81" s="14" t="s">
        <v>383</v>
      </c>
      <c r="C81" s="21">
        <v>52</v>
      </c>
    </row>
    <row r="82" ht="21" customHeight="1" spans="1:3">
      <c r="A82" s="13" t="s">
        <v>374</v>
      </c>
      <c r="B82" s="15" t="s">
        <v>384</v>
      </c>
      <c r="C82" s="21">
        <v>0</v>
      </c>
    </row>
    <row r="83" ht="21" customHeight="1" spans="1:3">
      <c r="A83" s="22"/>
      <c r="B83" s="9" t="s">
        <v>155</v>
      </c>
      <c r="C83" s="21">
        <f>SUM(C79:C82)</f>
        <v>120</v>
      </c>
    </row>
    <row r="84" ht="21" customHeight="1" spans="1:3">
      <c r="A84" s="22"/>
      <c r="B84" s="9" t="s">
        <v>25</v>
      </c>
      <c r="C84" s="21">
        <f>C46+C54+C58+C63+C66+C72+C77+C83</f>
        <v>397</v>
      </c>
    </row>
    <row r="85" ht="21" customHeight="1" spans="1:3">
      <c r="A85" s="20" t="s">
        <v>157</v>
      </c>
      <c r="B85" s="20"/>
      <c r="C85" s="20"/>
    </row>
    <row r="86" ht="21" customHeight="1" spans="1:3">
      <c r="A86" s="22" t="s">
        <v>158</v>
      </c>
      <c r="B86" s="15"/>
      <c r="C86" s="6">
        <f>IF(('October 2024 - December 2024'!C98)+SUM(E97+E109+E118)&lt;0,(('October 2024 - December 2024'!C98))+SUM(E97+E109+E118),(('October 2024 - December 2024'!C98))+SUM(E97+E109+E118))</f>
        <v>-5783</v>
      </c>
    </row>
    <row r="87" ht="21" customHeight="1" spans="1:3">
      <c r="A87" s="22" t="s">
        <v>159</v>
      </c>
      <c r="B87" s="15"/>
      <c r="C87" s="6">
        <v>0</v>
      </c>
    </row>
    <row r="88" ht="21" customHeight="1" spans="1:3">
      <c r="A88" s="22" t="s">
        <v>160</v>
      </c>
      <c r="B88" s="15"/>
      <c r="C88" s="6">
        <f>IF(('October 2024 - December 2024'!C100)+SUM(E99)&lt;0,(('October 2024 - December 2024'!C100))+SUM(E99),(('October 2024 - December 2024'!C100))+SUM(E99))</f>
        <v>0</v>
      </c>
    </row>
    <row r="89" ht="42.75" customHeight="1" spans="1:3">
      <c r="A89" s="13" t="s">
        <v>161</v>
      </c>
      <c r="B89" s="15"/>
      <c r="C89" s="6">
        <v>0</v>
      </c>
    </row>
    <row r="90" ht="42.75" customHeight="1" spans="1:3">
      <c r="A90" s="13" t="s">
        <v>162</v>
      </c>
      <c r="B90" s="15"/>
      <c r="C90" s="6">
        <v>0</v>
      </c>
    </row>
    <row r="91" ht="21" customHeight="1" spans="1:3">
      <c r="A91" s="22"/>
      <c r="B91" s="9" t="s">
        <v>163</v>
      </c>
      <c r="C91" s="6">
        <f>C86+C87+C88+C89+C90</f>
        <v>-5783</v>
      </c>
    </row>
    <row r="92" ht="21" customHeight="1" spans="1:10">
      <c r="A92" s="13"/>
      <c r="B92" s="8" t="s">
        <v>164</v>
      </c>
      <c r="C92" s="21">
        <f>C84</f>
        <v>397</v>
      </c>
      <c r="J92" s="30"/>
    </row>
    <row r="93" ht="13.5" customHeight="1" spans="1:2">
      <c r="A93" s="10"/>
      <c r="B93" s="10"/>
    </row>
    <row r="94" ht="13.5" customHeight="1" spans="1:2">
      <c r="A94" s="10"/>
      <c r="B94" s="10"/>
    </row>
    <row r="95" ht="21" customHeight="1" spans="1:7">
      <c r="A95" s="28" t="s">
        <v>385</v>
      </c>
      <c r="B95" s="28"/>
      <c r="C95" s="28"/>
      <c r="D95" s="28"/>
      <c r="E95" s="28"/>
      <c r="F95" s="28"/>
      <c r="G95" s="28"/>
    </row>
    <row r="96" ht="21" customHeight="1" spans="1:37">
      <c r="A96" s="28" t="s">
        <v>166</v>
      </c>
      <c r="B96" s="28"/>
      <c r="C96" s="28" t="s">
        <v>33</v>
      </c>
      <c r="D96" s="28"/>
      <c r="E96" s="28" t="s">
        <v>34</v>
      </c>
      <c r="F96" s="28"/>
      <c r="G96" s="28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42.75" customHeight="1" spans="1:7">
      <c r="A97" s="41" t="s">
        <v>146</v>
      </c>
      <c r="B97" s="58"/>
      <c r="C97" s="15" t="s">
        <v>386</v>
      </c>
      <c r="D97" s="15"/>
      <c r="E97" s="21">
        <v>1400</v>
      </c>
      <c r="F97" s="21"/>
      <c r="G97" s="21"/>
    </row>
    <row r="98" ht="202" customHeight="1" spans="1:7">
      <c r="A98" s="59"/>
      <c r="B98" s="60"/>
      <c r="C98" s="14" t="s">
        <v>387</v>
      </c>
      <c r="D98" s="14"/>
      <c r="E98" s="21">
        <v>2132.94</v>
      </c>
      <c r="F98" s="21"/>
      <c r="G98" s="21"/>
    </row>
    <row r="99" ht="34" customHeight="1" spans="1:7">
      <c r="A99" s="59"/>
      <c r="B99" s="60"/>
      <c r="C99" s="14" t="s">
        <v>264</v>
      </c>
      <c r="D99" s="14"/>
      <c r="E99" s="21">
        <v>500</v>
      </c>
      <c r="F99" s="21"/>
      <c r="G99" s="21"/>
    </row>
    <row r="100" ht="409" customHeight="1" spans="1:8">
      <c r="A100" s="59"/>
      <c r="B100" s="60"/>
      <c r="C100" s="14" t="s">
        <v>388</v>
      </c>
      <c r="D100" s="14"/>
      <c r="E100" s="21">
        <v>316.9</v>
      </c>
      <c r="F100" s="21"/>
      <c r="G100" s="21"/>
      <c r="H100" s="2"/>
    </row>
    <row r="101" ht="173" customHeight="1" spans="1:8">
      <c r="A101" s="61"/>
      <c r="B101" s="62"/>
      <c r="C101" s="63" t="s">
        <v>389</v>
      </c>
      <c r="D101" s="64"/>
      <c r="E101" s="21">
        <v>200.8</v>
      </c>
      <c r="F101" s="21"/>
      <c r="G101" s="21"/>
      <c r="H101" s="2"/>
    </row>
    <row r="102" ht="21" customHeight="1" spans="1:7">
      <c r="A102" s="22" t="s">
        <v>167</v>
      </c>
      <c r="B102" s="22"/>
      <c r="C102" s="15"/>
      <c r="D102" s="15"/>
      <c r="E102" s="21">
        <f>C92</f>
        <v>397</v>
      </c>
      <c r="F102" s="21"/>
      <c r="G102" s="21"/>
    </row>
    <row r="103" ht="21" customHeight="1" spans="1:7">
      <c r="A103" s="22"/>
      <c r="B103" s="22"/>
      <c r="C103" s="9" t="s">
        <v>168</v>
      </c>
      <c r="D103" s="9"/>
      <c r="E103" s="6">
        <f>('October 2024 - December 2024'!E142+E20)-SUM(E97:E102)</f>
        <v>154.2</v>
      </c>
      <c r="F103" s="6"/>
      <c r="G103" s="6"/>
    </row>
    <row r="104" ht="13.5" customHeight="1"/>
    <row r="105" ht="21" customHeight="1" spans="1:7">
      <c r="A105" s="28" t="s">
        <v>390</v>
      </c>
      <c r="B105" s="28"/>
      <c r="C105" s="28"/>
      <c r="D105" s="28"/>
      <c r="E105" s="28"/>
      <c r="F105" s="28"/>
      <c r="G105" s="28"/>
    </row>
    <row r="106" ht="21" customHeight="1" spans="1:37">
      <c r="A106" s="28" t="s">
        <v>166</v>
      </c>
      <c r="B106" s="28"/>
      <c r="C106" s="28" t="s">
        <v>33</v>
      </c>
      <c r="D106" s="28"/>
      <c r="E106" s="28" t="s">
        <v>34</v>
      </c>
      <c r="F106" s="28"/>
      <c r="G106" s="28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42.75" customHeight="1" spans="1:7">
      <c r="A107" s="22" t="s">
        <v>391</v>
      </c>
      <c r="B107" s="22"/>
      <c r="C107" s="15"/>
      <c r="D107" s="15"/>
      <c r="E107" s="6">
        <f>E103</f>
        <v>154.2</v>
      </c>
      <c r="F107" s="6"/>
      <c r="G107" s="6"/>
    </row>
    <row r="108" ht="72" customHeight="1" spans="1:7">
      <c r="A108" s="22" t="s">
        <v>146</v>
      </c>
      <c r="B108" s="22"/>
      <c r="C108" s="14" t="s">
        <v>392</v>
      </c>
      <c r="D108" s="14"/>
      <c r="E108" s="21">
        <v>150</v>
      </c>
      <c r="F108" s="21"/>
      <c r="G108" s="21"/>
    </row>
    <row r="109" ht="21" customHeight="1" spans="1:7">
      <c r="A109" s="22"/>
      <c r="B109" s="22"/>
      <c r="C109" s="14" t="s">
        <v>393</v>
      </c>
      <c r="D109" s="14"/>
      <c r="E109" s="21">
        <v>800</v>
      </c>
      <c r="F109" s="21"/>
      <c r="G109" s="21"/>
    </row>
    <row r="110" ht="137" customHeight="1" spans="1:8">
      <c r="A110" s="22"/>
      <c r="B110" s="22"/>
      <c r="C110" s="14" t="s">
        <v>394</v>
      </c>
      <c r="D110" s="14"/>
      <c r="E110" s="21">
        <v>514.3</v>
      </c>
      <c r="F110" s="21"/>
      <c r="G110" s="21"/>
      <c r="H110" s="2"/>
    </row>
    <row r="111" ht="21" customHeight="1" spans="1:7">
      <c r="A111" s="22" t="s">
        <v>167</v>
      </c>
      <c r="B111" s="22"/>
      <c r="C111" s="65"/>
      <c r="D111" s="65"/>
      <c r="E111" s="21">
        <f>C92</f>
        <v>397</v>
      </c>
      <c r="F111" s="21"/>
      <c r="G111" s="21"/>
    </row>
    <row r="112" ht="21" customHeight="1" spans="1:7">
      <c r="A112" s="22"/>
      <c r="B112" s="22"/>
      <c r="C112" s="9" t="s">
        <v>168</v>
      </c>
      <c r="D112" s="9"/>
      <c r="E112" s="6">
        <f>(E28+E107)-SUM(E108:E111)</f>
        <v>747.9</v>
      </c>
      <c r="F112" s="6"/>
      <c r="G112" s="6"/>
    </row>
    <row r="113" ht="13.5" customHeight="1" spans="1:5">
      <c r="A113" s="29"/>
      <c r="B113" s="29"/>
      <c r="C113" s="29"/>
      <c r="D113" s="29"/>
      <c r="E113" s="29"/>
    </row>
    <row r="114" ht="17.25" customHeight="1" spans="1:5">
      <c r="A114" s="29"/>
      <c r="B114" s="29"/>
      <c r="C114" s="29"/>
      <c r="D114" s="29"/>
      <c r="E114" s="29"/>
    </row>
    <row r="115" ht="21" customHeight="1" spans="1:7">
      <c r="A115" s="28" t="s">
        <v>395</v>
      </c>
      <c r="B115" s="28"/>
      <c r="C115" s="28"/>
      <c r="D115" s="28"/>
      <c r="E115" s="28"/>
      <c r="F115" s="28"/>
      <c r="G115" s="28"/>
    </row>
    <row r="116" ht="21" customHeight="1" spans="1:37">
      <c r="A116" s="28" t="s">
        <v>166</v>
      </c>
      <c r="B116" s="28"/>
      <c r="C116" s="28" t="s">
        <v>33</v>
      </c>
      <c r="D116" s="28"/>
      <c r="E116" s="28" t="s">
        <v>34</v>
      </c>
      <c r="F116" s="28"/>
      <c r="G116" s="28"/>
      <c r="H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42.75" customHeight="1" spans="1:7">
      <c r="A117" s="22" t="s">
        <v>396</v>
      </c>
      <c r="B117" s="22"/>
      <c r="C117" s="15"/>
      <c r="D117" s="15"/>
      <c r="E117" s="6">
        <f>E112</f>
        <v>747.9</v>
      </c>
      <c r="F117" s="6"/>
      <c r="G117" s="6"/>
    </row>
    <row r="118" ht="21" customHeight="1" spans="1:7">
      <c r="A118" s="22" t="s">
        <v>146</v>
      </c>
      <c r="B118" s="22"/>
      <c r="C118" s="15" t="s">
        <v>397</v>
      </c>
      <c r="D118" s="15"/>
      <c r="E118" s="21">
        <v>1400</v>
      </c>
      <c r="F118" s="21"/>
      <c r="G118" s="21"/>
    </row>
    <row r="119" ht="45.6" customHeight="1" spans="1:7">
      <c r="A119" s="22"/>
      <c r="B119" s="22"/>
      <c r="C119" s="14" t="s">
        <v>398</v>
      </c>
      <c r="D119" s="14"/>
      <c r="E119" s="21">
        <v>325</v>
      </c>
      <c r="F119" s="21"/>
      <c r="G119" s="21"/>
    </row>
    <row r="120" ht="155" customHeight="1" spans="1:8">
      <c r="A120" s="22"/>
      <c r="B120" s="22"/>
      <c r="C120" s="14" t="s">
        <v>399</v>
      </c>
      <c r="D120" s="14"/>
      <c r="E120" s="21">
        <v>572.3</v>
      </c>
      <c r="F120" s="21"/>
      <c r="G120" s="21"/>
      <c r="H120" s="2"/>
    </row>
    <row r="121" ht="21" customHeight="1" spans="1:7">
      <c r="A121" s="22" t="s">
        <v>167</v>
      </c>
      <c r="B121" s="22"/>
      <c r="C121" s="15"/>
      <c r="D121" s="15"/>
      <c r="E121" s="21">
        <f>C92</f>
        <v>397</v>
      </c>
      <c r="F121" s="21"/>
      <c r="G121" s="21"/>
    </row>
    <row r="122" ht="21" customHeight="1" spans="1:7">
      <c r="A122" s="22"/>
      <c r="B122" s="22"/>
      <c r="C122" s="9" t="s">
        <v>168</v>
      </c>
      <c r="D122" s="9"/>
      <c r="E122" s="6">
        <f>(E35+E117)-SUM(E118:E121)</f>
        <v>508.599999999999</v>
      </c>
      <c r="F122" s="6"/>
      <c r="G122" s="6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</sheetData>
  <mergeCells count="10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0:E30"/>
    <mergeCell ref="C31:D31"/>
    <mergeCell ref="C32:D32"/>
    <mergeCell ref="C33:D33"/>
    <mergeCell ref="C34:D34"/>
    <mergeCell ref="A35:B35"/>
    <mergeCell ref="C35:D35"/>
    <mergeCell ref="A40:C40"/>
    <mergeCell ref="A42:C42"/>
    <mergeCell ref="A55:C55"/>
    <mergeCell ref="A59:C59"/>
    <mergeCell ref="A64:C64"/>
    <mergeCell ref="A67:C67"/>
    <mergeCell ref="A73:C73"/>
    <mergeCell ref="A78:C78"/>
    <mergeCell ref="A85:C85"/>
    <mergeCell ref="A95:G95"/>
    <mergeCell ref="A96:B96"/>
    <mergeCell ref="C96:D96"/>
    <mergeCell ref="E96:G96"/>
    <mergeCell ref="C97:D97"/>
    <mergeCell ref="E97:G97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5:G105"/>
    <mergeCell ref="A106:B106"/>
    <mergeCell ref="C106:D106"/>
    <mergeCell ref="E106:G106"/>
    <mergeCell ref="A107:B107"/>
    <mergeCell ref="C107:D107"/>
    <mergeCell ref="E107:G107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  <mergeCell ref="A115:G115"/>
    <mergeCell ref="A116:B116"/>
    <mergeCell ref="C116:D116"/>
    <mergeCell ref="E116:G116"/>
    <mergeCell ref="A117:B117"/>
    <mergeCell ref="C117:D117"/>
    <mergeCell ref="E117:G117"/>
    <mergeCell ref="C118:D118"/>
    <mergeCell ref="E118:G118"/>
    <mergeCell ref="C119:D119"/>
    <mergeCell ref="E119:G119"/>
    <mergeCell ref="C120:D120"/>
    <mergeCell ref="E120:G120"/>
    <mergeCell ref="A121:B121"/>
    <mergeCell ref="C121:D121"/>
    <mergeCell ref="E121:G121"/>
    <mergeCell ref="A122:B122"/>
    <mergeCell ref="C122:D122"/>
    <mergeCell ref="E122:G122"/>
    <mergeCell ref="A47:C48"/>
    <mergeCell ref="A108:B110"/>
    <mergeCell ref="A118:B120"/>
    <mergeCell ref="A97:B101"/>
  </mergeCells>
  <conditionalFormatting sqref="D44">
    <cfRule type="cellIs" dxfId="0" priority="5" operator="equal">
      <formula>0</formula>
    </cfRule>
  </conditionalFormatting>
  <conditionalFormatting sqref="C82">
    <cfRule type="cellIs" dxfId="1" priority="4" operator="equal">
      <formula>0</formula>
    </cfRule>
  </conditionalFormatting>
  <conditionalFormatting sqref="E110">
    <cfRule type="cellIs" dxfId="1" priority="9" operator="equal">
      <formula>0</formula>
    </cfRule>
  </conditionalFormatting>
  <conditionalFormatting sqref="E120">
    <cfRule type="cellIs" dxfId="1" priority="11" operator="equal">
      <formula>0</formula>
    </cfRule>
  </conditionalFormatting>
  <conditionalFormatting sqref="C79:C84">
    <cfRule type="cellIs" dxfId="0" priority="3" operator="equal">
      <formula>0</formula>
    </cfRule>
  </conditionalFormatting>
  <conditionalFormatting sqref="E97:E102">
    <cfRule type="cellIs" dxfId="0" priority="6" operator="equal">
      <formula>0</formula>
    </cfRule>
  </conditionalFormatting>
  <conditionalFormatting sqref="E100:E101">
    <cfRule type="cellIs" dxfId="1" priority="7" operator="equal">
      <formula>0</formula>
    </cfRule>
  </conditionalFormatting>
  <conditionalFormatting sqref="E108:E111">
    <cfRule type="cellIs" dxfId="0" priority="8" operator="equal">
      <formula>0</formula>
    </cfRule>
  </conditionalFormatting>
  <conditionalFormatting sqref="E118:E121">
    <cfRule type="cellIs" dxfId="0" priority="10" operator="equal">
      <formula>0</formula>
    </cfRule>
  </conditionalFormatting>
  <conditionalFormatting sqref="C43:C46 C49:C54 C56:C58 C60:C63 C65:C66 C68:C72 C74:C77 C92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95" workbookViewId="0">
      <selection activeCell="C76" sqref="C7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388.359999999999</v>
      </c>
      <c r="D3" s="7"/>
      <c r="E3" s="7"/>
      <c r="F3" s="55"/>
      <c r="G3" s="55"/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ht="21" customHeight="1" spans="1:25">
      <c r="A4" s="8" t="s">
        <v>25</v>
      </c>
      <c r="B4" s="8"/>
      <c r="C4" s="6">
        <f>SUM(C3)</f>
        <v>388.359999999999</v>
      </c>
      <c r="D4" s="7"/>
      <c r="E4" s="7"/>
      <c r="F4" s="55"/>
      <c r="G4" s="55"/>
      <c r="H4" s="5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ht="21" customHeight="1" spans="1:25">
      <c r="A5" s="9" t="s">
        <v>27</v>
      </c>
      <c r="B5" s="9"/>
      <c r="C5" s="6">
        <f>C83</f>
        <v>-2483</v>
      </c>
      <c r="D5" s="7"/>
      <c r="E5" s="7"/>
      <c r="F5" s="55"/>
      <c r="G5" s="55"/>
      <c r="H5" s="56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ht="13.5" customHeight="1" spans="1:25">
      <c r="A6" s="54"/>
      <c r="B6" s="54"/>
      <c r="C6" s="54"/>
      <c r="D6" s="54"/>
      <c r="E6" s="54"/>
      <c r="F6" s="55"/>
      <c r="G6" s="55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ht="13.5" customHeight="1"/>
    <row r="8" ht="21" customHeight="1" spans="1:25">
      <c r="A8" s="11" t="s">
        <v>401</v>
      </c>
      <c r="B8" s="11"/>
      <c r="C8" s="11"/>
      <c r="D8" s="11"/>
      <c r="E8" s="11"/>
      <c r="G8" s="55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403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404</v>
      </c>
      <c r="C13" s="15" t="s">
        <v>405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406</v>
      </c>
      <c r="B16" s="11"/>
      <c r="C16" s="11"/>
      <c r="D16" s="11"/>
      <c r="E16" s="11"/>
      <c r="G16" s="55"/>
      <c r="H16" s="5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407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408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409</v>
      </c>
      <c r="B22" s="11"/>
      <c r="C22" s="11"/>
      <c r="D22" s="11"/>
      <c r="E22" s="11"/>
      <c r="G22" s="55"/>
      <c r="H22" s="5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410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411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412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376</v>
      </c>
      <c r="B36" s="15" t="s">
        <v>382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0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0</v>
      </c>
    </row>
    <row r="55" ht="21" customHeight="1" spans="1:3">
      <c r="A55" s="22"/>
      <c r="B55" s="8" t="s">
        <v>126</v>
      </c>
      <c r="C55" s="21">
        <f>SUM(C52:C54)</f>
        <v>0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7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383</v>
      </c>
      <c r="C73" s="21">
        <v>52</v>
      </c>
    </row>
    <row r="74" ht="21" customHeight="1" spans="1:10">
      <c r="A74" s="13" t="s">
        <v>374</v>
      </c>
      <c r="B74" s="15" t="s">
        <v>384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347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2025'!C86)+SUM(E89+E98+E108)&lt;0,(('January 2025 - March 2025'!C86))+SUM(E89+E98+E108),(('January 2025 - March 2025'!C86))+SUM(E89+E98+E108))</f>
        <v>-2483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2025'!C88)+SUM(0)&lt;0,(('January 2025 - March 2025'!C88))+SUM(0),(('January 2025 - March 2025'!C88))+SUM(0))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-2483</v>
      </c>
    </row>
    <row r="84" ht="21" customHeight="1" spans="1:8">
      <c r="A84" s="13"/>
      <c r="B84" s="8" t="s">
        <v>164</v>
      </c>
      <c r="C84" s="21">
        <f>C76</f>
        <v>347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413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414</v>
      </c>
      <c r="D89" s="15"/>
      <c r="E89" s="21">
        <v>1100</v>
      </c>
    </row>
    <row r="90" ht="78" customHeight="1" spans="1:5">
      <c r="A90" s="22"/>
      <c r="B90" s="22"/>
      <c r="C90" s="14" t="s">
        <v>415</v>
      </c>
      <c r="D90" s="15"/>
      <c r="E90" s="21">
        <v>450</v>
      </c>
    </row>
    <row r="91" ht="160" customHeight="1" spans="1:5">
      <c r="A91" s="22"/>
      <c r="B91" s="22"/>
      <c r="C91" s="14" t="s">
        <v>399</v>
      </c>
      <c r="D91" s="14"/>
      <c r="E91" s="21">
        <v>572.3</v>
      </c>
    </row>
    <row r="92" ht="21" customHeight="1" spans="1:5">
      <c r="A92" s="22" t="s">
        <v>167</v>
      </c>
      <c r="B92" s="22"/>
      <c r="C92" s="15"/>
      <c r="D92" s="15"/>
      <c r="E92" s="21">
        <f>C84</f>
        <v>347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2025'!E122+E14)-SUM(E89:E92)</f>
        <v>460.959999999999</v>
      </c>
    </row>
    <row r="94" ht="13.5" customHeight="1"/>
    <row r="95" ht="21" customHeight="1" spans="1:5">
      <c r="A95" s="28" t="s">
        <v>416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417</v>
      </c>
      <c r="B97" s="22"/>
      <c r="C97" s="15"/>
      <c r="D97" s="15"/>
      <c r="E97" s="6">
        <f>E93</f>
        <v>460.959999999999</v>
      </c>
    </row>
    <row r="98" ht="21" customHeight="1" spans="1:5">
      <c r="A98" s="22" t="s">
        <v>146</v>
      </c>
      <c r="B98" s="22"/>
      <c r="C98" s="15" t="s">
        <v>414</v>
      </c>
      <c r="D98" s="15"/>
      <c r="E98" s="21">
        <v>1100</v>
      </c>
    </row>
    <row r="99" ht="87" customHeight="1" spans="1:5">
      <c r="A99" s="22"/>
      <c r="B99" s="22"/>
      <c r="C99" s="14" t="s">
        <v>418</v>
      </c>
      <c r="D99" s="14"/>
      <c r="E99" s="21">
        <v>394</v>
      </c>
    </row>
    <row r="100" ht="158" customHeight="1" spans="1:5">
      <c r="A100" s="22"/>
      <c r="B100" s="22"/>
      <c r="C100" s="14" t="s">
        <v>399</v>
      </c>
      <c r="D100" s="14"/>
      <c r="E100" s="21">
        <v>572.3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347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452.659999999999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419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420</v>
      </c>
      <c r="B107" s="22"/>
      <c r="C107" s="15"/>
      <c r="D107" s="15"/>
      <c r="E107" s="6">
        <f>E102</f>
        <v>452.659999999999</v>
      </c>
    </row>
    <row r="108" ht="21" customHeight="1" spans="1:5">
      <c r="A108" s="22" t="s">
        <v>146</v>
      </c>
      <c r="B108" s="22"/>
      <c r="C108" s="15" t="s">
        <v>414</v>
      </c>
      <c r="D108" s="15"/>
      <c r="E108" s="21">
        <v>1100</v>
      </c>
    </row>
    <row r="109" ht="80" customHeight="1" spans="1:5">
      <c r="A109" s="22"/>
      <c r="B109" s="22"/>
      <c r="C109" s="14" t="s">
        <v>415</v>
      </c>
      <c r="D109" s="14"/>
      <c r="E109" s="21">
        <v>450</v>
      </c>
    </row>
    <row r="110" ht="158" customHeight="1" spans="1:5">
      <c r="A110" s="22"/>
      <c r="B110" s="22"/>
      <c r="C110" s="14" t="s">
        <v>399</v>
      </c>
      <c r="D110" s="14"/>
      <c r="E110" s="21">
        <v>572.3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347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388.359999999999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4"/>
  <sheetViews>
    <sheetView zoomScale="90" zoomScaleNormal="90" workbookViewId="0">
      <selection activeCell="E109" sqref="E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421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E111</f>
        <v>1174.46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1174.46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422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424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/>
      <c r="B12" s="14" t="s">
        <v>425</v>
      </c>
      <c r="C12" s="51" t="s">
        <v>426</v>
      </c>
      <c r="D12" s="52"/>
      <c r="E12" s="6">
        <v>300</v>
      </c>
    </row>
    <row r="13" ht="21" customHeight="1" spans="1:5">
      <c r="A13" s="4"/>
      <c r="B13" s="4"/>
      <c r="C13" s="9" t="s">
        <v>40</v>
      </c>
      <c r="D13" s="9"/>
      <c r="E13" s="6">
        <f>SUM(E10:E12)</f>
        <v>2705</v>
      </c>
    </row>
    <row r="14" ht="13.5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427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428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429</v>
      </c>
      <c r="B18" s="14" t="s">
        <v>68</v>
      </c>
      <c r="C18" s="15" t="s">
        <v>215</v>
      </c>
      <c r="D18" s="15"/>
      <c r="E18" s="6">
        <v>0</v>
      </c>
    </row>
    <row r="19" ht="21" customHeight="1" spans="1:10">
      <c r="A19" s="13"/>
      <c r="B19" s="14" t="s">
        <v>374</v>
      </c>
      <c r="C19" s="15" t="s">
        <v>375</v>
      </c>
      <c r="D19" s="15"/>
      <c r="E19" s="6">
        <v>0</v>
      </c>
      <c r="H19" s="1"/>
      <c r="J19" s="2"/>
    </row>
    <row r="20" ht="21" customHeight="1" spans="1:5">
      <c r="A20" s="4"/>
      <c r="B20" s="4"/>
      <c r="C20" s="9" t="s">
        <v>40</v>
      </c>
      <c r="D20" s="9"/>
      <c r="E20" s="6">
        <f>SUM(E17:E19)</f>
        <v>2405</v>
      </c>
    </row>
    <row r="21" ht="13.5" customHeight="1" spans="1:26">
      <c r="A21" s="10"/>
      <c r="B21" s="10"/>
      <c r="C21" s="10"/>
      <c r="D21" s="16"/>
      <c r="E21" s="2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430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431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6">
      <c r="A25" s="13" t="s">
        <v>432</v>
      </c>
      <c r="B25" s="14" t="s">
        <v>68</v>
      </c>
      <c r="C25" s="15" t="s">
        <v>215</v>
      </c>
      <c r="D25" s="15"/>
      <c r="E25" s="6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5">
      <c r="A26" s="4"/>
      <c r="B26" s="4"/>
      <c r="C26" s="9" t="s">
        <v>40</v>
      </c>
      <c r="D26" s="9"/>
      <c r="E26" s="6">
        <f>SUM(E24:E25)</f>
        <v>2405</v>
      </c>
    </row>
    <row r="27" ht="13.5" customHeight="1" spans="1:5">
      <c r="A27" s="10"/>
      <c r="B27" s="10"/>
      <c r="C27" s="10"/>
      <c r="D27" s="16"/>
      <c r="E27" s="24"/>
    </row>
    <row r="28" ht="12.75" customHeight="1" spans="1:5">
      <c r="A28" s="10"/>
      <c r="B28" s="10"/>
      <c r="C28" s="10"/>
      <c r="D28" s="16"/>
      <c r="E28" s="24"/>
    </row>
    <row r="29" ht="13.5" customHeight="1" spans="1:5">
      <c r="A29" s="10"/>
      <c r="B29" s="10"/>
      <c r="C29" s="10"/>
      <c r="D29" s="16"/>
      <c r="E29" s="24"/>
    </row>
    <row r="30" ht="13.5" customHeight="1" spans="1:2">
      <c r="A30" s="10"/>
      <c r="B30" s="10"/>
    </row>
    <row r="31" ht="21" customHeight="1" spans="1:3">
      <c r="A31" s="17" t="s">
        <v>433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4">
      <c r="A34" s="13" t="s">
        <v>273</v>
      </c>
      <c r="B34" s="14"/>
      <c r="C34" s="21">
        <v>78</v>
      </c>
      <c r="D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434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IF(('April 2025 - June 2025'!C78)+SUM(E89+E98+E108)&lt;0,(('April 2025 - June 2025'!C78))+SUM(E89+E98+E108),(('April 2025 - June 2025'!C78))+SUM(E89+E98+E108))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IF(('April 2025 - June 2025'!C80)+SUM(0)&lt;0,(('April 2025 - June 2025'!C80))+SUM(0),(('April 2025 - June 2025'!C80))+SUM(0))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13.5" customHeight="1" spans="1:2">
      <c r="A84" s="10"/>
      <c r="B84" s="10"/>
    </row>
    <row r="85" ht="13.5" customHeight="1" spans="1:2">
      <c r="A85" s="10"/>
      <c r="B85" s="10"/>
    </row>
    <row r="86" ht="21" customHeight="1" spans="1:5">
      <c r="A86" s="39" t="s">
        <v>435</v>
      </c>
      <c r="B86" s="39"/>
      <c r="C86" s="39"/>
      <c r="D86" s="39"/>
      <c r="E86" s="39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4" customHeight="1" spans="1:5">
      <c r="A88" s="22" t="s">
        <v>146</v>
      </c>
      <c r="B88" s="22"/>
      <c r="C88" s="14" t="s">
        <v>436</v>
      </c>
      <c r="D88" s="14"/>
      <c r="E88" s="21">
        <v>494</v>
      </c>
    </row>
    <row r="89" ht="21" customHeight="1" spans="1:5">
      <c r="A89" s="22"/>
      <c r="B89" s="22"/>
      <c r="C89" s="15" t="s">
        <v>437</v>
      </c>
      <c r="D89" s="15"/>
      <c r="E89" s="21">
        <v>1100</v>
      </c>
    </row>
    <row r="90" ht="148" customHeight="1" spans="1:5">
      <c r="A90" s="22"/>
      <c r="B90" s="22"/>
      <c r="C90" s="14" t="s">
        <v>399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('April 2025 - June 2025'!E112+E13)-SUM(E88:E91)</f>
        <v>580.059999999999</v>
      </c>
    </row>
    <row r="93" ht="13.5" customHeight="1" spans="1:5">
      <c r="A93" s="53"/>
      <c r="B93" s="53"/>
      <c r="C93" s="53"/>
      <c r="D93" s="53"/>
      <c r="E93" s="53"/>
    </row>
    <row r="94" ht="21" customHeight="1" spans="1:5">
      <c r="A94" s="39" t="s">
        <v>438</v>
      </c>
      <c r="B94" s="39"/>
      <c r="C94" s="39"/>
      <c r="D94" s="39"/>
      <c r="E94" s="39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439</v>
      </c>
      <c r="B96" s="22"/>
      <c r="C96" s="15"/>
      <c r="D96" s="15"/>
      <c r="E96" s="6">
        <f>E92</f>
        <v>580.059999999999</v>
      </c>
    </row>
    <row r="97" ht="85" customHeight="1" spans="1:5">
      <c r="A97" s="22" t="s">
        <v>146</v>
      </c>
      <c r="B97" s="22"/>
      <c r="C97" s="14" t="s">
        <v>440</v>
      </c>
      <c r="D97" s="14"/>
      <c r="E97" s="21">
        <v>500</v>
      </c>
    </row>
    <row r="98" ht="21" customHeight="1" spans="1:5">
      <c r="A98" s="22"/>
      <c r="B98" s="22"/>
      <c r="C98" s="15" t="s">
        <v>437</v>
      </c>
      <c r="D98" s="15"/>
      <c r="E98" s="21">
        <v>1100</v>
      </c>
    </row>
    <row r="99" ht="154" customHeight="1" spans="1:5">
      <c r="A99" s="22"/>
      <c r="B99" s="22"/>
      <c r="C99" s="14" t="s">
        <v>399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(E20+E96)-SUM(E97:E100)</f>
        <v>465.759999999998</v>
      </c>
    </row>
    <row r="102" ht="13.5" customHeight="1" spans="1:5">
      <c r="A102" s="29"/>
      <c r="B102" s="29"/>
      <c r="C102" s="29"/>
      <c r="D102" s="29"/>
      <c r="E102" s="29"/>
    </row>
    <row r="103" ht="17.25" customHeight="1" spans="1:5">
      <c r="A103" s="29"/>
      <c r="B103" s="29"/>
      <c r="C103" s="29"/>
      <c r="D103" s="29"/>
      <c r="E103" s="29"/>
    </row>
    <row r="104" ht="21" customHeight="1" spans="1:5">
      <c r="A104" s="40" t="s">
        <v>441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442</v>
      </c>
      <c r="B106" s="22"/>
      <c r="C106" s="15"/>
      <c r="D106" s="15"/>
      <c r="E106" s="6">
        <f>E101</f>
        <v>465.759999999998</v>
      </c>
    </row>
    <row r="107" ht="87" customHeight="1" spans="1:5">
      <c r="A107" s="22" t="s">
        <v>146</v>
      </c>
      <c r="B107" s="22"/>
      <c r="C107" s="14" t="s">
        <v>436</v>
      </c>
      <c r="D107" s="14"/>
      <c r="E107" s="21">
        <v>494</v>
      </c>
    </row>
    <row r="108" ht="21" customHeight="1" spans="1:5">
      <c r="A108" s="22"/>
      <c r="B108" s="22"/>
      <c r="C108" s="15" t="s">
        <v>443</v>
      </c>
      <c r="D108" s="15"/>
      <c r="E108" s="21">
        <v>283</v>
      </c>
    </row>
    <row r="109" ht="154" customHeight="1" spans="1:5">
      <c r="A109" s="22"/>
      <c r="B109" s="22"/>
      <c r="C109" s="14" t="s">
        <v>399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1174.46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C33">
    <cfRule type="cellIs" dxfId="0" priority="2" operator="equal">
      <formula>0</formula>
    </cfRule>
  </conditionalFormatting>
  <conditionalFormatting sqref="C35">
    <cfRule type="cellIs" dxfId="0" priority="13" operator="equal">
      <formula>0</formula>
    </cfRule>
  </conditionalFormatting>
  <conditionalFormatting sqref="D35">
    <cfRule type="cellIs" dxfId="0" priority="14" operator="equal">
      <formula>0</formula>
    </cfRule>
  </conditionalFormatting>
  <conditionalFormatting sqref="C73">
    <cfRule type="cellIs" dxfId="1" priority="5" operator="equal">
      <formula>0</formula>
    </cfRule>
  </conditionalFormatting>
  <conditionalFormatting sqref="E90">
    <cfRule type="cellIs" dxfId="1" priority="8" operator="equal">
      <formula>0</formula>
    </cfRule>
  </conditionalFormatting>
  <conditionalFormatting sqref="E99">
    <cfRule type="cellIs" dxfId="1" priority="10" operator="equal">
      <formula>0</formula>
    </cfRule>
  </conditionalFormatting>
  <conditionalFormatting sqref="E109">
    <cfRule type="cellIs" dxfId="1" priority="12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4" operator="equal">
      <formula>0</formula>
    </cfRule>
  </conditionalFormatting>
  <conditionalFormatting sqref="E88:E91">
    <cfRule type="cellIs" dxfId="0" priority="7" operator="equal">
      <formula>0</formula>
    </cfRule>
  </conditionalFormatting>
  <conditionalFormatting sqref="E97:E100">
    <cfRule type="cellIs" dxfId="0" priority="9" operator="equal">
      <formula>0</formula>
    </cfRule>
  </conditionalFormatting>
  <conditionalFormatting sqref="E107:E110">
    <cfRule type="cellIs" dxfId="0" priority="11" operator="equal">
      <formula>0</formula>
    </cfRule>
  </conditionalFormatting>
  <conditionalFormatting sqref="C34:D34 C83 C65:C68 C59:C63 C56:C57 C51:C54 C36:C37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1" workbookViewId="0">
      <selection activeCell="D75" sqref="D75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444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4187.56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4187.56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445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446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447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448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450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451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452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453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454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2025'!C77)+SUM(E89+E98+E108)&lt;0,(('July 2025 - September 2025'!C77))+SUM(E89+E98+E108),(('July 2025 - September 2025'!C77))+SUM(E89+E98+E108))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2025'!C79)+SUM(0)&lt;0,(('July 2025 - September 2025'!C79))+SUM(0),(('July 2025 - September 2025'!C79))+SUM(0))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455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457</v>
      </c>
      <c r="D89" s="15"/>
      <c r="E89" s="21">
        <v>0</v>
      </c>
    </row>
    <row r="90" ht="31.1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2025'!E111+E13)-SUM(E88:E91)</f>
        <v>2210.16</v>
      </c>
    </row>
    <row r="93" ht="21" customHeight="1"/>
    <row r="94" ht="21" customHeight="1" spans="1:5">
      <c r="A94" s="40" t="s">
        <v>459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460</v>
      </c>
      <c r="B96" s="22"/>
      <c r="C96" s="15"/>
      <c r="D96" s="15"/>
      <c r="E96" s="6">
        <f>E92</f>
        <v>2210.16</v>
      </c>
    </row>
    <row r="97" ht="100" customHeight="1" spans="1:5">
      <c r="A97" s="22" t="s">
        <v>146</v>
      </c>
      <c r="B97" s="22"/>
      <c r="C97" s="14" t="s">
        <v>461</v>
      </c>
      <c r="D97" s="14"/>
      <c r="E97" s="21">
        <v>544</v>
      </c>
    </row>
    <row r="98" ht="21" customHeight="1" spans="1:5">
      <c r="A98" s="22"/>
      <c r="B98" s="22"/>
      <c r="C98" s="15" t="s">
        <v>462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347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3151.86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463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464</v>
      </c>
      <c r="B106" s="22"/>
      <c r="C106" s="15"/>
      <c r="D106" s="15"/>
      <c r="E106" s="6">
        <f>E101</f>
        <v>3151.86</v>
      </c>
    </row>
    <row r="107" ht="57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462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4187.56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0" workbookViewId="0">
      <selection activeCell="G108" sqref="G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465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7306.66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7306.66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466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467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468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469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470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471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472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473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474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475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376</v>
      </c>
      <c r="B34" s="15" t="s">
        <v>382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0</v>
      </c>
    </row>
    <row r="67" ht="21" customHeight="1" spans="1:3">
      <c r="A67" s="13"/>
      <c r="B67" s="8" t="s">
        <v>145</v>
      </c>
      <c r="C67" s="21">
        <f>SUM(C64:C66)</f>
        <v>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347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347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476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88" customHeight="1" spans="1:5">
      <c r="A87" s="22" t="s">
        <v>146</v>
      </c>
      <c r="B87" s="22"/>
      <c r="C87" s="14" t="s">
        <v>477</v>
      </c>
      <c r="D87" s="14"/>
      <c r="E87" s="21">
        <v>494</v>
      </c>
    </row>
    <row r="88" ht="21" customHeight="1" spans="1:5">
      <c r="A88" s="22"/>
      <c r="B88" s="22"/>
      <c r="C88" s="15" t="s">
        <v>462</v>
      </c>
      <c r="D88" s="15"/>
      <c r="E88" s="21">
        <v>0</v>
      </c>
    </row>
    <row r="89" ht="39.75" customHeight="1" spans="1:8">
      <c r="A89" s="22"/>
      <c r="B89" s="22"/>
      <c r="C89" s="14" t="s">
        <v>458</v>
      </c>
      <c r="D89" s="14"/>
      <c r="E89" s="21">
        <v>572.3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347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5179.26</v>
      </c>
    </row>
    <row r="92" ht="21" customHeight="1"/>
    <row r="93" ht="21" customHeight="1" spans="1:5">
      <c r="A93" s="28" t="s">
        <v>478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479</v>
      </c>
      <c r="B95" s="22"/>
      <c r="C95" s="15"/>
      <c r="D95" s="15"/>
      <c r="E95" s="6">
        <f>E91</f>
        <v>5179.26</v>
      </c>
    </row>
    <row r="96" ht="90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462</v>
      </c>
      <c r="D97" s="15"/>
      <c r="E97" s="21">
        <v>0</v>
      </c>
    </row>
    <row r="98" ht="39.75" customHeight="1" spans="1:8">
      <c r="A98" s="22"/>
      <c r="B98" s="22"/>
      <c r="C98" s="14" t="s">
        <v>458</v>
      </c>
      <c r="D98" s="14"/>
      <c r="E98" s="21">
        <v>572.3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347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6164.96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480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481</v>
      </c>
      <c r="B105" s="22"/>
      <c r="C105" s="15"/>
      <c r="D105" s="15"/>
      <c r="E105" s="6">
        <f>E100</f>
        <v>6164.96</v>
      </c>
    </row>
    <row r="106" ht="56.35" customHeight="1" spans="1:5">
      <c r="A106" s="22" t="s">
        <v>146</v>
      </c>
      <c r="B106" s="22"/>
      <c r="C106" s="14" t="s">
        <v>482</v>
      </c>
      <c r="D106" s="14"/>
      <c r="E106" s="21">
        <v>344</v>
      </c>
    </row>
    <row r="107" ht="21" customHeight="1" spans="1:5">
      <c r="A107" s="22"/>
      <c r="B107" s="22"/>
      <c r="C107" s="15" t="s">
        <v>462</v>
      </c>
      <c r="D107" s="15"/>
      <c r="E107" s="21">
        <v>0</v>
      </c>
    </row>
    <row r="108" ht="39.75" customHeight="1" spans="1:8">
      <c r="A108" s="22"/>
      <c r="B108" s="22"/>
      <c r="C108" s="14" t="s">
        <v>458</v>
      </c>
      <c r="D108" s="14"/>
      <c r="E108" s="21">
        <v>572.3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347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7306.66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82" workbookViewId="0">
      <selection activeCell="G110" sqref="G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10319.76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10319.76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484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485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486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487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488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489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490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491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492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493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3">
        <v>0</v>
      </c>
    </row>
    <row r="68" ht="21" customHeight="1" spans="1:3">
      <c r="A68" s="13"/>
      <c r="B68" s="8" t="s">
        <v>145</v>
      </c>
      <c r="C68" s="21">
        <f>SUM(C65:C67)</f>
        <v>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347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347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494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6" customHeight="1" spans="1:5">
      <c r="A88" s="22" t="s">
        <v>146</v>
      </c>
      <c r="B88" s="22"/>
      <c r="C88" s="14" t="s">
        <v>495</v>
      </c>
      <c r="D88" s="14"/>
      <c r="E88" s="21">
        <v>600</v>
      </c>
    </row>
    <row r="89" ht="21" customHeight="1" spans="1:5">
      <c r="A89" s="22"/>
      <c r="B89" s="22"/>
      <c r="C89" s="15" t="s">
        <v>462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572.3</v>
      </c>
    </row>
    <row r="91" ht="21" customHeight="1" spans="1:5">
      <c r="A91" s="22" t="s">
        <v>167</v>
      </c>
      <c r="B91" s="22"/>
      <c r="C91" s="15"/>
      <c r="D91" s="15"/>
      <c r="E91" s="21">
        <f>C83</f>
        <v>347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8192.36</v>
      </c>
    </row>
    <row r="93" ht="21" customHeight="1"/>
    <row r="94" ht="21" customHeight="1" spans="1:5">
      <c r="A94" s="40" t="s">
        <v>496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497</v>
      </c>
      <c r="B96" s="22"/>
      <c r="C96" s="15"/>
      <c r="D96" s="15"/>
      <c r="E96" s="6">
        <f>E92</f>
        <v>8192.36</v>
      </c>
    </row>
    <row r="97" ht="73" customHeight="1" spans="1:5">
      <c r="A97" s="22" t="s">
        <v>146</v>
      </c>
      <c r="B97" s="22"/>
      <c r="C97" s="14" t="s">
        <v>498</v>
      </c>
      <c r="D97" s="14"/>
      <c r="E97" s="21">
        <v>394</v>
      </c>
    </row>
    <row r="98" ht="21" customHeight="1" spans="1:5">
      <c r="A98" s="22"/>
      <c r="B98" s="22"/>
      <c r="C98" s="15" t="s">
        <v>462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572.3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347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9284.06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499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500</v>
      </c>
      <c r="B106" s="22"/>
      <c r="C106" s="15"/>
      <c r="D106" s="15"/>
      <c r="E106" s="6">
        <f>E101</f>
        <v>9284.06</v>
      </c>
    </row>
    <row r="107" ht="68" customHeight="1" spans="1:5">
      <c r="A107" s="22" t="s">
        <v>146</v>
      </c>
      <c r="B107" s="22"/>
      <c r="C107" s="14" t="s">
        <v>456</v>
      </c>
      <c r="D107" s="15"/>
      <c r="E107" s="21">
        <v>450</v>
      </c>
    </row>
    <row r="108" ht="21" customHeight="1" spans="1:5">
      <c r="A108" s="22"/>
      <c r="B108" s="22"/>
      <c r="C108" s="15" t="s">
        <v>462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572.3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347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10319.76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11" operator="equal">
      <formula>0</formula>
    </cfRule>
  </conditionalFormatting>
  <conditionalFormatting sqref="C35">
    <cfRule type="cellIs" dxfId="0" priority="18" operator="equal">
      <formula>0</formula>
    </cfRule>
  </conditionalFormatting>
  <conditionalFormatting sqref="D35">
    <cfRule type="cellIs" dxfId="0" priority="19" operator="equal">
      <formula>0</formula>
    </cfRule>
  </conditionalFormatting>
  <conditionalFormatting sqref="C65">
    <cfRule type="cellIs" dxfId="0" priority="8" operator="equal">
      <formula>0</formula>
    </cfRule>
  </conditionalFormatting>
  <conditionalFormatting sqref="C66">
    <cfRule type="cellIs" dxfId="0" priority="3" operator="equal">
      <formula>0</formula>
    </cfRule>
  </conditionalFormatting>
  <conditionalFormatting sqref="C68">
    <cfRule type="cellIs" dxfId="0" priority="1" operator="equal">
      <formula>0</formula>
    </cfRule>
  </conditionalFormatting>
  <conditionalFormatting sqref="C73">
    <cfRule type="cellIs" dxfId="1" priority="10" operator="equal">
      <formula>0</formula>
    </cfRule>
  </conditionalFormatting>
  <conditionalFormatting sqref="E90">
    <cfRule type="cellIs" dxfId="1" priority="13" operator="equal">
      <formula>0</formula>
    </cfRule>
  </conditionalFormatting>
  <conditionalFormatting sqref="E99">
    <cfRule type="cellIs" dxfId="1" priority="15" operator="equal">
      <formula>0</formula>
    </cfRule>
  </conditionalFormatting>
  <conditionalFormatting sqref="E109">
    <cfRule type="cellIs" dxfId="1" priority="17" operator="equal">
      <formula>0</formula>
    </cfRule>
  </conditionalFormatting>
  <conditionalFormatting sqref="C39:C49">
    <cfRule type="cellIs" dxfId="0" priority="6" operator="equal">
      <formula>0</formula>
    </cfRule>
  </conditionalFormatting>
  <conditionalFormatting sqref="C70:C75">
    <cfRule type="cellIs" dxfId="0" priority="9" operator="equal">
      <formula>0</formula>
    </cfRule>
  </conditionalFormatting>
  <conditionalFormatting sqref="E88:E91">
    <cfRule type="cellIs" dxfId="0" priority="12" operator="equal">
      <formula>0</formula>
    </cfRule>
  </conditionalFormatting>
  <conditionalFormatting sqref="E97:E100">
    <cfRule type="cellIs" dxfId="0" priority="14" operator="equal">
      <formula>0</formula>
    </cfRule>
  </conditionalFormatting>
  <conditionalFormatting sqref="E107:E110">
    <cfRule type="cellIs" dxfId="0" priority="16" operator="equal">
      <formula>0</formula>
    </cfRule>
  </conditionalFormatting>
  <conditionalFormatting sqref="C36:C37 C33:C34">
    <cfRule type="cellIs" dxfId="0" priority="5" operator="equal">
      <formula>0</formula>
    </cfRule>
  </conditionalFormatting>
  <conditionalFormatting sqref="C51:C54 C56:C57 C59:C63 C83">
    <cfRule type="cellIs" dxfId="0" priority="7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2022-05-02T23:32:00Z</dcterms:created>
  <dcterms:modified xsi:type="dcterms:W3CDTF">2025-02-16T11:49:06Z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