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5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<sst xmlns="http://schemas.openxmlformats.org/spreadsheetml/2006/main" count="1518" uniqueCount="292">
  <si>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</si>
  <si>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</si>
  <si>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</si>
  <si>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</si>
  <si>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</si>
  <si>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</si>
  <si>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</si>
  <si>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</si>
  <si>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</si>
  <si>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</si>
  <si>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</si>
  <si>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</si>
  <si>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</si>
  <si>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</si>
  <si>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</si>
  <si>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</si>
  <si>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</si>
  <si>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</si>
  <si>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</si>
  <si>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</si>
  <si>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</si>
  <si>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</si>
  <si>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</si>
  <si>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</si>
  <si>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</si>
  <si>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</si>
  <si>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</si>
  <si>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</si>
  <si>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</si>
  <si>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</si>
  <si>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</si>
  <si>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</si>
  <si>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</si>
  <si>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</si>
  <si>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</si>
  <si>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</si>
  <si>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</si>
  <si>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</si>
  <si>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</si>
  <si>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</si>
  <si>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</si>
  <si>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</si>
  <si>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</si>
  <si>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</si>
  <si>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</si>
  <si>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</si>
  <si>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</si>
  <si>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</si>
  <si>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</si>
  <si>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</si>
  <si>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</si>
  <si>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</si>
  <si>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</si>
  <si>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</si>
  <si>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</si>
  <si>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</si>
  <si>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</si>
  <si>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</si>
  <si>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</si>
  <si>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</si>
  <si>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</si>
  <si>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</si>
  <si>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</si>
  <si>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</si>
  <si>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</si>
  <si>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</si>
  <si>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</si>
  <si>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</si>
  <si>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</si>
  <si>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</si>
  <si>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</si>
  <si>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</si>
  <si>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</si>
  <si>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</si>
  <si>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</si>
  <si>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</si>
  <si>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</si>
  <si>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</si>
  <si>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</si>
  <si>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</si>
  <si>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</si>
  <si>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</si>
  <si>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</si>
  <si>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</si>
  <si>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</si>
  <si>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</si>
  <si>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</si>
  <si>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</si>
  <si>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</si>
  <si>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</si>
  <si>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</si>
  <si>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</si>
  <si>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</si>
  <si>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</si>
  <si>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</si>
  <si>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</si>
  <si>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</si>
  <si>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</si>
  <si>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</si>
  <si>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</si>
  <si>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</si>
  <si>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</si>
  <si>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</si>
  <si>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</si>
  <si>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</si>
  <si>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</si>
  <si>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</si>
  <si>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</si>
  <si>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</si>
  <si>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</si>
  <si>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</si>
  <si>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</si>
  <si>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</si>
  <si>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</si>
  <si>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</si>
  <si>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</si>
  <si>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</si>
  <si>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</si>
  <si>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</si>
  <si>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</si>
  <si>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</si>
  <si>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</si>
  <si>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</si>
  <si>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</si>
  <si>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</si>
  <si>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</si>
  <si>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</si>
  <si>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</si>
  <si>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</si>
  <si>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</si>
  <si>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</si>
  <si>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</si>
  <si>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</si>
  <si>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</si>
  <si>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</si>
  <si>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</si>
  <si>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</si>
  <si>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</si>
  <si>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</si>
  <si>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</si>
  <si>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</si>
  <si>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</si>
  <si>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</si>
  <si>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</si>
  <si>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</si>
  <si>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</si>
  <si>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</si>
  <si>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</si>
  <si>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</si>
  <si>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</si>
  <si>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</si>
  <si>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</si>
  <si>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</si>
  <si>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</si>
  <si>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</si>
  <si>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</si>
  <si>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</si>
  <si>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</si>
  <si>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</si>
  <si>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</si>
  <si>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</si>
  <si>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</si>
  <si>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Balance Brought Forward From July 2024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</si>
  <si>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</si>
  <si>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</si>
  <si>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</si>
  <si>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</si>
  <si>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</si>
  <si>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</si>
  <si>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</si>
  <si>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</si>
  <si>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</si>
  <si>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</si>
  <si>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</si>
  <si>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</si>
  <si>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</si>
  <si>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</si>
  <si>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</si>
  <si>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</si>
  <si>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</si>
  <si>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</si>
  <si>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</si>
  <si>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</si>
  <si>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</si>
  <si>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</si>
  <si>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</si>
  <si>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</si>
  <si>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</si>
  <si>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</si>
  <si>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</si>
  <si>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</si>
  <si>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</si>
  <si>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</si>
  <si>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</si>
  <si>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</si>
  <si>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</si>
  <si>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</si>
  <si>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</si>
  <si>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</si>
  <si>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</si>
  <si>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</si>
  <si>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</si>
  <si>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</si>
  <si>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</si>
  <si>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</si>
  <si>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</si>
  <si>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</si>
  <si>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</si>
  <si>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</si>
  <si>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</si>
  <si>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</si>
  <si>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</si>
  <si>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</si>
  <si>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</si>
  <si>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</si>
  <si>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</si>
  <si>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</si>
  <si>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</si>
  <si>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</si>
  <si>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</si>
  <si>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</si>
  <si>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</si>
  <si>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</si>
  <si>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</si>
  <si>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</si>
  <si>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</si>
  <si>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</si>
  <si>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</si>
  <si>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</si>
  <si>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</si>
  <si>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</si>
  <si>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</si>
  <si>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</si>
  <si>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</si>
  <si>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</si>
  <si>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</si>
  <si>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</si>
  <si>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</si>
  <si>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</si>
  <si>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</si>
  <si>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</si>
  <si>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
- Best Mart 360 pepsi ~ $20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</si>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</sst>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10" borderId="0" xfId="0" applyFont="1" applyFill="1" applyBorder="1" applyAlignment="1">
      <alignment horizontal="center"/>
    </xf>
    <xf numFmtId="0" fontId="21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opLeftCell="A2" workbookViewId="0">
      <selection activeCell="AC22" sqref="AC22"/>
    </sheetView>
  </sheetViews>
  <sheetFormatPr defaultColWidth="8.88888888888889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A4" sqref="A4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45402</v>
      </c>
    </row>
    <row r="4" ht="45" customHeight="1" spans="1:2">
      <c r="A4" s="226" t="s">
        <v>6</v>
      </c>
      <c r="B4" s="232" t="str">
        <f>IF(B2,TEXT(EDATE(B3,1)-1,"dd-mmm-yyyy"),TEXT(EDATE(B3,1)-1,"dd-mmm-yyyy"))</f>
        <v>19-May-2024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40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April 2024 - 19 May 2024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May 2024 - 19 June 2024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June 2024 - 19 July 2024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July 2024 - 19 August 2024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51" workbookViewId="0">
      <selection activeCell="A60" sqref="A60:C60"/>
    </sheetView>
  </sheetViews>
  <sheetFormatPr defaultColWidth="9" defaultRowHeight="17.6"/>
  <cols>
    <col min="1" max="1" width="18.875" style="155" customWidth="1"/>
    <col min="2" max="2" width="25.625" style="155" customWidth="1"/>
    <col min="3" max="4" width="20.625" style="155" customWidth="1"/>
    <col min="5" max="5" width="25.625" style="155" customWidth="1"/>
    <col min="6" max="6" width="20.625" style="155" customWidth="1"/>
    <col min="7" max="7" width="9" style="155"/>
    <col min="8" max="8" width="23" style="155" customWidth="1"/>
    <col min="9" max="9" width="40.75" style="47" customWidth="1"/>
    <col min="10" max="10" width="28.625" style="155" customWidth="1"/>
    <col min="11" max="12" width="9" style="155"/>
    <col min="13" max="13" width="36.625" style="155" customWidth="1"/>
    <col min="14" max="14" width="21.125" style="155" customWidth="1"/>
    <col min="15" max="16384" width="9" style="155"/>
  </cols>
  <sheetData>
    <row r="1" ht="36.75" customHeight="1" spans="1:14">
      <c r="A1" s="156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6"/>
      <c r="C1" s="156"/>
      <c r="D1" s="156"/>
      <c r="E1" s="156"/>
      <c r="F1" s="156"/>
      <c r="I1" s="195" t="s">
        <v>25</v>
      </c>
      <c r="J1" s="195"/>
      <c r="M1" s="195" t="s">
        <v>26</v>
      </c>
      <c r="N1" s="195"/>
    </row>
    <row r="2" ht="36" customHeight="1" spans="1:14">
      <c r="A2" s="157" t="s">
        <v>27</v>
      </c>
      <c r="B2" s="158"/>
      <c r="C2" s="158"/>
      <c r="D2" s="159" t="s">
        <v>28</v>
      </c>
      <c r="E2" s="159"/>
      <c r="F2" s="159"/>
      <c r="I2" s="196" t="s">
        <v>29</v>
      </c>
      <c r="J2" s="197" t="s">
        <v>30</v>
      </c>
      <c r="M2" s="206" t="s">
        <v>31</v>
      </c>
      <c r="N2" s="197" t="s">
        <v>32</v>
      </c>
    </row>
    <row r="3" ht="35.25" customHeight="1" spans="1:14">
      <c r="A3" s="160" t="s">
        <v>33</v>
      </c>
      <c r="B3" s="161" t="s">
        <v>34</v>
      </c>
      <c r="C3" s="162">
        <v>536</v>
      </c>
      <c r="D3" s="163" t="s">
        <v>33</v>
      </c>
      <c r="E3" s="5" t="s">
        <v>34</v>
      </c>
      <c r="F3" s="190">
        <v>536</v>
      </c>
      <c r="I3" s="198" t="str">
        <f>TEXT(Main!B3,"dd mmmm yyyy")&amp;" - "&amp;IF(Main!B2,TEXT(EDATE(Main!B3,1)-1,"dd mmmm yyyy"),TEXT(Main!B3+(Main!B5-Main!B3)*1,"dd mmmm yyyy"))</f>
        <v>20 April 2024 - 19 May 2024</v>
      </c>
      <c r="J3" s="199">
        <f>E149</f>
        <v>0</v>
      </c>
      <c r="M3" s="204" t="str">
        <f>TEXT(Main!B3,"dd mmmm yyyy")&amp;" - "&amp;IF(Main!B2,TEXT(EDATE(Main!B3,3)-1,"dd mmmm yyyy"),TEXT(Main!B3+((Main!B5-Main!B3)*3+2),"dd mmmm yyyy"))</f>
        <v>20 April 2024 - 19 July 2024</v>
      </c>
      <c r="N3" s="199">
        <f>-C122</f>
        <v>-24333</v>
      </c>
    </row>
    <row r="4" ht="35.25" customHeight="1" spans="1:14">
      <c r="A4" s="160"/>
      <c r="B4" s="161" t="s">
        <v>35</v>
      </c>
      <c r="C4" s="162">
        <v>260</v>
      </c>
      <c r="D4" s="164"/>
      <c r="E4" s="5" t="s">
        <v>35</v>
      </c>
      <c r="F4" s="190">
        <v>280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199">
        <f>E176</f>
        <v>-416.68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199">
        <f ca="1">'July 2024 - September 2024'!C5</f>
        <v>-11683</v>
      </c>
    </row>
    <row r="5" ht="35.25" customHeight="1" spans="1:14">
      <c r="A5" s="160"/>
      <c r="B5" s="161" t="s">
        <v>36</v>
      </c>
      <c r="C5" s="162">
        <v>0</v>
      </c>
      <c r="D5" s="164"/>
      <c r="E5" s="5" t="s">
        <v>36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199">
        <f>E203</f>
        <v>3260.12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199">
        <f ca="1">'October 2024 - December 2024'!C5</f>
        <v>-10683</v>
      </c>
    </row>
    <row r="6" ht="35.25" customHeight="1" spans="1:14">
      <c r="A6" s="160"/>
      <c r="B6" s="161" t="s">
        <v>37</v>
      </c>
      <c r="C6" s="162">
        <v>0</v>
      </c>
      <c r="D6" s="164"/>
      <c r="E6" s="5" t="s">
        <v>37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199">
        <f ca="1">'July 2024 - September 2024'!E136</f>
        <v>699.839999999999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199">
        <f ca="1">'January 2025 - March 2025'!C5</f>
        <v>-6983</v>
      </c>
    </row>
    <row r="7" ht="35.25" customHeight="1" spans="1:14">
      <c r="A7" s="160"/>
      <c r="B7" s="161" t="s">
        <v>38</v>
      </c>
      <c r="C7" s="162">
        <v>0.2</v>
      </c>
      <c r="D7" s="164"/>
      <c r="E7" s="5" t="s">
        <v>38</v>
      </c>
      <c r="F7" s="190">
        <v>0.2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199">
        <f ca="1">'July 2024 - September 2024'!E163</f>
        <v>625.069999999999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199">
        <f ca="1">'April 2025 - June 2025'!C5</f>
        <v>-3083</v>
      </c>
    </row>
    <row r="8" ht="45" customHeight="1" spans="1:14">
      <c r="A8" s="160"/>
      <c r="B8" s="161" t="s">
        <v>39</v>
      </c>
      <c r="C8" s="162">
        <v>0</v>
      </c>
      <c r="D8" s="164"/>
      <c r="E8" s="5" t="s">
        <v>39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199">
        <f ca="1">'July 2024 - September 2024'!E190</f>
        <v>502.71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199">
        <f ca="1">'July 2025 - September 2025'!C5</f>
        <v>0</v>
      </c>
    </row>
    <row r="9" ht="39.75" customHeight="1" spans="1:14">
      <c r="A9" s="160"/>
      <c r="B9" s="161" t="s">
        <v>40</v>
      </c>
      <c r="C9" s="162">
        <v>0</v>
      </c>
      <c r="D9" s="164"/>
      <c r="E9" s="5" t="s">
        <v>40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199">
        <f ca="1">'October 2024 - December 2024'!E136</f>
        <v>125.16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08">
        <f ca="1">'October 2025 - December 2025'!C5</f>
        <v>0</v>
      </c>
    </row>
    <row r="10" ht="35.25" customHeight="1" spans="1:14">
      <c r="A10" s="160"/>
      <c r="B10" s="161" t="s">
        <v>41</v>
      </c>
      <c r="C10" s="162">
        <v>0</v>
      </c>
      <c r="D10" s="164"/>
      <c r="E10" s="5" t="s">
        <v>41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199">
        <f ca="1">'October 2024 - December 2024'!E163</f>
        <v>229.400000000001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199">
        <f ca="1">'January 2026 - March 2026'!C5</f>
        <v>0</v>
      </c>
    </row>
    <row r="11" ht="35.25" customHeight="1" spans="1:14">
      <c r="A11" s="160"/>
      <c r="B11" s="161" t="s">
        <v>42</v>
      </c>
      <c r="C11" s="162">
        <v>11.3</v>
      </c>
      <c r="D11" s="164"/>
      <c r="E11" s="5" t="s">
        <v>42</v>
      </c>
      <c r="F11" s="190">
        <v>11.3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199">
        <f ca="1">'October 2024 - December 2024'!E190</f>
        <v>173.340000000001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3">
        <f ca="1">'April 2026 - June 2026'!C5</f>
        <v>0</v>
      </c>
    </row>
    <row r="12" ht="35.25" customHeight="1" spans="1:14">
      <c r="A12" s="160"/>
      <c r="B12" s="161" t="s">
        <v>43</v>
      </c>
      <c r="C12" s="162">
        <v>70</v>
      </c>
      <c r="D12" s="164"/>
      <c r="E12" s="192" t="s">
        <v>43</v>
      </c>
      <c r="F12" s="190">
        <v>70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199">
        <f ca="1">'January 2025 - March 2025'!E136</f>
        <v>112.000000000001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3">
        <f ca="1">'July 2026 - September 2026'!C5</f>
        <v>0</v>
      </c>
    </row>
    <row r="13" ht="35.25" customHeight="1" spans="1:14">
      <c r="A13" s="160"/>
      <c r="B13" s="161" t="s">
        <v>44</v>
      </c>
      <c r="C13" s="162">
        <v>7</v>
      </c>
      <c r="D13" s="164"/>
      <c r="E13" s="192" t="s">
        <v>44</v>
      </c>
      <c r="F13" s="190">
        <v>7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199">
        <f ca="1">'January 2025 - March 2025'!E163</f>
        <v>355.200000000001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3">
        <f ca="1">'October 2026 - December 2026'!C5</f>
        <v>0</v>
      </c>
    </row>
    <row r="14" ht="35.25" customHeight="1" spans="1:14">
      <c r="A14" s="160"/>
      <c r="B14" s="161" t="s">
        <v>45</v>
      </c>
      <c r="C14" s="162">
        <v>4.9</v>
      </c>
      <c r="D14" s="164"/>
      <c r="E14" s="192" t="s">
        <v>45</v>
      </c>
      <c r="F14" s="190">
        <v>4.9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3">
        <f ca="1">'January 2025 - March 2025'!E190</f>
        <v>889.400000000001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3">
        <f ca="1">'January 2027 - March 2027'!C5</f>
        <v>0</v>
      </c>
    </row>
    <row r="15" ht="35.25" customHeight="1" spans="1:14">
      <c r="A15" s="160"/>
      <c r="B15" s="165" t="s">
        <v>46</v>
      </c>
      <c r="C15" s="162">
        <v>0</v>
      </c>
      <c r="D15" s="164"/>
      <c r="E15" s="192" t="s">
        <v>46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3">
        <f ca="1">'April 2025 - June 2025'!E136</f>
        <v>952.400000000001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3">
        <f ca="1">'April 2027 - June 2027'!C5</f>
        <v>0</v>
      </c>
    </row>
    <row r="16" ht="35.25" customHeight="1" spans="1:14">
      <c r="A16" s="166"/>
      <c r="B16" s="167" t="s">
        <v>47</v>
      </c>
      <c r="C16" s="168">
        <f>SUM(C3:C15)</f>
        <v>889.4</v>
      </c>
      <c r="D16" s="169"/>
      <c r="E16" s="167" t="s">
        <v>47</v>
      </c>
      <c r="F16" s="193">
        <f>SUM(F3:F15)</f>
        <v>909.4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3">
        <f ca="1">'April 2025 - June 2025'!E163</f>
        <v>1006.4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3">
        <f ca="1">Forecast_14!C5</f>
        <v>0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3">
        <f ca="1">'April 2025 - June 2025'!E190</f>
        <v>1169.4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3">
        <f ca="1">Forecast_15!C5</f>
        <v>0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3">
        <f ca="1">'July 2025 - September 2025'!E136</f>
        <v>1238.4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199">
        <f ca="1">Forecast_16!C5</f>
        <v>0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3">
        <f ca="1">'July 2025 - September 2025'!E163</f>
        <v>1351.4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3">
        <f ca="1">'July 2025 - September 2025'!E190</f>
        <v>1337.4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3">
        <f ca="1">'October 2025 - December 2025'!E136</f>
        <v>2900.4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3">
        <f ca="1">'October 2025 - December 2025'!E163</f>
        <v>4519.4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3">
        <f ca="1">'October 2025 - December 2025'!E190</f>
        <v>6082.4</v>
      </c>
    </row>
    <row r="24" ht="52.5" customHeight="1" spans="1:10">
      <c r="A24" s="19" t="s">
        <v>51</v>
      </c>
      <c r="B24" s="170" t="s">
        <v>52</v>
      </c>
      <c r="C24" s="20"/>
      <c r="D24" s="20" t="s">
        <v>53</v>
      </c>
      <c r="E24" s="20"/>
      <c r="F24" s="41">
        <v>2405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3">
        <f ca="1">'January 2026 - March 2026'!E136</f>
        <v>7751.4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3">
        <f ca="1">'January 2026 - March 2026'!E163</f>
        <v>9264.4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3">
        <f ca="1">'January 2026 - March 2026'!E190</f>
        <v>10933.4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3">
        <f ca="1">'April 2026 - June 2026'!E136</f>
        <v>12496.4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3">
        <f ca="1">'April 2026 - June 2026'!E163</f>
        <v>14115.4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199">
        <f ca="1">'April 2026 - June 2026'!E190</f>
        <v>15678.4</v>
      </c>
    </row>
    <row r="30" ht="30" customHeight="1" spans="1:10">
      <c r="A30" s="171"/>
      <c r="B30" s="172"/>
      <c r="C30" s="173"/>
      <c r="D30" s="27" t="s">
        <v>54</v>
      </c>
      <c r="E30" s="44"/>
      <c r="F30" s="45">
        <f>SUM(F24:G29)</f>
        <v>2405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5">
        <f ca="1">'July 2026 - September 2026'!E136</f>
        <v>17347.4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3">
        <f ca="1">'July 2026 - September 2026'!E163</f>
        <v>18860.4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3">
        <f ca="1">'July 2026 - September 2026'!E190</f>
        <v>20529.4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3">
        <f ca="1">'October 2026 - December 2026'!E136</f>
        <v>22092.4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3">
        <f ca="1">'October 2026 - December 2026'!E163</f>
        <v>23711.4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3">
        <f ca="1">'October 2026 - December 2026'!E190</f>
        <v>25274.4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3">
        <f ca="1">'January 2027 - March 2027'!E136</f>
        <v>26943.4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3">
        <f ca="1">'January 2027 - March 2027'!E163</f>
        <v>28456.4</v>
      </c>
    </row>
    <row r="38" ht="20.25" customHeight="1" spans="1:10">
      <c r="A38" s="19" t="s">
        <v>58</v>
      </c>
      <c r="B38" s="174" t="s">
        <v>59</v>
      </c>
      <c r="C38" s="22"/>
      <c r="D38" s="21" t="s">
        <v>60</v>
      </c>
      <c r="E38" s="22"/>
      <c r="F38" s="41">
        <v>50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3">
        <f ca="1">'January 2027 - March 2027'!E190</f>
        <v>30125.4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3">
        <f ca="1">'April 2027 - June 2027'!E136</f>
        <v>31688.4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3">
        <f ca="1">'April 2027 - June 2027'!E163</f>
        <v>33307.4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3">
        <f ca="1">'April 2027 - June 2027'!E190</f>
        <v>34870.4</v>
      </c>
    </row>
    <row r="42" ht="24.75" customHeight="1" spans="1:10">
      <c r="A42" s="171"/>
      <c r="B42" s="172"/>
      <c r="C42" s="173"/>
      <c r="D42" s="27" t="s">
        <v>54</v>
      </c>
      <c r="E42" s="44"/>
      <c r="F42" s="45">
        <f>SUM(F36:G41)</f>
        <v>3490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3">
        <f ca="1">Forecast_14!E136</f>
        <v>34870.4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3">
        <f ca="1">Forecast_14!E163</f>
        <v>34870.4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3">
        <f ca="1">Forecast_14!E190</f>
        <v>34870.4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3">
        <f ca="1">Forecast_15!E136</f>
        <v>34870.4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3">
        <f ca="1">Forecast_15!E163</f>
        <v>34870.4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3">
        <f ca="1">Forecast_15!E190</f>
        <v>34870.4</v>
      </c>
    </row>
    <row r="48" ht="24.75" customHeight="1" spans="1:10">
      <c r="A48" s="95" t="s">
        <v>61</v>
      </c>
      <c r="B48" s="96" t="s">
        <v>62</v>
      </c>
      <c r="C48" s="96"/>
      <c r="D48" s="175" t="s">
        <v>63</v>
      </c>
      <c r="E48" s="175"/>
      <c r="F48" s="194">
        <v>150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3">
        <f ca="1">Forecast_16!E136</f>
        <v>34870.4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4">
        <v>2405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3">
        <f ca="1">Forecast_16!E163</f>
        <v>34870.4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4">
        <v>7700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199">
        <f ca="1">Forecast_16!E190</f>
        <v>34870.4</v>
      </c>
    </row>
    <row r="51" ht="41" customHeight="1" spans="1:7">
      <c r="A51" s="176" t="s">
        <v>68</v>
      </c>
      <c r="B51" s="177" t="s">
        <v>69</v>
      </c>
      <c r="C51" s="177"/>
      <c r="D51" s="97"/>
      <c r="E51" s="97"/>
      <c r="F51" s="194">
        <v>411.5</v>
      </c>
      <c r="G51" s="42"/>
    </row>
    <row r="52" ht="24.75" customHeight="1" spans="1:7">
      <c r="A52" s="178" t="s">
        <v>70</v>
      </c>
      <c r="B52" s="96" t="s">
        <v>71</v>
      </c>
      <c r="C52" s="96"/>
      <c r="D52" s="96" t="s">
        <v>72</v>
      </c>
      <c r="E52" s="96"/>
      <c r="F52" s="194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1"/>
      <c r="B54" s="172"/>
      <c r="C54" s="173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0"/>
      <c r="C58" s="181"/>
    </row>
    <row r="59" ht="21" spans="1:3">
      <c r="A59" s="182" t="s">
        <v>48</v>
      </c>
      <c r="B59" s="182" t="s">
        <v>49</v>
      </c>
      <c r="C59" s="183" t="s">
        <v>50</v>
      </c>
    </row>
    <row r="60" spans="1:3">
      <c r="A60" s="184" t="s">
        <v>73</v>
      </c>
      <c r="B60" s="185"/>
      <c r="C60" s="186"/>
    </row>
    <row r="61" spans="1:3">
      <c r="A61" s="50" t="s">
        <v>74</v>
      </c>
      <c r="B61" s="187"/>
      <c r="C61" s="143">
        <v>204</v>
      </c>
    </row>
    <row r="62" spans="1:3">
      <c r="A62" s="50" t="s">
        <v>75</v>
      </c>
      <c r="B62" s="187"/>
      <c r="C62" s="143">
        <v>197</v>
      </c>
    </row>
    <row r="63" ht="21" customHeight="1" spans="1:3">
      <c r="A63" s="188" t="s">
        <v>76</v>
      </c>
      <c r="B63" s="187"/>
      <c r="C63" s="143">
        <v>0</v>
      </c>
    </row>
    <row r="64" spans="1:3">
      <c r="A64" s="50" t="s">
        <v>59</v>
      </c>
      <c r="B64" s="189"/>
      <c r="C64" s="143">
        <v>42</v>
      </c>
    </row>
    <row r="65" spans="1:3">
      <c r="A65" s="50" t="s">
        <v>77</v>
      </c>
      <c r="B65" s="187"/>
      <c r="C65" s="210">
        <v>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78</v>
      </c>
      <c r="C69" s="210">
        <f>SUM(C61:C68)</f>
        <v>443</v>
      </c>
    </row>
    <row r="70" spans="1:3">
      <c r="A70" s="184" t="s">
        <v>79</v>
      </c>
      <c r="B70" s="185"/>
      <c r="C70" s="186"/>
    </row>
    <row r="71" spans="1:3">
      <c r="A71" s="50" t="s">
        <v>80</v>
      </c>
      <c r="B71" s="187"/>
      <c r="C71" s="210">
        <v>0</v>
      </c>
    </row>
    <row r="72" spans="1:3">
      <c r="A72" s="50" t="s">
        <v>81</v>
      </c>
      <c r="B72" s="187"/>
      <c r="C72" s="210">
        <v>0</v>
      </c>
    </row>
    <row r="73" spans="1:3">
      <c r="A73" s="50" t="s">
        <v>82</v>
      </c>
      <c r="B73" s="187"/>
      <c r="C73" s="210">
        <v>0</v>
      </c>
    </row>
    <row r="74" spans="1:3">
      <c r="A74" s="50" t="s">
        <v>83</v>
      </c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78</v>
      </c>
      <c r="C80" s="210">
        <f>SUM(C71:C79)</f>
        <v>0</v>
      </c>
    </row>
    <row r="81" spans="1:3">
      <c r="A81" s="184" t="s">
        <v>84</v>
      </c>
      <c r="B81" s="185"/>
      <c r="C81" s="186"/>
    </row>
    <row r="82" spans="1:3">
      <c r="A82" s="50" t="s">
        <v>85</v>
      </c>
      <c r="B82" s="189" t="s">
        <v>86</v>
      </c>
      <c r="C82" s="36">
        <v>0</v>
      </c>
    </row>
    <row r="83" spans="1:3">
      <c r="A83" s="213" t="s">
        <v>87</v>
      </c>
      <c r="B83" s="187" t="s">
        <v>88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78</v>
      </c>
      <c r="C89" s="36">
        <f>SUM(C82:C88)</f>
        <v>0</v>
      </c>
    </row>
    <row r="90" spans="1:3">
      <c r="A90" s="184" t="s">
        <v>89</v>
      </c>
      <c r="B90" s="185"/>
      <c r="C90" s="186"/>
    </row>
    <row r="91" spans="1:3">
      <c r="A91" s="214" t="s">
        <v>90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4" t="s">
        <v>91</v>
      </c>
      <c r="B100" s="185"/>
      <c r="C100" s="186"/>
    </row>
    <row r="101" spans="1:3">
      <c r="A101" s="50" t="s">
        <v>92</v>
      </c>
      <c r="B101" s="216" t="s">
        <v>93</v>
      </c>
      <c r="C101" s="98">
        <v>300</v>
      </c>
    </row>
    <row r="102" spans="1:3">
      <c r="A102" s="51" t="s">
        <v>94</v>
      </c>
      <c r="B102" s="216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78</v>
      </c>
      <c r="C109" s="210">
        <f>SUM(C101:C108)</f>
        <v>1060</v>
      </c>
    </row>
    <row r="110" spans="1:3">
      <c r="A110" s="49"/>
      <c r="B110" s="39" t="s">
        <v>100</v>
      </c>
      <c r="C110" s="210">
        <f>C69+C80+C89+C99+C109</f>
        <v>1503</v>
      </c>
    </row>
    <row r="111" spans="1:3">
      <c r="A111" s="184" t="s">
        <v>101</v>
      </c>
      <c r="B111" s="185"/>
      <c r="C111" s="186"/>
    </row>
    <row r="112" spans="1:8">
      <c r="A112" s="217" t="s">
        <v>102</v>
      </c>
      <c r="B112" s="218"/>
      <c r="C112" s="219">
        <v>14950</v>
      </c>
      <c r="D112" s="14"/>
      <c r="E112" s="94"/>
      <c r="F112" s="14"/>
      <c r="G112" s="14"/>
      <c r="H112" s="14"/>
    </row>
    <row r="113" spans="1:8">
      <c r="A113" s="217" t="s">
        <v>103</v>
      </c>
      <c r="B113" s="187"/>
      <c r="C113" s="220">
        <f>5000</f>
        <v>5000</v>
      </c>
      <c r="D113" s="14"/>
      <c r="E113" s="14"/>
      <c r="F113" s="14"/>
      <c r="G113" s="14"/>
      <c r="H113" s="14"/>
    </row>
    <row r="114" spans="1:8">
      <c r="A114" s="217" t="s">
        <v>104</v>
      </c>
      <c r="B114" s="187"/>
      <c r="C114" s="221">
        <f>3300</f>
        <v>3300</v>
      </c>
      <c r="D114" s="14"/>
      <c r="E114" s="14"/>
      <c r="F114" s="14"/>
      <c r="G114" s="14"/>
      <c r="H114" s="14"/>
    </row>
    <row r="115" ht="34" spans="1:8">
      <c r="A115" s="222" t="s">
        <v>105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106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108</v>
      </c>
      <c r="C122" s="210">
        <f>SUM(C112:C121)</f>
        <v>24333</v>
      </c>
    </row>
    <row r="123" spans="1:3">
      <c r="A123" s="211"/>
      <c r="B123" s="212" t="s">
        <v>109</v>
      </c>
      <c r="C123" s="36">
        <f>C122+C110</f>
        <v>25836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4"/>
      <c r="D156" s="224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4"/>
      <c r="D183" s="224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9" workbookViewId="0">
      <selection activeCell="E89" sqref="E89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1392.11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2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July 2024</v>
      </c>
      <c r="B116" s="56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">
        <v>162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163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164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165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166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3" t="s">
        <v>157</v>
      </c>
      <c r="D188" s="154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1062.74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167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168</v>
      </c>
      <c r="B11" s="96" t="s">
        <v>169</v>
      </c>
      <c r="C11" s="96"/>
      <c r="D11" s="118" t="s">
        <v>170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171</v>
      </c>
      <c r="B12" s="96" t="s">
        <v>75</v>
      </c>
      <c r="C12" s="96"/>
      <c r="D12" s="118" t="s">
        <v>172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171</v>
      </c>
      <c r="B13" s="96" t="s">
        <v>173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174</v>
      </c>
      <c r="B14" s="96" t="s">
        <v>173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175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176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177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178</v>
      </c>
      <c r="B24" s="21" t="s">
        <v>179</v>
      </c>
      <c r="C24" s="22"/>
      <c r="D24" s="21" t="s">
        <v>180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181</v>
      </c>
      <c r="B25" s="96" t="s">
        <v>182</v>
      </c>
      <c r="C25" s="115"/>
      <c r="D25" s="96" t="s">
        <v>183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184</v>
      </c>
      <c r="B26" s="96" t="s">
        <v>185</v>
      </c>
      <c r="C26" s="115"/>
      <c r="D26" s="97" t="s">
        <v>186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187</v>
      </c>
      <c r="B27" s="96" t="s">
        <v>188</v>
      </c>
      <c r="C27" s="115"/>
      <c r="D27" s="96" t="s">
        <v>189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190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191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192</v>
      </c>
      <c r="C36" s="120"/>
      <c r="D36" s="97" t="s">
        <v>193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194</v>
      </c>
      <c r="B37" s="122" t="s">
        <v>195</v>
      </c>
      <c r="C37" s="123"/>
      <c r="D37" s="122" t="s">
        <v>196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191</v>
      </c>
      <c r="B38" s="119" t="s">
        <v>197</v>
      </c>
      <c r="C38" s="120"/>
      <c r="D38" s="119" t="s">
        <v>198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199</v>
      </c>
      <c r="C39" s="125"/>
      <c r="D39" s="124" t="s">
        <v>200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201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202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203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204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205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206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207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208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209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210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211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212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47" workbookViewId="0">
      <selection activeCell="G183" sqref="G18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889.400000000001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1778.8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213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214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215</v>
      </c>
      <c r="B12" s="21" t="s">
        <v>216</v>
      </c>
      <c r="C12" s="22"/>
      <c r="D12" s="21" t="s">
        <v>217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218</v>
      </c>
      <c r="B13" s="21" t="s">
        <v>219</v>
      </c>
      <c r="C13" s="22"/>
      <c r="D13" s="21" t="s">
        <v>220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221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222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225</v>
      </c>
      <c r="E25" s="97"/>
      <c r="F25" s="7">
        <v>50</v>
      </c>
      <c r="G25" s="7"/>
      <c r="H25" s="14"/>
      <c r="I25" s="47"/>
    </row>
    <row r="26" ht="24.75" customHeight="1" spans="1:9">
      <c r="A26" s="19" t="s">
        <v>226</v>
      </c>
      <c r="B26" s="104" t="s">
        <v>102</v>
      </c>
      <c r="C26" s="105"/>
      <c r="D26" s="104" t="s">
        <v>227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228</v>
      </c>
      <c r="B27" s="21" t="s">
        <v>104</v>
      </c>
      <c r="C27" s="22"/>
      <c r="D27" s="21" t="s">
        <v>229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230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225</v>
      </c>
      <c r="E36" s="117"/>
      <c r="F36" s="7">
        <v>50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231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232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233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234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235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236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237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238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235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239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240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241</v>
      </c>
      <c r="D184" s="100"/>
      <c r="E184" s="102">
        <v>253.8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889.400000000001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E188" sqref="E18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1169.4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2058.8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223</v>
      </c>
      <c r="C11" s="96"/>
      <c r="D11" s="97" t="s">
        <v>224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242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243</v>
      </c>
      <c r="C13" s="96"/>
      <c r="D13" s="97" t="s">
        <v>244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245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246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247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889.400000000001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248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249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250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952.400000000001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952.400000000001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251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252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250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1006.4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1006.4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253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249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254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1169.4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1337.4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2226.8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255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256</v>
      </c>
      <c r="C12" s="96"/>
      <c r="D12" s="97" t="s">
        <v>257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1169.4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260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261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262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1238.4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1238.4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263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264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265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266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250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1351.4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1351.4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267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261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250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1337.4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6082.4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6971.8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1337.4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271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197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2900.4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2900.4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272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4519.4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4519.4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271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197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6082.4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10933.4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11822.8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6082.4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7751.4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7751.4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266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9264.4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9264.4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277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10933.4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15678.4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16567.8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10933.4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281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12496.4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12496.4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252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14115.4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14115.4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282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15678.4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4" workbookViewId="0">
      <selection activeCell="A46" sqref="A46:C46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20529.4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21418.8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285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15678.4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277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17347.4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17347.4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266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18860.4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18860.4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286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20529.4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A170" sqref="A170:B170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25274.4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26163.8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20529.4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271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22092.4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22092.4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252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23711.4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23711.4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271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25274.4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30125.4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31014.8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273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290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25274.4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277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26943.4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26943.4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266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28456.4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28456.4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277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30125.4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1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278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223</v>
      </c>
      <c r="C12" s="96"/>
      <c r="D12" s="97" t="s">
        <v>224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279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223</v>
      </c>
      <c r="C24" s="96"/>
      <c r="D24" s="97" t="s">
        <v>224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280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223</v>
      </c>
      <c r="C36" s="96"/>
      <c r="D36" s="97" t="s">
        <v>224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30125.4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271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197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31688.4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31688.4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252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197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33307.4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33307.4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271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197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291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889.4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34870.4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35759.8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34870.4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34870.4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34870.4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34870.4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34870.4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34870.4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2025-02-28T21:27:00Z</dcterms:created>
  <dcterms:modified xsi:type="dcterms:W3CDTF">2025-03-22T19:52:42Z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