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4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<sst xmlns="http://schemas.openxmlformats.org/spreadsheetml/2006/main" count="1667" uniqueCount="345">
  <si>
    <t>Income Forecast</t>
  </si>
  <si>
    <t>Your Personal Finance Organizer</t>
  </si>
  <si>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</si>
  <si>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</si>
  <si>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</si>
  <si>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</si>
  <si>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</si>
  <si>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</si>
  <si>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</si>
  <si>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</si>
  <si>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</si>
  <si>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</si>
  <si>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</si>
  <si>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</si>
  <si>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</si>
  <si>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</si>
  <si>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</si>
  <si>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</si>
  <si>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</si>
  <si>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</si>
  <si>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</si>
  <si>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</si>
  <si>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</si>
  <si>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</si>
  <si>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</si>
  <si>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</si>
  <si>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</si>
  <si>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</si>
  <si>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</si>
  <si>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</si>
  <si>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</si>
  <si>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</si>
  <si>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</si>
  <si>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</si>
  <si>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</si>
  <si>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</si>
  <si>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</si>
  <si>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</si>
  <si>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</si>
  <si>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</si>
  <si>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</si>
  <si>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</si>
  <si>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</si>
  <si>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</si>
  <si>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</si>
  <si>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</si>
  <si>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</si>
  <si>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</si>
  <si>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</si>
  <si>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</si>
  <si>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</si>
  <si>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</si>
  <si>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</si>
  <si>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</si>
  <si>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</si>
  <si>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</si>
  <si>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</si>
  <si>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</si>
  <si>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</si>
  <si>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</si>
  <si>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</si>
  <si>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</si>
  <si>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</si>
  <si>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</si>
  <si>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</si>
  <si>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</si>
  <si>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</si>
  <si>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</si>
  <si>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</si>
  <si>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</si>
  <si>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</si>
  <si>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</si>
  <si>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</si>
  <si>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</si>
  <si>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</si>
  <si>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</si>
  <si>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</si>
  <si>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</si>
  <si>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</si>
  <si>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</si>
  <si>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</si>
  <si>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</si>
  <si>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</si>
  <si>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</si>
  <si>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</si>
  <si>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</si>
  <si>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</si>
  <si>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</si>
  <si>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</si>
  <si>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</si>
  <si>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</si>
  <si>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</si>
  <si>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</si>
  <si>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</si>
  <si>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</si>
  <si>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</si>
  <si>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</si>
  <si>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</si>
  <si>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</si>
  <si>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</si>
  <si>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</si>
  <si>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</si>
  <si>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</si>
  <si>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</si>
  <si>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</si>
  <si>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</si>
  <si>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</si>
  <si>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</si>
  <si>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</si>
  <si>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</si>
  <si>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</si>
  <si>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</si>
  <si>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</si>
  <si>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</si>
  <si>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</si>
  <si>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</si>
  <si>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</si>
  <si>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</si>
  <si>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</si>
  <si>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</si>
  <si>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</si>
  <si>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</si>
  <si>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</si>
  <si>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</si>
  <si>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</si>
  <si>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</si>
  <si>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</si>
  <si>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</si>
  <si>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</si>
  <si>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</si>
  <si>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</si>
  <si>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</si>
  <si>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</si>
  <si>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</si>
  <si>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</si>
  <si>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</si>
  <si>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</si>
  <si>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</si>
  <si>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</si>
  <si>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</si>
  <si>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</si>
  <si>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</si>
  <si>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</si>
  <si>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</si>
  <si>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</si>
  <si>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</si>
  <si>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</si>
  <si>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</si>
  <si>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</si>
  <si>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</si>
  <si>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</si>
  <si>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</si>
  <si>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</si>
  <si>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</si>
  <si>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</si>
  <si>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</si>
  <si>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</si>
  <si>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</si>
  <si>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</si>
  <si>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</si>
  <si>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</si>
  <si>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</si>
  <si>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</si>
  <si>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</si>
  <si>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</si>
  <si>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</si>
  <si>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</si>
  <si>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</si>
  <si>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</si>
  <si>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</si>
  <si>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</si>
  <si>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</si>
  <si>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</si>
  <si>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</si>
  <si>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</si>
  <si>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</si>
  <si>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</si>
  <si>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</si>
  <si>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</si>
  <si>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</si>
  <si>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</si>
  <si>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</si>
  <si>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</si>
  <si>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</si>
  <si>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</si>
  <si>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</si>
  <si>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</si>
  <si>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</si>
  <si>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</si>
  <si>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</si>
  <si>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</si>
  <si>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</si>
  <si>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</si>
  <si>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</si>
  <si>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</si>
  <si>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</si>
  <si>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</si>
  <si>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</si>
  <si>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</si>
  <si>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</si>
  <si>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</si>
  <si>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</si>
  <si>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</si>
  <si>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</si>
  <si>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</si>
  <si>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</si>
  <si>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</si>
  <si>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</si>
  <si>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</si>
  <si>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</si>
  <si>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</si>
  <si>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</si>
  <si>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</si>
  <si>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</si>
  <si>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</si>
  <si>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</si>
  <si>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</si>
  <si>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</si>
  <si>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</si>
  <si>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</si>
  <si>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</si>
  <si>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</si>
  <si>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</si>
  <si>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</si>
  <si>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</si>
  <si>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</si>
  <si>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</si>
  <si>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</si>
  <si>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</si>
  <si>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</si>
  <si>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</si>
  <si>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</si>
  <si>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</si>
  <si>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</si>
  <si>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</si>
  <si>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</si>
  <si>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</si>
  <si>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</si>
  <si>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</si>
  <si>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</si>
  <si>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</si>
  <si>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</si>
  <si>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</si>
  <si>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</si>
  <si>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</si>
  <si>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</si>
  <si>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</si>
  <si>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</si>
  <si>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</si>
  <si>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</si>
  <si>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</si>
  <si>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</si>
  <si>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</si>
  <si>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</si>
  <si>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</si>
  <si>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</si>
  <si>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</si>
  <si>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</si>
  <si>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</si>
  <si>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</si>
  <si>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</si>
  <si>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</si>
  <si>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</si>
  <si>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</si>
  <si>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</si>
  <si>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</si>
  <si>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</si>
  <si>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</si>
  <si>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</si>
  <si>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</si>
  <si>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</si>
  <si>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</si>
  <si>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</si>
  <si>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</si>
  <si>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</si>
  <si>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</si>
  <si>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</si>
  <si>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</si>
  <si>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</si>
  <si>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</si>
  <si>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</si>
  <si>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</si>
  <si>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</si>
  <si>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</si>
  <si>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</si>
  <si>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</si>
  <si>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</si>
  <si>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</si>
  <si>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</si>
  <si>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</si>
  <si>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</si>
  <si>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</si>
  <si>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</si>
  <si>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</si>
  <si>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</si>
  <si>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</si>
  <si>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</si>
  <si>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</si>
  <si>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</si>
  <si>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</si>
  <si>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</si>
  <si>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</si>
  <si>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</si>
  <si>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</si>
  <si>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</si>
  <si>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</si>
  <si>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</si>
  <si>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</si>
  <si>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</si>
  <si>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</si>
  <si>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</si>
  <si>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</si>
  <si>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</si>
  <si>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</si>
  <si>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</si>
  <si>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</si>
  <si>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</si>
  <si>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</si>
  <si>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</si>
  <si>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</si>
  <si>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</si>
  <si>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</si>
  <si>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</si>
  <si>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</si>
  <si>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</si>
  <si>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</si>
  <si>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</si>
  <si>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</si>
  <si>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</si>
  <si>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</si>
  <si>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</si>
  <si>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</si>
  <si>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</si>
  <si>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</si>
  <si>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</si>
  <si>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</si>
  <si>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</si>
  <si>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</si>
  <si>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</si>
  <si>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</si>
  <si>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- Other 1</t>
  </si>
  <si>
    <t>- Other 3</t>
  </si>
  <si>
    <t>- Lost of Selling Properties Wan Chai $10
- Lost of Selling Properties Tusen Wan $30</t>
  </si>
  <si>
    <t>- Lost of Selling Properties</t>
  </si>
  <si>
    <t>17th April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</si>
</sst>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6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2" borderId="4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3" borderId="44" applyNumberFormat="0" applyAlignment="0" applyProtection="0">
      <alignment vertical="center"/>
    </xf>
    <xf numFmtId="0" fontId="31" fillId="14" borderId="45" applyNumberFormat="0" applyAlignment="0" applyProtection="0">
      <alignment vertical="center"/>
    </xf>
    <xf numFmtId="0" fontId="32" fillId="14" borderId="44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34" fillId="0" borderId="47" applyNumberFormat="0" applyFill="0" applyAlignment="0" applyProtection="0">
      <alignment vertical="center"/>
    </xf>
    <xf numFmtId="0" fontId="35" fillId="0" borderId="48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176" fontId="41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89" t="s">
        <v>0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</row>
    <row r="2" spans="1:26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</row>
    <row r="3" spans="1:26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</row>
    <row r="4" spans="1:26">
      <c r="A4" s="289"/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</row>
    <row r="5" spans="1:26">
      <c r="A5" s="289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</row>
    <row r="6" spans="1:26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</row>
    <row r="7" spans="1:26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</row>
    <row r="8" spans="1:26">
      <c r="A8" s="289"/>
      <c r="B8" s="289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</row>
    <row r="9" spans="1:26">
      <c r="A9" s="289"/>
      <c r="B9" s="289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</row>
    <row r="10" spans="1:26">
      <c r="A10" s="289"/>
      <c r="B10" s="289"/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</row>
    <row r="11" spans="1:26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</row>
    <row r="12" spans="1:26">
      <c r="A12" s="289"/>
      <c r="B12" s="289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</row>
    <row r="13" spans="1:26">
      <c r="A13" s="289"/>
      <c r="B13" s="289"/>
      <c r="C13" s="289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</row>
    <row r="14" spans="1:26">
      <c r="A14" s="289"/>
      <c r="B14" s="289"/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</row>
    <row r="15" spans="1:26">
      <c r="A15" s="289"/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</row>
    <row r="16" spans="1:26">
      <c r="A16" s="289"/>
      <c r="B16" s="289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</row>
    <row r="17" spans="1:26">
      <c r="A17" s="289"/>
      <c r="B17" s="289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</row>
    <row r="18" spans="1:26">
      <c r="A18" s="289"/>
      <c r="B18" s="289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</row>
    <row r="19" spans="1:26">
      <c r="A19" s="289"/>
      <c r="B19" s="289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</row>
    <row r="20" spans="1:26">
      <c r="A20" s="289"/>
      <c r="B20" s="289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</row>
    <row r="21" spans="1:26">
      <c r="A21" s="289"/>
      <c r="B21" s="289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</row>
    <row r="22" spans="1:26">
      <c r="A22" s="289"/>
      <c r="B22" s="289"/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</row>
    <row r="23" spans="1:26">
      <c r="A23" s="289"/>
      <c r="B23" s="289"/>
      <c r="C23" s="289"/>
      <c r="D23" s="289"/>
      <c r="E23" s="289"/>
      <c r="F23" s="289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</row>
    <row r="24" spans="1:26">
      <c r="A24" s="289"/>
      <c r="B24" s="289"/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</row>
    <row r="25" spans="1:26">
      <c r="A25" s="289"/>
      <c r="B25" s="289"/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</row>
    <row r="26" spans="1:26">
      <c r="A26" s="289"/>
      <c r="B26" s="289"/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</row>
    <row r="27" spans="1:26">
      <c r="A27" s="289"/>
      <c r="B27" s="289"/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</row>
    <row r="28" spans="1:26">
      <c r="A28" s="289"/>
      <c r="B28" s="289"/>
      <c r="C28" s="289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</row>
    <row r="29" spans="1:26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</row>
    <row r="30" spans="1:26">
      <c r="A30" s="289"/>
      <c r="B30" s="289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</row>
    <row r="31" spans="1:26">
      <c r="A31" s="289"/>
      <c r="B31" s="289"/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</row>
    <row r="32" spans="1:26">
      <c r="A32" s="290" t="s">
        <v>1</v>
      </c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</row>
    <row r="33" spans="1:26">
      <c r="A33" s="290"/>
      <c r="B33" s="290"/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</row>
    <row r="34" spans="1:26">
      <c r="A34" s="290"/>
      <c r="B34" s="290"/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</row>
    <row r="35" spans="1:26">
      <c r="A35" s="290"/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</row>
    <row r="36" spans="1:26">
      <c r="A36" s="290"/>
      <c r="B36" s="290"/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</row>
    <row r="37" spans="1:26">
      <c r="A37" s="290"/>
      <c r="B37" s="290"/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</row>
    <row r="38" spans="1:26">
      <c r="A38" s="290"/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</row>
    <row r="39" spans="1:26">
      <c r="A39" s="290"/>
      <c r="B39" s="290"/>
      <c r="C39" s="290"/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</row>
    <row r="40" spans="1:26">
      <c r="A40" s="290"/>
      <c r="B40" s="290"/>
      <c r="C40" s="290"/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</row>
    <row r="41" spans="1:26">
      <c r="A41" s="290"/>
      <c r="B41" s="290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</row>
    <row r="42" spans="1:26">
      <c r="A42" s="290"/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</row>
    <row r="43" spans="1:26">
      <c r="A43" s="290"/>
      <c r="B43" s="290"/>
      <c r="C43" s="290"/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90"/>
      <c r="O43" s="290"/>
      <c r="P43" s="290"/>
      <c r="Q43" s="290"/>
      <c r="R43" s="290"/>
      <c r="S43" s="290"/>
      <c r="T43" s="290"/>
      <c r="U43" s="290"/>
      <c r="V43" s="290"/>
      <c r="W43" s="290"/>
      <c r="X43" s="290"/>
      <c r="Y43" s="290"/>
      <c r="Z43" s="290"/>
    </row>
    <row r="44" spans="1:26">
      <c r="A44" s="290"/>
      <c r="B44" s="290"/>
      <c r="C44" s="290"/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0"/>
      <c r="W44" s="290"/>
      <c r="X44" s="290"/>
      <c r="Y44" s="290"/>
      <c r="Z44" s="290"/>
    </row>
    <row r="45" spans="1:26">
      <c r="A45" s="290"/>
      <c r="B45" s="290"/>
      <c r="C45" s="290"/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90"/>
      <c r="O45" s="290"/>
      <c r="P45" s="290"/>
      <c r="Q45" s="290"/>
      <c r="R45" s="290"/>
      <c r="S45" s="290"/>
      <c r="T45" s="290"/>
      <c r="U45" s="290"/>
      <c r="V45" s="290"/>
      <c r="W45" s="290"/>
      <c r="X45" s="290"/>
      <c r="Y45" s="290"/>
      <c r="Z45" s="290"/>
    </row>
    <row r="46" spans="1:26">
      <c r="A46" s="290"/>
      <c r="B46" s="290"/>
      <c r="C46" s="290"/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</row>
    <row r="47" spans="1:26">
      <c r="A47" s="290"/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</row>
    <row r="48" spans="1:26">
      <c r="A48" s="290"/>
      <c r="B48" s="290"/>
      <c r="C48" s="290"/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0"/>
      <c r="Q48" s="290"/>
      <c r="R48" s="290"/>
      <c r="S48" s="290"/>
      <c r="T48" s="290"/>
      <c r="U48" s="290"/>
      <c r="V48" s="290"/>
      <c r="W48" s="290"/>
      <c r="X48" s="290"/>
      <c r="Y48" s="290"/>
      <c r="Z48" s="290"/>
    </row>
    <row r="49" spans="1:26">
      <c r="A49" s="290"/>
      <c r="B49" s="290"/>
      <c r="C49" s="290"/>
      <c r="D49" s="290"/>
      <c r="E49" s="290"/>
      <c r="F49" s="290"/>
      <c r="G49" s="290"/>
      <c r="H49" s="290"/>
      <c r="I49" s="29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0"/>
    </row>
    <row r="50" spans="1:26">
      <c r="A50" s="290"/>
      <c r="B50" s="290"/>
      <c r="C50" s="290"/>
      <c r="D50" s="290"/>
      <c r="E50" s="290"/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290"/>
    </row>
    <row r="51" spans="1:26">
      <c r="A51" s="290"/>
      <c r="B51" s="290"/>
      <c r="C51" s="290"/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</row>
    <row r="52" spans="1:26">
      <c r="A52" s="290"/>
      <c r="B52" s="290"/>
      <c r="C52" s="290"/>
      <c r="D52" s="290"/>
      <c r="E52" s="290"/>
      <c r="F52" s="290"/>
      <c r="G52" s="290"/>
      <c r="H52" s="290"/>
      <c r="I52" s="290"/>
      <c r="J52" s="290"/>
      <c r="K52" s="290"/>
      <c r="L52" s="290"/>
      <c r="M52" s="290"/>
      <c r="N52" s="290"/>
      <c r="O52" s="290"/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</row>
    <row r="53" spans="1:26">
      <c r="A53" s="290"/>
      <c r="B53" s="290"/>
      <c r="C53" s="290"/>
      <c r="D53" s="290"/>
      <c r="E53" s="290"/>
      <c r="F53" s="290"/>
      <c r="G53" s="290"/>
      <c r="H53" s="290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</row>
    <row r="54" spans="1:26">
      <c r="A54" s="290"/>
      <c r="B54" s="290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</row>
    <row r="55" spans="1:26">
      <c r="A55" s="290"/>
      <c r="B55" s="290"/>
      <c r="C55" s="290"/>
      <c r="D55" s="290"/>
      <c r="E55" s="290"/>
      <c r="F55" s="290"/>
      <c r="G55" s="290"/>
      <c r="H55" s="290"/>
      <c r="I55" s="290"/>
      <c r="J55" s="290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</row>
    <row r="56" spans="1:26">
      <c r="A56" s="290"/>
      <c r="B56" s="290"/>
      <c r="C56" s="290"/>
      <c r="D56" s="290"/>
      <c r="E56" s="290"/>
      <c r="F56" s="290"/>
      <c r="G56" s="290"/>
      <c r="H56" s="290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</row>
    <row r="57" spans="1:26">
      <c r="A57" s="290"/>
      <c r="B57" s="290"/>
      <c r="C57" s="290"/>
      <c r="D57" s="290"/>
      <c r="E57" s="290"/>
      <c r="F57" s="290"/>
      <c r="G57" s="290"/>
      <c r="H57" s="290"/>
      <c r="I57" s="290"/>
      <c r="J57" s="290"/>
      <c r="K57" s="290"/>
      <c r="L57" s="290"/>
      <c r="M57" s="290"/>
      <c r="N57" s="290"/>
      <c r="O57" s="290"/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</row>
    <row r="58" spans="1:26">
      <c r="A58" s="290"/>
      <c r="B58" s="290"/>
      <c r="C58" s="290"/>
      <c r="D58" s="290"/>
      <c r="E58" s="290"/>
      <c r="F58" s="290"/>
      <c r="G58" s="290"/>
      <c r="H58" s="290"/>
      <c r="I58" s="290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</row>
    <row r="59" spans="1:26">
      <c r="A59" s="290"/>
      <c r="B59" s="290"/>
      <c r="C59" s="290"/>
      <c r="D59" s="290"/>
      <c r="E59" s="290"/>
      <c r="F59" s="290"/>
      <c r="G59" s="290"/>
      <c r="H59" s="290"/>
      <c r="I59" s="290"/>
      <c r="J59" s="290"/>
      <c r="K59" s="290"/>
      <c r="L59" s="290"/>
      <c r="M59" s="290"/>
      <c r="N59" s="290"/>
      <c r="O59" s="290"/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</row>
    <row r="60" spans="1:26">
      <c r="A60" s="290"/>
      <c r="B60" s="290"/>
      <c r="C60" s="290"/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0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</row>
    <row r="61" spans="1:26">
      <c r="A61" s="290"/>
      <c r="B61" s="290"/>
      <c r="C61" s="29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</row>
    <row r="62" spans="1:26">
      <c r="A62" s="290"/>
      <c r="B62" s="290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C13" sqref="C13"/>
    </sheetView>
  </sheetViews>
  <sheetFormatPr defaultColWidth="9" defaultRowHeight="16.8" outlineLevelCol="1"/>
  <cols>
    <col min="1" max="1" width="43.25" style="269" customWidth="1"/>
    <col min="2" max="2" width="34.125" style="269" customWidth="1"/>
    <col min="3" max="16384" width="9" style="269"/>
  </cols>
  <sheetData>
    <row r="1" ht="45" customHeight="1" spans="1:2">
      <c r="A1" s="270" t="s">
        <v>2</v>
      </c>
      <c r="B1" s="271" t="s">
        <v>3</v>
      </c>
    </row>
    <row r="2" ht="45" customHeight="1" spans="1:2">
      <c r="A2" s="272" t="s">
        <v>4</v>
      </c>
      <c r="B2" s="273" t="b">
        <v>1</v>
      </c>
    </row>
    <row r="3" ht="36" customHeight="1" spans="1:2">
      <c r="A3" s="274" t="s">
        <v>5</v>
      </c>
      <c r="B3" s="275">
        <v>45402</v>
      </c>
    </row>
    <row r="4" ht="45" customHeight="1" spans="1:2">
      <c r="A4" s="270" t="s">
        <v>6</v>
      </c>
      <c r="B4" s="276" t="str">
        <f>IF(B2,TEXT(EDATE(B3,1)-1,"dd-mmm-yyyy"),B4)</f>
        <v>19-May-2024</v>
      </c>
    </row>
    <row r="5" ht="45" customHeight="1" spans="1:2">
      <c r="A5" s="272" t="s">
        <v>7</v>
      </c>
      <c r="B5" s="277">
        <v>45761</v>
      </c>
    </row>
    <row r="6" ht="45" customHeight="1" spans="1:2">
      <c r="A6" s="272"/>
      <c r="B6" s="277"/>
    </row>
    <row r="7" ht="24.75" customHeight="1" spans="1:2">
      <c r="A7" s="278"/>
      <c r="B7" s="279"/>
    </row>
    <row r="8" ht="20.25" customHeight="1" spans="1:2">
      <c r="A8" s="280" t="s">
        <v>8</v>
      </c>
      <c r="B8" s="280"/>
    </row>
    <row r="9" ht="20.25" customHeight="1" spans="1:2">
      <c r="A9" s="281" t="str">
        <f>TEXT(B3,"dd mmmm yyyy")&amp;" - "&amp;IF(B2,TEXT(EDATE(B3,1)-1,"dd mmmm yyyy"),TEXT(B3+B5-B3,"dd mmmm yyyy"))</f>
        <v>20 April 2024 - 19 May 2024</v>
      </c>
      <c r="B9" s="282" t="s">
        <v>9</v>
      </c>
    </row>
    <row r="10" ht="20.25" customHeight="1" spans="1:2">
      <c r="A10" s="273" t="str">
        <f>IF(B2,TEXT(EDATE(B3,1),"dd mmmm yyyy"),TEXT(B3+(B5-B3)+1,"dd mmmm yyyy"))&amp;" - "&amp;IF(B2,TEXT(EDATE(B3,2)-1,"dd mmmm yyyy"),TEXT(B3+(B5-B3)*2+1,"dd mmmm yyyy"))</f>
        <v>20 May 2024 - 19 June 2024</v>
      </c>
      <c r="B10" s="282"/>
    </row>
    <row r="11" ht="20.25" customHeight="1" spans="1:2">
      <c r="A11" s="273" t="str">
        <f>IF(B2,TEXT(EDATE(B3,2),"dd mmmm yyyy"),TEXT(B3+((B5-B3)*2)+2,"dd mmmm yyyy"))&amp;" - "&amp;IF(B2,TEXT(EDATE(B3,3)-1,"dd mmmm yyyy"),TEXT(B3+((B5-B3)*3+2),"dd mmmm yyyy"))</f>
        <v>20 June 2024 - 19 July 2024</v>
      </c>
      <c r="B11" s="283"/>
    </row>
    <row r="12" ht="20.25" customHeight="1" spans="1:2">
      <c r="A12" s="284" t="str">
        <f>IF(B2,TEXT(EDATE(B3,3),"dd mmmm yyyy"),TEXT(B3+((B5-B3)*3)+3,"dd mmmm yyyy"))&amp;" - "&amp;IF(B2,TEXT(EDATE(B3,4)-1,"dd mmmm yyyy"),TEXT(B3+(((B5-B3)*4)+3),"dd mmmm yyyy"))</f>
        <v>20 July 2024 - 19 August 2024</v>
      </c>
      <c r="B12" s="271" t="s">
        <v>10</v>
      </c>
    </row>
    <row r="13" ht="20.25" customHeight="1" spans="1:2">
      <c r="A13" s="284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5"/>
    </row>
    <row r="14" ht="20.25" customHeight="1" spans="1:2">
      <c r="A14" s="273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86"/>
    </row>
    <row r="15" ht="20.25" customHeight="1" spans="1:2">
      <c r="A15" s="273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1" t="s">
        <v>11</v>
      </c>
    </row>
    <row r="16" ht="20.25" customHeight="1" spans="1:2">
      <c r="A16" s="273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5"/>
    </row>
    <row r="17" ht="20.25" customHeight="1" spans="1:2">
      <c r="A17" s="273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86"/>
    </row>
    <row r="18" ht="20.25" customHeight="1" spans="1:2">
      <c r="A18" s="273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1" t="s">
        <v>12</v>
      </c>
    </row>
    <row r="19" ht="20.25" customHeight="1" spans="1:2">
      <c r="A19" s="273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5"/>
    </row>
    <row r="20" ht="20.25" customHeight="1" spans="1:2">
      <c r="A20" s="287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86"/>
    </row>
    <row r="21" ht="20.25" customHeight="1" spans="1:2">
      <c r="A21" s="288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3" t="s">
        <v>13</v>
      </c>
    </row>
    <row r="22" ht="20.25" customHeight="1" spans="1:2">
      <c r="A22" s="288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3"/>
    </row>
    <row r="23" ht="20.25" customHeight="1" spans="1:2">
      <c r="A23" s="287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1"/>
    </row>
    <row r="24" ht="20.25" customHeight="1" spans="1:2">
      <c r="A24" s="273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3" t="s">
        <v>14</v>
      </c>
    </row>
    <row r="25" ht="20.25" customHeight="1" spans="1:2">
      <c r="A25" s="273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3"/>
    </row>
    <row r="26" ht="20.25" customHeight="1" spans="1:2">
      <c r="A26" s="271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1"/>
    </row>
    <row r="27" ht="20.25" customHeight="1" spans="1:2">
      <c r="A27" s="273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3" t="s">
        <v>15</v>
      </c>
    </row>
    <row r="28" ht="20.25" customHeight="1" spans="1:2">
      <c r="A28" s="273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3"/>
    </row>
    <row r="29" ht="20.25" customHeight="1" spans="1:2">
      <c r="A29" s="271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1"/>
    </row>
    <row r="30" ht="20.25" customHeight="1" spans="1:2">
      <c r="A30" s="273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3" t="s">
        <v>16</v>
      </c>
    </row>
    <row r="31" ht="20.25" customHeight="1" spans="1:2">
      <c r="A31" s="273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3"/>
    </row>
    <row r="32" ht="20.25" customHeight="1" spans="1:2">
      <c r="A32" s="271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1"/>
    </row>
    <row r="33" ht="20.25" customHeight="1" spans="1:2">
      <c r="A33" s="273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3" t="s">
        <v>17</v>
      </c>
    </row>
    <row r="34" ht="20.25" customHeight="1" spans="1:2">
      <c r="A34" s="273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3"/>
    </row>
    <row r="35" ht="20.25" customHeight="1" spans="1:2">
      <c r="A35" s="271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1"/>
    </row>
    <row r="36" ht="20.25" customHeight="1" spans="1:2">
      <c r="A36" s="273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3" t="s">
        <v>18</v>
      </c>
    </row>
    <row r="37" ht="20.25" customHeight="1" spans="1:2">
      <c r="A37" s="273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3"/>
    </row>
    <row r="38" ht="20.25" customHeight="1" spans="1:2">
      <c r="A38" s="271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1"/>
    </row>
    <row r="39" ht="20.25" customHeight="1" spans="1:2">
      <c r="A39" s="273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3" t="s">
        <v>19</v>
      </c>
    </row>
    <row r="40" ht="20.25" customHeight="1" spans="1:2">
      <c r="A40" s="273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3"/>
    </row>
    <row r="41" ht="20.25" customHeight="1" spans="1:2">
      <c r="A41" s="271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1"/>
    </row>
    <row r="42" ht="20.25" customHeight="1" spans="1:2">
      <c r="A42" s="273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3" t="s">
        <v>20</v>
      </c>
    </row>
    <row r="43" ht="20.25" customHeight="1" spans="1:2">
      <c r="A43" s="273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3"/>
    </row>
    <row r="44" ht="20.25" customHeight="1" spans="1:2">
      <c r="A44" s="271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1"/>
    </row>
    <row r="45" ht="20.25" customHeight="1" spans="1:2">
      <c r="A45" s="273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3" t="s">
        <v>21</v>
      </c>
    </row>
    <row r="46" ht="20.25" customHeight="1" spans="1:2">
      <c r="A46" s="273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3"/>
    </row>
    <row r="47" ht="20.25" customHeight="1" spans="1:2">
      <c r="A47" s="271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1"/>
    </row>
    <row r="48" ht="20.25" customHeight="1" spans="1:2">
      <c r="A48" s="273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3" t="s">
        <v>22</v>
      </c>
    </row>
    <row r="49" ht="20.25" customHeight="1" spans="1:2">
      <c r="A49" s="273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3"/>
    </row>
    <row r="50" ht="20.25" customHeight="1" spans="1:2">
      <c r="A50" s="271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1"/>
    </row>
    <row r="51" ht="20.25" customHeight="1" spans="1:2">
      <c r="A51" s="273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3" t="s">
        <v>23</v>
      </c>
    </row>
    <row r="52" ht="20.25" customHeight="1" spans="1:2">
      <c r="A52" s="273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3"/>
    </row>
    <row r="53" ht="20.25" customHeight="1" spans="1:2">
      <c r="A53" s="271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1"/>
    </row>
    <row r="54" ht="20.25" customHeight="1" spans="1:2">
      <c r="A54" s="273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3" t="s">
        <v>24</v>
      </c>
    </row>
    <row r="55" ht="20.25" customHeight="1" spans="1:2">
      <c r="A55" s="273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3"/>
    </row>
    <row r="56" ht="20.25" customHeight="1" spans="1:2">
      <c r="A56" s="273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3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69" customFormat="1" ht="20.25" customHeight="1"/>
    <row r="66" s="269" customFormat="1" ht="20.25" customHeight="1"/>
    <row r="67" s="269" customFormat="1" ht="20.25" customHeight="1"/>
    <row r="68" s="269" customFormat="1" ht="20.25" customHeight="1"/>
    <row r="69" s="269" customFormat="1" ht="20.25" customHeight="1"/>
    <row r="70" s="269" customFormat="1" ht="20.25" customHeight="1"/>
    <row r="71" s="269" customFormat="1" ht="20.25" customHeight="1"/>
    <row r="72" s="269" customFormat="1" ht="20.25" customHeight="1"/>
    <row r="73" s="269" customFormat="1" ht="20.25" customHeight="1"/>
    <row r="74" s="269" customFormat="1" ht="20.25" customHeight="1"/>
    <row r="75" s="269" customFormat="1" ht="20.25" customHeight="1"/>
    <row r="76" s="269" customFormat="1" ht="20.25" customHeight="1"/>
    <row r="77" s="269" customFormat="1" ht="20.25" customHeight="1"/>
    <row r="78" s="269" customFormat="1" ht="20.25" customHeight="1"/>
    <row r="79" s="269" customFormat="1" ht="20.25" customHeight="1"/>
    <row r="80" s="269" customFormat="1" ht="20.25" customHeight="1"/>
    <row r="81" s="269" customFormat="1" ht="20.25" customHeight="1"/>
    <row r="82" s="269" customFormat="1" ht="20.25" customHeight="1"/>
    <row r="83" s="269" customFormat="1" ht="20.25" customHeight="1"/>
    <row r="84" s="269" customFormat="1" ht="20.25" customHeight="1"/>
    <row r="85" s="269" customFormat="1" ht="20.25" customHeight="1"/>
    <row r="86" s="269" customFormat="1" ht="20.25" customHeight="1"/>
    <row r="87" s="269" customFormat="1" ht="20.25" customHeight="1"/>
    <row r="88" s="269" customFormat="1" ht="20.25" customHeight="1"/>
    <row r="89" s="269" customFormat="1" ht="20.25" customHeight="1"/>
    <row r="90" s="269" customFormat="1" ht="20.25" customHeight="1"/>
    <row r="91" s="269" customFormat="1" ht="20.25" customHeight="1"/>
    <row r="92" s="269" customFormat="1" ht="20.25" customHeight="1"/>
    <row r="93" s="269" customFormat="1" ht="20.25" customHeight="1"/>
    <row r="94" s="269" customFormat="1" ht="20.25" customHeight="1"/>
    <row r="95" s="269" customFormat="1" ht="20.25" customHeight="1"/>
    <row r="96" s="269" customFormat="1" ht="20.25" customHeight="1"/>
    <row r="97" s="269" customFormat="1" ht="20.25" customHeight="1"/>
    <row r="98" s="269" customFormat="1" ht="20.25" customHeight="1"/>
    <row r="99" s="269" customFormat="1" ht="20.25" customHeight="1"/>
    <row r="100" s="269" customFormat="1" ht="20.25" customHeight="1"/>
    <row r="101" s="269" customFormat="1" ht="20.25" customHeight="1"/>
    <row r="102" s="269" customFormat="1" ht="20.25" customHeight="1"/>
    <row r="103" s="269" customFormat="1" ht="20.25" customHeight="1"/>
    <row r="104" s="269" customFormat="1" ht="20.25" customHeight="1"/>
    <row r="105" s="269" customFormat="1" ht="20.25" customHeight="1"/>
    <row r="106" s="269" customFormat="1" ht="20.25" customHeight="1"/>
    <row r="107" s="269" customFormat="1" ht="20.25" customHeight="1"/>
    <row r="108" s="269" customFormat="1" ht="20.25" customHeight="1"/>
    <row r="109" s="269" customFormat="1" ht="20.25" customHeight="1"/>
    <row r="110" s="269" customFormat="1" ht="20.25" customHeight="1"/>
    <row r="111" s="269" customFormat="1" ht="20.25" customHeight="1"/>
    <row r="112" s="269" customFormat="1" ht="20.25" customHeight="1"/>
    <row r="113" s="269" customFormat="1" ht="20.25" customHeight="1"/>
    <row r="114" s="269" customFormat="1" ht="20.25" customHeight="1"/>
    <row r="115" s="269" customFormat="1" ht="20.25" customHeight="1"/>
    <row r="116" s="269" customFormat="1" ht="20.25" customHeight="1"/>
    <row r="117" s="269" customFormat="1" ht="20.25" customHeight="1"/>
    <row r="118" s="269" customFormat="1" ht="20.25" customHeight="1"/>
    <row r="119" s="269" customFormat="1" ht="20.25" customHeight="1"/>
    <row r="120" s="269" customFormat="1" ht="20.25" customHeight="1"/>
    <row r="121" s="269" customFormat="1" ht="20.25" customHeight="1"/>
    <row r="122" s="269" customFormat="1" ht="20.25" customHeight="1"/>
    <row r="123" s="269" customFormat="1" ht="20.25" customHeight="1"/>
    <row r="124" s="269" customFormat="1" ht="20.25" customHeight="1"/>
    <row r="125" s="269" customFormat="1" ht="20.25" customHeight="1"/>
    <row r="126" s="269" customFormat="1" ht="20.25" customHeight="1"/>
    <row r="127" s="269" customFormat="1" ht="20.25" customHeight="1"/>
    <row r="129" s="269" customFormat="1" ht="20.25" customHeight="1"/>
    <row r="130" s="269" customFormat="1" ht="20.25" customHeight="1"/>
    <row r="131" s="269" customFormat="1" ht="20.25" customHeight="1"/>
    <row r="132" s="269" customFormat="1" ht="20.25" customHeight="1"/>
    <row r="133" s="269" customFormat="1" ht="20.25" customHeight="1"/>
    <row r="134" s="269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abSelected="1" workbookViewId="0">
      <selection activeCell="H11" sqref="H11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7" t="s">
        <v>25</v>
      </c>
      <c r="J2" s="237"/>
      <c r="M2" s="237" t="s">
        <v>26</v>
      </c>
      <c r="N2" s="237"/>
    </row>
    <row r="3" ht="36" customHeight="1" spans="1:16">
      <c r="A3" s="203" t="s">
        <v>27</v>
      </c>
      <c r="B3" s="204"/>
      <c r="C3" s="204"/>
      <c r="D3" s="205" t="s">
        <v>28</v>
      </c>
      <c r="E3" s="205"/>
      <c r="F3" s="205"/>
      <c r="I3" s="238" t="s">
        <v>29</v>
      </c>
      <c r="J3" s="239" t="s">
        <v>30</v>
      </c>
      <c r="M3" s="248" t="s">
        <v>31</v>
      </c>
      <c r="N3" s="239" t="s">
        <v>32</v>
      </c>
      <c r="P3" s="233"/>
    </row>
    <row r="4" ht="35.25" customHeight="1" spans="1:14">
      <c r="A4" s="206" t="s">
        <v>33</v>
      </c>
      <c r="B4" s="207" t="s">
        <v>34</v>
      </c>
      <c r="C4" s="208">
        <v>226</v>
      </c>
      <c r="D4" s="209" t="s">
        <v>33</v>
      </c>
      <c r="E4" s="5" t="s">
        <v>34</v>
      </c>
      <c r="F4" s="232">
        <v>264</v>
      </c>
      <c r="I4" s="240" t="str">
        <f>TEXT(Main!B3,"dd mmmm yyyy")&amp;" - "&amp;IF(Main!B2,TEXT(EDATE(Main!B3,1)-1,"dd mmmm yyyy"),TEXT(Main!B3+(Main!B5-Main!B3)*1,"dd mmmm yyyy"))</f>
        <v>20 April 2024 - 19 May 2024</v>
      </c>
      <c r="J4" s="241">
        <f>E151</f>
        <v>0</v>
      </c>
      <c r="M4" s="246" t="str">
        <f>TEXT(Main!B3,"dd mmmm yyyy")&amp;" - "&amp;IF(Main!B2,TEXT(EDATE(Main!B3,3)-1,"dd mmmm yyyy"),TEXT(Main!B3+((Main!B5-Main!B3)*3+2),"dd mmmm yyyy"))</f>
        <v>20 April 2024 - 19 July 2024</v>
      </c>
      <c r="N4" s="241">
        <f>-C124</f>
        <v>-24333</v>
      </c>
    </row>
    <row r="5" ht="35.25" customHeight="1" spans="1:14">
      <c r="A5" s="206"/>
      <c r="B5" s="207" t="s">
        <v>35</v>
      </c>
      <c r="C5" s="208">
        <v>0</v>
      </c>
      <c r="D5" s="210"/>
      <c r="E5" s="5" t="s">
        <v>35</v>
      </c>
      <c r="F5" s="232">
        <v>0</v>
      </c>
      <c r="I5" s="242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1">
        <f>E178</f>
        <v>-416.68</v>
      </c>
      <c r="M5" s="246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1">
        <f>'July 2024 - September 2024'!C5</f>
        <v>-11683</v>
      </c>
    </row>
    <row r="6" ht="35.25" customHeight="1" spans="1:16">
      <c r="A6" s="206"/>
      <c r="B6" s="207" t="s">
        <v>36</v>
      </c>
      <c r="C6" s="208">
        <v>0</v>
      </c>
      <c r="D6" s="210"/>
      <c r="E6" s="5" t="s">
        <v>36</v>
      </c>
      <c r="F6" s="232">
        <v>0</v>
      </c>
      <c r="I6" s="242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1">
        <f>E210</f>
        <v>3260.12</v>
      </c>
      <c r="M6" s="246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1">
        <f>'October 2024 - December 2024'!C5</f>
        <v>-10683</v>
      </c>
      <c r="P6" s="249"/>
    </row>
    <row r="7" ht="35.25" customHeight="1" spans="1:14">
      <c r="A7" s="206"/>
      <c r="B7" s="207" t="s">
        <v>37</v>
      </c>
      <c r="C7" s="208">
        <v>0</v>
      </c>
      <c r="D7" s="210"/>
      <c r="E7" s="5" t="s">
        <v>37</v>
      </c>
      <c r="F7" s="232">
        <v>0</v>
      </c>
      <c r="I7" s="243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1">
        <f>'July 2024 - September 2024'!E147</f>
        <v>699.839999999998</v>
      </c>
      <c r="M7" s="246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1">
        <f>'January 2025 - March 2025'!C5</f>
        <v>-6983</v>
      </c>
    </row>
    <row r="8" ht="35.25" customHeight="1" spans="1:14">
      <c r="A8" s="206"/>
      <c r="B8" s="207" t="s">
        <v>38</v>
      </c>
      <c r="C8" s="208">
        <v>0</v>
      </c>
      <c r="D8" s="210"/>
      <c r="E8" s="5" t="s">
        <v>38</v>
      </c>
      <c r="F8" s="232">
        <v>0</v>
      </c>
      <c r="I8" s="243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1">
        <f>'July 2024 - September 2024'!E174</f>
        <v>625.069999999998</v>
      </c>
      <c r="M8" s="246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1">
        <f>'April 2025 - June 2025'!C5</f>
        <v>-3083</v>
      </c>
    </row>
    <row r="9" ht="45" customHeight="1" spans="1:14">
      <c r="A9" s="206"/>
      <c r="B9" s="207" t="s">
        <v>39</v>
      </c>
      <c r="C9" s="208">
        <v>0</v>
      </c>
      <c r="D9" s="210"/>
      <c r="E9" s="5" t="s">
        <v>39</v>
      </c>
      <c r="F9" s="232">
        <v>0</v>
      </c>
      <c r="H9" s="233"/>
      <c r="I9" s="242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1">
        <f>'July 2024 - September 2024'!E202</f>
        <v>502.709999999998</v>
      </c>
      <c r="M9" s="250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1">
        <f>'July 2025 - September 2025'!C5</f>
        <v>0</v>
      </c>
    </row>
    <row r="10" ht="39.75" customHeight="1" spans="1:14">
      <c r="A10" s="206"/>
      <c r="B10" s="207" t="s">
        <v>40</v>
      </c>
      <c r="C10" s="208">
        <v>0</v>
      </c>
      <c r="D10" s="210"/>
      <c r="E10" s="5" t="s">
        <v>40</v>
      </c>
      <c r="F10" s="232">
        <v>0</v>
      </c>
      <c r="I10" s="242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1">
        <f>'October 2024 - December 2024'!E147</f>
        <v>125.159999999998</v>
      </c>
      <c r="M10" s="246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1">
        <f>'October 2025 - December 2025'!C5</f>
        <v>0</v>
      </c>
    </row>
    <row r="11" ht="35.25" customHeight="1" spans="1:14">
      <c r="A11" s="206"/>
      <c r="B11" s="207" t="s">
        <v>41</v>
      </c>
      <c r="C11" s="208">
        <v>0</v>
      </c>
      <c r="D11" s="210"/>
      <c r="E11" s="5" t="s">
        <v>41</v>
      </c>
      <c r="F11" s="232">
        <v>0</v>
      </c>
      <c r="I11" s="242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1">
        <f>'October 2024 - December 2024'!E174</f>
        <v>229.399999999998</v>
      </c>
      <c r="M11" s="252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1">
        <f>Forecast_8!C5</f>
        <v>0</v>
      </c>
    </row>
    <row r="12" ht="35.25" customHeight="1" spans="1:14">
      <c r="A12" s="206"/>
      <c r="B12" s="207" t="s">
        <v>42</v>
      </c>
      <c r="C12" s="208">
        <v>51.3</v>
      </c>
      <c r="D12" s="210"/>
      <c r="E12" s="5" t="s">
        <v>42</v>
      </c>
      <c r="F12" s="232">
        <v>51.3</v>
      </c>
      <c r="H12" s="233"/>
      <c r="I12" s="242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1">
        <f>'October 2024 - December 2024'!E201</f>
        <v>173.339999999998</v>
      </c>
      <c r="M12" s="246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5">
        <f>Forecast_9!C5</f>
        <v>0</v>
      </c>
    </row>
    <row r="13" ht="35.25" customHeight="1" spans="1:14">
      <c r="A13" s="206"/>
      <c r="B13" s="207" t="s">
        <v>43</v>
      </c>
      <c r="C13" s="208">
        <v>138</v>
      </c>
      <c r="D13" s="210"/>
      <c r="E13" s="234" t="s">
        <v>43</v>
      </c>
      <c r="F13" s="232">
        <v>138</v>
      </c>
      <c r="I13" s="242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1">
        <f>'January 2025 - March 2025'!E141</f>
        <v>111.999999999998</v>
      </c>
      <c r="M13" s="242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5">
        <f>Forecast_10!C5</f>
        <v>0</v>
      </c>
    </row>
    <row r="14" ht="35.25" customHeight="1" spans="1:14">
      <c r="A14" s="206"/>
      <c r="B14" s="207" t="s">
        <v>44</v>
      </c>
      <c r="C14" s="208">
        <v>7</v>
      </c>
      <c r="D14" s="210"/>
      <c r="E14" s="234" t="s">
        <v>44</v>
      </c>
      <c r="F14" s="232">
        <v>7</v>
      </c>
      <c r="I14" s="244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1">
        <f>'January 2025 - March 2025'!E168</f>
        <v>445.199999999998</v>
      </c>
      <c r="M14" s="242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5">
        <f>Forecast_11!C5</f>
        <v>0</v>
      </c>
    </row>
    <row r="15" ht="35.25" customHeight="1" spans="1:14">
      <c r="A15" s="206"/>
      <c r="B15" s="207" t="s">
        <v>45</v>
      </c>
      <c r="C15" s="208">
        <v>22.9</v>
      </c>
      <c r="D15" s="210"/>
      <c r="E15" s="234" t="s">
        <v>45</v>
      </c>
      <c r="F15" s="232">
        <v>22.9</v>
      </c>
      <c r="I15" s="244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5">
        <f>'January 2025 - March 2025'!E195</f>
        <v>859.199999999998</v>
      </c>
      <c r="M15" s="242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5">
        <f>Forecast_12!C5</f>
        <v>0</v>
      </c>
    </row>
    <row r="16" ht="35.25" customHeight="1" spans="1:14">
      <c r="A16" s="206"/>
      <c r="B16" s="211" t="s">
        <v>46</v>
      </c>
      <c r="C16" s="208">
        <v>0</v>
      </c>
      <c r="D16" s="210"/>
      <c r="E16" s="234" t="s">
        <v>46</v>
      </c>
      <c r="F16" s="232">
        <v>0</v>
      </c>
      <c r="I16" s="246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5">
        <f>'April 2025 - June 2025'!E136</f>
        <v>948.199999999998</v>
      </c>
      <c r="M16" s="242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5">
        <f>Forecast_13!C5</f>
        <v>0</v>
      </c>
    </row>
    <row r="17" ht="35.25" customHeight="1" spans="1:14">
      <c r="A17" s="212"/>
      <c r="B17" s="213" t="s">
        <v>47</v>
      </c>
      <c r="C17" s="214">
        <f>SUM(C4:C16)</f>
        <v>445.2</v>
      </c>
      <c r="D17" s="215"/>
      <c r="E17" s="213" t="s">
        <v>47</v>
      </c>
      <c r="F17" s="235">
        <f>SUM(F4:F16)</f>
        <v>483.2</v>
      </c>
      <c r="I17" s="246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5">
        <f>'April 2025 - June 2025'!E163</f>
        <v>1028.2</v>
      </c>
      <c r="M17" s="242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5">
        <f>Forecast_14!C5</f>
        <v>0</v>
      </c>
    </row>
    <row r="18" ht="35.25" customHeight="1" spans="9:14">
      <c r="I18" s="246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5">
        <f>'April 2025 - June 2025'!E190</f>
        <v>1192.5</v>
      </c>
      <c r="M18" s="242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5">
        <f>Forecast_15!C5</f>
        <v>0</v>
      </c>
    </row>
    <row r="19" ht="35.25" customHeight="1" spans="9:14">
      <c r="I19" s="246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5">
        <f>'July 2025 - September 2025'!E136</f>
        <v>1287.5</v>
      </c>
      <c r="M19" s="242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1">
        <f>Forecast_16!C5</f>
        <v>0</v>
      </c>
    </row>
    <row r="20" ht="33" customHeight="1" spans="9:10">
      <c r="I20" s="246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5">
        <f>'July 2025 - September 2025'!E163</f>
        <v>1426.5</v>
      </c>
    </row>
    <row r="21" ht="35.25" customHeight="1" spans="9:10">
      <c r="I21" s="246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5">
        <f>'July 2025 - September 2025'!E190</f>
        <v>1438.5</v>
      </c>
    </row>
    <row r="22" ht="35.25" customHeight="1" spans="9:10">
      <c r="I22" s="246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5">
        <f>'October 2025 - December 2025'!E136</f>
        <v>3027.5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6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5">
        <f>'October 2025 - December 2025'!E163</f>
        <v>4672.5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46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5">
        <f>'October 2025 - December 2025'!E190</f>
        <v>6361.8</v>
      </c>
    </row>
    <row r="25" ht="34.5" customHeight="1" spans="1:10">
      <c r="A25" s="19" t="s">
        <v>51</v>
      </c>
      <c r="B25" s="216" t="s">
        <v>52</v>
      </c>
      <c r="C25" s="20"/>
      <c r="D25" s="20" t="s">
        <v>53</v>
      </c>
      <c r="E25" s="20"/>
      <c r="F25" s="44">
        <v>2405</v>
      </c>
      <c r="G25" s="45"/>
      <c r="I25" s="246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5">
        <f>Forecast_8!E136</f>
        <v>6361.8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246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5">
        <f>Forecast_8!E163</f>
        <v>6361.8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4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5">
        <f>Forecast_8!E190</f>
        <v>6361.8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6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5">
        <f>Forecast_9!E136</f>
        <v>6361.8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6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5">
        <f>Forecast_9!E163</f>
        <v>6361.8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2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1">
        <f>Forecast_9!E190</f>
        <v>6361.8</v>
      </c>
    </row>
    <row r="31" ht="30" customHeight="1" spans="1:10">
      <c r="A31" s="217"/>
      <c r="B31" s="218"/>
      <c r="C31" s="219"/>
      <c r="D31" s="27" t="s">
        <v>54</v>
      </c>
      <c r="E31" s="47"/>
      <c r="F31" s="48">
        <f>SUM(F25:G30)</f>
        <v>2405</v>
      </c>
      <c r="G31" s="49"/>
      <c r="I31" s="246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47">
        <f>Forecast_10!E136</f>
        <v>6361.8</v>
      </c>
    </row>
    <row r="32" ht="30" customHeight="1" spans="9:10">
      <c r="I32" s="246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5">
        <f>Forecast_10!E163</f>
        <v>6361.8</v>
      </c>
    </row>
    <row r="33" ht="27.75" customHeight="1" spans="9:10">
      <c r="I33" s="246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5">
        <f>Forecast_10!E190</f>
        <v>6361.8</v>
      </c>
    </row>
    <row r="34" ht="30" customHeight="1" spans="9:10">
      <c r="I34" s="246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5">
        <f>Forecast_11!E136</f>
        <v>6361.8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6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5">
        <f>Forecast_11!E163</f>
        <v>6361.8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46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5">
        <f>Forecast_11!E190</f>
        <v>6361.8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46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5">
        <f>Forecast_12!E136</f>
        <v>6361.8</v>
      </c>
    </row>
    <row r="38" ht="24.75" customHeight="1" spans="1:10">
      <c r="A38" s="19" t="s">
        <v>56</v>
      </c>
      <c r="B38" s="21" t="s">
        <v>52</v>
      </c>
      <c r="C38" s="22"/>
      <c r="D38" s="125" t="s">
        <v>57</v>
      </c>
      <c r="E38" s="125"/>
      <c r="F38" s="44">
        <v>1035</v>
      </c>
      <c r="G38" s="45"/>
      <c r="I38" s="246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5">
        <f>Forecast_12!E163</f>
        <v>6361.8</v>
      </c>
    </row>
    <row r="39" ht="20.25" customHeight="1" spans="1:10">
      <c r="A39" s="19" t="s">
        <v>58</v>
      </c>
      <c r="B39" s="220" t="s">
        <v>59</v>
      </c>
      <c r="C39" s="22"/>
      <c r="D39" s="21" t="s">
        <v>60</v>
      </c>
      <c r="E39" s="22"/>
      <c r="F39" s="44">
        <v>50</v>
      </c>
      <c r="G39" s="45"/>
      <c r="I39" s="246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5">
        <f>Forecast_12!E190</f>
        <v>6361.8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6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5">
        <f>Forecast_13!E136</f>
        <v>6361.8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6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5">
        <f>Forecast_13!E163</f>
        <v>6361.8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2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5">
        <f>Forecast_13!E190</f>
        <v>6361.8</v>
      </c>
    </row>
    <row r="43" ht="24.75" customHeight="1" spans="1:10">
      <c r="A43" s="217"/>
      <c r="B43" s="218"/>
      <c r="C43" s="219"/>
      <c r="D43" s="27" t="s">
        <v>54</v>
      </c>
      <c r="E43" s="47"/>
      <c r="F43" s="48">
        <f>SUM(F37:G42)</f>
        <v>3490</v>
      </c>
      <c r="G43" s="49"/>
      <c r="I43" s="242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5">
        <f>Forecast_14!E136</f>
        <v>6361.8</v>
      </c>
    </row>
    <row r="44" ht="24.75" customHeight="1" spans="9:10">
      <c r="I44" s="242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5">
        <f>Forecast_14!E163</f>
        <v>6361.8</v>
      </c>
    </row>
    <row r="45" ht="24.75" customHeight="1" spans="9:10">
      <c r="I45" s="242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5">
        <f>Forecast_14!E190</f>
        <v>6361.8</v>
      </c>
    </row>
    <row r="46" ht="24.75" customHeight="1" spans="9:10">
      <c r="I46" s="242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5">
        <f>Forecast_15!E136</f>
        <v>6361.8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2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5">
        <f>Forecast_15!E163</f>
        <v>6361.8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2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5">
        <f>Forecast_15!E190</f>
        <v>6361.8</v>
      </c>
    </row>
    <row r="49" ht="24.75" customHeight="1" spans="1:10">
      <c r="A49" s="100" t="s">
        <v>61</v>
      </c>
      <c r="B49" s="101" t="s">
        <v>62</v>
      </c>
      <c r="C49" s="101"/>
      <c r="D49" s="221" t="s">
        <v>63</v>
      </c>
      <c r="E49" s="221"/>
      <c r="F49" s="236">
        <v>150</v>
      </c>
      <c r="G49" s="45"/>
      <c r="I49" s="242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5">
        <f>Forecast_16!E136</f>
        <v>6361.8</v>
      </c>
    </row>
    <row r="50" ht="24.75" customHeight="1" spans="1:10">
      <c r="A50" s="100" t="s">
        <v>64</v>
      </c>
      <c r="B50" s="101" t="s">
        <v>52</v>
      </c>
      <c r="C50" s="101"/>
      <c r="D50" s="102" t="s">
        <v>53</v>
      </c>
      <c r="E50" s="102"/>
      <c r="F50" s="236">
        <v>2405</v>
      </c>
      <c r="G50" s="45"/>
      <c r="I50" s="242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5">
        <f>Forecast_16!E163</f>
        <v>6361.8</v>
      </c>
    </row>
    <row r="51" ht="24.75" customHeight="1" spans="1:10">
      <c r="A51" s="100" t="s">
        <v>65</v>
      </c>
      <c r="B51" s="101" t="s">
        <v>66</v>
      </c>
      <c r="C51" s="101"/>
      <c r="D51" s="101" t="s">
        <v>67</v>
      </c>
      <c r="E51" s="101"/>
      <c r="F51" s="236">
        <v>7700</v>
      </c>
      <c r="G51" s="45"/>
      <c r="I51" s="242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1">
        <f>Forecast_16!E190</f>
        <v>6361.8</v>
      </c>
    </row>
    <row r="52" ht="24.75" customHeight="1" spans="1:7">
      <c r="A52" s="100"/>
      <c r="B52" s="222"/>
      <c r="C52" s="222"/>
      <c r="D52" s="101"/>
      <c r="E52" s="101"/>
      <c r="F52" s="236">
        <v>0</v>
      </c>
      <c r="G52" s="45"/>
    </row>
    <row r="53" ht="24.75" customHeight="1" spans="1:7">
      <c r="A53" s="100" t="s">
        <v>68</v>
      </c>
      <c r="B53" s="101" t="s">
        <v>69</v>
      </c>
      <c r="C53" s="101"/>
      <c r="D53" s="102"/>
      <c r="E53" s="102"/>
      <c r="F53" s="236">
        <v>204</v>
      </c>
      <c r="G53" s="45"/>
    </row>
    <row r="54" ht="24.75" customHeight="1" spans="1:7">
      <c r="A54" s="100" t="s">
        <v>68</v>
      </c>
      <c r="B54" s="101" t="s">
        <v>70</v>
      </c>
      <c r="C54" s="101"/>
      <c r="D54" s="102"/>
      <c r="E54" s="102"/>
      <c r="F54" s="236">
        <v>207.5</v>
      </c>
      <c r="G54" s="45"/>
    </row>
    <row r="55" ht="24.75" customHeight="1" spans="1:7">
      <c r="A55" s="223" t="s">
        <v>68</v>
      </c>
      <c r="B55" s="101" t="s">
        <v>71</v>
      </c>
      <c r="C55" s="101"/>
      <c r="D55" s="101" t="s">
        <v>72</v>
      </c>
      <c r="E55" s="101"/>
      <c r="F55" s="236">
        <v>9350</v>
      </c>
      <c r="G55" s="45"/>
    </row>
    <row r="56" ht="24.75" customHeight="1" spans="1:7">
      <c r="A56" s="217"/>
      <c r="B56" s="218"/>
      <c r="C56" s="219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4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5"/>
      <c r="C60" s="226"/>
    </row>
    <row r="61" ht="21" spans="1:3">
      <c r="A61" s="227" t="s">
        <v>48</v>
      </c>
      <c r="B61" s="227" t="s">
        <v>49</v>
      </c>
      <c r="C61" s="228" t="s">
        <v>50</v>
      </c>
    </row>
    <row r="62" spans="1:3">
      <c r="A62" s="229" t="s">
        <v>73</v>
      </c>
      <c r="B62" s="230"/>
      <c r="C62" s="231"/>
    </row>
    <row r="63" spans="1:3">
      <c r="A63" s="35" t="s">
        <v>74</v>
      </c>
      <c r="B63" s="36"/>
      <c r="C63" s="177">
        <v>204</v>
      </c>
    </row>
    <row r="64" spans="1:3">
      <c r="A64" s="35" t="s">
        <v>75</v>
      </c>
      <c r="B64" s="36"/>
      <c r="C64" s="177">
        <v>197</v>
      </c>
    </row>
    <row r="65" ht="21" customHeight="1" spans="1:3">
      <c r="A65" s="38" t="s">
        <v>76</v>
      </c>
      <c r="B65" s="36"/>
      <c r="C65" s="177">
        <v>0</v>
      </c>
    </row>
    <row r="66" spans="1:3">
      <c r="A66" s="35" t="s">
        <v>59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77</v>
      </c>
      <c r="C71" s="253">
        <f>SUM(C63:C70)</f>
        <v>443</v>
      </c>
    </row>
    <row r="72" spans="1:3">
      <c r="A72" s="229" t="s">
        <v>78</v>
      </c>
      <c r="B72" s="230"/>
      <c r="C72" s="231"/>
    </row>
    <row r="73" spans="1:3">
      <c r="A73" s="35" t="s">
        <v>79</v>
      </c>
      <c r="B73" s="36"/>
      <c r="C73" s="253">
        <v>0</v>
      </c>
    </row>
    <row r="74" spans="1:3">
      <c r="A74" s="35" t="s">
        <v>80</v>
      </c>
      <c r="B74" s="36"/>
      <c r="C74" s="253">
        <v>0</v>
      </c>
    </row>
    <row r="75" spans="1:3">
      <c r="A75" s="35" t="s">
        <v>81</v>
      </c>
      <c r="B75" s="36"/>
      <c r="C75" s="253">
        <v>0</v>
      </c>
    </row>
    <row r="76" spans="1:3">
      <c r="A76" s="35" t="s">
        <v>82</v>
      </c>
      <c r="B76" s="36"/>
      <c r="C76" s="253">
        <v>0</v>
      </c>
    </row>
    <row r="77" spans="1:3">
      <c r="A77" s="35"/>
      <c r="B77" s="36"/>
      <c r="C77" s="253">
        <v>0</v>
      </c>
    </row>
    <row r="78" spans="1:3">
      <c r="A78" s="35"/>
      <c r="B78" s="36"/>
      <c r="C78" s="253">
        <v>0</v>
      </c>
    </row>
    <row r="79" spans="1:3">
      <c r="A79" s="35"/>
      <c r="B79" s="36"/>
      <c r="C79" s="253">
        <v>0</v>
      </c>
    </row>
    <row r="80" spans="1:3">
      <c r="A80" s="35"/>
      <c r="B80" s="36"/>
      <c r="C80" s="253">
        <v>0</v>
      </c>
    </row>
    <row r="81" spans="1:3">
      <c r="A81" s="35"/>
      <c r="B81" s="36"/>
      <c r="C81" s="253">
        <v>0</v>
      </c>
    </row>
    <row r="82" spans="1:3">
      <c r="A82" s="254"/>
      <c r="B82" s="255" t="s">
        <v>77</v>
      </c>
      <c r="C82" s="253">
        <f>SUM(C73:C81)</f>
        <v>0</v>
      </c>
    </row>
    <row r="83" spans="1:3">
      <c r="A83" s="256" t="s">
        <v>83</v>
      </c>
      <c r="B83" s="230"/>
      <c r="C83" s="231"/>
    </row>
    <row r="84" spans="1:3">
      <c r="A84" s="35" t="s">
        <v>84</v>
      </c>
      <c r="B84" s="39" t="s">
        <v>85</v>
      </c>
      <c r="C84" s="37">
        <v>0</v>
      </c>
    </row>
    <row r="85" spans="1:3">
      <c r="A85" s="257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4"/>
      <c r="B91" s="255" t="s">
        <v>88</v>
      </c>
      <c r="C91" s="37">
        <f>SUM(C84:C90)</f>
        <v>0</v>
      </c>
    </row>
    <row r="92" spans="1:3">
      <c r="A92" s="229" t="s">
        <v>89</v>
      </c>
      <c r="B92" s="230"/>
      <c r="C92" s="231"/>
    </row>
    <row r="93" spans="1:3">
      <c r="A93" s="258" t="s">
        <v>90</v>
      </c>
      <c r="B93" s="259"/>
      <c r="C93" s="253">
        <v>0</v>
      </c>
    </row>
    <row r="94" spans="1:3">
      <c r="A94" s="35"/>
      <c r="B94" s="36"/>
      <c r="C94" s="253">
        <v>0</v>
      </c>
    </row>
    <row r="95" spans="1:3">
      <c r="A95" s="35"/>
      <c r="B95" s="36"/>
      <c r="C95" s="253">
        <v>0</v>
      </c>
    </row>
    <row r="96" ht="15.75" customHeight="1" spans="1:3">
      <c r="A96" s="35"/>
      <c r="B96" s="36"/>
      <c r="C96" s="253">
        <v>0</v>
      </c>
    </row>
    <row r="97" spans="1:3">
      <c r="A97" s="35"/>
      <c r="B97" s="36"/>
      <c r="C97" s="253">
        <v>0</v>
      </c>
    </row>
    <row r="98" spans="1:3">
      <c r="A98" s="35"/>
      <c r="B98" s="36"/>
      <c r="C98" s="253">
        <v>0</v>
      </c>
    </row>
    <row r="99" spans="1:3">
      <c r="A99" s="35"/>
      <c r="B99" s="36"/>
      <c r="C99" s="253">
        <v>0</v>
      </c>
    </row>
    <row r="100" spans="1:3">
      <c r="A100" s="35"/>
      <c r="B100" s="36"/>
      <c r="C100" s="253">
        <v>0</v>
      </c>
    </row>
    <row r="101" spans="1:3">
      <c r="A101" s="52"/>
      <c r="B101" s="111" t="s">
        <v>91</v>
      </c>
      <c r="C101" s="37">
        <f>SUM(C93:C100)</f>
        <v>0</v>
      </c>
    </row>
    <row r="102" spans="1:3">
      <c r="A102" s="229" t="s">
        <v>92</v>
      </c>
      <c r="B102" s="230"/>
      <c r="C102" s="231"/>
    </row>
    <row r="103" spans="1:3">
      <c r="A103" s="35" t="s">
        <v>93</v>
      </c>
      <c r="B103" s="115" t="s">
        <v>94</v>
      </c>
      <c r="C103" s="110">
        <v>300</v>
      </c>
    </row>
    <row r="104" spans="1:3">
      <c r="A104" s="40" t="s">
        <v>95</v>
      </c>
      <c r="B104" s="115" t="s">
        <v>96</v>
      </c>
      <c r="C104" s="110">
        <v>0</v>
      </c>
    </row>
    <row r="105" ht="34" spans="1:3">
      <c r="A105" s="35" t="s">
        <v>97</v>
      </c>
      <c r="B105" s="109" t="s">
        <v>98</v>
      </c>
      <c r="C105" s="110">
        <v>0</v>
      </c>
    </row>
    <row r="106" spans="1:3">
      <c r="A106" s="35" t="s">
        <v>99</v>
      </c>
      <c r="B106" s="109" t="s">
        <v>100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77</v>
      </c>
      <c r="C111" s="253">
        <f>SUM(C103:C110)</f>
        <v>1060</v>
      </c>
    </row>
    <row r="112" spans="1:3">
      <c r="A112" s="52"/>
      <c r="B112" s="111" t="s">
        <v>101</v>
      </c>
      <c r="C112" s="253">
        <f>C71+C82+C91+C101+C111</f>
        <v>1503</v>
      </c>
    </row>
    <row r="113" spans="1:3">
      <c r="A113" s="260" t="s">
        <v>102</v>
      </c>
      <c r="B113" s="261"/>
      <c r="C113" s="262"/>
    </row>
    <row r="114" spans="1:8">
      <c r="A114" s="118" t="s">
        <v>103</v>
      </c>
      <c r="B114" s="263"/>
      <c r="C114" s="264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5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66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66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66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4"/>
      <c r="B124" s="255" t="s">
        <v>108</v>
      </c>
      <c r="C124" s="253">
        <f>SUM(C113:C123)</f>
        <v>24333</v>
      </c>
    </row>
    <row r="125" spans="1:3">
      <c r="A125" s="254"/>
      <c r="B125" s="255" t="s">
        <v>109</v>
      </c>
      <c r="C125" s="253">
        <f>ABS(C112+ABS(C124))</f>
        <v>25836</v>
      </c>
    </row>
    <row r="126" spans="5:5">
      <c r="E126" s="267"/>
    </row>
    <row r="127" spans="5:5">
      <c r="E127" s="267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68"/>
      <c r="D158" s="268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68"/>
      <c r="D185" s="268"/>
      <c r="E185" s="97">
        <f>E178</f>
        <v>-416.68</v>
      </c>
    </row>
    <row r="186" ht="24.75" customHeight="1" spans="1:5">
      <c r="A186" s="85" t="s">
        <v>92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69</v>
      </c>
      <c r="D204" s="125"/>
      <c r="E204" s="110">
        <v>204</v>
      </c>
    </row>
    <row r="205" ht="24.75" customHeight="1" spans="1:5">
      <c r="A205" s="89"/>
      <c r="B205" s="120"/>
      <c r="C205" s="125" t="s">
        <v>70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43"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67" t="s">
        <v>135</v>
      </c>
      <c r="B10" s="168" t="s">
        <v>52</v>
      </c>
      <c r="C10" s="169"/>
      <c r="D10" s="170" t="s">
        <v>53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52</v>
      </c>
      <c r="C25" s="130"/>
      <c r="D25" s="153" t="s">
        <v>53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74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66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67" t="s">
        <v>154</v>
      </c>
      <c r="B37" s="168" t="s">
        <v>66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52</v>
      </c>
      <c r="C39" s="130"/>
      <c r="D39" s="153" t="s">
        <v>53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93</v>
      </c>
      <c r="B94" s="115" t="s">
        <v>94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95</v>
      </c>
      <c r="B95" s="117" t="s">
        <v>96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97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99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92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4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98" t="s">
        <v>48</v>
      </c>
      <c r="C9" s="98"/>
      <c r="D9" s="18" t="s">
        <v>49</v>
      </c>
      <c r="E9" s="18"/>
      <c r="F9" s="99" t="s">
        <v>50</v>
      </c>
      <c r="G9" s="99"/>
      <c r="H9" s="14"/>
      <c r="I9" s="50"/>
    </row>
    <row r="10" ht="30" customHeight="1" spans="1:9">
      <c r="A10" s="100" t="s">
        <v>193</v>
      </c>
      <c r="B10" s="101" t="s">
        <v>66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75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53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53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52</v>
      </c>
      <c r="C15" s="101"/>
      <c r="D15" s="147" t="s">
        <v>53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9.25" customHeight="1" spans="1:9">
      <c r="A22" s="100" t="s">
        <v>202</v>
      </c>
      <c r="B22" s="101" t="s">
        <v>66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52</v>
      </c>
      <c r="C23" s="136"/>
      <c r="D23" s="102" t="s">
        <v>53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30" customHeight="1" spans="1:9">
      <c r="A39" s="100" t="s">
        <v>224</v>
      </c>
      <c r="B39" s="148" t="s">
        <v>66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52</v>
      </c>
      <c r="C41" s="149"/>
      <c r="D41" s="150" t="s">
        <v>53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59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75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93</v>
      </c>
      <c r="B98" s="115" t="s">
        <v>94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95</v>
      </c>
      <c r="B99" s="115" t="s">
        <v>96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97</v>
      </c>
      <c r="B100" s="109" t="s">
        <v>251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99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252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253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254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255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256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257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258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259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260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261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262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263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67" workbookViewId="0">
      <selection activeCell="D75" sqref="D7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882.099999999998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 t="s">
        <v>264</v>
      </c>
      <c r="B10" s="101" t="s">
        <v>52</v>
      </c>
      <c r="C10" s="136"/>
      <c r="D10" s="102" t="s">
        <v>53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265</v>
      </c>
      <c r="B11" s="101" t="s">
        <v>66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266</v>
      </c>
      <c r="B12" s="101" t="s">
        <v>267</v>
      </c>
      <c r="C12" s="136"/>
      <c r="D12" s="102" t="s">
        <v>268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269</v>
      </c>
      <c r="B13" s="101" t="s">
        <v>270</v>
      </c>
      <c r="C13" s="136"/>
      <c r="D13" s="102" t="s">
        <v>268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271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272</v>
      </c>
      <c r="C15" s="136"/>
      <c r="D15" s="102" t="s">
        <v>273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274</v>
      </c>
      <c r="B16" s="101" t="s">
        <v>103</v>
      </c>
      <c r="C16" s="136"/>
      <c r="D16" s="102" t="s">
        <v>275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276</v>
      </c>
      <c r="B17" s="101" t="s">
        <v>277</v>
      </c>
      <c r="C17" s="136"/>
      <c r="D17" s="102" t="s">
        <v>278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276</v>
      </c>
      <c r="B18" s="101" t="s">
        <v>279</v>
      </c>
      <c r="C18" s="136"/>
      <c r="D18" s="102" t="s">
        <v>280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281</v>
      </c>
      <c r="B19" s="101" t="s">
        <v>103</v>
      </c>
      <c r="C19" s="136"/>
      <c r="D19" s="102" t="s">
        <v>282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283</v>
      </c>
      <c r="B20" s="101" t="s">
        <v>277</v>
      </c>
      <c r="C20" s="136"/>
      <c r="D20" s="102" t="s">
        <v>284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98" t="s">
        <v>48</v>
      </c>
      <c r="C26" s="98"/>
      <c r="D26" s="99" t="s">
        <v>49</v>
      </c>
      <c r="E26" s="99"/>
      <c r="F26" s="99" t="s">
        <v>50</v>
      </c>
      <c r="G26" s="99"/>
      <c r="H26" s="14"/>
      <c r="I26" s="50"/>
    </row>
    <row r="27" ht="24.75" customHeight="1" spans="1:9">
      <c r="A27" s="100" t="s">
        <v>285</v>
      </c>
      <c r="B27" s="101" t="s">
        <v>52</v>
      </c>
      <c r="C27" s="101"/>
      <c r="D27" s="102" t="s">
        <v>53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286</v>
      </c>
      <c r="B28" s="101" t="s">
        <v>66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287</v>
      </c>
      <c r="C29" s="101"/>
      <c r="D29" s="102" t="s">
        <v>288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289</v>
      </c>
      <c r="C30" s="101"/>
      <c r="D30" s="102" t="s">
        <v>290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03" t="s">
        <v>103</v>
      </c>
      <c r="C31" s="104"/>
      <c r="D31" s="103" t="s">
        <v>292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24.75" customHeight="1" spans="1:9">
      <c r="A39" s="100"/>
      <c r="B39" s="101" t="s">
        <v>52</v>
      </c>
      <c r="C39" s="101"/>
      <c r="D39" s="142" t="s">
        <v>53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295</v>
      </c>
      <c r="B40" s="101" t="s">
        <v>66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289</v>
      </c>
      <c r="C41" s="101"/>
      <c r="D41" s="142" t="s">
        <v>290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289</v>
      </c>
      <c r="B53" s="109" t="s">
        <v>296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75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93</v>
      </c>
      <c r="B92" s="115" t="s">
        <v>94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95</v>
      </c>
      <c r="B93" s="117" t="s">
        <v>96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97</v>
      </c>
      <c r="B94" s="109" t="s">
        <v>297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287</v>
      </c>
      <c r="B95" s="115" t="s">
        <v>298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299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300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301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302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303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304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305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303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308</v>
      </c>
      <c r="D188" s="109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9" t="s">
        <v>309</v>
      </c>
      <c r="D189" s="109"/>
      <c r="E189" s="122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D28" sqref="D28:E2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1192.5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287</v>
      </c>
      <c r="C11" s="101"/>
      <c r="D11" s="102" t="s">
        <v>288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310</v>
      </c>
      <c r="B12" s="101" t="s">
        <v>66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311</v>
      </c>
      <c r="C13" s="101"/>
      <c r="D13" s="102" t="s">
        <v>312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313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52</v>
      </c>
      <c r="C24" s="126"/>
      <c r="D24" s="127" t="s">
        <v>314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315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316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317</v>
      </c>
      <c r="D129" s="125"/>
      <c r="E129" s="110">
        <v>925</v>
      </c>
      <c r="F129" s="14"/>
      <c r="G129" s="14"/>
      <c r="H129" s="14"/>
      <c r="I129" s="50"/>
    </row>
    <row r="130" ht="166" customHeight="1" spans="1:9">
      <c r="A130" s="89"/>
      <c r="B130" s="120"/>
      <c r="C130" s="129" t="s">
        <v>309</v>
      </c>
      <c r="D130" s="130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318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319</v>
      </c>
      <c r="D156" s="109"/>
      <c r="E156" s="110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1028.2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320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317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321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1192.5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6" workbookViewId="0">
      <selection activeCell="D79" sqref="D7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322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323</v>
      </c>
      <c r="C12" s="101"/>
      <c r="D12" s="102" t="s">
        <v>324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325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287</v>
      </c>
      <c r="C24" s="101"/>
      <c r="D24" s="102" t="s">
        <v>288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98" t="s">
        <v>48</v>
      </c>
      <c r="C33" s="98"/>
      <c r="D33" s="99" t="s">
        <v>49</v>
      </c>
      <c r="E33" s="99"/>
      <c r="F33" s="99" t="s">
        <v>50</v>
      </c>
      <c r="G33" s="99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326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328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1192.5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329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330</v>
      </c>
      <c r="D129" s="109"/>
      <c r="E129" s="110">
        <v>819</v>
      </c>
      <c r="F129" s="14"/>
      <c r="G129" s="14"/>
      <c r="H129" s="14"/>
      <c r="I129" s="50"/>
    </row>
    <row r="130" ht="163" customHeight="1" spans="1:9">
      <c r="A130" s="89"/>
      <c r="B130" s="120"/>
      <c r="C130" s="109" t="s">
        <v>309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331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333</v>
      </c>
      <c r="D156" s="109"/>
      <c r="E156" s="110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334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330</v>
      </c>
      <c r="D183" s="109"/>
      <c r="E183" s="110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9" t="s">
        <v>309</v>
      </c>
      <c r="D184" s="109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" workbookViewId="0">
      <selection activeCell="F158" sqref="F15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335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287</v>
      </c>
      <c r="C12" s="101"/>
      <c r="D12" s="102" t="s">
        <v>288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336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3" t="s">
        <v>52</v>
      </c>
      <c r="C34" s="104"/>
      <c r="D34" s="103" t="s">
        <v>53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337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1438.5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338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339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4672.5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4672.5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338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A86" sqref="A86:C8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B107" sqref="A98:B10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342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340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343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340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343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340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C188" sqref="C183:D18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 t="s">
        <v>344</v>
      </c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C188" sqref="C183:D18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4" workbookViewId="0">
      <selection activeCell="G92" sqref="G9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C188" sqref="C183:D18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188" sqref="C183:D18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2025-02-22T05:27:00Z</dcterms:created>
  <dcterms:modified xsi:type="dcterms:W3CDTF">2025-03-05T08:54:04Z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