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560" tabRatio="500" activeTab="3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<sst xmlns="http://schemas.openxmlformats.org/spreadsheetml/2006/main" count="2124" uniqueCount="544">
  <si>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</si>
  <si>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</si>
  <si>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</si>
  <si>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</si>
  <si>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</si>
  <si>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</si>
  <si>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</si>
  <si>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</si>
  <si>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</si>
  <si>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</si>
  <si>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</si>
  <si>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</si>
  <si>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</si>
  <si>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</si>
  <si>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</si>
  <si>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</si>
  <si>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</si>
  <si>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</si>
  <si>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</si>
  <si>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 
(play.google.com/redeem)</t>
  </si>
  <si>
    <t>Google Play
(play.google.com/redeem)</t>
  </si>
  <si>
    <t>October 18th 2024 to November 19th 2024</t>
  </si>
  <si>
    <t>Octopus Remain Value</t>
  </si>
  <si>
    <t>November 20th 2024 to December 19th 2024</t>
  </si>
  <si>
    <t>Total</t>
  </si>
  <si>
    <r>
      <rPr>
        <b/>
        <sz val="11"/>
        <color rgb="FF000000"/>
        <rFont val="Calibri"/>
        <charset val="1"/>
      </rPr>
      <t>December 20th 2024 to January 19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</t>
    </r>
  </si>
  <si>
    <t>Net Debts:</t>
  </si>
  <si>
    <r>
      <rPr>
        <b/>
        <sz val="11"/>
        <color rgb="FF000000"/>
        <rFont val="Calibri"/>
        <charset val="1"/>
      </rPr>
      <t>January 20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 to February 19th 2025</t>
    </r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</si>
  <si>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</si>
  <si>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</si>
  <si>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</si>
  <si>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</si>
  <si>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</si>
  <si>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</si>
  <si>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</si>
  <si>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</si>
  <si>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</si>
  <si>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</si>
  <si>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</si>
  <si>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</si>
  <si>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</si>
  <si>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</si>
  <si>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</si>
  <si>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</si>
  <si>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</si>
  <si>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</si>
  <si>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r>
      <rPr>
        <b/>
        <sz val="12"/>
        <rFont val="Calibri"/>
        <charset val="1"/>
      </rPr>
      <t>October 17th 2025 to November 19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</si>
  <si>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</si>
  <si>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</si>
  <si>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</si>
  <si>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</si>
  <si>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</si>
  <si>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</si>
  <si>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rPr>
        <b/>
        <sz val="12"/>
        <color rgb="FF000000"/>
        <rFont val="Calibri"/>
        <charset val="1"/>
      </rPr>
      <t>December 19th 2025 to January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</si>
  <si>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January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</si>
  <si>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</si>
  <si>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</si>
  <si>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charset val="1"/>
      </rPr>
      <t>March 20th 2026 to April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</si>
  <si>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rFont val="Calibri"/>
        <charset val="1"/>
      </rPr>
      <t>April 17th 2026 to May 14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</si>
  <si>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r>
      <rPr>
        <b/>
        <sz val="12"/>
        <rFont val="Calibri"/>
        <charset val="1"/>
      </rPr>
      <t>May 15th 2026 to June 18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</si>
  <si>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</si>
  <si>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</si>
  <si>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</si>
  <si>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charset val="1"/>
      </rPr>
      <t>June 19th 2026 to July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</si>
  <si>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20th June 2024</t>
  </si>
  <si>
    <r>
      <rPr>
        <b/>
        <sz val="12"/>
        <color rgb="FF000000"/>
        <rFont val="Calibri"/>
        <charset val="1"/>
      </rPr>
      <t>July 17th 2026 to August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</si>
  <si>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</si>
  <si>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</si>
  <si>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</si>
  <si>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charset val="1"/>
      </rPr>
      <t>August 20th 2026 to September 17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</si>
  <si>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September 18th 2026 to October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</si>
  <si>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</si>
  <si>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</si>
  <si>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charset val="1"/>
      </rPr>
      <t>October 16th 2026 to November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</si>
  <si>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</si>
  <si>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</si>
  <si>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</si>
  <si>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</si>
  <si>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</si>
  <si>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</si>
  <si>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</si>
  <si>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</si>
  <si>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</si>
  <si>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</si>
  <si>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</si>
  <si>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</si>
  <si>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</si>
  <si>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charset val="1"/>
      </rPr>
      <t>June 18th 2027 to July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</si>
  <si>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</si>
  <si>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</si>
  <si>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</si>
  <si>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</si>
  <si>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</si>
  <si>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</si>
  <si>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</si>
  <si>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</si>
  <si>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</si>
  <si>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</si>
  <si>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</si>
  <si>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</si>
  <si>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</si>
  <si>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</si>
  <si>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</si>
  <si>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</si>
  <si>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</si>
  <si>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</si>
  <si>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</si>
  <si>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</si>
  <si>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</si>
  <si>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</si>
  <si>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</si>
  <si>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</si>
  <si>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</si>
  <si>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</si>
  <si>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</si>
  <si>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</si>
  <si>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</si>
  <si>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</si>
  <si>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</si>
  <si>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</si>
  <si>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</si>
  <si>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</si>
  <si>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</si>
  <si>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</si>
  <si>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</si>
  <si>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</si>
  <si>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</si>
  <si>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</si>
  <si>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</si>
  <si>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</si>
  <si>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</si>
  <si>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</si>
  <si>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</si>
  <si>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</si>
  <si>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</si>
  <si>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</si>
  <si>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</si>
  <si>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</si>
  <si>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</si>
  <si>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</si>
  <si>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</si>
  <si>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</si>
  <si>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</si>
  <si>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</si>
  <si>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</si>
  <si>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</si>
  <si>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</si>
  <si>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</si>
  <si>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</si>
  <si>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</si>
  <si>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</si>
  <si>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</si>
  <si>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</si>
  <si>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</si>
  <si>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</si>
  <si>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</si>
  <si>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</si>
  <si>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</si>
  <si>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</si>
  <si>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</si>
  <si>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</si>
  <si>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</si>
  <si>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</si>
  <si>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</si>
  <si>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</si>
  <si>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</si>
  <si>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</si>
  <si>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</si>
  <si>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</si>
  <si>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</si>
  <si>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</si>
  <si>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</si>
  <si>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</si>
  <si>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</si>
  <si>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</si>
  <si>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
     - Expenses</t>
  </si>
  <si>
    <t>Already Deducted</t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</si>
  <si>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</si>
  <si>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</si>
  <si>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</si>
  <si>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</si>
  <si>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</si>
  <si>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</si>
  <si>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</si>
  <si>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</si>
  <si>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</si>
  <si>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</si>
  <si>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</si>
  <si>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</si>
  <si>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</si>
  <si>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</si>
  <si>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</si>
  <si>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</si>
  <si>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</si>
  <si>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</si>
  <si>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</si>
  <si>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</si>
  <si>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</si>
  <si>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</si>
  <si>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</si>
  <si>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</si>
  <si>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</si>
  <si>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</si>
  <si>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charset val="1"/>
      </rPr>
      <t xml:space="preserve">Last Payment </t>
    </r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</si>
  <si>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</si>
  <si>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</si>
  <si>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</si>
  <si>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</si>
  <si>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</si>
  <si>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</si>
  <si>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</si>
  <si>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</si>
  <si>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</si>
  <si>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</si>
  <si>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</si>
  <si>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</si>
  <si>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</si>
  <si>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</si>
  <si>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</si>
  <si>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</si>
  <si>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</si>
  <si>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</si>
  <si>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</si>
  <si>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</si>
  <si>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</si>
  <si>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</si>
  <si>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</si>
  <si>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</si>
  <si>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</si>
  <si>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</si>
  <si>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</si>
  <si>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</si>
  <si>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</si>
  <si>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</si>
  <si>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</si>
  <si>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</si>
  <si>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</si>
  <si>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</si>
  <si>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</si>
  <si>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</si>
  <si>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</si>
  <si>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</si>
  <si>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</si>
  <si>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</si>
  <si>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</si>
  <si>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</si>
  <si>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</si>
  <si>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</si>
  <si>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</si>
  <si>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</si>
  <si>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</si>
  <si>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</si>
  <si>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</si>
  <si>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</si>
  <si>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</si>
  <si>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</si>
  <si>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Food And Transport Spend</t>
  </si>
  <si>
    <t>Debts Or Credits For the Comming September 20th 2024 to October 17th 2024</t>
  </si>
  <si>
    <t>Food And Transport Expense Remaining</t>
  </si>
  <si>
    <t>(Excess Expense Should Be moved to the Additional Expense)</t>
  </si>
  <si>
    <t>Balance Brought Forward From August 2024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</si>
  <si>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</si>
  <si>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</si>
  <si>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</si>
  <si>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</si>
  <si>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</si>
  <si>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</si>
  <si>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9.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</si>
  <si>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</si>
  <si>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</si>
  <si>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</si>
  <si>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</si>
  <si>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</si>
  <si>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</si>
  <si>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</si>
  <si>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</si>
  <si>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</si>
  <si>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</si>
  <si>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</si>
  <si>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</si>
  <si>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</si>
  <si>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20th November 2024</t>
  </si>
  <si>
    <r>
      <rPr>
        <b/>
        <sz val="11"/>
        <color rgb="FF000000"/>
        <rFont val="Calibri"/>
        <charset val="1"/>
      </rPr>
      <t>21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</si>
  <si>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</si>
  <si>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</si>
  <si>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rgb="FF000000"/>
        <rFont val="Calibri"/>
        <charset val="1"/>
      </rPr>
      <t>23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</si>
  <si>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</si>
  <si>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</si>
  <si>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r>
      <rPr>
        <b/>
        <sz val="11"/>
        <color rgb="FF000000"/>
        <rFont val="Calibri"/>
        <charset val="1"/>
      </rPr>
      <t>29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</si>
  <si>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Give $500 without return</t>
  </si>
  <si>
    <t>2nd December 2024</t>
  </si>
  <si>
    <t>Return Taxi Remaining</t>
  </si>
  <si>
    <t>Receive $100 From Mom For return Taxi. Still remain $12.</t>
  </si>
  <si>
    <t>Remaining Add In Value For Octopus.</t>
  </si>
  <si>
    <t>Octopus Add In value $50 
1.  $9.5 For Water
2. -$8.6 Negative Deposit.
3. $4 round trip to hospital.
4. U-mart expenses $20.8
5. add in value $50
6. $4 round trip to Kowloon Hospital.
7. $4 round trip to East Kowloon Hospital.</t>
  </si>
  <si>
    <t>3rd December 2024</t>
  </si>
  <si>
    <t>Lawrence give $500 For Mother Hospital Expenses</t>
  </si>
  <si>
    <t>Alipay $3 discount plus $2.04 Alipay Points Used</t>
  </si>
  <si>
    <t>11th December 2024</t>
  </si>
  <si>
    <t>Borrow $1000 From Lawrence</t>
  </si>
  <si>
    <t>17th December 2024</t>
  </si>
  <si>
    <t>Lawrence give $600 For Mother Hospital Expenses</t>
  </si>
  <si>
    <r>
      <rPr>
        <b/>
        <sz val="12"/>
        <color rgb="FFFFFFFF"/>
        <rFont val="Calibri"/>
        <charset val="1"/>
      </rPr>
      <t>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Revenue / Deferred Debts Or Expenses</t>
    </r>
  </si>
  <si>
    <t>31st December 2024</t>
  </si>
  <si>
    <t>Deduct Cigarette</t>
  </si>
  <si>
    <t>Deduct 30 packet of Cigarette</t>
  </si>
  <si>
    <t>20th December 2024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</si>
  <si>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</si>
  <si>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Food And Transport Expenses</t>
  </si>
  <si>
    <t>Deduct $200 From Food And Transport Expenses.</t>
  </si>
  <si>
    <r>
      <rPr>
        <b/>
        <sz val="11"/>
        <color rgb="FF000000"/>
        <rFont val="Calibri"/>
        <charset val="1"/>
      </rPr>
      <t>25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</si>
  <si>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Lawrence give $100 For Christmas</t>
  </si>
  <si>
    <r>
      <rPr>
        <b/>
        <sz val="11"/>
        <color rgb="FF000000"/>
        <rFont val="Calibri"/>
        <charset val="1"/>
      </rPr>
      <t>27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</si>
  <si>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Mother give $900 For Car License Renewal.</t>
  </si>
  <si>
    <r>
      <rPr>
        <b/>
        <sz val="11"/>
        <color rgb="FF000000"/>
        <rFont val="Calibri"/>
        <charset val="1"/>
      </rPr>
      <t>28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</si>
  <si>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 xml:space="preserve">Mother borrow $50 </t>
  </si>
  <si>
    <t>28th December 2024</t>
  </si>
  <si>
    <t>Mother give $16.14 coins</t>
  </si>
  <si>
    <r>
      <rPr>
        <b/>
        <sz val="11"/>
        <color rgb="FF000000"/>
        <rFont val="Calibri"/>
        <charset val="1"/>
      </rPr>
      <t>31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</si>
  <si>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 xml:space="preserve">Lawrence give $50 For Octopus Add In Value </t>
  </si>
  <si>
    <r>
      <rPr>
        <b/>
        <sz val="11"/>
        <color rgb="FF000000"/>
        <rFont val="Calibri"/>
        <charset val="1"/>
      </rPr>
      <t>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</si>
  <si>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>Lawrence give $100 For the help of Carrying luggages to the bus station.</t>
  </si>
  <si>
    <t xml:space="preserve">Balance Assets </t>
  </si>
  <si>
    <t xml:space="preserve">Balance The Total Assets 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</si>
  <si>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</si>
  <si>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</si>
  <si>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</si>
  <si>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</si>
  <si>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</si>
  <si>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</si>
  <si>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$50 For Octopus
 - Add In Value $150 For Google Play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</si>
  <si>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</si>
  <si>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</si>
  <si>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</si>
  <si>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</si>
  <si>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</si>
  <si>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</si>
  <si>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</si>
  <si>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</si>
  <si>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r>
      <rPr>
        <sz val="11"/>
        <color rgb="FF000000"/>
        <rFont val="Calibri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charset val="1"/>
      </rPr>
      <t xml:space="preserve">$78.4
</t>
    </r>
    <r>
      <rPr>
        <sz val="11"/>
        <color rgb="FF000000"/>
        <rFont val="Calibri"/>
        <charset val="1"/>
      </rPr>
      <t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</si>
  <si>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>4. Additional expense for Mom $200</t>
  </si>
  <si>
    <t>5. Balance with the Total Asset</t>
  </si>
  <si>
    <r>
      <rPr>
        <b/>
        <sz val="12"/>
        <color rgb="FFFFFFFF"/>
        <rFont val="Calibri"/>
        <charset val="1"/>
      </rPr>
      <t>Debts Or Credits For the Comming 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</t>
    </r>
  </si>
  <si>
    <t>Balance Brought Forward From November 2024</t>
  </si>
  <si>
    <t>2.. Still owe Lawrence $351 after Mom QE Hospital Expenses.</t>
  </si>
  <si>
    <t>4. Payback Remaining Expenses From Mother Kowloon Hospital to Lawrence</t>
  </si>
  <si>
    <t>5. Additional Expense
  - China Mobile Broadband Fee $78
  - $2 Handling Fees For Add In Value For Octopus.
  - 27th December 2024 $900 Car License Renewal 
    (a gift from Mom)
  - Birdie Sim Card 3 months Fees ($50 per month)- $150
  - Additional Birdie Sim Card - $50
  - $2.5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</si>
  <si>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
- Single Trip to North Temple Mall $2
- Brought Jelly From Chuk Yuen Plaza - $28.4
- Brought Ingredients For Green Curry Chicken - $33
- Round Trip to Hospital $4
- Best Mart - $19.9
- welcome expenses $40
- Transport Fees $2
- Round Trip to Robert Black Hospital $4
- Round Trip Fees for visiting dad $5
- Round Trip Fees to QE Hospital $4
- Round Trip Fees to East Kowloon Hospital $4
- Round Trip Fees to Hollywood Plaza $4
- Best Mart - $14
- Welcome plastic glove - $10
- $2 Phone Booth
</t>
  </si>
  <si>
    <r>
      <rPr>
        <sz val="11"/>
        <color rgb="FF000000"/>
        <rFont val="Calibri"/>
        <charset val="1"/>
      </rPr>
      <t>7.</t>
    </r>
    <r>
      <rPr>
        <b/>
        <sz val="11"/>
        <color rgb="FF000000"/>
        <rFont val="Calibri"/>
        <charset val="1"/>
      </rPr>
      <t xml:space="preserve"> Balance with the Total Asset</t>
    </r>
  </si>
  <si>
    <t>Alan Tang's Income Expense For the Forecast Year 2025 January - 2025 March</t>
  </si>
  <si>
    <r>
      <rPr>
        <b/>
        <sz val="12"/>
        <color rgb="FFFFFFFF"/>
        <rFont val="Calibri"/>
        <charset val="1"/>
      </rPr>
      <t>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to February 19th 2025 Revenue / Deferred Debts Or Expenses</t>
    </r>
  </si>
  <si>
    <t>20th January 2025</t>
  </si>
  <si>
    <t>31th January 2025</t>
  </si>
  <si>
    <t>29th January 2025</t>
  </si>
  <si>
    <t>Chineses New Year (Mother and Father)</t>
  </si>
  <si>
    <t>Chinese New Year Pocket Lai See</t>
  </si>
  <si>
    <t>28th January 2025</t>
  </si>
  <si>
    <t>Chineses New Year (Lawrence)</t>
  </si>
  <si>
    <t xml:space="preserve">Mother give me $2 </t>
  </si>
  <si>
    <t>OK Store</t>
  </si>
  <si>
    <t>Received Additional $1 when billed</t>
  </si>
  <si>
    <t>February 20th to March 19th 2025 Revenue / Deferred Debts Or Expenses</t>
  </si>
  <si>
    <t>20th February 2025</t>
  </si>
  <si>
    <t>29th February 2025</t>
  </si>
  <si>
    <t>Cigarette Egg</t>
  </si>
  <si>
    <t>Brought in Advance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</si>
  <si>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</si>
  <si>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</si>
  <si>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</si>
  <si>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</si>
  <si>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Birdie Sim Card</t>
  </si>
  <si>
    <t>600 Mb Data Plus 1000 minutes Voice</t>
  </si>
  <si>
    <t>$52 for Hair Cut (One month per cut)</t>
  </si>
  <si>
    <t>3 Packets – Buy 5 give 1</t>
  </si>
  <si>
    <r>
      <rPr>
        <b/>
        <sz val="12"/>
        <color rgb="FFFFFFFF"/>
        <rFont val="Calibri"/>
        <charset val="1"/>
      </rPr>
      <t>Debts Or Credits For the Comming 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to February 19th 2025</t>
    </r>
  </si>
  <si>
    <t xml:space="preserve">1. Payback $1400 to Mom including $900 borrowed </t>
  </si>
  <si>
    <t xml:space="preserve">2. Additional Expense
    - Playstation Plus Subscribtion ~ $425
    - Street Fighter 6 ~ $229
    - EA Sports FC 25 ~ $219.6
    - Sonic Super stars ~ $135.2
</t>
  </si>
  <si>
    <r>
      <t>4. Food And Transport Expenses
- Potatoes For Curry Chicken ~</t>
    </r>
    <r>
      <rPr>
        <sz val="11"/>
        <color rgb="FFFF0000"/>
        <rFont val="Calibri"/>
        <charset val="1"/>
      </rPr>
      <t xml:space="preserve"> </t>
    </r>
    <r>
      <rPr>
        <sz val="11"/>
        <color rgb="FF000000"/>
        <rFont val="Calibri"/>
        <charset val="1"/>
      </rPr>
      <t>$10
- Chicken Chops for Curry Chicken 2 Pieces ~ $20
- Curry 1 Bottle ~ $16.9
- Coconut Milk  ~ $8
- Vegetable 1kg  ~ $9
- Welcome Plastic Bag ~ $1
- OK Store coke ~ $20
- Ustore ~ $31.8
- 759 Store ~ $24.4
- OK Store pepsi coke ~ $13.5
- Wellcome Store evaporate milk ~ $11
- Wellcome Store condensed milk ~ $14
- single transport to temple mall ~ $2
- $10 charged for Hair Cut
- Service Charge for transfer coins to octopus ~ $2.8
- Round Trip Fees for visiting dad ~ $9.5</t>
    </r>
  </si>
  <si>
    <t>Debts Or Credits For the Coming February 20th 2025 to March 19th 2025</t>
  </si>
  <si>
    <t>Balance Brought Forward From January 2025</t>
  </si>
  <si>
    <t>1. Additional Expense</t>
  </si>
  <si>
    <t>2. Payback $1300 to Mom</t>
  </si>
  <si>
    <t>3. Food And Transport Expenses
- Sau Tao Beijing Noodle 375GM (6 packets) ~ $33
- Instant Noodle 1 box ~ $99
- Red Onion 4 pieces ~ $11
- Potatoes For Curry Chicken ~ $22
- Chicken Chops for Curry Chicken 6 Pieces ~ $57
- Curry 3 Bottles ~ $50.7
- Coconut Milk  ~ $24
- Chicken Powder ~ $17.9
- Vegetable 3kg  ~ $36
- Rice 5kg ~ $49</t>
  </si>
  <si>
    <t>Debts Or Credits For the Comming March 20th 2025 to April 17th 2025</t>
  </si>
  <si>
    <t>Balance Brought Forward From February 2025</t>
  </si>
  <si>
    <t>1. Payback $1200 to Mom</t>
  </si>
  <si>
    <t>2. Additional Expense
    - Cigarette Egg - $650</t>
  </si>
  <si>
    <t>Alan Tang's Income Expense For the Forecast Year 2025 April - 2025 June</t>
  </si>
  <si>
    <t>April 18th to May 15th 2025 Revenue / Deferred Debts Or Expenses</t>
  </si>
  <si>
    <t>20th April 2025</t>
  </si>
  <si>
    <t>30th April 2025</t>
  </si>
  <si>
    <t>Hospital Fees</t>
  </si>
  <si>
    <t>Robert Black Hospital Paid in advance</t>
  </si>
  <si>
    <t>May 16th to June 19th 2025 Revenue / Deferred Debts Or Expenses</t>
  </si>
  <si>
    <t>20th May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</si>
  <si>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</si>
  <si>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</si>
  <si>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</si>
  <si>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</si>
  <si>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</si>
  <si>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</si>
  <si>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2. Additional Expense</t>
  </si>
  <si>
    <r>
      <rPr>
        <sz val="11"/>
        <color rgb="FF000000"/>
        <rFont val="Calibri"/>
        <charset val="1"/>
      </rPr>
      <t xml:space="preserve">3. Food And Transport Expenses
</t>
    </r>
    <r>
      <rPr>
        <sz val="11"/>
        <color rgb="FF000000"/>
        <rFont val="Calibri"/>
        <charset val="1"/>
      </rPr>
      <t>- Sau Tao Beijing Noodle 375GM (6 packets) ~ $33
- Instant Noodle 1 box ~ $99
- Red Onion 4 pieces ~ $11
- Potatoes For Curry Chicken ~ $22
- Chicken Chops for Curry Chicken 6 Pieces ~ $57
- Curry 3 Bottles ~ $50.7
- Coconut Milk  ~ $24
- Chicken Powder ~ $17.9
- Vegetable 3kg  ~ $36
- Rice 5kg ~ $49</t>
    </r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</si>
  <si>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</si>
  <si>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</si>
  <si>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</si>
  <si>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</si>
  <si>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2. Additional Expense
 - Microsoft Surface Laptop $5988</t>
  </si>
  <si>
    <t>Alan Tang's Income Expense For the Forecast Year 2025 July - 2025 September</t>
  </si>
  <si>
    <t>July 18th to August 19th 2025 Revenue / Deferred Debts Or Expenses</t>
  </si>
  <si>
    <t>20th July 2025</t>
  </si>
  <si>
    <t>31st July 2025</t>
  </si>
  <si>
    <t>August 20th to September 18th 2025 Revenue / Deferred Debts Or Expenses</t>
  </si>
  <si>
    <t>20th August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</si>
  <si>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</si>
  <si>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</si>
  <si>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</si>
  <si>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</si>
  <si>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</si>
  <si>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Music, travel….</t>
  </si>
  <si>
    <t>Debts Or Credits For the Comming July 20th 2025 to August 19th 2025</t>
  </si>
  <si>
    <t>1. Additional Expense
    - Cigarette Egg - $650</t>
  </si>
  <si>
    <t>2. Payback $1183 to Mom</t>
  </si>
  <si>
    <t>Debts Or Credits For the Coming August 20th 2025 to September 19th 2025</t>
  </si>
  <si>
    <t>Balance Brought Forward From July 2025</t>
  </si>
  <si>
    <t>2. Payback $0 to Mom</t>
  </si>
  <si>
    <r>
      <rPr>
        <b/>
        <sz val="11"/>
        <color rgb="FFFFFFFF"/>
        <rFont val="Calibri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</si>
  <si>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August 2025</t>
  </si>
  <si>
    <t>Alan Tang's Income Expense For the Forecast Year 2025 October - 2025 December</t>
  </si>
  <si>
    <r>
      <rPr>
        <b/>
        <sz val="11"/>
        <color rgb="FFFFFFFF"/>
        <rFont val="Calibri"/>
        <charset val="1"/>
      </rPr>
      <t>October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</si>
  <si>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October 2025</t>
  </si>
  <si>
    <t>31st October 2025</t>
  </si>
  <si>
    <r>
      <rPr>
        <b/>
        <sz val="11"/>
        <color rgb="FFFFFFFF"/>
        <rFont val="Calibri"/>
        <charset val="1"/>
      </rPr>
      <t>November 20th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</si>
  <si>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November 2025</t>
  </si>
  <si>
    <t>31st November 2025</t>
  </si>
  <si>
    <r>
      <rPr>
        <b/>
        <sz val="11"/>
        <color rgb="FFFFFFFF"/>
        <rFont val="Calibri"/>
        <charset val="1"/>
      </rPr>
      <t>December 19th 2025 to January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</si>
  <si>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</si>
  <si>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</si>
  <si>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</si>
  <si>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</si>
  <si>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2 .Payback $0 to Mom</t>
  </si>
  <si>
    <t>3. Food And Transport Expenses</t>
  </si>
  <si>
    <r>
      <rPr>
        <b/>
        <sz val="11"/>
        <color rgb="FFFFFFFF"/>
        <rFont val="Calibri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</si>
  <si>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October 2025</t>
  </si>
  <si>
    <r>
      <rPr>
        <b/>
        <sz val="11"/>
        <color rgb="FFFFFFFF"/>
        <rFont val="Calibri"/>
        <charset val="1"/>
      </rPr>
      <t>Debts Or Credits For the Comming December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to Janurary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</si>
  <si>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</si>
  <si>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</si>
  <si>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</si>
  <si>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</si>
  <si>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31st January 2026</t>
  </si>
  <si>
    <t>February 20th to March 19th 2026 Revenue / Deferred Debts Or Expenses</t>
  </si>
  <si>
    <t>20th Feburary 2026</t>
  </si>
  <si>
    <t>31st Feburary 2026</t>
  </si>
  <si>
    <r>
      <rPr>
        <b/>
        <sz val="11"/>
        <color rgb="FFFFFFFF"/>
        <rFont val="Calibri"/>
        <charset val="1"/>
      </rPr>
      <t>March 20th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</si>
  <si>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</si>
  <si>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</si>
  <si>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</si>
  <si>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charset val="1"/>
      </rPr>
      <t>Debts Or Credits For the Comming January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Feburary 19th 2026</t>
    </r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</si>
  <si>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</si>
  <si>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</si>
  <si>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</si>
  <si>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</si>
  <si>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</si>
  <si>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charset val="1"/>
      </rPr>
      <t>April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</si>
  <si>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April 2026</t>
  </si>
  <si>
    <t>31st April 2026</t>
  </si>
  <si>
    <r>
      <rPr>
        <b/>
        <sz val="11"/>
        <color rgb="FFFFFFFF"/>
        <rFont val="Calibri"/>
        <charset val="1"/>
      </rPr>
      <t>May 15th  to June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</si>
  <si>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May 2026</t>
  </si>
  <si>
    <t>31st May 2026</t>
  </si>
  <si>
    <r>
      <rPr>
        <b/>
        <sz val="11"/>
        <color rgb="FFFFFFFF"/>
        <rFont val="Calibri"/>
        <charset val="1"/>
      </rPr>
      <t>June 19th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</si>
  <si>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</si>
  <si>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</si>
  <si>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</si>
  <si>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</si>
  <si>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r>
      <rPr>
        <b/>
        <sz val="11"/>
        <color rgb="FFFFFFFF"/>
        <rFont val="Calibri"/>
        <charset val="1"/>
      </rPr>
      <t>Debts Or Credits For the Coming May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June 18th 2026</t>
    </r>
  </si>
  <si>
    <t>Balance Brought Forward From April 2026</t>
  </si>
  <si>
    <r>
      <rPr>
        <b/>
        <sz val="11"/>
        <color rgb="FFFFFFFF"/>
        <rFont val="Calibri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</si>
  <si>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</si>
  <si>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</si>
  <si>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charset val="1"/>
      </rPr>
      <t>July 17th to August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</si>
  <si>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July 2026</t>
  </si>
  <si>
    <t>31st July 2026</t>
  </si>
  <si>
    <r>
      <rPr>
        <b/>
        <sz val="11"/>
        <color rgb="FFFFFFFF"/>
        <rFont val="Calibri"/>
        <charset val="1"/>
      </rPr>
      <t>August 20th 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</si>
  <si>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</si>
  <si>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</si>
  <si>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</si>
  <si>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</si>
  <si>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30th September 2026</t>
  </si>
  <si>
    <t>Fixed Expense For the Year 2026 July - 2026 September</t>
  </si>
  <si>
    <t>Debts Or Credits For the Comming July 17th 2026 to August 19th 2026</t>
  </si>
  <si>
    <t xml:space="preserve">2. Payback $0 to </t>
  </si>
  <si>
    <r>
      <rPr>
        <b/>
        <sz val="11"/>
        <color rgb="FFFFFFFF"/>
        <rFont val="Calibri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</si>
  <si>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</si>
  <si>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</si>
  <si>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</si>
  <si>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</si>
  <si>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charset val="1"/>
      </rPr>
      <t>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19th 2026 Revenue / Deferred Debts Or Expenses</t>
    </r>
  </si>
  <si>
    <t>20th October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</si>
  <si>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</si>
  <si>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</si>
  <si>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</si>
  <si>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</si>
  <si>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charset val="1"/>
      </rPr>
      <t>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</si>
  <si>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December 2026</t>
  </si>
  <si>
    <t>30th December 2026</t>
  </si>
  <si>
    <t>Fixed Expense For the Year 2026 October - 2026 December</t>
  </si>
  <si>
    <r>
      <rPr>
        <b/>
        <sz val="11"/>
        <color rgb="FFFFFFFF"/>
        <rFont val="Calibri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</si>
  <si>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</si>
  <si>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</si>
  <si>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</si>
  <si>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</si>
  <si>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</si>
  <si>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charset val="1"/>
      </rPr>
      <t>January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</si>
  <si>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January 2027</t>
  </si>
  <si>
    <t>31st January 2027</t>
  </si>
  <si>
    <r>
      <rPr>
        <b/>
        <sz val="11"/>
        <color rgb="FFFFFFFF"/>
        <rFont val="Calibri"/>
        <charset val="1"/>
      </rPr>
      <t>February 19th 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</si>
  <si>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February 2027</t>
  </si>
  <si>
    <t>31st February 2027</t>
  </si>
  <si>
    <t>Cigrette Egg</t>
  </si>
  <si>
    <t>March 19th 2027 to April 19th 2027 Revenue / Deferred Debts Or Expenses</t>
  </si>
  <si>
    <t>20th March 2027</t>
  </si>
  <si>
    <t>30th March 2027</t>
  </si>
  <si>
    <t>Fixed Expense For the Year 2027 January - 2027 March</t>
  </si>
  <si>
    <r>
      <rPr>
        <b/>
        <sz val="11"/>
        <color rgb="FFFFFFFF"/>
        <rFont val="Calibri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</si>
  <si>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</si>
  <si>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</si>
  <si>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</si>
  <si>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</si>
  <si>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</si>
  <si>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</si>
  <si>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</si>
  <si>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</si>
  <si>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</si>
  <si>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</si>
  <si>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</si>
  <si>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</si>
  <si>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</si>
  <si>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30th June 2027</t>
  </si>
  <si>
    <t>Fixed Expense For the Year 2027 April - 2027 June</t>
  </si>
  <si>
    <r>
      <rPr>
        <b/>
        <sz val="11"/>
        <color rgb="FFFFFFFF"/>
        <rFont val="Calibri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</si>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</sst>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$-409]#,##0.00;[Red]\-[$$-409]#,##0.00"/>
    <numFmt numFmtId="177" formatCode="[$$]#,##0.00;[$$]\-#,##0.00"/>
    <numFmt numFmtId="178" formatCode="d\ mmmm\ yyyy"/>
    <numFmt numFmtId="179" formatCode="[$$-3C09]#,##0.00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4A86E8"/>
      <name val="Calibri"/>
      <charset val="1"/>
    </font>
    <font>
      <b/>
      <sz val="11"/>
      <color rgb="FFFF0000"/>
      <name val="Calibri"/>
      <charset val="1"/>
    </font>
    <font>
      <b/>
      <sz val="12"/>
      <color rgb="FFFFFFFF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sz val="12"/>
      <color rgb="FFFFFFFF"/>
      <name val="Calibri"/>
      <charset val="1"/>
    </font>
    <font>
      <sz val="11"/>
      <color rgb="FFFF0000"/>
      <name val="Calibri"/>
      <charset val="1"/>
    </font>
    <font>
      <b/>
      <sz val="11"/>
      <color rgb="FF2A6099"/>
      <name val="Calibri"/>
      <charset val="1"/>
    </font>
    <font>
      <b/>
      <sz val="11"/>
      <name val="Calibri"/>
      <charset val="1"/>
    </font>
    <font>
      <b/>
      <sz val="12"/>
      <name val="Calibri"/>
      <charset val="1"/>
    </font>
    <font>
      <b/>
      <sz val="18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vertAlign val="superscript"/>
      <sz val="11"/>
      <color rgb="FFFFFFFF"/>
      <name val="Calibri"/>
      <charset val="1"/>
    </font>
    <font>
      <b/>
      <vertAlign val="superscript"/>
      <sz val="12"/>
      <color rgb="FFFFFFFF"/>
      <name val="Calibri"/>
      <charset val="1"/>
    </font>
    <font>
      <b/>
      <vertAlign val="superscript"/>
      <sz val="12"/>
      <color rgb="FF000000"/>
      <name val="Calibri"/>
      <charset val="1"/>
    </font>
    <font>
      <b/>
      <vertAlign val="superscript"/>
      <sz val="11"/>
      <color rgb="FF000000"/>
      <name val="Calibri"/>
      <charset val="1"/>
    </font>
    <font>
      <b/>
      <vertAlign val="superscript"/>
      <sz val="12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CCCCCC"/>
      </patternFill>
    </fill>
    <fill>
      <patternFill patternType="solid">
        <fgColor rgb="FFFFC000"/>
        <bgColor rgb="FFFFB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14" fillId="0" borderId="0" applyBorder="0" applyAlignment="0" applyProtection="0"/>
    <xf numFmtId="44" fontId="14" fillId="0" borderId="0" applyBorder="0" applyAlignment="0" applyProtection="0"/>
    <xf numFmtId="9" fontId="14" fillId="0" borderId="0" applyBorder="0" applyAlignment="0" applyProtection="0"/>
    <xf numFmtId="41" fontId="14" fillId="0" borderId="0" applyBorder="0" applyAlignment="0" applyProtection="0"/>
    <xf numFmtId="42" fontId="14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14" applyNumberFormat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26" fillId="12" borderId="14" applyNumberFormat="0" applyAlignment="0" applyProtection="0">
      <alignment vertical="center"/>
    </xf>
    <xf numFmtId="0" fontId="27" fillId="13" borderId="16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6" fontId="3" fillId="3" borderId="5">
      <alignment horizontal="center" vertical="center"/>
    </xf>
    <xf numFmtId="176" fontId="10" fillId="0" borderId="0" applyBorder="0" applyProtection="0">
      <alignment horizontal="center" vertical="center"/>
    </xf>
    <xf numFmtId="49" fontId="6" fillId="6" borderId="0" applyProtection="0">
      <alignment horizontal="left" vertical="center"/>
    </xf>
    <xf numFmtId="176" fontId="4" fillId="0" borderId="0" applyBorder="0" applyProtection="0">
      <alignment horizontal="center" vertical="center"/>
    </xf>
    <xf numFmtId="49" fontId="4" fillId="8" borderId="0" applyProtection="0">
      <alignment horizontal="center" vertical="top"/>
    </xf>
    <xf numFmtId="49" fontId="0" fillId="2" borderId="0" applyProtection="0">
      <alignment horizontal="center" vertical="center"/>
    </xf>
    <xf numFmtId="0" fontId="0" fillId="0" borderId="0" applyBorder="0" applyProtection="0">
      <alignment horizontal="center"/>
    </xf>
    <xf numFmtId="49" fontId="5" fillId="7" borderId="0" applyProtection="0">
      <alignment horizontal="center" vertical="center"/>
    </xf>
    <xf numFmtId="49" fontId="2" fillId="0" borderId="0" applyProtection="0">
      <alignment horizontal="center" vertical="center"/>
    </xf>
    <xf numFmtId="49" fontId="0" fillId="0" borderId="0" applyProtection="0">
      <alignment horizontal="left" vertical="center"/>
    </xf>
    <xf numFmtId="49" fontId="1" fillId="2" borderId="0" applyProtection="0">
      <alignment horizontal="center" vertical="center"/>
    </xf>
    <xf numFmtId="49" fontId="1" fillId="5" borderId="0" applyProtection="0">
      <alignment horizontal="center" vertical="center"/>
    </xf>
    <xf numFmtId="49" fontId="8" fillId="4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92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49" fontId="1" fillId="2" borderId="1" xfId="59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49" fontId="2" fillId="3" borderId="1" xfId="57" applyFont="1" applyFill="1" applyBorder="1" applyAlignment="1" applyProtection="1">
      <alignment horizontal="center" vertical="center" wrapText="1"/>
    </xf>
    <xf numFmtId="176" fontId="3" fillId="3" borderId="1" xfId="49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49" fontId="4" fillId="0" borderId="1" xfId="62" applyFont="1" applyBorder="1" applyAlignment="1" applyProtection="1">
      <alignment horizontal="right" vertical="center" wrapText="1"/>
    </xf>
    <xf numFmtId="49" fontId="4" fillId="0" borderId="1" xfId="62" applyFont="1" applyBorder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49" fontId="5" fillId="4" borderId="1" xfId="61" applyFont="1" applyBorder="1" applyAlignment="1" applyProtection="1">
      <alignment horizontal="center" vertical="center" wrapText="1"/>
    </xf>
    <xf numFmtId="49" fontId="5" fillId="4" borderId="1" xfId="61" applyFont="1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 wrapText="1"/>
    </xf>
    <xf numFmtId="49" fontId="0" fillId="0" borderId="1" xfId="58" applyFont="1" applyBorder="1" applyAlignment="1" applyProtection="1">
      <alignment horizontal="left" vertical="center" wrapText="1"/>
    </xf>
    <xf numFmtId="49" fontId="0" fillId="0" borderId="1" xfId="58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49" fontId="1" fillId="5" borderId="1" xfId="60" applyFont="1" applyBorder="1" applyAlignment="1" applyProtection="1">
      <alignment horizontal="center" vertical="center" wrapText="1"/>
    </xf>
    <xf numFmtId="49" fontId="1" fillId="5" borderId="1" xfId="6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6" fillId="6" borderId="1" xfId="51" applyFont="1" applyBorder="1" applyAlignment="1" applyProtection="1">
      <alignment horizontal="left" vertical="center" wrapText="1"/>
    </xf>
    <xf numFmtId="176" fontId="4" fillId="0" borderId="1" xfId="52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/>
    </xf>
    <xf numFmtId="176" fontId="0" fillId="0" borderId="1" xfId="52" applyFont="1" applyBorder="1" applyAlignment="1" applyProtection="1">
      <alignment horizontal="center" vertical="center"/>
    </xf>
    <xf numFmtId="177" fontId="2" fillId="0" borderId="0" xfId="0" applyNumberFormat="1" applyFont="1" applyAlignment="1" applyProtection="1">
      <alignment vertical="center"/>
    </xf>
    <xf numFmtId="176" fontId="4" fillId="0" borderId="0" xfId="52" applyBorder="1" applyAlignment="1" applyProtection="1">
      <alignment horizontal="center" vertical="center"/>
    </xf>
    <xf numFmtId="49" fontId="0" fillId="3" borderId="1" xfId="58" applyFont="1" applyFill="1" applyBorder="1" applyAlignment="1" applyProtection="1">
      <alignment horizontal="left" vertical="center"/>
    </xf>
    <xf numFmtId="49" fontId="7" fillId="7" borderId="1" xfId="56" applyFont="1" applyBorder="1" applyAlignment="1" applyProtection="1">
      <alignment horizontal="center" vertical="center"/>
    </xf>
    <xf numFmtId="49" fontId="5" fillId="7" borderId="1" xfId="56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 wrapText="1"/>
    </xf>
    <xf numFmtId="0" fontId="7" fillId="0" borderId="0" xfId="0" applyFont="1" applyAlignment="1" applyProtection="1"/>
    <xf numFmtId="49" fontId="7" fillId="4" borderId="2" xfId="61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49" fontId="7" fillId="4" borderId="0" xfId="61" applyFont="1" applyBorder="1" applyAlignment="1" applyProtection="1">
      <alignment horizontal="center" vertical="center"/>
    </xf>
    <xf numFmtId="49" fontId="8" fillId="4" borderId="1" xfId="61" applyFont="1" applyBorder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/>
    </xf>
    <xf numFmtId="0" fontId="0" fillId="0" borderId="1" xfId="0" applyBorder="1" applyAlignment="1" applyProtection="1"/>
    <xf numFmtId="49" fontId="5" fillId="7" borderId="1" xfId="61" applyFont="1" applyFill="1" applyBorder="1" applyAlignment="1" applyProtection="1">
      <alignment horizontal="center" vertical="center"/>
    </xf>
    <xf numFmtId="49" fontId="7" fillId="7" borderId="1" xfId="61" applyFont="1" applyFill="1" applyBorder="1" applyAlignment="1" applyProtection="1">
      <alignment horizontal="center" vertical="center"/>
    </xf>
    <xf numFmtId="49" fontId="2" fillId="0" borderId="3" xfId="57" applyFont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 vertical="center"/>
    </xf>
    <xf numFmtId="49" fontId="4" fillId="0" borderId="0" xfId="62" applyAlignment="1" applyProtection="1">
      <alignment horizontal="right" vertical="center"/>
    </xf>
    <xf numFmtId="176" fontId="9" fillId="0" borderId="1" xfId="52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0" fillId="0" borderId="4" xfId="0" applyBorder="1" applyAlignment="1" applyProtection="1">
      <alignment vertical="center"/>
    </xf>
    <xf numFmtId="176" fontId="3" fillId="3" borderId="5" xfId="49" applyAlignment="1" applyProtection="1">
      <alignment horizontal="center" vertical="center"/>
    </xf>
    <xf numFmtId="178" fontId="0" fillId="0" borderId="1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179" fontId="0" fillId="0" borderId="0" xfId="0" applyNumberFormat="1" applyAlignment="1" applyProtection="1">
      <alignment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0" fillId="0" borderId="1" xfId="58" applyBorder="1" applyAlignment="1" applyProtection="1">
      <alignment horizontal="left" vertical="center"/>
    </xf>
    <xf numFmtId="49" fontId="2" fillId="0" borderId="1" xfId="58" applyFont="1" applyBorder="1" applyAlignment="1" applyProtection="1">
      <alignment horizontal="left" vertical="center" wrapText="1"/>
    </xf>
    <xf numFmtId="49" fontId="2" fillId="0" borderId="1" xfId="58" applyFont="1" applyBorder="1" applyAlignment="1" applyProtection="1">
      <alignment horizontal="left" vertical="center"/>
    </xf>
    <xf numFmtId="49" fontId="2" fillId="2" borderId="1" xfId="54" applyFont="1" applyBorder="1" applyAlignment="1" applyProtection="1">
      <alignment horizontal="center" vertical="center" wrapText="1"/>
    </xf>
    <xf numFmtId="49" fontId="2" fillId="8" borderId="7" xfId="55" applyNumberFormat="1" applyFont="1" applyFill="1" applyBorder="1" applyAlignment="1" applyProtection="1">
      <alignment horizontal="center"/>
    </xf>
    <xf numFmtId="176" fontId="10" fillId="0" borderId="1" xfId="50" applyBorder="1" applyAlignment="1" applyProtection="1">
      <alignment horizontal="center" vertical="center"/>
    </xf>
    <xf numFmtId="49" fontId="4" fillId="8" borderId="4" xfId="53" applyFont="1" applyBorder="1" applyAlignment="1" applyProtection="1">
      <alignment horizontal="center" vertical="top" wrapText="1"/>
    </xf>
    <xf numFmtId="176" fontId="4" fillId="0" borderId="1" xfId="52" applyFont="1" applyBorder="1" applyAlignment="1" applyProtection="1">
      <alignment horizontal="center" vertical="center"/>
    </xf>
    <xf numFmtId="0" fontId="0" fillId="0" borderId="0" xfId="0" applyAlignment="1" applyProtection="1">
      <alignment vertical="top"/>
    </xf>
    <xf numFmtId="49" fontId="9" fillId="0" borderId="1" xfId="58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vertical="center"/>
    </xf>
    <xf numFmtId="178" fontId="0" fillId="0" borderId="1" xfId="0" applyNumberFormat="1" applyBorder="1" applyAlignment="1" applyProtection="1">
      <alignment horizontal="left" vertical="center"/>
    </xf>
    <xf numFmtId="0" fontId="0" fillId="0" borderId="0" xfId="0" applyAlignment="1" applyProtection="1">
      <alignment horizontal="center" vertical="top"/>
    </xf>
    <xf numFmtId="49" fontId="1" fillId="5" borderId="8" xfId="60" applyFont="1" applyBorder="1" applyAlignment="1" applyProtection="1">
      <alignment horizontal="center" vertical="center" wrapText="1"/>
    </xf>
    <xf numFmtId="49" fontId="1" fillId="5" borderId="4" xfId="60" applyFont="1" applyBorder="1" applyAlignment="1" applyProtection="1">
      <alignment horizontal="center" vertical="center"/>
    </xf>
    <xf numFmtId="49" fontId="5" fillId="4" borderId="4" xfId="61" applyFont="1" applyBorder="1" applyAlignment="1" applyProtection="1">
      <alignment horizontal="center" vertical="center" wrapText="1"/>
    </xf>
    <xf numFmtId="49" fontId="5" fillId="4" borderId="2" xfId="61" applyFont="1" applyBorder="1" applyAlignment="1" applyProtection="1">
      <alignment horizontal="center" vertical="center"/>
    </xf>
    <xf numFmtId="49" fontId="2" fillId="0" borderId="4" xfId="57" applyFont="1" applyBorder="1" applyAlignment="1" applyProtection="1">
      <alignment horizontal="center" vertical="center" wrapText="1"/>
    </xf>
    <xf numFmtId="49" fontId="0" fillId="0" borderId="4" xfId="58" applyFont="1" applyBorder="1" applyAlignment="1" applyProtection="1">
      <alignment horizontal="left" vertical="center" wrapText="1"/>
    </xf>
    <xf numFmtId="49" fontId="0" fillId="0" borderId="4" xfId="58" applyFont="1" applyBorder="1" applyAlignment="1" applyProtection="1">
      <alignment horizontal="left" vertical="center"/>
    </xf>
    <xf numFmtId="49" fontId="0" fillId="0" borderId="9" xfId="58" applyFont="1" applyBorder="1" applyAlignment="1" applyProtection="1">
      <alignment horizontal="left" vertical="center"/>
    </xf>
    <xf numFmtId="49" fontId="4" fillId="0" borderId="4" xfId="62" applyFont="1" applyBorder="1" applyAlignment="1" applyProtection="1">
      <alignment horizontal="right" vertical="center" wrapText="1"/>
    </xf>
    <xf numFmtId="0" fontId="0" fillId="0" borderId="0" xfId="0" applyAlignment="1" applyProtection="1">
      <alignment horizontal="left" vertical="center"/>
    </xf>
    <xf numFmtId="49" fontId="5" fillId="4" borderId="10" xfId="61" applyFont="1" applyBorder="1" applyAlignment="1" applyProtection="1">
      <alignment horizontal="center" vertical="center" wrapText="1"/>
    </xf>
    <xf numFmtId="49" fontId="0" fillId="0" borderId="0" xfId="58" applyAlignment="1" applyProtection="1">
      <alignment horizontal="left" vertical="center"/>
    </xf>
    <xf numFmtId="49" fontId="2" fillId="3" borderId="1" xfId="57" applyFont="1" applyFill="1" applyBorder="1" applyAlignment="1" applyProtection="1">
      <alignment horizontal="center" vertical="center"/>
    </xf>
    <xf numFmtId="49" fontId="4" fillId="3" borderId="1" xfId="57" applyFont="1" applyFill="1" applyBorder="1" applyAlignment="1" applyProtection="1">
      <alignment horizontal="center" vertical="center"/>
    </xf>
    <xf numFmtId="49" fontId="11" fillId="3" borderId="1" xfId="57" applyFont="1" applyFill="1" applyBorder="1" applyAlignment="1" applyProtection="1">
      <alignment horizontal="center" vertical="center"/>
    </xf>
    <xf numFmtId="49" fontId="12" fillId="3" borderId="1" xfId="57" applyFont="1" applyFill="1" applyBorder="1" applyAlignment="1" applyProtection="1">
      <alignment horizontal="center" vertical="center"/>
    </xf>
    <xf numFmtId="49" fontId="6" fillId="3" borderId="1" xfId="57" applyFont="1" applyFill="1" applyBorder="1" applyAlignment="1" applyProtection="1">
      <alignment horizontal="center" vertical="center"/>
    </xf>
    <xf numFmtId="49" fontId="2" fillId="3" borderId="4" xfId="57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vertical="center"/>
    </xf>
    <xf numFmtId="176" fontId="3" fillId="3" borderId="4" xfId="49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" vertical="center"/>
    </xf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Value" xfId="49"/>
    <cellStyle name="Currency Value For Expense" xfId="50"/>
    <cellStyle name="Expense Item Header" xfId="51"/>
    <cellStyle name="Expense Value" xfId="52"/>
    <cellStyle name="Food Transport Excess Label" xfId="53"/>
    <cellStyle name="Food Transport Header Label" xfId="54"/>
    <cellStyle name="Food Transport Label" xfId="55"/>
    <cellStyle name="Forecast Header Font" xfId="56"/>
    <cellStyle name="Item Label" xfId="57"/>
    <cellStyle name="Item Text" xfId="58"/>
    <cellStyle name="Legend Header" xfId="59"/>
    <cellStyle name="Legend Sub Header" xfId="60"/>
    <cellStyle name="Revenue Header Font" xfId="61"/>
    <cellStyle name="Total Label" xfId="62"/>
  </cellStyles>
  <dxfs count="19">
    <dxf>
      <font>
        <name val="Calibri"/>
        <scheme val="none"/>
        <charset val="1"/>
        <family val="0"/>
        <b val="1"/>
        <sz val="11"/>
        <color rgb="FF2A6099"/>
      </font>
      <numFmt numFmtId="176" formatCode="[$$-409]#,##0.00;[Red]\-[$$-409]#,##0.00"/>
    </dxf>
    <dxf>
      <font>
        <name val="Calibri"/>
        <scheme val="none"/>
        <charset val="1"/>
        <family val="0"/>
        <b val="1"/>
        <i val="0"/>
        <strike val="0"/>
        <u val="none"/>
        <sz val="11"/>
        <color rgb="FF2A6099"/>
      </font>
      <numFmt numFmtId="176" formatCode="[$$-409]#,##0.00;[Red]\-[$$-409]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5B9BD5"/>
      <rgbColor rgb="00993366"/>
      <rgbColor rgb="00FFFFCC"/>
      <rgbColor rgb="00CCFFFF"/>
      <rgbColor rgb="00660066"/>
      <rgbColor rgb="00FF8080"/>
      <rgbColor rgb="002A6099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86E8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6"/>
  <sheetViews>
    <sheetView zoomScale="90" zoomScaleNormal="90" workbookViewId="0">
      <selection activeCell="C11" sqref="C11"/>
    </sheetView>
  </sheetViews>
  <sheetFormatPr defaultColWidth="14.5078125" defaultRowHeight="16.8"/>
  <cols>
    <col min="1" max="1" width="19" style="1" customWidth="1"/>
    <col min="2" max="2" width="33.4296875" style="1" customWidth="1"/>
    <col min="3" max="3" width="32.859375" style="1" customWidth="1"/>
    <col min="4" max="4" width="14.8515625" style="1" customWidth="1"/>
    <col min="5" max="5" width="34.7109375" style="1" customWidth="1"/>
    <col min="6" max="6" width="25.5703125" style="1" customWidth="1"/>
    <col min="7" max="7" width="5.7109375" style="1" customWidth="1"/>
    <col min="8" max="8" width="45.84375" style="1" customWidth="1"/>
    <col min="9" max="9" width="28.859375" style="1" customWidth="1"/>
    <col min="10" max="25" width="9" style="1" customWidth="1"/>
  </cols>
  <sheetData>
    <row r="1" ht="21" customHeight="1" spans="1:9">
      <c r="A1" s="3" t="s">
        <v>0</v>
      </c>
      <c r="B1" s="3"/>
      <c r="C1" s="3"/>
      <c r="D1" s="3"/>
      <c r="E1" s="3"/>
      <c r="F1" s="3"/>
      <c r="H1" s="3" t="s">
        <v>1</v>
      </c>
      <c r="I1" s="3"/>
    </row>
    <row r="2" ht="21" customHeight="1" spans="1:9">
      <c r="A2" s="71" t="s">
        <v>2</v>
      </c>
      <c r="B2" s="71"/>
      <c r="C2" s="71"/>
      <c r="D2" s="72" t="s">
        <v>3</v>
      </c>
      <c r="E2" s="72"/>
      <c r="F2" s="72"/>
      <c r="H2" s="18" t="s">
        <v>4</v>
      </c>
      <c r="I2" s="18" t="s">
        <v>5</v>
      </c>
    </row>
    <row r="3" ht="21" customHeight="1" spans="1:9">
      <c r="A3" s="5" t="s">
        <v>6</v>
      </c>
      <c r="B3" s="5" t="s">
        <v>7</v>
      </c>
      <c r="C3" s="6">
        <v>872.24</v>
      </c>
      <c r="D3" s="5" t="s">
        <v>6</v>
      </c>
      <c r="E3" s="5" t="s">
        <v>7</v>
      </c>
      <c r="F3" s="6">
        <v>22.24</v>
      </c>
      <c r="H3" s="83" t="s">
        <v>8</v>
      </c>
      <c r="I3" s="6">
        <v>0</v>
      </c>
    </row>
    <row r="4" ht="21" customHeight="1" spans="1:9">
      <c r="A4" s="5"/>
      <c r="B4" s="5" t="s">
        <v>9</v>
      </c>
      <c r="C4" s="6">
        <v>100</v>
      </c>
      <c r="D4" s="5"/>
      <c r="E4" s="5" t="s">
        <v>9</v>
      </c>
      <c r="F4" s="6">
        <v>0</v>
      </c>
      <c r="H4" s="83" t="s">
        <v>10</v>
      </c>
      <c r="I4" s="6">
        <f>E107</f>
        <v>-416.68</v>
      </c>
    </row>
    <row r="5" ht="21" customHeight="1" spans="1:9">
      <c r="A5" s="5"/>
      <c r="B5" s="5" t="s">
        <v>11</v>
      </c>
      <c r="C5" s="6">
        <v>0.2</v>
      </c>
      <c r="D5" s="5"/>
      <c r="E5" s="5" t="s">
        <v>11</v>
      </c>
      <c r="F5" s="6">
        <v>0.2</v>
      </c>
      <c r="H5" s="83" t="s">
        <v>12</v>
      </c>
      <c r="I5" s="6">
        <f>E127</f>
        <v>3260.12</v>
      </c>
    </row>
    <row r="6" ht="21" customHeight="1" spans="1:9">
      <c r="A6" s="5"/>
      <c r="B6" s="5" t="s">
        <v>13</v>
      </c>
      <c r="C6" s="6">
        <v>0</v>
      </c>
      <c r="D6" s="5"/>
      <c r="E6" s="5" t="s">
        <v>13</v>
      </c>
      <c r="F6" s="6">
        <v>0</v>
      </c>
      <c r="H6" s="83" t="s">
        <v>14</v>
      </c>
      <c r="I6" s="6">
        <f>'July 2024 - September 2024'!E113</f>
        <v>699.839999999999</v>
      </c>
    </row>
    <row r="7" ht="21" customHeight="1" spans="1:9">
      <c r="A7" s="5"/>
      <c r="B7" s="5" t="s">
        <v>15</v>
      </c>
      <c r="C7" s="6">
        <v>0</v>
      </c>
      <c r="D7" s="5"/>
      <c r="E7" s="5" t="s">
        <v>15</v>
      </c>
      <c r="F7" s="6">
        <v>0</v>
      </c>
      <c r="H7" s="83" t="s">
        <v>16</v>
      </c>
      <c r="I7" s="6">
        <f>'July 2024 - September 2024'!E126</f>
        <v>625.069999999999</v>
      </c>
    </row>
    <row r="8" ht="21" customHeight="1" spans="1:9">
      <c r="A8" s="5"/>
      <c r="B8" s="5" t="s">
        <v>17</v>
      </c>
      <c r="C8" s="6">
        <v>0</v>
      </c>
      <c r="D8" s="5"/>
      <c r="E8" s="5" t="s">
        <v>17</v>
      </c>
      <c r="F8" s="6">
        <v>0</v>
      </c>
      <c r="H8" s="83" t="s">
        <v>18</v>
      </c>
      <c r="I8" s="6">
        <f>'July 2024 - September 2024'!E141</f>
        <v>502.71</v>
      </c>
    </row>
    <row r="9" ht="49.5" customHeight="1" spans="1:9">
      <c r="A9" s="5"/>
      <c r="B9" s="5" t="s">
        <v>19</v>
      </c>
      <c r="C9" s="6">
        <v>56</v>
      </c>
      <c r="D9" s="5"/>
      <c r="E9" s="5" t="s">
        <v>20</v>
      </c>
      <c r="F9" s="6">
        <v>56</v>
      </c>
      <c r="H9" s="83" t="s">
        <v>21</v>
      </c>
      <c r="I9" s="6">
        <f>'October 2024 - December 2024'!E117</f>
        <v>125.16</v>
      </c>
    </row>
    <row r="10" ht="21" customHeight="1" spans="1:9">
      <c r="A10" s="5"/>
      <c r="B10" s="5" t="s">
        <v>22</v>
      </c>
      <c r="C10" s="6">
        <v>43.2</v>
      </c>
      <c r="D10" s="5"/>
      <c r="E10" s="5" t="s">
        <v>22</v>
      </c>
      <c r="F10" s="6">
        <v>2.7</v>
      </c>
      <c r="H10" s="83" t="s">
        <v>23</v>
      </c>
      <c r="I10" s="6">
        <f>'October 2024 - December 2024'!E128</f>
        <v>229.4</v>
      </c>
    </row>
    <row r="11" ht="21" customHeight="1" spans="1:9">
      <c r="A11" s="5"/>
      <c r="B11" s="8" t="s">
        <v>24</v>
      </c>
      <c r="C11" s="6">
        <f>SUM(C3:C10)</f>
        <v>1071.64</v>
      </c>
      <c r="D11" s="5"/>
      <c r="E11" s="8" t="s">
        <v>24</v>
      </c>
      <c r="F11" s="6">
        <f>SUM(F3:F10)</f>
        <v>81.14</v>
      </c>
      <c r="H11" s="83" t="s">
        <v>25</v>
      </c>
      <c r="I11" s="6">
        <f>'October 2024 - December 2024'!E142</f>
        <v>173.34</v>
      </c>
    </row>
    <row r="12" ht="21" customHeight="1" spans="1:9">
      <c r="A12" s="5"/>
      <c r="B12" s="8" t="s">
        <v>26</v>
      </c>
      <c r="C12" s="6">
        <f>C88</f>
        <v>-23033</v>
      </c>
      <c r="D12" s="6"/>
      <c r="E12" s="6"/>
      <c r="F12" s="6"/>
      <c r="H12" s="83" t="s">
        <v>27</v>
      </c>
      <c r="I12" s="6">
        <f>'January 2025 - March 2025'!E96</f>
        <v>1071.64</v>
      </c>
    </row>
    <row r="13" ht="21" customHeight="1" spans="8:9">
      <c r="H13" s="83" t="s">
        <v>28</v>
      </c>
      <c r="I13" s="6">
        <f>'January 2025 - March 2025'!E105</f>
        <v>1779.64</v>
      </c>
    </row>
    <row r="14" ht="21" customHeight="1" spans="1:9">
      <c r="A14" s="73" t="s">
        <v>29</v>
      </c>
      <c r="B14" s="73"/>
      <c r="C14" s="73"/>
      <c r="D14" s="73"/>
      <c r="E14" s="73"/>
      <c r="H14" s="83" t="s">
        <v>30</v>
      </c>
      <c r="I14" s="6">
        <f>'January 2025 - March 2025'!E115</f>
        <v>2587.64</v>
      </c>
    </row>
    <row r="15" ht="21" customHeight="1" spans="1:9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83" t="s">
        <v>34</v>
      </c>
      <c r="I15" s="6">
        <f>'April 2025 - June 2025'!E93</f>
        <v>2736.44</v>
      </c>
    </row>
    <row r="16" ht="21" customHeight="1" spans="1:9">
      <c r="A16" s="13" t="s">
        <v>35</v>
      </c>
      <c r="B16" s="14" t="s">
        <v>36</v>
      </c>
      <c r="C16" s="15" t="s">
        <v>37</v>
      </c>
      <c r="D16" s="15"/>
      <c r="E16" s="6">
        <v>2405</v>
      </c>
      <c r="H16" s="83" t="s">
        <v>38</v>
      </c>
      <c r="I16" s="6">
        <f>'April 2025 - June 2025'!E102</f>
        <v>3068.58</v>
      </c>
    </row>
    <row r="17" ht="21" customHeight="1" spans="1:9">
      <c r="A17" s="4"/>
      <c r="B17" s="4"/>
      <c r="C17" s="4"/>
      <c r="D17" s="8" t="s">
        <v>39</v>
      </c>
      <c r="E17" s="6">
        <f>SUM(E16)</f>
        <v>2405</v>
      </c>
      <c r="H17" s="83" t="s">
        <v>40</v>
      </c>
      <c r="I17" s="6">
        <f>'April 2025 - June 2025'!E112</f>
        <v>3400.72</v>
      </c>
    </row>
    <row r="18" ht="21" customHeight="1" spans="1:9">
      <c r="A18" s="10"/>
      <c r="B18" s="10"/>
      <c r="H18" s="84" t="s">
        <v>41</v>
      </c>
      <c r="I18" s="6">
        <f>'July 2025 - September 2025'!E91</f>
        <v>3749.86</v>
      </c>
    </row>
    <row r="19" ht="21" customHeight="1" spans="1:9">
      <c r="A19" s="74" t="s">
        <v>42</v>
      </c>
      <c r="B19" s="74"/>
      <c r="C19" s="74"/>
      <c r="D19" s="74"/>
      <c r="E19" s="74"/>
      <c r="H19" s="83" t="s">
        <v>43</v>
      </c>
      <c r="I19" s="6">
        <f>'July 2025 - September 2025'!E100</f>
        <v>5282</v>
      </c>
    </row>
    <row r="20" ht="21" customHeight="1" spans="1:9">
      <c r="A20" s="12" t="s">
        <v>4</v>
      </c>
      <c r="B20" s="12" t="s">
        <v>31</v>
      </c>
      <c r="C20" s="12" t="s">
        <v>32</v>
      </c>
      <c r="D20" s="12"/>
      <c r="E20" s="74" t="s">
        <v>33</v>
      </c>
      <c r="H20" s="85" t="s">
        <v>44</v>
      </c>
      <c r="I20" s="6">
        <f>'July 2025 - September 2025'!E110</f>
        <v>6814.14</v>
      </c>
    </row>
    <row r="21" ht="21" customHeight="1" spans="1:9">
      <c r="A21" s="75" t="s">
        <v>45</v>
      </c>
      <c r="B21" s="76" t="s">
        <v>36</v>
      </c>
      <c r="C21" s="77" t="s">
        <v>37</v>
      </c>
      <c r="D21" s="77"/>
      <c r="E21" s="6">
        <v>2405</v>
      </c>
      <c r="H21" s="86" t="s">
        <v>46</v>
      </c>
      <c r="I21" s="6">
        <f>'October 2025 - December 2025'!E92</f>
        <v>8345.88</v>
      </c>
    </row>
    <row r="22" ht="21" customHeight="1" spans="1:9">
      <c r="A22" s="13" t="s">
        <v>47</v>
      </c>
      <c r="B22" s="14" t="s">
        <v>36</v>
      </c>
      <c r="C22" s="15" t="s">
        <v>48</v>
      </c>
      <c r="D22" s="15"/>
      <c r="E22" s="6">
        <v>1035</v>
      </c>
      <c r="H22" s="83" t="s">
        <v>49</v>
      </c>
      <c r="I22" s="6">
        <f>'October 2025 - December 2025'!E101</f>
        <v>9877.62</v>
      </c>
    </row>
    <row r="23" ht="21" customHeight="1" spans="1:9">
      <c r="A23" s="75" t="s">
        <v>50</v>
      </c>
      <c r="B23" s="76" t="s">
        <v>51</v>
      </c>
      <c r="C23" s="78" t="s">
        <v>52</v>
      </c>
      <c r="D23" s="78"/>
      <c r="E23" s="6">
        <v>50</v>
      </c>
      <c r="H23" s="87" t="s">
        <v>53</v>
      </c>
      <c r="I23" s="6">
        <f>'October 2025 - December 2025'!E111</f>
        <v>11409.36</v>
      </c>
    </row>
    <row r="24" ht="39.75" customHeight="1" spans="1:9">
      <c r="A24" s="4"/>
      <c r="B24" s="4"/>
      <c r="C24" s="4"/>
      <c r="D24" s="79" t="s">
        <v>39</v>
      </c>
      <c r="E24" s="6">
        <f>SUM(E21:E23)</f>
        <v>3490</v>
      </c>
      <c r="H24" s="87" t="s">
        <v>54</v>
      </c>
      <c r="I24" s="6">
        <f>'January 2026 - March 2026'!E91</f>
        <v>12941.1</v>
      </c>
    </row>
    <row r="25" ht="21" customHeight="1" spans="8:9">
      <c r="H25" s="88" t="s">
        <v>55</v>
      </c>
      <c r="I25" s="90">
        <f>'January 2026 - March 2026'!E100</f>
        <v>14472.84</v>
      </c>
    </row>
    <row r="26" ht="21" customHeight="1" spans="1:9">
      <c r="A26" s="10"/>
      <c r="B26" s="80"/>
      <c r="C26" s="19"/>
      <c r="D26" s="19"/>
      <c r="E26" s="89"/>
      <c r="H26" s="88"/>
      <c r="I26" s="90"/>
    </row>
    <row r="27" ht="21" customHeight="1" spans="1:9">
      <c r="A27" s="81" t="s">
        <v>56</v>
      </c>
      <c r="B27" s="81"/>
      <c r="C27" s="81"/>
      <c r="D27" s="81"/>
      <c r="E27" s="81"/>
      <c r="H27" s="87" t="s">
        <v>57</v>
      </c>
      <c r="I27" s="6">
        <f>'January 2026 - March 2026'!E110</f>
        <v>16004.58</v>
      </c>
    </row>
    <row r="28" ht="21" customHeight="1" spans="1:9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86" t="s">
        <v>58</v>
      </c>
      <c r="I28" s="6">
        <f>'April 2026 - June 2026'!E92</f>
        <v>17536.32</v>
      </c>
    </row>
    <row r="29" ht="21" customHeight="1" spans="1:9">
      <c r="A29" s="11"/>
      <c r="B29" s="11"/>
      <c r="C29" s="12"/>
      <c r="D29" s="12"/>
      <c r="E29" s="12"/>
      <c r="H29" s="86" t="s">
        <v>59</v>
      </c>
      <c r="I29" s="6">
        <f>'April 2026 - June 2026'!E101</f>
        <v>19068.06</v>
      </c>
    </row>
    <row r="30" ht="21" customHeight="1" spans="1:9">
      <c r="A30" s="13" t="s">
        <v>60</v>
      </c>
      <c r="B30" s="14" t="s">
        <v>61</v>
      </c>
      <c r="C30" s="15" t="s">
        <v>62</v>
      </c>
      <c r="D30" s="15"/>
      <c r="E30" s="6">
        <v>150</v>
      </c>
      <c r="H30" s="87" t="s">
        <v>63</v>
      </c>
      <c r="I30" s="6">
        <f>'April 2026 - June 2026'!E111</f>
        <v>20599.8</v>
      </c>
    </row>
    <row r="31" ht="21" customHeight="1" spans="1:9">
      <c r="A31" s="13" t="s">
        <v>64</v>
      </c>
      <c r="B31" s="14" t="s">
        <v>36</v>
      </c>
      <c r="C31" s="15" t="s">
        <v>37</v>
      </c>
      <c r="D31" s="15"/>
      <c r="E31" s="6">
        <v>2405</v>
      </c>
      <c r="H31" s="87" t="s">
        <v>65</v>
      </c>
      <c r="I31" s="6">
        <f>'July 2026 - September 2026'!E91</f>
        <v>22131.54</v>
      </c>
    </row>
    <row r="32" ht="21" customHeight="1" spans="1:9">
      <c r="A32" s="13" t="s">
        <v>66</v>
      </c>
      <c r="B32" s="14" t="s">
        <v>67</v>
      </c>
      <c r="C32" s="14" t="s">
        <v>68</v>
      </c>
      <c r="D32" s="14"/>
      <c r="E32" s="6">
        <v>7700</v>
      </c>
      <c r="H32" s="87" t="s">
        <v>69</v>
      </c>
      <c r="I32" s="6">
        <f>'July 2026 - September 2026'!E100</f>
        <v>23663.28</v>
      </c>
    </row>
    <row r="33" ht="21" customHeight="1" spans="1:9">
      <c r="A33" s="13"/>
      <c r="B33" s="13"/>
      <c r="C33" s="13"/>
      <c r="D33" s="14"/>
      <c r="E33" s="6"/>
      <c r="H33" s="87" t="s">
        <v>70</v>
      </c>
      <c r="I33" s="6">
        <f>'July 2026 - September 2026'!E110</f>
        <v>25195.02</v>
      </c>
    </row>
    <row r="34" ht="21" customHeight="1" spans="1:9">
      <c r="A34" s="13" t="s">
        <v>71</v>
      </c>
      <c r="B34" s="14" t="s">
        <v>72</v>
      </c>
      <c r="C34" s="15"/>
      <c r="D34" s="15"/>
      <c r="E34" s="6">
        <v>204</v>
      </c>
      <c r="H34" s="87" t="s">
        <v>73</v>
      </c>
      <c r="I34" s="6">
        <f>'October 2026 - December 2026'!E92</f>
        <v>26726.76</v>
      </c>
    </row>
    <row r="35" ht="21" customHeight="1" spans="1:9">
      <c r="A35" s="13" t="s">
        <v>71</v>
      </c>
      <c r="B35" s="14" t="s">
        <v>74</v>
      </c>
      <c r="C35" s="15"/>
      <c r="D35" s="15"/>
      <c r="E35" s="6">
        <v>207.5</v>
      </c>
      <c r="H35" s="83" t="s">
        <v>75</v>
      </c>
      <c r="I35" s="6">
        <f>'October 2026 - December 2026'!E101</f>
        <v>28258.5</v>
      </c>
    </row>
    <row r="36" ht="21" customHeight="1" spans="1:9">
      <c r="A36" s="75" t="s">
        <v>71</v>
      </c>
      <c r="B36" s="76" t="s">
        <v>76</v>
      </c>
      <c r="C36" s="14" t="s">
        <v>77</v>
      </c>
      <c r="D36" s="14"/>
      <c r="E36" s="6">
        <v>9350</v>
      </c>
      <c r="H36" s="83" t="s">
        <v>78</v>
      </c>
      <c r="I36" s="6">
        <f>'October 2026 - December 2026'!E111</f>
        <v>29790.24</v>
      </c>
    </row>
    <row r="37" ht="21" customHeight="1" spans="1:9">
      <c r="A37" s="4"/>
      <c r="B37" s="4"/>
      <c r="C37" s="4"/>
      <c r="D37" s="79" t="s">
        <v>39</v>
      </c>
      <c r="E37" s="6">
        <f>SUM(E30:E36)</f>
        <v>20016.5</v>
      </c>
      <c r="H37" s="83" t="s">
        <v>79</v>
      </c>
      <c r="I37" s="6">
        <f>'January 2027 - March 2027'!E91</f>
        <v>31321.98</v>
      </c>
    </row>
    <row r="38" ht="21" customHeight="1" spans="8:9">
      <c r="H38" s="83" t="s">
        <v>80</v>
      </c>
      <c r="I38" s="6">
        <f>'January 2027 - March 2027'!E100</f>
        <v>33178.72</v>
      </c>
    </row>
    <row r="39" ht="21" customHeight="1" spans="1:9">
      <c r="A39" s="17" t="s">
        <v>81</v>
      </c>
      <c r="B39" s="17"/>
      <c r="C39" s="17"/>
      <c r="H39" s="83" t="s">
        <v>82</v>
      </c>
      <c r="I39" s="6">
        <f>'January 2027 - March 2027'!E110</f>
        <v>34710.46</v>
      </c>
    </row>
    <row r="40" ht="21" customHeight="1" spans="1:9">
      <c r="A40" s="17" t="s">
        <v>31</v>
      </c>
      <c r="B40" s="17" t="s">
        <v>32</v>
      </c>
      <c r="C40" s="18" t="s">
        <v>33</v>
      </c>
      <c r="D40" s="19"/>
      <c r="H40" s="83" t="s">
        <v>83</v>
      </c>
      <c r="I40" s="6">
        <f>'April 2027 - June 2027'!E92</f>
        <v>36242.2</v>
      </c>
    </row>
    <row r="41" ht="21" customHeight="1" spans="1:9">
      <c r="A41" s="20" t="s">
        <v>84</v>
      </c>
      <c r="B41" s="20"/>
      <c r="C41" s="20"/>
      <c r="H41" s="83" t="s">
        <v>85</v>
      </c>
      <c r="I41" s="6">
        <f>'April 2027 - June 2027'!E101</f>
        <v>37773.94</v>
      </c>
    </row>
    <row r="42" ht="21" customHeight="1" spans="1:9">
      <c r="A42" s="13" t="s">
        <v>86</v>
      </c>
      <c r="B42" s="14"/>
      <c r="C42" s="21">
        <v>204</v>
      </c>
      <c r="H42" s="87" t="s">
        <v>87</v>
      </c>
      <c r="I42" s="6">
        <f>'April 2027 - June 2027'!E111</f>
        <v>39305.68</v>
      </c>
    </row>
    <row r="43" ht="21" customHeight="1" spans="1:3">
      <c r="A43" s="13" t="s">
        <v>51</v>
      </c>
      <c r="B43" s="15"/>
      <c r="C43" s="21">
        <v>42</v>
      </c>
    </row>
    <row r="44" ht="21" customHeight="1" spans="1:9">
      <c r="A44" s="13" t="s">
        <v>88</v>
      </c>
      <c r="B44" s="14" t="s">
        <v>89</v>
      </c>
      <c r="C44" s="21">
        <v>197</v>
      </c>
      <c r="H44" s="3" t="s">
        <v>90</v>
      </c>
      <c r="I44" s="91"/>
    </row>
    <row r="45" ht="21" customHeight="1" spans="1:9">
      <c r="A45" s="4"/>
      <c r="B45" s="8" t="s">
        <v>91</v>
      </c>
      <c r="C45" s="21">
        <f>SUM(C42:C44)</f>
        <v>443</v>
      </c>
      <c r="H45" s="18" t="s">
        <v>92</v>
      </c>
      <c r="I45" s="18" t="s">
        <v>93</v>
      </c>
    </row>
    <row r="46" ht="21" customHeight="1" spans="1:9">
      <c r="A46" s="20" t="s">
        <v>94</v>
      </c>
      <c r="B46" s="20"/>
      <c r="C46" s="20"/>
      <c r="H46" s="83" t="s">
        <v>95</v>
      </c>
      <c r="I46" s="6">
        <f>C88</f>
        <v>-23033</v>
      </c>
    </row>
    <row r="47" ht="21" customHeight="1" spans="1:9">
      <c r="A47" s="13" t="s">
        <v>96</v>
      </c>
      <c r="B47" s="14"/>
      <c r="C47" s="21">
        <v>0</v>
      </c>
      <c r="H47" s="83" t="s">
        <v>97</v>
      </c>
      <c r="I47" s="6">
        <f>C88+SUM(E101,E113,E125)</f>
        <v>-13533</v>
      </c>
    </row>
    <row r="48" ht="21" customHeight="1" spans="1:9">
      <c r="A48" s="13" t="s">
        <v>98</v>
      </c>
      <c r="B48" s="14"/>
      <c r="C48" s="21">
        <v>0</v>
      </c>
      <c r="H48" s="22" t="s">
        <v>99</v>
      </c>
      <c r="I48" s="6">
        <f>('July 2024 - September 2024'!C5)</f>
        <v>-10383</v>
      </c>
    </row>
    <row r="49" ht="21" customHeight="1" spans="1:9">
      <c r="A49" s="13" t="s">
        <v>100</v>
      </c>
      <c r="B49" s="14"/>
      <c r="C49" s="21">
        <v>0</v>
      </c>
      <c r="H49" s="83" t="s">
        <v>101</v>
      </c>
      <c r="I49" s="6">
        <f>('October 2024 - December 2024'!C5)</f>
        <v>-9383</v>
      </c>
    </row>
    <row r="50" ht="21" customHeight="1" spans="1:9">
      <c r="A50" s="13" t="s">
        <v>102</v>
      </c>
      <c r="B50" s="14"/>
      <c r="C50" s="21">
        <v>0</v>
      </c>
      <c r="H50" s="22" t="s">
        <v>103</v>
      </c>
      <c r="I50" s="6">
        <f>('January 2025 - March 2025'!C5)</f>
        <v>-4983</v>
      </c>
    </row>
    <row r="51" ht="21" customHeight="1" spans="1:9">
      <c r="A51" s="4"/>
      <c r="B51" s="8" t="s">
        <v>104</v>
      </c>
      <c r="C51" s="21">
        <f>SUM(C47:C50)</f>
        <v>0</v>
      </c>
      <c r="H51" s="22" t="s">
        <v>105</v>
      </c>
      <c r="I51" s="6">
        <f>('April 2025 - June 2025'!C5)</f>
        <v>-1183</v>
      </c>
    </row>
    <row r="52" ht="21" customHeight="1" spans="1:9">
      <c r="A52" s="20" t="s">
        <v>106</v>
      </c>
      <c r="B52" s="20"/>
      <c r="C52" s="20"/>
      <c r="H52" s="22" t="s">
        <v>107</v>
      </c>
      <c r="I52" s="6">
        <f>('July 2025 - September 2025'!C5)</f>
        <v>0</v>
      </c>
    </row>
    <row r="53" ht="21" customHeight="1" spans="1:9">
      <c r="A53" s="13" t="s">
        <v>108</v>
      </c>
      <c r="B53" s="14" t="s">
        <v>109</v>
      </c>
      <c r="C53" s="21">
        <v>0</v>
      </c>
      <c r="H53" s="22" t="s">
        <v>110</v>
      </c>
      <c r="I53" s="6">
        <f>('October 2025 - December 2025'!C5)</f>
        <v>0</v>
      </c>
    </row>
    <row r="54" ht="21" customHeight="1" spans="1:9">
      <c r="A54" s="13" t="s">
        <v>111</v>
      </c>
      <c r="B54" s="14" t="s">
        <v>112</v>
      </c>
      <c r="C54" s="21">
        <v>0</v>
      </c>
      <c r="D54" s="82"/>
      <c r="H54" s="22" t="s">
        <v>113</v>
      </c>
      <c r="I54" s="6">
        <f>('January 2026 - March 2026'!C5)</f>
        <v>0</v>
      </c>
    </row>
    <row r="55" ht="21" customHeight="1" spans="1:9">
      <c r="A55" s="4"/>
      <c r="B55" s="8" t="s">
        <v>114</v>
      </c>
      <c r="C55" s="21">
        <f>SUM(C53:C54)</f>
        <v>0</v>
      </c>
      <c r="H55" s="22" t="s">
        <v>115</v>
      </c>
      <c r="I55" s="6">
        <f>('April 2026 - June 2026'!C5)</f>
        <v>0</v>
      </c>
    </row>
    <row r="56" ht="21" customHeight="1" spans="1:9">
      <c r="A56" s="20" t="s">
        <v>116</v>
      </c>
      <c r="B56" s="20"/>
      <c r="C56" s="20"/>
      <c r="H56" s="22" t="s">
        <v>117</v>
      </c>
      <c r="I56" s="6">
        <f>('July 2026 - September 2026'!C5)</f>
        <v>0</v>
      </c>
    </row>
    <row r="57" ht="21" customHeight="1" spans="1:9">
      <c r="A57" s="13" t="s">
        <v>118</v>
      </c>
      <c r="B57" s="14" t="s">
        <v>119</v>
      </c>
      <c r="C57" s="21">
        <v>0</v>
      </c>
      <c r="H57" s="22" t="s">
        <v>120</v>
      </c>
      <c r="I57" s="6">
        <f>('October 2026 - December 2026'!C5)</f>
        <v>0</v>
      </c>
    </row>
    <row r="58" ht="21" customHeight="1" spans="1:9">
      <c r="A58" s="4"/>
      <c r="B58" s="14" t="s">
        <v>121</v>
      </c>
      <c r="C58" s="21">
        <v>0</v>
      </c>
      <c r="H58" s="22" t="s">
        <v>122</v>
      </c>
      <c r="I58" s="6">
        <f>('January 2027 - March 2027'!C5)</f>
        <v>0</v>
      </c>
    </row>
    <row r="59" ht="21" customHeight="1" spans="1:9">
      <c r="A59" s="4"/>
      <c r="B59" s="14" t="s">
        <v>123</v>
      </c>
      <c r="C59" s="21">
        <v>0</v>
      </c>
      <c r="H59" s="22" t="s">
        <v>124</v>
      </c>
      <c r="I59" s="6">
        <f>('April 2027 - June 2027'!C5)</f>
        <v>0</v>
      </c>
    </row>
    <row r="60" ht="21" customHeight="1" spans="1:3">
      <c r="A60" s="4"/>
      <c r="B60" s="8" t="s">
        <v>125</v>
      </c>
      <c r="C60" s="21">
        <f>SUM(C57:C59)</f>
        <v>0</v>
      </c>
    </row>
    <row r="61" ht="21" customHeight="1" spans="1:3">
      <c r="A61" s="20" t="s">
        <v>126</v>
      </c>
      <c r="B61" s="20"/>
      <c r="C61" s="20"/>
    </row>
    <row r="62" ht="21" customHeight="1" spans="1:3">
      <c r="A62" s="13" t="s">
        <v>127</v>
      </c>
      <c r="B62" s="14" t="s">
        <v>128</v>
      </c>
      <c r="C62" s="21">
        <v>0</v>
      </c>
    </row>
    <row r="63" ht="30" customHeight="1" spans="1:3">
      <c r="A63" s="4"/>
      <c r="B63" s="8" t="s">
        <v>129</v>
      </c>
      <c r="C63" s="21">
        <f>SUM(C62)</f>
        <v>0</v>
      </c>
    </row>
    <row r="64" ht="21" customHeight="1" spans="1:3">
      <c r="A64" s="20" t="s">
        <v>130</v>
      </c>
      <c r="B64" s="20"/>
      <c r="C64" s="20"/>
    </row>
    <row r="65" ht="42.75" customHeight="1" spans="1:3">
      <c r="A65" s="13" t="s">
        <v>131</v>
      </c>
      <c r="B65" s="14" t="s">
        <v>132</v>
      </c>
      <c r="C65" s="21">
        <v>0</v>
      </c>
    </row>
    <row r="66" ht="21" customHeight="1" spans="1:3">
      <c r="A66" s="13" t="s">
        <v>133</v>
      </c>
      <c r="B66" s="14" t="s">
        <v>134</v>
      </c>
      <c r="C66" s="21">
        <v>0</v>
      </c>
    </row>
    <row r="67" ht="42.75" customHeight="1" spans="1:3">
      <c r="A67" s="13" t="s">
        <v>135</v>
      </c>
      <c r="B67" s="14" t="s">
        <v>136</v>
      </c>
      <c r="C67" s="21">
        <v>0</v>
      </c>
    </row>
    <row r="68" ht="21" customHeight="1" spans="1:3">
      <c r="A68" s="13" t="s">
        <v>137</v>
      </c>
      <c r="B68" s="14" t="s">
        <v>137</v>
      </c>
      <c r="C68" s="21">
        <v>0</v>
      </c>
    </row>
    <row r="69" ht="21" customHeight="1" spans="1:3">
      <c r="A69" s="4"/>
      <c r="B69" s="8" t="s">
        <v>138</v>
      </c>
      <c r="C69" s="21">
        <f>SUM(C65:C68)</f>
        <v>0</v>
      </c>
    </row>
    <row r="70" ht="21" customHeight="1" spans="1:3">
      <c r="A70" s="20" t="s">
        <v>139</v>
      </c>
      <c r="B70" s="20"/>
      <c r="C70" s="20"/>
    </row>
    <row r="71" ht="21" customHeight="1" spans="1:3">
      <c r="A71" s="13" t="s">
        <v>140</v>
      </c>
      <c r="B71" s="4"/>
      <c r="C71" s="21">
        <v>0</v>
      </c>
    </row>
    <row r="72" ht="21" customHeight="1" spans="1:3">
      <c r="A72" s="22" t="s">
        <v>141</v>
      </c>
      <c r="B72" s="15" t="s">
        <v>142</v>
      </c>
      <c r="C72" s="21">
        <v>0</v>
      </c>
    </row>
    <row r="73" ht="21" customHeight="1" spans="1:3">
      <c r="A73" s="13" t="s">
        <v>67</v>
      </c>
      <c r="B73" s="14" t="s">
        <v>143</v>
      </c>
      <c r="C73" s="21">
        <v>0</v>
      </c>
    </row>
    <row r="74" ht="21" customHeight="1" spans="1:3">
      <c r="A74" s="4"/>
      <c r="B74" s="8" t="s">
        <v>144</v>
      </c>
      <c r="C74" s="21">
        <f>SUM(C71:C73)</f>
        <v>0</v>
      </c>
    </row>
    <row r="75" ht="21" customHeight="1" spans="1:3">
      <c r="A75" s="20" t="s">
        <v>145</v>
      </c>
      <c r="B75" s="20"/>
      <c r="C75" s="20"/>
    </row>
    <row r="76" ht="21" customHeight="1" spans="1:3">
      <c r="A76" s="13" t="s">
        <v>146</v>
      </c>
      <c r="B76" s="15" t="s">
        <v>147</v>
      </c>
      <c r="C76" s="21">
        <v>300</v>
      </c>
    </row>
    <row r="77" ht="21" customHeight="1" spans="1:3">
      <c r="A77" s="13" t="s">
        <v>148</v>
      </c>
      <c r="B77" s="15" t="s">
        <v>149</v>
      </c>
      <c r="C77" s="21">
        <v>0</v>
      </c>
    </row>
    <row r="78" ht="21" customHeight="1" spans="1:3">
      <c r="A78" s="13" t="s">
        <v>150</v>
      </c>
      <c r="B78" s="15" t="s">
        <v>151</v>
      </c>
      <c r="C78" s="21">
        <v>0</v>
      </c>
    </row>
    <row r="79" ht="21" customHeight="1" spans="1:3">
      <c r="A79" s="13" t="s">
        <v>152</v>
      </c>
      <c r="B79" s="14" t="s">
        <v>153</v>
      </c>
      <c r="C79" s="21">
        <v>760</v>
      </c>
    </row>
    <row r="80" ht="21" customHeight="1" spans="1:3">
      <c r="A80" s="22"/>
      <c r="B80" s="9" t="s">
        <v>154</v>
      </c>
      <c r="C80" s="21">
        <f>SUM(C76:C79)</f>
        <v>1060</v>
      </c>
    </row>
    <row r="81" ht="21" customHeight="1" spans="1:3">
      <c r="A81" s="4"/>
      <c r="B81" s="9" t="s">
        <v>155</v>
      </c>
      <c r="C81" s="21">
        <f>C45+C51+C55+C60+C63+C69+C74+C80</f>
        <v>1503</v>
      </c>
    </row>
    <row r="82" ht="21" customHeight="1" spans="1:3">
      <c r="A82" s="20" t="s">
        <v>156</v>
      </c>
      <c r="B82" s="20"/>
      <c r="C82" s="20"/>
    </row>
    <row r="83" ht="21" customHeight="1" spans="1:3">
      <c r="A83" s="22" t="s">
        <v>157</v>
      </c>
      <c r="B83" s="15"/>
      <c r="C83" s="6">
        <v>-15533</v>
      </c>
    </row>
    <row r="84" ht="21" customHeight="1" spans="1:3">
      <c r="A84" s="22" t="s">
        <v>158</v>
      </c>
      <c r="B84" s="15"/>
      <c r="C84" s="6">
        <f>-5000</f>
        <v>-5000</v>
      </c>
    </row>
    <row r="85" ht="21" customHeight="1" spans="1:3">
      <c r="A85" s="22" t="s">
        <v>159</v>
      </c>
      <c r="B85" s="15"/>
      <c r="C85" s="6">
        <f>-2500</f>
        <v>-2500</v>
      </c>
    </row>
    <row r="86" ht="42.75" customHeight="1" spans="1:3">
      <c r="A86" s="13" t="s">
        <v>160</v>
      </c>
      <c r="B86" s="15"/>
      <c r="C86" s="6">
        <v>0</v>
      </c>
    </row>
    <row r="87" ht="42.75" customHeight="1" spans="1:3">
      <c r="A87" s="13" t="s">
        <v>161</v>
      </c>
      <c r="B87" s="15"/>
      <c r="C87" s="6">
        <v>0</v>
      </c>
    </row>
    <row r="88" ht="42.75" customHeight="1" spans="1:3">
      <c r="A88" s="4"/>
      <c r="B88" s="9" t="s">
        <v>162</v>
      </c>
      <c r="C88" s="6">
        <f>SUM(C83:C87)</f>
        <v>-23033</v>
      </c>
    </row>
    <row r="89" ht="21" customHeight="1" spans="1:3">
      <c r="A89" s="4"/>
      <c r="B89" s="8" t="s">
        <v>163</v>
      </c>
      <c r="C89" s="21">
        <f>C81</f>
        <v>1503</v>
      </c>
    </row>
    <row r="90" ht="21" customHeight="1"/>
    <row r="91" ht="42.75" customHeight="1"/>
    <row r="92" ht="21" customHeight="1" spans="1:5">
      <c r="A92" s="28" t="s">
        <v>164</v>
      </c>
      <c r="B92" s="28"/>
      <c r="C92" s="28"/>
      <c r="D92" s="28"/>
      <c r="E92" s="28"/>
    </row>
    <row r="93" ht="21" customHeight="1" spans="1:5">
      <c r="A93" s="28" t="s">
        <v>165</v>
      </c>
      <c r="B93" s="28"/>
      <c r="C93" s="28" t="s">
        <v>32</v>
      </c>
      <c r="D93" s="28"/>
      <c r="E93" s="28" t="s">
        <v>33</v>
      </c>
    </row>
    <row r="94" ht="21" customHeight="1" spans="1:5">
      <c r="A94" s="22" t="s">
        <v>166</v>
      </c>
      <c r="B94" s="22"/>
      <c r="C94" s="15"/>
      <c r="D94" s="15"/>
      <c r="E94" s="21">
        <f>C89</f>
        <v>1503</v>
      </c>
    </row>
    <row r="95" ht="21" customHeight="1" spans="1:5">
      <c r="A95" s="38"/>
      <c r="B95" s="38"/>
      <c r="C95" s="9" t="s">
        <v>167</v>
      </c>
      <c r="D95" s="9"/>
      <c r="E95" s="6">
        <f>I3</f>
        <v>0</v>
      </c>
    </row>
    <row r="96" ht="21" customHeight="1"/>
    <row r="97" ht="21" customHeight="1" spans="1:5">
      <c r="A97" s="28" t="s">
        <v>168</v>
      </c>
      <c r="B97" s="28"/>
      <c r="C97" s="28"/>
      <c r="D97" s="28"/>
      <c r="E97" s="28"/>
    </row>
    <row r="98" ht="21" customHeight="1" spans="1:5">
      <c r="A98" s="28" t="s">
        <v>165</v>
      </c>
      <c r="B98" s="28"/>
      <c r="C98" s="28" t="s">
        <v>32</v>
      </c>
      <c r="D98" s="28"/>
      <c r="E98" s="28" t="s">
        <v>33</v>
      </c>
    </row>
    <row r="99" ht="21" customHeight="1" spans="1:5">
      <c r="A99" s="22" t="s">
        <v>169</v>
      </c>
      <c r="B99" s="22"/>
      <c r="C99" s="50"/>
      <c r="D99" s="50"/>
      <c r="E99" s="6">
        <f>E95</f>
        <v>0</v>
      </c>
    </row>
    <row r="100" ht="21" customHeight="1" spans="1:5">
      <c r="A100" s="22" t="s">
        <v>145</v>
      </c>
      <c r="B100" s="22"/>
      <c r="C100" s="15" t="s">
        <v>170</v>
      </c>
      <c r="D100" s="15"/>
      <c r="E100" s="21">
        <v>0</v>
      </c>
    </row>
    <row r="101" ht="21" customHeight="1" spans="1:5">
      <c r="A101" s="22"/>
      <c r="B101" s="22"/>
      <c r="C101" s="15" t="s">
        <v>171</v>
      </c>
      <c r="D101" s="15"/>
      <c r="E101" s="21">
        <v>1000</v>
      </c>
    </row>
    <row r="102" ht="21" customHeight="1" spans="1:5">
      <c r="A102" s="22"/>
      <c r="B102" s="22"/>
      <c r="C102" s="15" t="s">
        <v>172</v>
      </c>
      <c r="D102" s="15"/>
      <c r="E102" s="21">
        <v>140</v>
      </c>
    </row>
    <row r="103" ht="21" customHeight="1" spans="1:5">
      <c r="A103" s="22"/>
      <c r="B103" s="22"/>
      <c r="C103" s="15" t="s">
        <v>173</v>
      </c>
      <c r="D103" s="15"/>
      <c r="E103" s="21">
        <v>68</v>
      </c>
    </row>
    <row r="104" ht="21" customHeight="1" spans="1:5">
      <c r="A104" s="22"/>
      <c r="B104" s="22"/>
      <c r="C104" s="15" t="s">
        <v>174</v>
      </c>
      <c r="D104" s="15"/>
      <c r="E104" s="21">
        <v>420</v>
      </c>
    </row>
    <row r="105" ht="60" customHeight="1" spans="1:5">
      <c r="A105" s="22"/>
      <c r="B105" s="22"/>
      <c r="C105" s="14" t="s">
        <v>175</v>
      </c>
      <c r="D105" s="14"/>
      <c r="E105" s="21">
        <v>775.68</v>
      </c>
    </row>
    <row r="106" ht="21" customHeight="1" spans="1:5">
      <c r="A106" s="22" t="s">
        <v>166</v>
      </c>
      <c r="B106" s="22"/>
      <c r="C106" s="15" t="s">
        <v>176</v>
      </c>
      <c r="D106" s="15"/>
      <c r="E106" s="21">
        <f>C89</f>
        <v>1503</v>
      </c>
    </row>
    <row r="107" ht="21" customHeight="1" spans="1:5">
      <c r="A107" s="38"/>
      <c r="B107" s="38"/>
      <c r="C107" s="9" t="s">
        <v>167</v>
      </c>
      <c r="D107" s="9"/>
      <c r="E107" s="6">
        <f>SUM(E24,E99)-SUM(E100:E106)</f>
        <v>-416.68</v>
      </c>
    </row>
    <row r="108" ht="21" customHeight="1" spans="1:5">
      <c r="A108" s="29"/>
      <c r="B108" s="29"/>
      <c r="C108" s="29"/>
      <c r="D108" s="29"/>
      <c r="E108" s="29"/>
    </row>
    <row r="109" ht="21" customHeight="1" spans="1:5">
      <c r="A109" s="29"/>
      <c r="B109" s="29"/>
      <c r="C109" s="29"/>
      <c r="D109" s="29"/>
      <c r="E109" s="29"/>
    </row>
    <row r="110" ht="21" customHeight="1" spans="1:5">
      <c r="A110" s="28" t="s">
        <v>177</v>
      </c>
      <c r="B110" s="28"/>
      <c r="C110" s="28"/>
      <c r="D110" s="28"/>
      <c r="E110" s="28"/>
    </row>
    <row r="111" ht="21" customHeight="1" spans="1:5">
      <c r="A111" s="28" t="s">
        <v>165</v>
      </c>
      <c r="B111" s="28"/>
      <c r="C111" s="28" t="s">
        <v>32</v>
      </c>
      <c r="D111" s="28"/>
      <c r="E111" s="28" t="s">
        <v>33</v>
      </c>
    </row>
    <row r="112" ht="21" customHeight="1" spans="1:5">
      <c r="A112" s="22" t="s">
        <v>178</v>
      </c>
      <c r="B112" s="22"/>
      <c r="C112" s="50"/>
      <c r="D112" s="50"/>
      <c r="E112" s="6">
        <f>E107</f>
        <v>-416.68</v>
      </c>
    </row>
    <row r="113" ht="21" customHeight="1" spans="1:5">
      <c r="A113" s="22" t="s">
        <v>145</v>
      </c>
      <c r="B113" s="22"/>
      <c r="C113" s="15" t="s">
        <v>179</v>
      </c>
      <c r="D113" s="15"/>
      <c r="E113" s="21">
        <v>4000</v>
      </c>
    </row>
    <row r="114" ht="21" customHeight="1" spans="1:5">
      <c r="A114" s="22"/>
      <c r="B114" s="22"/>
      <c r="C114" s="15" t="s">
        <v>180</v>
      </c>
      <c r="D114" s="15"/>
      <c r="E114" s="21">
        <v>2254</v>
      </c>
    </row>
    <row r="115" ht="42.75" customHeight="1" spans="1:5">
      <c r="A115" s="22"/>
      <c r="B115" s="22"/>
      <c r="C115" s="14" t="s">
        <v>181</v>
      </c>
      <c r="D115" s="14"/>
      <c r="E115" s="21">
        <v>560</v>
      </c>
    </row>
    <row r="116" ht="21" customHeight="1" spans="1:5">
      <c r="A116" s="22"/>
      <c r="B116" s="22"/>
      <c r="C116" s="15" t="s">
        <v>182</v>
      </c>
      <c r="D116" s="15"/>
      <c r="E116" s="21">
        <v>0</v>
      </c>
    </row>
    <row r="117" ht="42.75" customHeight="1" spans="1:5">
      <c r="A117" s="22"/>
      <c r="B117" s="22"/>
      <c r="C117" s="14" t="s">
        <v>183</v>
      </c>
      <c r="D117" s="14"/>
      <c r="E117" s="21">
        <v>700</v>
      </c>
    </row>
    <row r="118" ht="21" customHeight="1" spans="1:5">
      <c r="A118" s="22"/>
      <c r="B118" s="22"/>
      <c r="C118" s="14" t="s">
        <v>184</v>
      </c>
      <c r="D118" s="14"/>
      <c r="E118" s="21">
        <v>498</v>
      </c>
    </row>
    <row r="119" ht="21" customHeight="1" spans="1:5">
      <c r="A119" s="22"/>
      <c r="B119" s="22"/>
      <c r="C119" s="15" t="s">
        <v>185</v>
      </c>
      <c r="D119" s="15"/>
      <c r="E119" s="21">
        <v>368</v>
      </c>
    </row>
    <row r="120" ht="21" customHeight="1" spans="1:5">
      <c r="A120" s="22"/>
      <c r="B120" s="22"/>
      <c r="C120" s="15" t="s">
        <v>186</v>
      </c>
      <c r="D120" s="15"/>
      <c r="E120" s="21">
        <v>204</v>
      </c>
    </row>
    <row r="121" ht="21" customHeight="1" spans="1:5">
      <c r="A121" s="22"/>
      <c r="B121" s="22"/>
      <c r="C121" s="15" t="s">
        <v>187</v>
      </c>
      <c r="D121" s="15"/>
      <c r="E121" s="21">
        <v>207.5</v>
      </c>
    </row>
    <row r="122" ht="21" customHeight="1" spans="1:5">
      <c r="A122" s="22"/>
      <c r="B122" s="22"/>
      <c r="C122" s="15" t="s">
        <v>188</v>
      </c>
      <c r="D122" s="15"/>
      <c r="E122" s="21">
        <v>187</v>
      </c>
    </row>
    <row r="123" ht="21" customHeight="1" spans="1:5">
      <c r="A123" s="22"/>
      <c r="B123" s="22"/>
      <c r="C123" s="15" t="s">
        <v>189</v>
      </c>
      <c r="D123" s="15"/>
      <c r="E123" s="21">
        <v>391.5</v>
      </c>
    </row>
    <row r="124" ht="21" customHeight="1" spans="1:5">
      <c r="A124" s="22"/>
      <c r="B124" s="22"/>
      <c r="C124" s="15" t="s">
        <v>190</v>
      </c>
      <c r="D124" s="15"/>
      <c r="E124" s="21">
        <v>966.7</v>
      </c>
    </row>
    <row r="125" ht="21" customHeight="1" spans="1:5">
      <c r="A125" s="22"/>
      <c r="B125" s="22"/>
      <c r="C125" s="15" t="s">
        <v>191</v>
      </c>
      <c r="D125" s="15"/>
      <c r="E125" s="21">
        <v>4500</v>
      </c>
    </row>
    <row r="126" ht="21" customHeight="1" spans="1:5">
      <c r="A126" s="22" t="s">
        <v>166</v>
      </c>
      <c r="B126" s="22"/>
      <c r="C126" s="69"/>
      <c r="D126" s="69"/>
      <c r="E126" s="21">
        <f>C89</f>
        <v>1503</v>
      </c>
    </row>
    <row r="127" ht="21" customHeight="1" spans="1:5">
      <c r="A127" s="38"/>
      <c r="B127" s="38"/>
      <c r="C127" s="9" t="s">
        <v>167</v>
      </c>
      <c r="D127" s="9"/>
      <c r="E127" s="6">
        <f>(E37+E112)-SUM(E113:E126)</f>
        <v>3260.12</v>
      </c>
    </row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13.5" customHeight="1"/>
    <row r="135" ht="17.25" customHeight="1"/>
    <row r="136" ht="21" customHeight="1"/>
    <row r="137" ht="21" customHeight="1"/>
    <row r="138" ht="21" customHeight="1"/>
    <row r="139" ht="21" customHeight="1"/>
    <row r="140" ht="21" customHeight="1"/>
    <row r="141" ht="30" customHeight="1"/>
    <row r="142" ht="21" customHeight="1"/>
    <row r="143" ht="30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  <row r="1056" ht="13.5" customHeight="1" spans="1:2">
      <c r="A1056" s="10"/>
      <c r="B1056" s="10"/>
    </row>
    <row r="1057" ht="13.5" customHeight="1" spans="1:2">
      <c r="A1057" s="10"/>
      <c r="B1057" s="10"/>
    </row>
    <row r="1058" ht="13.5" customHeight="1" spans="1:2">
      <c r="A1058" s="10"/>
      <c r="B1058" s="10"/>
    </row>
    <row r="1059" ht="13.5" customHeight="1" spans="1:2">
      <c r="A1059" s="10"/>
      <c r="B1059" s="10"/>
    </row>
    <row r="1060" ht="13.5" customHeight="1" spans="1:2">
      <c r="A1060" s="10"/>
      <c r="B1060" s="10"/>
    </row>
    <row r="1061" ht="13.5" customHeight="1" spans="1:2">
      <c r="A1061" s="10"/>
      <c r="B1061" s="10"/>
    </row>
    <row r="1062" ht="13.5" customHeight="1" spans="1:2">
      <c r="A1062" s="10"/>
      <c r="B1062" s="10"/>
    </row>
    <row r="1063" ht="13.5" customHeight="1" spans="1:2">
      <c r="A1063" s="10"/>
      <c r="B1063" s="10"/>
    </row>
    <row r="1064" ht="13.5" customHeight="1" spans="1:2">
      <c r="A1064" s="10"/>
      <c r="B1064" s="10"/>
    </row>
    <row r="1065" ht="13.5" customHeight="1" spans="1:2">
      <c r="A1065" s="10"/>
      <c r="B1065" s="10"/>
    </row>
    <row r="1066" ht="13.5" customHeight="1" spans="1:2">
      <c r="A1066" s="10"/>
      <c r="B1066" s="10"/>
    </row>
  </sheetData>
  <mergeCells count="90">
    <mergeCell ref="A1:F1"/>
    <mergeCell ref="H1:I1"/>
    <mergeCell ref="A2:C2"/>
    <mergeCell ref="D2:F2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7:E27"/>
    <mergeCell ref="C30:D30"/>
    <mergeCell ref="C31:D31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  <mergeCell ref="A3:A12"/>
    <mergeCell ref="A28:A29"/>
    <mergeCell ref="A32:A33"/>
    <mergeCell ref="B28:B29"/>
    <mergeCell ref="B32:B33"/>
    <mergeCell ref="D3:D11"/>
    <mergeCell ref="E28:E29"/>
    <mergeCell ref="E32:E33"/>
    <mergeCell ref="H25:H26"/>
    <mergeCell ref="I25:I26"/>
    <mergeCell ref="C28:D29"/>
    <mergeCell ref="C32:D33"/>
    <mergeCell ref="A100:B105"/>
    <mergeCell ref="A113:B125"/>
  </mergeCells>
  <conditionalFormatting sqref="C20:C21 D21 C27 C41:C56 C63 E68 E74:E80 E87:E89 E92:E100">
    <cfRule type="cellIs" dxfId="0" priority="2" operator="equal">
      <formula>0</formula>
    </cfRule>
  </conditionalFormatting>
  <pageMargins left="0.75" right="0.75" top="0.339583333333333" bottom="1" header="0.511811023622047" footer="0.511811023622047"/>
  <pageSetup paperSize="9" scale="60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23"/>
  <sheetViews>
    <sheetView zoomScale="90" zoomScaleNormal="90" topLeftCell="A94" workbookViewId="0">
      <selection activeCell="G121" sqref="G121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478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E110</f>
        <v>25195.02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25195.02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5" t="s">
        <v>479</v>
      </c>
      <c r="B8" s="35"/>
      <c r="C8" s="35"/>
      <c r="D8" s="35"/>
      <c r="E8" s="3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36" t="s">
        <v>4</v>
      </c>
      <c r="B9" s="36" t="s">
        <v>31</v>
      </c>
      <c r="C9" s="36" t="s">
        <v>32</v>
      </c>
      <c r="D9" s="36"/>
      <c r="E9" s="36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480</v>
      </c>
      <c r="B10" s="14" t="s">
        <v>36</v>
      </c>
      <c r="C10" s="15" t="s">
        <v>37</v>
      </c>
      <c r="D10" s="15"/>
      <c r="E10" s="6">
        <v>2405</v>
      </c>
    </row>
    <row r="11" ht="21" customHeight="1" spans="1:31">
      <c r="A11" s="13" t="s">
        <v>481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21" customHeight="1" spans="1:31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21" customHeight="1" spans="1:31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21" customHeight="1" spans="1:31">
      <c r="A14" s="37" t="s">
        <v>482</v>
      </c>
      <c r="B14" s="37"/>
      <c r="C14" s="37"/>
      <c r="D14" s="37"/>
      <c r="E14" s="3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21" customHeight="1" spans="1:31">
      <c r="A15" s="36" t="s">
        <v>4</v>
      </c>
      <c r="B15" s="36" t="s">
        <v>31</v>
      </c>
      <c r="C15" s="36" t="s">
        <v>32</v>
      </c>
      <c r="D15" s="36"/>
      <c r="E15" s="36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21" customHeight="1" spans="1:31">
      <c r="A16" s="13" t="s">
        <v>483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21" customHeight="1" spans="1:31">
      <c r="A17" s="13" t="s">
        <v>484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21" customHeight="1" spans="1:10">
      <c r="A18" s="13"/>
      <c r="B18" s="14" t="s">
        <v>364</v>
      </c>
      <c r="C18" s="15" t="s">
        <v>365</v>
      </c>
      <c r="D18" s="15"/>
      <c r="E18" s="6">
        <v>0</v>
      </c>
      <c r="H18" s="1"/>
      <c r="J18" s="2"/>
    </row>
    <row r="19" ht="21" customHeight="1" spans="1:31">
      <c r="A19" s="4"/>
      <c r="B19" s="4"/>
      <c r="C19" s="9" t="s">
        <v>39</v>
      </c>
      <c r="D19" s="9"/>
      <c r="E19" s="6">
        <f>SUM(E16:E18)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21" customHeight="1" spans="1:31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21" customHeight="1" spans="1:31">
      <c r="A21" s="36" t="s">
        <v>485</v>
      </c>
      <c r="B21" s="36"/>
      <c r="C21" s="36"/>
      <c r="D21" s="36"/>
      <c r="E21" s="3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21" customHeight="1" spans="1:31">
      <c r="A22" s="36" t="s">
        <v>4</v>
      </c>
      <c r="B22" s="36" t="s">
        <v>31</v>
      </c>
      <c r="C22" s="36" t="s">
        <v>32</v>
      </c>
      <c r="D22" s="36"/>
      <c r="E22" s="36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21" customHeight="1" spans="1:31">
      <c r="A23" s="13" t="s">
        <v>486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21" customHeight="1" spans="1:5">
      <c r="A24" s="13" t="s">
        <v>487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3">
      <c r="A29" s="4"/>
      <c r="B29" s="4"/>
      <c r="C29" s="38"/>
    </row>
    <row r="30" ht="21" customHeight="1" spans="1:3">
      <c r="A30" s="17" t="s">
        <v>488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8">
      <c r="A33" s="13" t="s">
        <v>272</v>
      </c>
      <c r="B33" s="14"/>
      <c r="C33" s="21">
        <v>78</v>
      </c>
      <c r="H33" s="25"/>
    </row>
    <row r="34" ht="21" customHeight="1" spans="1:10">
      <c r="A34" s="13" t="s">
        <v>370</v>
      </c>
      <c r="B34" s="15" t="s">
        <v>371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2026 - June 2026'!C77)+SUM(E88+E97+E107)&lt;0,(('April 2026 - June 2026'!C77))+SUM(E88+E97+E107),(('April 2026 - June 2026'!C77))+SUM(E88+E97+E107))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2026 - June 2026'!C79)+SUM(0)&lt;0,(('April 2026 - June 2026'!C79))+SUM(0),(('April 2026 - June 2026'!C79))+SUM(0))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39" t="s">
        <v>489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77.1" customHeight="1" spans="1:5">
      <c r="A87" s="22" t="s">
        <v>145</v>
      </c>
      <c r="B87" s="22"/>
      <c r="C87" s="14" t="s">
        <v>421</v>
      </c>
      <c r="D87" s="14"/>
      <c r="E87" s="21">
        <v>0</v>
      </c>
    </row>
    <row r="88" ht="21" customHeight="1" spans="1:5">
      <c r="A88" s="22"/>
      <c r="B88" s="22"/>
      <c r="C88" s="15" t="s">
        <v>490</v>
      </c>
      <c r="D88" s="15"/>
      <c r="E88" s="21">
        <v>0</v>
      </c>
    </row>
    <row r="89" ht="39.75" customHeight="1" spans="1:5">
      <c r="A89" s="22"/>
      <c r="B89" s="22"/>
      <c r="C89" s="14" t="s">
        <v>441</v>
      </c>
      <c r="D89" s="14"/>
      <c r="E89" s="21">
        <v>400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('April 2026 - June 2026'!E111+E12)-SUM(E87:E90)</f>
        <v>22131.54</v>
      </c>
    </row>
    <row r="92" ht="21" customHeight="1"/>
    <row r="93" ht="21" customHeight="1" spans="1:5">
      <c r="A93" s="40" t="s">
        <v>491</v>
      </c>
      <c r="B93" s="40"/>
      <c r="C93" s="40"/>
      <c r="D93" s="40"/>
      <c r="E93" s="40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492</v>
      </c>
      <c r="B95" s="22"/>
      <c r="C95" s="15"/>
      <c r="D95" s="15"/>
      <c r="E95" s="6">
        <f>E91</f>
        <v>22131.54</v>
      </c>
    </row>
    <row r="96" ht="21" customHeight="1" spans="1:5">
      <c r="A96" s="22" t="s">
        <v>145</v>
      </c>
      <c r="B96" s="22"/>
      <c r="C96" s="15" t="s">
        <v>380</v>
      </c>
      <c r="D96" s="15"/>
      <c r="E96" s="21">
        <v>0</v>
      </c>
    </row>
    <row r="97" ht="21" customHeight="1" spans="1:5">
      <c r="A97" s="22"/>
      <c r="B97" s="22"/>
      <c r="C97" s="15" t="s">
        <v>490</v>
      </c>
      <c r="D97" s="15"/>
      <c r="E97" s="21">
        <v>0</v>
      </c>
    </row>
    <row r="98" ht="39.75" customHeight="1" spans="1:5">
      <c r="A98" s="22"/>
      <c r="B98" s="22"/>
      <c r="C98" s="14" t="s">
        <v>441</v>
      </c>
      <c r="D98" s="14"/>
      <c r="E98" s="21">
        <v>400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23663.28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40" t="s">
        <v>493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494</v>
      </c>
      <c r="B105" s="22"/>
      <c r="C105" s="15"/>
      <c r="D105" s="15"/>
      <c r="E105" s="6">
        <f>E100</f>
        <v>23663.28</v>
      </c>
    </row>
    <row r="106" ht="38.95" customHeight="1" spans="1:5">
      <c r="A106" s="41" t="s">
        <v>145</v>
      </c>
      <c r="B106" s="41"/>
      <c r="C106" s="14" t="s">
        <v>421</v>
      </c>
      <c r="D106" s="14"/>
      <c r="E106" s="21">
        <v>0</v>
      </c>
    </row>
    <row r="107" ht="21" customHeight="1" spans="1:5">
      <c r="A107" s="41"/>
      <c r="B107" s="41"/>
      <c r="C107" s="15" t="s">
        <v>490</v>
      </c>
      <c r="D107" s="15"/>
      <c r="E107" s="21">
        <v>0</v>
      </c>
    </row>
    <row r="108" ht="39.75" customHeight="1" spans="1:5">
      <c r="A108" s="41"/>
      <c r="B108" s="41"/>
      <c r="C108" s="14" t="s">
        <v>441</v>
      </c>
      <c r="D108" s="14"/>
      <c r="E108" s="21">
        <v>400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25195.02</v>
      </c>
    </row>
    <row r="111" ht="21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H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90" workbookViewId="0">
      <selection activeCell="G109" sqref="G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26">
      <c r="A1" s="3" t="s">
        <v>495</v>
      </c>
      <c r="B1" s="3"/>
      <c r="C1" s="3"/>
      <c r="D1" s="3"/>
      <c r="E1" s="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" customHeight="1" spans="1:26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 spans="1:26">
      <c r="A3" s="5" t="s">
        <v>6</v>
      </c>
      <c r="B3" s="5" t="s">
        <v>193</v>
      </c>
      <c r="C3" s="6">
        <f>E111</f>
        <v>29790.24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29790.24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496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497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26">
      <c r="A11" s="13" t="s">
        <v>498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26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499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500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3" t="s">
        <v>501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3" t="s">
        <v>502</v>
      </c>
      <c r="B21" s="33"/>
      <c r="C21" s="33"/>
      <c r="D21" s="33"/>
      <c r="E21" s="3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503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504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505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9">
      <c r="A33" s="20" t="s">
        <v>84</v>
      </c>
      <c r="B33" s="20"/>
      <c r="C33" s="20"/>
      <c r="I33" s="25"/>
    </row>
    <row r="34" ht="21" customHeight="1" spans="1:3">
      <c r="A34" s="13" t="s">
        <v>272</v>
      </c>
      <c r="B34" s="14"/>
      <c r="C34" s="21">
        <v>78</v>
      </c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3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2026 - September 2026'!C76)+SUM(E89+E98+E108)&lt;0,(('July 2026 - September 2026'!C76))+SUM(E89+E98+E108),(('July 2026 - September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2026 - September 2026'!C78)+SUM(0)&lt;0,(('July 2026 - September 2026'!C78))+SUM(0),(('July 2026 - September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506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380</v>
      </c>
      <c r="D88" s="14"/>
      <c r="E88" s="21">
        <v>0</v>
      </c>
    </row>
    <row r="89" ht="21" customHeight="1" spans="1:5">
      <c r="A89" s="22"/>
      <c r="B89" s="22"/>
      <c r="C89" s="15" t="s">
        <v>490</v>
      </c>
      <c r="D89" s="15"/>
      <c r="E89" s="21">
        <v>0</v>
      </c>
    </row>
    <row r="90" ht="39.75" customHeight="1" spans="1:5">
      <c r="A90" s="22"/>
      <c r="B90" s="22"/>
      <c r="C90" s="14" t="s">
        <v>441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('July 2026 - September 2026'!E110+E13)-SUM(E88:E91)</f>
        <v>26726.76</v>
      </c>
    </row>
    <row r="93" ht="21" customHeight="1"/>
    <row r="94" ht="21" customHeight="1" spans="1:5">
      <c r="A94" s="28" t="s">
        <v>507</v>
      </c>
      <c r="B94" s="28"/>
      <c r="C94" s="28"/>
      <c r="D94" s="28"/>
      <c r="E94" s="28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508</v>
      </c>
      <c r="B96" s="22"/>
      <c r="C96" s="15"/>
      <c r="D96" s="15"/>
      <c r="E96" s="6">
        <f>E92</f>
        <v>26726.76</v>
      </c>
    </row>
    <row r="97" ht="40.6" customHeight="1" spans="1:5">
      <c r="A97" s="22" t="s">
        <v>145</v>
      </c>
      <c r="B97" s="22"/>
      <c r="C97" s="14" t="s">
        <v>421</v>
      </c>
      <c r="D97" s="14"/>
      <c r="E97" s="21">
        <v>0</v>
      </c>
    </row>
    <row r="98" ht="21" customHeight="1" spans="1:5">
      <c r="A98" s="22"/>
      <c r="B98" s="22"/>
      <c r="C98" s="15" t="s">
        <v>490</v>
      </c>
      <c r="D98" s="15"/>
      <c r="E98" s="21">
        <v>0</v>
      </c>
    </row>
    <row r="99" ht="39.75" customHeight="1" spans="1:5">
      <c r="A99" s="22"/>
      <c r="B99" s="22"/>
      <c r="C99" s="14" t="s">
        <v>441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28258.5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7" t="s">
        <v>509</v>
      </c>
      <c r="B104" s="27"/>
      <c r="C104" s="27"/>
      <c r="D104" s="27"/>
      <c r="E104" s="27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510</v>
      </c>
      <c r="B106" s="22"/>
      <c r="C106" s="15"/>
      <c r="D106" s="15"/>
      <c r="E106" s="6">
        <f>E101</f>
        <v>28258.5</v>
      </c>
    </row>
    <row r="107" ht="42.75" customHeight="1" spans="1:5">
      <c r="A107" s="22" t="s">
        <v>145</v>
      </c>
      <c r="B107" s="22"/>
      <c r="C107" s="14" t="s">
        <v>380</v>
      </c>
      <c r="D107" s="14"/>
      <c r="E107" s="21">
        <v>0</v>
      </c>
    </row>
    <row r="108" ht="21" customHeight="1" spans="1:5">
      <c r="A108" s="22"/>
      <c r="B108" s="22"/>
      <c r="C108" s="15" t="s">
        <v>490</v>
      </c>
      <c r="D108" s="15"/>
      <c r="E108" s="21">
        <v>0</v>
      </c>
    </row>
    <row r="109" ht="39.75" customHeight="1" spans="1:5">
      <c r="A109" s="22"/>
      <c r="B109" s="22"/>
      <c r="C109" s="14" t="s">
        <v>441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29790.24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3:I33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59:C68">
    <cfRule type="cellIs" dxfId="0" priority="4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8 C32:C34">
    <cfRule type="cellIs" dxfId="0" priority="2" operator="equal">
      <formula>0</formula>
    </cfRule>
  </conditionalFormatting>
  <conditionalFormatting sqref="C40:C45 C47:C49 C51:C54 C56:C57 C83">
    <cfRule type="cellIs" dxfId="0" priority="3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023"/>
  <sheetViews>
    <sheetView zoomScale="90" zoomScaleNormal="90" topLeftCell="A80" workbookViewId="0">
      <selection activeCell="F109" sqref="F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71093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511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75">
      <c r="A3" s="5" t="s">
        <v>6</v>
      </c>
      <c r="B3" s="5" t="s">
        <v>193</v>
      </c>
      <c r="C3" s="6">
        <f>E110</f>
        <v>34710.46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ht="21" customHeight="1" spans="1:75">
      <c r="A4" s="8" t="s">
        <v>24</v>
      </c>
      <c r="B4" s="8"/>
      <c r="C4" s="6">
        <f>SUM(C3)</f>
        <v>34710.46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ht="21" customHeight="1" spans="1:75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ht="21" customHeight="1" spans="1: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ht="21" customHeight="1" spans="1:7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ht="21" customHeight="1" spans="1:75">
      <c r="A8" s="31" t="s">
        <v>512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ht="21" customHeight="1" spans="1:7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ht="21" customHeight="1" spans="1:75">
      <c r="A10" s="13" t="s">
        <v>513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ht="21" customHeight="1" spans="1:75">
      <c r="A11" s="13" t="s">
        <v>514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ht="21" customHeight="1" spans="1:75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ht="21" customHeight="1" spans="1:75">
      <c r="A13" s="10"/>
      <c r="B13" s="10"/>
      <c r="C13" s="3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ht="21" customHeight="1" spans="1:75">
      <c r="A14" s="31" t="s">
        <v>515</v>
      </c>
      <c r="B14" s="31"/>
      <c r="C14" s="31"/>
      <c r="D14" s="31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ht="21" customHeight="1" spans="1:75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ht="21" customHeight="1" spans="1:75">
      <c r="A16" s="13" t="s">
        <v>516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ht="21" customHeight="1" spans="1:75">
      <c r="A17" s="13" t="s">
        <v>517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ht="21" customHeight="1" spans="1:10">
      <c r="A18" s="13"/>
      <c r="B18" s="14" t="s">
        <v>518</v>
      </c>
      <c r="C18" s="15" t="s">
        <v>365</v>
      </c>
      <c r="D18" s="15"/>
      <c r="E18" s="6">
        <v>325</v>
      </c>
      <c r="H18" s="1"/>
      <c r="J18" s="2"/>
    </row>
    <row r="19" ht="21" customHeight="1" spans="1:75">
      <c r="A19" s="4"/>
      <c r="B19" s="4"/>
      <c r="C19" s="9" t="s">
        <v>39</v>
      </c>
      <c r="D19" s="9"/>
      <c r="E19" s="6">
        <f>SUM(E16:E18)</f>
        <v>2730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ht="21" customHeight="1" spans="1:7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ht="21" customHeight="1" spans="1:75">
      <c r="A21" s="11" t="s">
        <v>519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ht="21" customHeight="1" spans="1:7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ht="21" customHeight="1" spans="1:75">
      <c r="A23" s="13" t="s">
        <v>520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ht="21" customHeight="1" spans="1:75">
      <c r="A24" s="13" t="s">
        <v>521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3">
      <c r="A30" s="17" t="s">
        <v>522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10">
      <c r="A33" s="13" t="s">
        <v>272</v>
      </c>
      <c r="B33" s="14"/>
      <c r="C33" s="21">
        <v>78</v>
      </c>
      <c r="J33" s="25"/>
    </row>
    <row r="34" ht="21" customHeight="1" spans="1:10">
      <c r="A34" s="13" t="s">
        <v>370</v>
      </c>
      <c r="B34" s="15" t="s">
        <v>371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22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2026 - December 2026'!C76)+SUM(E88+E97+E107)&lt;0,(('October 2026 - December 2026'!C76))+SUM(E88+E97+E107),(('October 2026 - December 2026'!C76))+SUM(E88+E97+E107))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2026 - December 2026'!C78)+SUM(0)&lt;0,(('October 2026 - December 2026'!C78))+SUM(0),(('October 2026 - December 2026'!C78))+SUM(0))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523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57.2" customHeight="1" spans="1:5">
      <c r="A87" s="22" t="s">
        <v>145</v>
      </c>
      <c r="B87" s="22"/>
      <c r="C87" s="14" t="s">
        <v>421</v>
      </c>
      <c r="D87" s="14"/>
      <c r="E87" s="21">
        <v>0</v>
      </c>
    </row>
    <row r="88" ht="21" customHeight="1" spans="1:5">
      <c r="A88" s="22"/>
      <c r="B88" s="22"/>
      <c r="C88" s="15" t="s">
        <v>490</v>
      </c>
      <c r="D88" s="15"/>
      <c r="E88" s="21">
        <v>0</v>
      </c>
    </row>
    <row r="89" ht="39.75" customHeight="1" spans="1:5">
      <c r="A89" s="22"/>
      <c r="B89" s="22"/>
      <c r="C89" s="14" t="s">
        <v>441</v>
      </c>
      <c r="D89" s="14"/>
      <c r="E89" s="21">
        <v>400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('October 2026 - December 2026'!E111+E12)-SUM(E87:E90)</f>
        <v>31321.98</v>
      </c>
    </row>
    <row r="92" ht="21" customHeight="1"/>
    <row r="93" ht="21" customHeight="1" spans="1:5">
      <c r="A93" s="27" t="s">
        <v>524</v>
      </c>
      <c r="B93" s="27"/>
      <c r="C93" s="27"/>
      <c r="D93" s="27"/>
      <c r="E93" s="27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525</v>
      </c>
      <c r="B95" s="22"/>
      <c r="C95" s="15"/>
      <c r="D95" s="15"/>
      <c r="E95" s="6">
        <f>E91</f>
        <v>31321.98</v>
      </c>
    </row>
    <row r="96" ht="42.75" customHeight="1" spans="1:5">
      <c r="A96" s="22" t="s">
        <v>145</v>
      </c>
      <c r="B96" s="22"/>
      <c r="C96" s="14" t="s">
        <v>380</v>
      </c>
      <c r="D96" s="14"/>
      <c r="E96" s="21">
        <v>0</v>
      </c>
    </row>
    <row r="97" ht="21" customHeight="1" spans="1:5">
      <c r="A97" s="22"/>
      <c r="B97" s="22"/>
      <c r="C97" s="15" t="s">
        <v>490</v>
      </c>
      <c r="D97" s="15"/>
      <c r="E97" s="21">
        <v>0</v>
      </c>
    </row>
    <row r="98" ht="39.75" customHeight="1" spans="1:5">
      <c r="A98" s="22"/>
      <c r="B98" s="22"/>
      <c r="C98" s="14" t="s">
        <v>441</v>
      </c>
      <c r="D98" s="14"/>
      <c r="E98" s="21">
        <v>400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33178.72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8" t="s">
        <v>526</v>
      </c>
      <c r="B103" s="28"/>
      <c r="C103" s="28"/>
      <c r="D103" s="28"/>
      <c r="E103" s="28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527</v>
      </c>
      <c r="B105" s="22"/>
      <c r="C105" s="15"/>
      <c r="D105" s="15"/>
      <c r="E105" s="6">
        <f>E100</f>
        <v>33178.72</v>
      </c>
    </row>
    <row r="106" ht="48.9" customHeight="1" spans="1:5">
      <c r="A106" s="22" t="s">
        <v>145</v>
      </c>
      <c r="B106" s="22"/>
      <c r="C106" s="14" t="s">
        <v>421</v>
      </c>
      <c r="D106" s="14"/>
      <c r="E106" s="21">
        <v>0</v>
      </c>
    </row>
    <row r="107" ht="21" customHeight="1" spans="1:5">
      <c r="A107" s="22"/>
      <c r="B107" s="22"/>
      <c r="C107" s="15" t="s">
        <v>490</v>
      </c>
      <c r="D107" s="15"/>
      <c r="E107" s="21">
        <v>0</v>
      </c>
    </row>
    <row r="108" ht="39.75" customHeight="1" spans="1:5">
      <c r="A108" s="22"/>
      <c r="B108" s="22"/>
      <c r="C108" s="14" t="s">
        <v>441</v>
      </c>
      <c r="D108" s="14"/>
      <c r="E108" s="21">
        <v>400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34710.46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J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24"/>
  <sheetViews>
    <sheetView zoomScale="90" zoomScaleNormal="90" workbookViewId="0">
      <selection activeCell="G109" sqref="G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528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33">
      <c r="A3" s="5" t="s">
        <v>6</v>
      </c>
      <c r="B3" s="5" t="s">
        <v>193</v>
      </c>
      <c r="C3" s="6">
        <f>E111</f>
        <v>39305.68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21" customHeight="1" spans="1:35">
      <c r="A4" s="8" t="s">
        <v>24</v>
      </c>
      <c r="B4" s="8"/>
      <c r="C4" s="6">
        <f>SUM(C3)</f>
        <v>39305.68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21" customHeight="1" spans="1:35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21" customHeight="1" spans="1: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ht="21" customHeight="1" spans="1: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ht="21" customHeight="1" spans="1:35">
      <c r="A8" s="11" t="s">
        <v>529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21" customHeight="1" spans="1:3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21" customHeight="1" spans="1:35">
      <c r="A10" s="13" t="s">
        <v>530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ht="21" customHeight="1" spans="1:35">
      <c r="A11" s="13" t="s">
        <v>531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35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ht="21" customHeight="1" spans="1:35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ht="21" customHeight="1" spans="1:35">
      <c r="A15" s="11" t="s">
        <v>532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ht="21" customHeight="1" spans="1:35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ht="21" customHeight="1" spans="1:35">
      <c r="A17" s="13" t="s">
        <v>533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ht="21" customHeight="1" spans="1:35">
      <c r="A18" s="13" t="s">
        <v>534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ht="21" customHeight="1" spans="1:35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ht="21" customHeight="1" spans="1:3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ht="21" customHeight="1" spans="1:35">
      <c r="A21" s="11" t="s">
        <v>535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ht="21" customHeight="1" spans="1:3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ht="21" customHeight="1" spans="1:35">
      <c r="A23" s="13" t="s">
        <v>536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ht="21" customHeight="1" spans="1:35">
      <c r="A24" s="13" t="s">
        <v>537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538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11">
      <c r="A34" s="13" t="s">
        <v>272</v>
      </c>
      <c r="B34" s="14"/>
      <c r="C34" s="21">
        <v>78</v>
      </c>
      <c r="K34" s="25"/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3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2027 - March 2027'!C76)+SUM(E89+E98+E108)&lt;0,(('January 2027 - March 2027'!C76))+SUM(E89+E98+E108),(('January 2027 - March 2027'!C76))+SUM(E89+E98+E108))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2027 - March 2027'!C78)+SUM(0)&lt;0,(('January 2027 - March 2027'!C78))+SUM(0),(('January 2027 - March 2027'!C78))+SUM(0))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539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380</v>
      </c>
      <c r="D88" s="14"/>
      <c r="E88" s="21">
        <v>0</v>
      </c>
    </row>
    <row r="89" ht="21" customHeight="1" spans="1:5">
      <c r="A89" s="22"/>
      <c r="B89" s="22"/>
      <c r="C89" s="15" t="s">
        <v>490</v>
      </c>
      <c r="D89" s="15"/>
      <c r="E89" s="21">
        <v>0</v>
      </c>
    </row>
    <row r="90" ht="39.75" customHeight="1" spans="1:5">
      <c r="A90" s="22"/>
      <c r="B90" s="22"/>
      <c r="C90" s="14" t="s">
        <v>441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('January 2027 - March 2027'!E110+E13)-SUM(E88:E91)</f>
        <v>36242.2</v>
      </c>
    </row>
    <row r="93" ht="21" customHeight="1"/>
    <row r="94" ht="21" customHeight="1" spans="1:5">
      <c r="A94" s="27" t="s">
        <v>540</v>
      </c>
      <c r="B94" s="27"/>
      <c r="C94" s="27"/>
      <c r="D94" s="27"/>
      <c r="E94" s="27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541</v>
      </c>
      <c r="B96" s="22"/>
      <c r="C96" s="15"/>
      <c r="D96" s="15"/>
      <c r="E96" s="6">
        <f>E92</f>
        <v>36242.2</v>
      </c>
    </row>
    <row r="97" ht="56.35" customHeight="1" spans="1:5">
      <c r="A97" s="22" t="s">
        <v>145</v>
      </c>
      <c r="B97" s="22"/>
      <c r="C97" s="14" t="s">
        <v>421</v>
      </c>
      <c r="D97" s="14"/>
      <c r="E97" s="21">
        <v>0</v>
      </c>
    </row>
    <row r="98" ht="21" customHeight="1" spans="1:5">
      <c r="A98" s="22"/>
      <c r="B98" s="22"/>
      <c r="C98" s="15" t="s">
        <v>490</v>
      </c>
      <c r="D98" s="15"/>
      <c r="E98" s="21">
        <v>0</v>
      </c>
    </row>
    <row r="99" ht="39.75" customHeight="1" spans="1:5">
      <c r="A99" s="22"/>
      <c r="B99" s="22"/>
      <c r="C99" s="14" t="s">
        <v>441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37773.94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8" t="s">
        <v>542</v>
      </c>
      <c r="B104" s="28"/>
      <c r="C104" s="28"/>
      <c r="D104" s="28"/>
      <c r="E104" s="28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543</v>
      </c>
      <c r="B106" s="22"/>
      <c r="C106" s="15"/>
      <c r="D106" s="15"/>
      <c r="E106" s="6">
        <f>E101</f>
        <v>37773.94</v>
      </c>
    </row>
    <row r="107" ht="42.75" customHeight="1" spans="1:5">
      <c r="A107" s="22" t="s">
        <v>145</v>
      </c>
      <c r="B107" s="22"/>
      <c r="C107" s="14" t="s">
        <v>380</v>
      </c>
      <c r="D107" s="14"/>
      <c r="E107" s="21">
        <v>0</v>
      </c>
    </row>
    <row r="108" ht="21" customHeight="1" spans="1:5">
      <c r="A108" s="22"/>
      <c r="B108" s="22"/>
      <c r="C108" s="15" t="s">
        <v>490</v>
      </c>
      <c r="D108" s="15"/>
      <c r="E108" s="21">
        <v>0</v>
      </c>
    </row>
    <row r="109" ht="39.75" customHeight="1" spans="1:5">
      <c r="A109" s="22"/>
      <c r="B109" s="22"/>
      <c r="C109" s="14" t="s">
        <v>441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39305.68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K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39">
    <cfRule type="cellIs" dxfId="0" priority="3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41:C49">
    <cfRule type="cellIs" dxfId="0" priority="4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5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4"/>
  <sheetViews>
    <sheetView zoomScale="90" zoomScaleNormal="90" topLeftCell="A49" workbookViewId="0">
      <selection activeCell="E141" sqref="E14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192</v>
      </c>
      <c r="B1" s="3"/>
      <c r="C1" s="3"/>
      <c r="D1" s="3"/>
      <c r="E1" s="3"/>
      <c r="F1" s="10"/>
      <c r="G1" s="10"/>
      <c r="H1" s="19"/>
      <c r="I1" s="10"/>
    </row>
    <row r="2" ht="21" customHeight="1" spans="1:28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64.5" customHeight="1" spans="1:28">
      <c r="A3" s="5" t="s">
        <v>6</v>
      </c>
      <c r="B3" s="5" t="s">
        <v>193</v>
      </c>
      <c r="C3" s="6">
        <f>E141</f>
        <v>502.71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21" customHeight="1" spans="1:28">
      <c r="A4" s="8" t="s">
        <v>24</v>
      </c>
      <c r="B4" s="8"/>
      <c r="C4" s="6">
        <f>SUM(C3)</f>
        <v>502.71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21" customHeight="1" spans="1:28">
      <c r="A5" s="9" t="s">
        <v>26</v>
      </c>
      <c r="B5" s="9"/>
      <c r="C5" s="6">
        <f>C95</f>
        <v>-10383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3.5" customHeight="1" spans="1:2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3.5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21" customHeight="1" spans="1:28">
      <c r="A8" s="11" t="s">
        <v>194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195</v>
      </c>
      <c r="B10" s="14" t="s">
        <v>36</v>
      </c>
      <c r="C10" s="15" t="s">
        <v>37</v>
      </c>
      <c r="D10" s="15"/>
      <c r="E10" s="6">
        <v>2405</v>
      </c>
    </row>
    <row r="11" ht="42.75" customHeight="1" spans="1:5">
      <c r="A11" s="13"/>
      <c r="B11" s="14" t="s">
        <v>196</v>
      </c>
      <c r="C11" s="15"/>
      <c r="D11" s="15"/>
      <c r="E11" s="6">
        <v>27</v>
      </c>
    </row>
    <row r="12" ht="42.75" customHeight="1" spans="1:5">
      <c r="A12" s="13"/>
      <c r="B12" s="14" t="s">
        <v>197</v>
      </c>
      <c r="C12" s="15"/>
      <c r="D12" s="15"/>
      <c r="E12" s="6">
        <v>17</v>
      </c>
    </row>
    <row r="13" ht="21" customHeight="1" spans="1:5">
      <c r="A13" s="13" t="s">
        <v>198</v>
      </c>
      <c r="B13" s="14" t="s">
        <v>199</v>
      </c>
      <c r="C13" s="15"/>
      <c r="D13" s="15"/>
      <c r="E13" s="6">
        <v>1500</v>
      </c>
    </row>
    <row r="14" ht="21" customHeight="1" spans="1:32">
      <c r="A14" s="4"/>
      <c r="B14" s="4"/>
      <c r="C14" s="9" t="s">
        <v>39</v>
      </c>
      <c r="D14" s="9"/>
      <c r="E14" s="6">
        <f>SUM(E10:E13)</f>
        <v>3949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3.5" customHeight="1" spans="1:32">
      <c r="A15" s="10"/>
      <c r="B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21" customHeight="1" spans="1:32">
      <c r="A16" s="11" t="s">
        <v>200</v>
      </c>
      <c r="B16" s="11"/>
      <c r="C16" s="11"/>
      <c r="D16" s="11"/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21" customHeight="1" spans="1:32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21" customHeight="1" spans="1:5">
      <c r="A18" s="13" t="s">
        <v>201</v>
      </c>
      <c r="B18" s="14" t="s">
        <v>202</v>
      </c>
      <c r="C18" s="15" t="s">
        <v>203</v>
      </c>
      <c r="D18" s="15"/>
      <c r="E18" s="6">
        <v>204</v>
      </c>
    </row>
    <row r="19" ht="21" customHeight="1" spans="1:5">
      <c r="A19" s="13" t="s">
        <v>201</v>
      </c>
      <c r="B19" s="14" t="s">
        <v>204</v>
      </c>
      <c r="C19" s="67" t="s">
        <v>205</v>
      </c>
      <c r="D19" s="67"/>
      <c r="E19" s="6">
        <v>207.5</v>
      </c>
    </row>
    <row r="20" ht="21" customHeight="1" spans="1:5">
      <c r="A20" s="13" t="s">
        <v>206</v>
      </c>
      <c r="B20" s="14" t="s">
        <v>207</v>
      </c>
      <c r="C20" s="67" t="s">
        <v>208</v>
      </c>
      <c r="D20" s="67"/>
      <c r="E20" s="6">
        <v>900</v>
      </c>
    </row>
    <row r="21" ht="21" customHeight="1" spans="1:5">
      <c r="A21" s="13" t="s">
        <v>209</v>
      </c>
      <c r="B21" s="14" t="s">
        <v>36</v>
      </c>
      <c r="C21" s="15" t="s">
        <v>37</v>
      </c>
      <c r="D21" s="15"/>
      <c r="E21" s="6">
        <v>2405</v>
      </c>
    </row>
    <row r="22" ht="21" customHeight="1" spans="1:5">
      <c r="A22" s="13" t="s">
        <v>210</v>
      </c>
      <c r="B22" s="14" t="s">
        <v>211</v>
      </c>
      <c r="C22" s="15" t="s">
        <v>212</v>
      </c>
      <c r="D22" s="15"/>
      <c r="E22" s="6">
        <v>0</v>
      </c>
    </row>
    <row r="23" ht="42.75" customHeight="1" spans="1:5">
      <c r="A23" s="13"/>
      <c r="B23" s="14" t="s">
        <v>197</v>
      </c>
      <c r="C23" s="15"/>
      <c r="D23" s="15"/>
      <c r="E23" s="6">
        <v>17</v>
      </c>
    </row>
    <row r="24" ht="42.75" customHeight="1" spans="1:5">
      <c r="A24" s="13"/>
      <c r="B24" s="14" t="s">
        <v>196</v>
      </c>
      <c r="C24" s="15"/>
      <c r="D24" s="15"/>
      <c r="E24" s="6">
        <v>27</v>
      </c>
    </row>
    <row r="25" ht="21" customHeight="1" spans="1:5">
      <c r="A25" s="13" t="s">
        <v>213</v>
      </c>
      <c r="B25" s="14" t="s">
        <v>67</v>
      </c>
      <c r="C25" s="15" t="s">
        <v>214</v>
      </c>
      <c r="D25" s="15"/>
      <c r="E25" s="6">
        <v>0</v>
      </c>
    </row>
    <row r="26" ht="13.5" customHeight="1" spans="1:33">
      <c r="A26" s="4"/>
      <c r="B26" s="4"/>
      <c r="C26" s="9" t="s">
        <v>39</v>
      </c>
      <c r="D26" s="9"/>
      <c r="E26" s="6">
        <f>SUM(E18:E25)</f>
        <v>3760.5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21" customHeight="1" spans="1:33">
      <c r="A27" s="10"/>
      <c r="B27" s="10"/>
      <c r="C27" s="10"/>
      <c r="D27" s="16"/>
      <c r="E27" s="2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21" customHeight="1" spans="1:33">
      <c r="A28" s="11" t="s">
        <v>215</v>
      </c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21" customHeight="1" spans="1:33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42.75" customHeight="1" spans="1:5">
      <c r="A30" s="13" t="s">
        <v>216</v>
      </c>
      <c r="B30" s="14" t="s">
        <v>67</v>
      </c>
      <c r="C30" s="15" t="s">
        <v>214</v>
      </c>
      <c r="D30" s="15"/>
      <c r="E30" s="6">
        <v>0</v>
      </c>
    </row>
    <row r="31" ht="49.5" customHeight="1" spans="1:5">
      <c r="A31" s="13"/>
      <c r="B31" s="14" t="s">
        <v>217</v>
      </c>
      <c r="C31" s="15"/>
      <c r="D31" s="15"/>
      <c r="E31" s="6">
        <v>270</v>
      </c>
    </row>
    <row r="32" ht="21" customHeight="1" spans="1:5">
      <c r="A32" s="13" t="s">
        <v>216</v>
      </c>
      <c r="B32" s="14" t="s">
        <v>36</v>
      </c>
      <c r="C32" s="15" t="s">
        <v>37</v>
      </c>
      <c r="D32" s="15"/>
      <c r="E32" s="6">
        <v>2405</v>
      </c>
    </row>
    <row r="33" ht="21" customHeight="1" spans="1:5">
      <c r="A33" s="13"/>
      <c r="B33" s="14" t="s">
        <v>218</v>
      </c>
      <c r="C33" s="15"/>
      <c r="D33" s="15"/>
      <c r="E33" s="6">
        <v>204</v>
      </c>
    </row>
    <row r="34" ht="21" customHeight="1" spans="1:5">
      <c r="A34" s="13" t="s">
        <v>216</v>
      </c>
      <c r="B34" s="14" t="s">
        <v>219</v>
      </c>
      <c r="C34" s="15"/>
      <c r="D34" s="15"/>
      <c r="E34" s="6">
        <v>27</v>
      </c>
    </row>
    <row r="35" ht="42.75" customHeight="1" spans="1:5">
      <c r="A35" s="13" t="s">
        <v>220</v>
      </c>
      <c r="B35" s="14" t="s">
        <v>221</v>
      </c>
      <c r="C35" s="15"/>
      <c r="D35" s="15"/>
      <c r="E35" s="6">
        <v>1000</v>
      </c>
    </row>
    <row r="36" ht="42.75" customHeight="1" spans="1:5">
      <c r="A36" s="13" t="s">
        <v>222</v>
      </c>
      <c r="B36" s="14" t="s">
        <v>223</v>
      </c>
      <c r="C36" s="14" t="s">
        <v>224</v>
      </c>
      <c r="D36" s="14"/>
      <c r="E36" s="6">
        <v>100</v>
      </c>
    </row>
    <row r="37" ht="39.75" customHeight="1" spans="1:5">
      <c r="A37" s="13" t="s">
        <v>225</v>
      </c>
      <c r="B37" s="14" t="s">
        <v>226</v>
      </c>
      <c r="C37" s="14" t="s">
        <v>227</v>
      </c>
      <c r="D37" s="14"/>
      <c r="E37" s="6">
        <v>500</v>
      </c>
    </row>
    <row r="38" ht="21" customHeight="1" spans="1:5">
      <c r="A38" s="68"/>
      <c r="B38" s="14" t="s">
        <v>228</v>
      </c>
      <c r="C38" s="15" t="s">
        <v>229</v>
      </c>
      <c r="D38" s="15"/>
      <c r="E38" s="6">
        <v>800</v>
      </c>
    </row>
    <row r="39" ht="13.5" customHeight="1" spans="1:5">
      <c r="A39" s="4"/>
      <c r="B39" s="4"/>
      <c r="C39" s="9" t="s">
        <v>39</v>
      </c>
      <c r="D39" s="9"/>
      <c r="E39" s="6">
        <f>SUM(E30:E38)</f>
        <v>5306</v>
      </c>
    </row>
    <row r="40" ht="12.75" customHeight="1" spans="1:5">
      <c r="A40" s="10"/>
      <c r="B40" s="10"/>
      <c r="C40" s="10"/>
      <c r="D40" s="16"/>
      <c r="E40" s="24"/>
    </row>
    <row r="41" ht="13.5" customHeight="1" spans="1:5">
      <c r="A41" s="10"/>
      <c r="B41" s="10"/>
      <c r="C41" s="10"/>
      <c r="D41" s="16"/>
      <c r="E41" s="24"/>
    </row>
    <row r="42" ht="13.5" customHeight="1" spans="1:5">
      <c r="A42" s="10"/>
      <c r="B42" s="10"/>
      <c r="C42" s="10"/>
      <c r="D42" s="16"/>
      <c r="E42" s="24"/>
    </row>
    <row r="43" ht="21" customHeight="1" spans="1:2">
      <c r="A43" s="10"/>
      <c r="B43" s="10"/>
    </row>
    <row r="44" ht="21" customHeight="1" spans="1:3">
      <c r="A44" s="17" t="s">
        <v>230</v>
      </c>
      <c r="B44" s="17"/>
      <c r="C44" s="17"/>
    </row>
    <row r="45" ht="21" customHeight="1" spans="1:4">
      <c r="A45" s="17" t="s">
        <v>31</v>
      </c>
      <c r="B45" s="17" t="s">
        <v>32</v>
      </c>
      <c r="C45" s="18" t="s">
        <v>33</v>
      </c>
      <c r="D45" s="19"/>
    </row>
    <row r="46" ht="21" customHeight="1" spans="1:3">
      <c r="A46" s="20" t="s">
        <v>84</v>
      </c>
      <c r="B46" s="20"/>
      <c r="C46" s="20"/>
    </row>
    <row r="47" ht="21" customHeight="1" spans="1:3">
      <c r="A47" s="13" t="s">
        <v>86</v>
      </c>
      <c r="B47" s="14"/>
      <c r="C47" s="21">
        <v>204</v>
      </c>
    </row>
    <row r="48" ht="21" customHeight="1" spans="1:3">
      <c r="A48" s="13" t="s">
        <v>51</v>
      </c>
      <c r="B48" s="15"/>
      <c r="C48" s="21">
        <v>0</v>
      </c>
    </row>
    <row r="49" ht="21" customHeight="1" spans="1:3">
      <c r="A49" s="13" t="s">
        <v>88</v>
      </c>
      <c r="B49" s="14" t="s">
        <v>89</v>
      </c>
      <c r="C49" s="21">
        <v>207.5</v>
      </c>
    </row>
    <row r="50" ht="21" customHeight="1" spans="1:3">
      <c r="A50" s="22"/>
      <c r="B50" s="8" t="s">
        <v>91</v>
      </c>
      <c r="C50" s="21">
        <f>SUM(C47:C49)</f>
        <v>411.5</v>
      </c>
    </row>
    <row r="51" ht="21" customHeight="1" spans="1:3">
      <c r="A51" s="20" t="s">
        <v>94</v>
      </c>
      <c r="B51" s="20"/>
      <c r="C51" s="20"/>
    </row>
    <row r="52" ht="21" customHeight="1" spans="1:3">
      <c r="A52" s="20"/>
      <c r="B52" s="20"/>
      <c r="C52" s="20"/>
    </row>
    <row r="53" ht="21" customHeight="1" spans="1:3">
      <c r="A53" s="13" t="s">
        <v>96</v>
      </c>
      <c r="B53" s="14"/>
      <c r="C53" s="21">
        <v>0</v>
      </c>
    </row>
    <row r="54" ht="21" customHeight="1" spans="1:3">
      <c r="A54" s="13" t="s">
        <v>98</v>
      </c>
      <c r="B54" s="14"/>
      <c r="C54" s="21">
        <v>0</v>
      </c>
    </row>
    <row r="55" ht="21" customHeight="1" spans="1:3">
      <c r="A55" s="13" t="s">
        <v>100</v>
      </c>
      <c r="B55" s="14"/>
      <c r="C55" s="21">
        <v>0</v>
      </c>
    </row>
    <row r="56" ht="21" customHeight="1" spans="1:3">
      <c r="A56" s="13" t="s">
        <v>102</v>
      </c>
      <c r="B56" s="14"/>
      <c r="C56" s="21">
        <v>0</v>
      </c>
    </row>
    <row r="57" ht="21" customHeight="1" spans="1:3">
      <c r="A57" s="13" t="s">
        <v>231</v>
      </c>
      <c r="B57" s="14"/>
      <c r="C57" s="21">
        <v>0</v>
      </c>
    </row>
    <row r="58" ht="21" customHeight="1" spans="1:3">
      <c r="A58" s="13"/>
      <c r="B58" s="8" t="s">
        <v>104</v>
      </c>
      <c r="C58" s="21">
        <f>SUM(C53:C57)</f>
        <v>0</v>
      </c>
    </row>
    <row r="59" ht="21" customHeight="1" spans="1:3">
      <c r="A59" s="20" t="s">
        <v>106</v>
      </c>
      <c r="B59" s="20"/>
      <c r="C59" s="20"/>
    </row>
    <row r="60" ht="21" customHeight="1" spans="1:3">
      <c r="A60" s="13" t="s">
        <v>108</v>
      </c>
      <c r="B60" s="14" t="s">
        <v>109</v>
      </c>
      <c r="C60" s="21">
        <v>0</v>
      </c>
    </row>
    <row r="61" ht="21" customHeight="1" spans="1:3">
      <c r="A61" s="13" t="s">
        <v>111</v>
      </c>
      <c r="B61" s="14" t="s">
        <v>112</v>
      </c>
      <c r="C61" s="21">
        <v>0</v>
      </c>
    </row>
    <row r="62" ht="21" customHeight="1" spans="1:3">
      <c r="A62" s="13"/>
      <c r="B62" s="8" t="s">
        <v>114</v>
      </c>
      <c r="C62" s="21">
        <f>SUM(C60:C61)</f>
        <v>0</v>
      </c>
    </row>
    <row r="63" ht="21" customHeight="1" spans="1:3">
      <c r="A63" s="20" t="s">
        <v>116</v>
      </c>
      <c r="B63" s="20"/>
      <c r="C63" s="20"/>
    </row>
    <row r="64" ht="21" customHeight="1" spans="1:3">
      <c r="A64" s="13" t="s">
        <v>118</v>
      </c>
      <c r="B64" s="14" t="s">
        <v>119</v>
      </c>
      <c r="C64" s="21">
        <v>0</v>
      </c>
    </row>
    <row r="65" ht="21" customHeight="1" spans="1:3">
      <c r="A65" s="22"/>
      <c r="B65" s="14" t="s">
        <v>121</v>
      </c>
      <c r="C65" s="21">
        <v>0</v>
      </c>
    </row>
    <row r="66" ht="21" customHeight="1" spans="1:3">
      <c r="A66" s="22"/>
      <c r="B66" s="14" t="s">
        <v>123</v>
      </c>
      <c r="C66" s="21">
        <v>0</v>
      </c>
    </row>
    <row r="67" ht="21" customHeight="1" spans="1:3">
      <c r="A67" s="22"/>
      <c r="B67" s="8" t="s">
        <v>125</v>
      </c>
      <c r="C67" s="21">
        <f>SUM(C64:C66)</f>
        <v>0</v>
      </c>
    </row>
    <row r="68" ht="21" customHeight="1" spans="1:3">
      <c r="A68" s="20" t="s">
        <v>126</v>
      </c>
      <c r="B68" s="20"/>
      <c r="C68" s="20"/>
    </row>
    <row r="69" ht="21" customHeight="1" spans="1:3">
      <c r="A69" s="13" t="s">
        <v>127</v>
      </c>
      <c r="B69" s="14" t="s">
        <v>128</v>
      </c>
      <c r="C69" s="21">
        <v>0</v>
      </c>
    </row>
    <row r="70" ht="21" customHeight="1" spans="1:3">
      <c r="A70" s="22"/>
      <c r="B70" s="8" t="s">
        <v>129</v>
      </c>
      <c r="C70" s="21">
        <f>SUM(C69)</f>
        <v>0</v>
      </c>
    </row>
    <row r="71" s="66" customFormat="1" ht="42.75" customHeight="1" spans="1:8">
      <c r="A71" s="20" t="s">
        <v>130</v>
      </c>
      <c r="B71" s="20"/>
      <c r="C71" s="20"/>
      <c r="H71" s="2"/>
    </row>
    <row r="72" ht="21" customHeight="1" spans="1:3">
      <c r="A72" s="13" t="s">
        <v>131</v>
      </c>
      <c r="B72" s="14" t="s">
        <v>132</v>
      </c>
      <c r="C72" s="21">
        <v>0</v>
      </c>
    </row>
    <row r="73" ht="42.75" customHeight="1" spans="1:3">
      <c r="A73" s="13" t="s">
        <v>133</v>
      </c>
      <c r="B73" s="14" t="s">
        <v>134</v>
      </c>
      <c r="C73" s="21">
        <v>0</v>
      </c>
    </row>
    <row r="74" ht="21" customHeight="1" spans="1:3">
      <c r="A74" s="13" t="s">
        <v>135</v>
      </c>
      <c r="B74" s="14" t="s">
        <v>136</v>
      </c>
      <c r="C74" s="21">
        <v>0</v>
      </c>
    </row>
    <row r="75" ht="21" customHeight="1" spans="1:3">
      <c r="A75" s="13" t="s">
        <v>137</v>
      </c>
      <c r="B75" s="14" t="s">
        <v>137</v>
      </c>
      <c r="C75" s="21">
        <v>0</v>
      </c>
    </row>
    <row r="76" ht="21" customHeight="1" spans="1:3">
      <c r="A76" s="13"/>
      <c r="B76" s="8" t="s">
        <v>24</v>
      </c>
      <c r="C76" s="21">
        <f>SUM(C72:C75)</f>
        <v>0</v>
      </c>
    </row>
    <row r="77" ht="21" customHeight="1" spans="1:3">
      <c r="A77" s="20" t="s">
        <v>139</v>
      </c>
      <c r="B77" s="20"/>
      <c r="C77" s="20"/>
    </row>
    <row r="78" ht="21" customHeight="1" spans="1:3">
      <c r="A78" s="13" t="s">
        <v>140</v>
      </c>
      <c r="B78" s="15"/>
      <c r="C78" s="21">
        <v>0</v>
      </c>
    </row>
    <row r="79" ht="21" customHeight="1" spans="1:3">
      <c r="A79" s="22" t="s">
        <v>141</v>
      </c>
      <c r="B79" s="15" t="s">
        <v>142</v>
      </c>
      <c r="C79" s="21">
        <v>0</v>
      </c>
    </row>
    <row r="80" ht="21" customHeight="1" spans="1:3">
      <c r="A80" s="13" t="s">
        <v>67</v>
      </c>
      <c r="B80" s="14" t="s">
        <v>143</v>
      </c>
      <c r="C80" s="21">
        <v>0</v>
      </c>
    </row>
    <row r="81" ht="21" customHeight="1" spans="1:3">
      <c r="A81" s="13"/>
      <c r="B81" s="8" t="s">
        <v>144</v>
      </c>
      <c r="C81" s="21">
        <f>C80</f>
        <v>0</v>
      </c>
    </row>
    <row r="82" ht="21" customHeight="1" spans="1:3">
      <c r="A82" s="20" t="s">
        <v>145</v>
      </c>
      <c r="B82" s="20"/>
      <c r="C82" s="20"/>
    </row>
    <row r="83" ht="21" customHeight="1" spans="1:3">
      <c r="A83" s="13" t="s">
        <v>146</v>
      </c>
      <c r="B83" s="15" t="s">
        <v>147</v>
      </c>
      <c r="C83" s="21">
        <v>600</v>
      </c>
    </row>
    <row r="84" ht="60" customHeight="1" spans="1:3">
      <c r="A84" s="5" t="s">
        <v>148</v>
      </c>
      <c r="B84" s="26" t="s">
        <v>149</v>
      </c>
      <c r="C84" s="21">
        <v>68</v>
      </c>
    </row>
    <row r="85" ht="21" customHeight="1" spans="1:3">
      <c r="A85" s="13" t="s">
        <v>150</v>
      </c>
      <c r="B85" s="14" t="s">
        <v>232</v>
      </c>
      <c r="C85" s="21">
        <v>79</v>
      </c>
    </row>
    <row r="86" ht="21" customHeight="1" spans="1:3">
      <c r="A86" s="13" t="s">
        <v>152</v>
      </c>
      <c r="B86" s="14" t="s">
        <v>233</v>
      </c>
      <c r="C86" s="21">
        <v>870</v>
      </c>
    </row>
    <row r="87" ht="21" customHeight="1" spans="1:3">
      <c r="A87" s="22"/>
      <c r="B87" s="9" t="s">
        <v>154</v>
      </c>
      <c r="C87" s="21">
        <f>SUM(C83:C86)</f>
        <v>1617</v>
      </c>
    </row>
    <row r="88" ht="21" customHeight="1" spans="1:8">
      <c r="A88" s="22"/>
      <c r="B88" s="9" t="s">
        <v>24</v>
      </c>
      <c r="C88" s="21">
        <f>C50+C58+C62+C67+C70+C76+C81+C87</f>
        <v>2028.5</v>
      </c>
      <c r="F88" s="10"/>
      <c r="G88" s="10"/>
      <c r="H88" s="10"/>
    </row>
    <row r="89" ht="21" customHeight="1" spans="1:8">
      <c r="A89" s="20" t="s">
        <v>156</v>
      </c>
      <c r="B89" s="20"/>
      <c r="C89" s="20"/>
      <c r="D89" s="10"/>
      <c r="E89" s="10"/>
      <c r="F89" s="10"/>
      <c r="G89" s="10"/>
      <c r="H89" s="10"/>
    </row>
    <row r="90" ht="21" customHeight="1" spans="1:8">
      <c r="A90" s="22" t="s">
        <v>157</v>
      </c>
      <c r="B90" s="15"/>
      <c r="C90" s="6">
        <f>IF(('April 2024 - June 2024'!C83+'April 2024 - June 2024'!E125)+SUM(E101+E120+E133)&lt;0,('April 2024 - June 2024'!C83+'April 2024 - June 2024'!E125)+SUM(E101+E120+E133),('April 2024 - June 2024'!C83+'April 2024 - June 2024'!E125)-SUM(E101+E120+E133))</f>
        <v>-8883</v>
      </c>
      <c r="D90" s="10"/>
      <c r="E90" s="10"/>
      <c r="F90" s="10"/>
      <c r="G90" s="10"/>
      <c r="H90" s="10"/>
    </row>
    <row r="91" ht="21" customHeight="1" spans="1:8">
      <c r="A91" s="22" t="s">
        <v>158</v>
      </c>
      <c r="B91" s="15"/>
      <c r="C91" s="6">
        <v>0</v>
      </c>
      <c r="D91" s="10"/>
      <c r="E91" s="10"/>
      <c r="F91" s="10"/>
      <c r="G91" s="10"/>
      <c r="H91" s="10"/>
    </row>
    <row r="92" ht="42.75" customHeight="1" spans="1:8">
      <c r="A92" s="22" t="s">
        <v>159</v>
      </c>
      <c r="B92" s="15"/>
      <c r="C92" s="6">
        <f>IF(('April 2024 - June 2024'!C85)+SUM(E121+E134)&lt;0,('April 2024 - June 2024'!C85)+SUM(E121+E134),('April 2024 - June 2024'!C85)+SUM(E121+E134))</f>
        <v>-1500</v>
      </c>
      <c r="D92" s="10"/>
      <c r="E92" s="10"/>
      <c r="F92" s="10"/>
      <c r="G92" s="10"/>
      <c r="H92" s="10"/>
    </row>
    <row r="93" ht="42.75" customHeight="1" spans="1:8">
      <c r="A93" s="13" t="s">
        <v>160</v>
      </c>
      <c r="B93" s="15"/>
      <c r="C93" s="6">
        <v>0</v>
      </c>
      <c r="D93" s="10"/>
      <c r="E93" s="10"/>
      <c r="F93" s="10"/>
      <c r="G93" s="10"/>
      <c r="H93" s="10"/>
    </row>
    <row r="94" ht="21" customHeight="1" spans="1:8">
      <c r="A94" s="13" t="s">
        <v>234</v>
      </c>
      <c r="B94" s="15"/>
      <c r="C94" s="6">
        <v>0</v>
      </c>
      <c r="D94" s="10"/>
      <c r="E94" s="10"/>
      <c r="F94" s="10"/>
      <c r="G94" s="10"/>
      <c r="H94" s="10"/>
    </row>
    <row r="95" ht="21" customHeight="1" spans="1:8">
      <c r="A95" s="22"/>
      <c r="B95" s="9" t="s">
        <v>162</v>
      </c>
      <c r="C95" s="6">
        <f>C90+C91+C92+C93+C94</f>
        <v>-10383</v>
      </c>
      <c r="D95" s="10"/>
      <c r="E95" s="10"/>
      <c r="F95" s="10"/>
      <c r="G95" s="10"/>
      <c r="H95" s="10"/>
    </row>
    <row r="96" ht="13.5" customHeight="1" spans="1:8">
      <c r="A96" s="13"/>
      <c r="B96" s="8" t="s">
        <v>163</v>
      </c>
      <c r="C96" s="21">
        <f>C88</f>
        <v>2028.5</v>
      </c>
      <c r="D96" s="10"/>
      <c r="E96" s="10"/>
      <c r="F96" s="10"/>
      <c r="G96" s="10"/>
      <c r="H96" s="10"/>
    </row>
    <row r="97" ht="13.5" customHeight="1" spans="1:5">
      <c r="A97" s="10"/>
      <c r="B97" s="10"/>
      <c r="D97" s="10"/>
      <c r="E97" s="10"/>
    </row>
    <row r="98" ht="21" customHeight="1" spans="1:2">
      <c r="A98" s="10"/>
      <c r="B98" s="10"/>
    </row>
    <row r="99" ht="21" customHeight="1" spans="1:5">
      <c r="A99" s="28" t="s">
        <v>235</v>
      </c>
      <c r="B99" s="28"/>
      <c r="C99" s="28"/>
      <c r="D99" s="28"/>
      <c r="E99" s="28"/>
    </row>
    <row r="100" ht="21" customHeight="1" spans="1:8">
      <c r="A100" s="28" t="s">
        <v>165</v>
      </c>
      <c r="B100" s="28"/>
      <c r="C100" s="28" t="s">
        <v>32</v>
      </c>
      <c r="D100" s="28"/>
      <c r="E100" s="28" t="s">
        <v>33</v>
      </c>
      <c r="H100" s="10"/>
    </row>
    <row r="101" ht="21" customHeight="1" spans="1:8">
      <c r="A101" s="22" t="s">
        <v>145</v>
      </c>
      <c r="B101" s="22"/>
      <c r="C101" s="15" t="s">
        <v>236</v>
      </c>
      <c r="D101" s="15"/>
      <c r="E101" s="21">
        <v>1000</v>
      </c>
      <c r="H101" s="10"/>
    </row>
    <row r="102" ht="21" customHeight="1" spans="1:8">
      <c r="A102" s="22"/>
      <c r="B102" s="22"/>
      <c r="C102" s="15" t="s">
        <v>237</v>
      </c>
      <c r="D102" s="15"/>
      <c r="E102" s="21">
        <v>0</v>
      </c>
      <c r="H102" s="10"/>
    </row>
    <row r="103" ht="21" customHeight="1" spans="1:8">
      <c r="A103" s="22"/>
      <c r="B103" s="22"/>
      <c r="C103" s="15" t="s">
        <v>238</v>
      </c>
      <c r="D103" s="15"/>
      <c r="E103" s="21">
        <v>788</v>
      </c>
      <c r="H103" s="10"/>
    </row>
    <row r="104" ht="21" customHeight="1" spans="1:8">
      <c r="A104" s="22"/>
      <c r="B104" s="22"/>
      <c r="C104" s="15" t="s">
        <v>239</v>
      </c>
      <c r="D104" s="15"/>
      <c r="E104" s="21">
        <v>318</v>
      </c>
      <c r="H104" s="10"/>
    </row>
    <row r="105" ht="21" customHeight="1" spans="1:8">
      <c r="A105" s="22"/>
      <c r="B105" s="22"/>
      <c r="C105" s="15" t="s">
        <v>240</v>
      </c>
      <c r="D105" s="15"/>
      <c r="E105" s="21">
        <v>600</v>
      </c>
      <c r="H105" s="10"/>
    </row>
    <row r="106" ht="21" customHeight="1" spans="1:8">
      <c r="A106" s="22"/>
      <c r="B106" s="22"/>
      <c r="C106" s="15" t="s">
        <v>241</v>
      </c>
      <c r="D106" s="15"/>
      <c r="E106" s="21">
        <v>264</v>
      </c>
      <c r="H106" s="10"/>
    </row>
    <row r="107" ht="21" customHeight="1" spans="1:8">
      <c r="A107" s="22"/>
      <c r="B107" s="22"/>
      <c r="C107" s="15" t="s">
        <v>242</v>
      </c>
      <c r="D107" s="15"/>
      <c r="E107" s="21">
        <v>60</v>
      </c>
      <c r="H107" s="10"/>
    </row>
    <row r="108" ht="21" customHeight="1" spans="1:8">
      <c r="A108" s="22"/>
      <c r="B108" s="22"/>
      <c r="C108" s="15" t="s">
        <v>243</v>
      </c>
      <c r="D108" s="15"/>
      <c r="E108" s="21">
        <v>900</v>
      </c>
      <c r="H108" s="10"/>
    </row>
    <row r="109" ht="21" customHeight="1" spans="1:8">
      <c r="A109" s="22"/>
      <c r="B109" s="22"/>
      <c r="C109" s="15" t="s">
        <v>244</v>
      </c>
      <c r="D109" s="15"/>
      <c r="E109" s="21">
        <v>204</v>
      </c>
      <c r="H109" s="10"/>
    </row>
    <row r="110" ht="21" customHeight="1" spans="1:8">
      <c r="A110" s="22"/>
      <c r="B110" s="22"/>
      <c r="C110" s="15" t="s">
        <v>245</v>
      </c>
      <c r="D110" s="15"/>
      <c r="E110" s="21">
        <v>207.5</v>
      </c>
      <c r="H110" s="10"/>
    </row>
    <row r="111" ht="21" customHeight="1" spans="1:8">
      <c r="A111" s="22"/>
      <c r="B111" s="22"/>
      <c r="C111" s="60" t="s">
        <v>246</v>
      </c>
      <c r="D111" s="60"/>
      <c r="E111" s="21">
        <v>139.28</v>
      </c>
      <c r="H111" s="10"/>
    </row>
    <row r="112" ht="21" customHeight="1" spans="1:8">
      <c r="A112" s="22" t="s">
        <v>166</v>
      </c>
      <c r="B112" s="22"/>
      <c r="C112" s="50"/>
      <c r="D112" s="50"/>
      <c r="E112" s="21">
        <f>C96</f>
        <v>2028.5</v>
      </c>
      <c r="H112" s="10"/>
    </row>
    <row r="113" ht="13.5" customHeight="1" spans="1:8">
      <c r="A113" s="38"/>
      <c r="B113" s="38"/>
      <c r="C113" s="9" t="s">
        <v>167</v>
      </c>
      <c r="D113" s="9"/>
      <c r="E113" s="6">
        <f>('April 2024 - June 2024'!E127+E14)-SUM(E101:E112)</f>
        <v>699.839999999999</v>
      </c>
      <c r="H113" s="10"/>
    </row>
    <row r="114" ht="21" customHeight="1" spans="8:8">
      <c r="H114" s="10"/>
    </row>
    <row r="115" ht="21" customHeight="1" spans="1:8">
      <c r="A115" s="28" t="s">
        <v>247</v>
      </c>
      <c r="B115" s="28"/>
      <c r="C115" s="28"/>
      <c r="D115" s="28"/>
      <c r="E115" s="28"/>
      <c r="H115" s="10"/>
    </row>
    <row r="116" ht="21" customHeight="1" spans="1:5">
      <c r="A116" s="28" t="s">
        <v>165</v>
      </c>
      <c r="B116" s="28"/>
      <c r="C116" s="28" t="s">
        <v>32</v>
      </c>
      <c r="D116" s="28"/>
      <c r="E116" s="28" t="s">
        <v>33</v>
      </c>
    </row>
    <row r="117" ht="21" customHeight="1" spans="1:5">
      <c r="A117" s="22" t="s">
        <v>248</v>
      </c>
      <c r="B117" s="22"/>
      <c r="C117" s="69"/>
      <c r="D117" s="69"/>
      <c r="E117" s="6">
        <f>E113</f>
        <v>699.839999999999</v>
      </c>
    </row>
    <row r="118" ht="21" customHeight="1" spans="1:5">
      <c r="A118" s="22" t="s">
        <v>145</v>
      </c>
      <c r="B118" s="22"/>
      <c r="C118" s="15" t="s">
        <v>249</v>
      </c>
      <c r="D118" s="15"/>
      <c r="E118" s="21">
        <v>72</v>
      </c>
    </row>
    <row r="119" ht="21" customHeight="1" spans="1:5">
      <c r="A119" s="22"/>
      <c r="B119" s="22"/>
      <c r="C119" s="15" t="s">
        <v>250</v>
      </c>
      <c r="D119" s="15"/>
      <c r="E119" s="21">
        <v>55.3</v>
      </c>
    </row>
    <row r="120" ht="21" customHeight="1" spans="1:5">
      <c r="A120" s="22"/>
      <c r="B120" s="22"/>
      <c r="C120" s="15" t="s">
        <v>251</v>
      </c>
      <c r="D120" s="15"/>
      <c r="E120" s="21">
        <v>0</v>
      </c>
    </row>
    <row r="121" ht="21" customHeight="1" spans="1:5">
      <c r="A121" s="22"/>
      <c r="B121" s="22"/>
      <c r="C121" s="15" t="s">
        <v>252</v>
      </c>
      <c r="D121" s="15"/>
      <c r="E121" s="21">
        <v>500</v>
      </c>
    </row>
    <row r="122" ht="21" customHeight="1" spans="1:5">
      <c r="A122" s="22"/>
      <c r="B122" s="22"/>
      <c r="C122" s="15" t="s">
        <v>253</v>
      </c>
      <c r="D122" s="15"/>
      <c r="E122" s="21">
        <v>85</v>
      </c>
    </row>
    <row r="123" ht="21" customHeight="1" spans="1:5">
      <c r="A123" s="22"/>
      <c r="B123" s="22"/>
      <c r="C123" s="15" t="s">
        <v>254</v>
      </c>
      <c r="D123" s="15"/>
      <c r="E123" s="21">
        <v>630</v>
      </c>
    </row>
    <row r="124" ht="21" customHeight="1" spans="1:5">
      <c r="A124" s="22"/>
      <c r="B124" s="22"/>
      <c r="C124" s="60" t="s">
        <v>255</v>
      </c>
      <c r="D124" s="60"/>
      <c r="E124" s="21">
        <v>464.47</v>
      </c>
    </row>
    <row r="125" ht="21" customHeight="1" spans="1:5">
      <c r="A125" s="22" t="s">
        <v>166</v>
      </c>
      <c r="B125" s="22"/>
      <c r="C125" s="50"/>
      <c r="D125" s="50"/>
      <c r="E125" s="21">
        <f>C96</f>
        <v>2028.5</v>
      </c>
    </row>
    <row r="126" ht="13.5" customHeight="1" spans="1:5">
      <c r="A126" s="38"/>
      <c r="B126" s="38"/>
      <c r="C126" s="9" t="s">
        <v>167</v>
      </c>
      <c r="D126" s="9"/>
      <c r="E126" s="6">
        <f>(E117+E26)-SUM(E118:E125)</f>
        <v>625.069999999999</v>
      </c>
    </row>
    <row r="127" ht="17.25" customHeight="1" spans="1:5">
      <c r="A127" s="29"/>
      <c r="B127" s="29"/>
      <c r="C127" s="29"/>
      <c r="D127" s="29"/>
      <c r="E127" s="29"/>
    </row>
    <row r="128" ht="21" customHeight="1" spans="1:8">
      <c r="A128" s="29"/>
      <c r="B128" s="29"/>
      <c r="C128" s="29"/>
      <c r="D128" s="29"/>
      <c r="E128" s="29"/>
      <c r="G128" s="61" t="s">
        <v>256</v>
      </c>
      <c r="H128" s="21">
        <v>330.3</v>
      </c>
    </row>
    <row r="129" ht="21" customHeight="1" spans="1:8">
      <c r="A129" s="28" t="s">
        <v>257</v>
      </c>
      <c r="B129" s="28"/>
      <c r="C129" s="28"/>
      <c r="D129" s="28"/>
      <c r="E129" s="28"/>
      <c r="G129" s="62" t="s">
        <v>258</v>
      </c>
      <c r="H129" s="63">
        <f>330-H128</f>
        <v>-0.300000000000011</v>
      </c>
    </row>
    <row r="130" ht="42.75" customHeight="1" spans="1:8">
      <c r="A130" s="28" t="s">
        <v>165</v>
      </c>
      <c r="B130" s="28"/>
      <c r="C130" s="28" t="s">
        <v>32</v>
      </c>
      <c r="D130" s="28"/>
      <c r="E130" s="28" t="s">
        <v>33</v>
      </c>
      <c r="G130" s="64" t="s">
        <v>259</v>
      </c>
      <c r="H130" s="63"/>
    </row>
    <row r="131" ht="21" customHeight="1" spans="1:5">
      <c r="A131" s="22" t="s">
        <v>260</v>
      </c>
      <c r="B131" s="22"/>
      <c r="C131" s="50"/>
      <c r="D131" s="50"/>
      <c r="E131" s="6">
        <f>E126</f>
        <v>625.069999999999</v>
      </c>
    </row>
    <row r="132" ht="21" customHeight="1" spans="1:5">
      <c r="A132" s="22" t="s">
        <v>145</v>
      </c>
      <c r="B132" s="22"/>
      <c r="C132" s="15" t="s">
        <v>261</v>
      </c>
      <c r="D132" s="15"/>
      <c r="E132" s="21">
        <v>130.84</v>
      </c>
    </row>
    <row r="133" ht="21" customHeight="1" spans="1:5">
      <c r="A133" s="22"/>
      <c r="B133" s="22"/>
      <c r="C133" s="15" t="s">
        <v>262</v>
      </c>
      <c r="D133" s="15"/>
      <c r="E133" s="21">
        <v>1150</v>
      </c>
    </row>
    <row r="134" ht="21" customHeight="1" spans="1:5">
      <c r="A134" s="22"/>
      <c r="B134" s="22"/>
      <c r="C134" s="15" t="s">
        <v>263</v>
      </c>
      <c r="D134" s="15"/>
      <c r="E134" s="21">
        <v>500</v>
      </c>
    </row>
    <row r="135" ht="21" customHeight="1" spans="1:5">
      <c r="A135" s="22"/>
      <c r="B135" s="22"/>
      <c r="C135" s="15" t="s">
        <v>264</v>
      </c>
      <c r="D135" s="15"/>
      <c r="E135" s="21">
        <v>30</v>
      </c>
    </row>
    <row r="136" ht="86.25" customHeight="1" spans="1:33">
      <c r="A136" s="22"/>
      <c r="B136" s="22"/>
      <c r="C136" s="15" t="s">
        <v>265</v>
      </c>
      <c r="D136" s="15"/>
      <c r="E136" s="21">
        <v>60</v>
      </c>
      <c r="F136" s="66"/>
      <c r="G136" s="66"/>
      <c r="H136" s="70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</row>
    <row r="137" ht="120" customHeight="1" spans="1:5">
      <c r="A137" s="22"/>
      <c r="B137" s="22"/>
      <c r="C137" s="14" t="s">
        <v>266</v>
      </c>
      <c r="D137" s="14"/>
      <c r="E137" s="21">
        <v>919.52</v>
      </c>
    </row>
    <row r="138" ht="21" customHeight="1" spans="1:5">
      <c r="A138" s="22"/>
      <c r="B138" s="22"/>
      <c r="C138" s="14" t="s">
        <v>242</v>
      </c>
      <c r="D138" s="14"/>
      <c r="E138" s="21">
        <v>600</v>
      </c>
    </row>
    <row r="139" ht="21" customHeight="1" spans="1:5">
      <c r="A139" s="22"/>
      <c r="B139" s="22"/>
      <c r="C139" s="59" t="s">
        <v>267</v>
      </c>
      <c r="D139" s="59"/>
      <c r="E139" s="21">
        <v>9.5</v>
      </c>
    </row>
    <row r="140" ht="21" customHeight="1" spans="1:5">
      <c r="A140" s="22" t="s">
        <v>166</v>
      </c>
      <c r="B140" s="22"/>
      <c r="C140" s="50"/>
      <c r="D140" s="50"/>
      <c r="E140" s="21">
        <f>C96</f>
        <v>2028.5</v>
      </c>
    </row>
    <row r="141" ht="13.5" customHeight="1" spans="1:5">
      <c r="A141" s="38"/>
      <c r="B141" s="38"/>
      <c r="C141" s="9" t="s">
        <v>167</v>
      </c>
      <c r="D141" s="9"/>
      <c r="E141" s="6">
        <f>(E39+E131)-SUM(E132:E140)</f>
        <v>502.71</v>
      </c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spans="1:2">
      <c r="A1054" s="10"/>
      <c r="B1054" s="10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H129:H130"/>
    <mergeCell ref="A51:C52"/>
    <mergeCell ref="A101:B111"/>
    <mergeCell ref="A118:B124"/>
    <mergeCell ref="A132:B139"/>
  </mergeCells>
  <conditionalFormatting sqref="D35">
    <cfRule type="cellIs" dxfId="0" priority="5" operator="equal">
      <formula>0</formula>
    </cfRule>
  </conditionalFormatting>
  <conditionalFormatting sqref="C40">
    <cfRule type="cellIs" dxfId="0" priority="3" operator="equal">
      <formula>0</formula>
    </cfRule>
  </conditionalFormatting>
  <conditionalFormatting sqref="C34:C35 E101:E112 E118:E125">
    <cfRule type="cellIs" dxfId="0" priority="2" operator="equal">
      <formula>0</formula>
    </cfRule>
  </conditionalFormatting>
  <conditionalFormatting sqref="C47:C50 C53:C58 C60:C62 C64:C67 C69:C70 C72:C76 C78:C81 C83:C88 C96 H128 E132:E140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5"/>
  <sheetViews>
    <sheetView zoomScale="90" zoomScaleNormal="90" topLeftCell="A124" workbookViewId="0">
      <selection activeCell="C138" sqref="C138:D13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268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9">
      <c r="A3" s="5" t="s">
        <v>6</v>
      </c>
      <c r="B3" s="5" t="s">
        <v>193</v>
      </c>
      <c r="C3" s="6">
        <f>E142</f>
        <v>173.34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21" customHeight="1" spans="1:29">
      <c r="A4" s="8" t="s">
        <v>24</v>
      </c>
      <c r="B4" s="8"/>
      <c r="C4" s="6">
        <f>SUM(C3)</f>
        <v>173.34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1" customHeight="1" spans="1:29">
      <c r="A5" s="9" t="s">
        <v>26</v>
      </c>
      <c r="B5" s="9"/>
      <c r="C5" s="6">
        <f>C103</f>
        <v>-9383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13.5" customHeight="1" spans="1:2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13.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21" customHeight="1" spans="1:29">
      <c r="A8" s="11" t="s">
        <v>269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270</v>
      </c>
      <c r="B10" s="14" t="s">
        <v>67</v>
      </c>
      <c r="C10" s="15" t="s">
        <v>214</v>
      </c>
      <c r="D10" s="15"/>
      <c r="E10" s="6">
        <v>0</v>
      </c>
    </row>
    <row r="11" ht="21" customHeight="1" spans="1:5">
      <c r="A11" s="13" t="s">
        <v>271</v>
      </c>
      <c r="B11" s="14" t="s">
        <v>272</v>
      </c>
      <c r="C11" s="15" t="s">
        <v>273</v>
      </c>
      <c r="D11" s="15"/>
      <c r="E11" s="6">
        <v>78</v>
      </c>
    </row>
    <row r="12" ht="21" customHeight="1" spans="1:5">
      <c r="A12" s="13" t="s">
        <v>274</v>
      </c>
      <c r="B12" s="14" t="s">
        <v>88</v>
      </c>
      <c r="C12" s="15" t="s">
        <v>275</v>
      </c>
      <c r="D12" s="15"/>
      <c r="E12" s="6">
        <v>174</v>
      </c>
    </row>
    <row r="13" ht="21" customHeight="1" spans="1:5">
      <c r="A13" s="13" t="s">
        <v>274</v>
      </c>
      <c r="B13" s="14" t="s">
        <v>276</v>
      </c>
      <c r="C13" s="15" t="s">
        <v>37</v>
      </c>
      <c r="D13" s="15"/>
      <c r="E13" s="6">
        <v>68</v>
      </c>
    </row>
    <row r="14" ht="21" customHeight="1" spans="1:5">
      <c r="A14" s="13" t="s">
        <v>277</v>
      </c>
      <c r="B14" s="14" t="s">
        <v>276</v>
      </c>
      <c r="C14" s="15" t="s">
        <v>37</v>
      </c>
      <c r="D14" s="15"/>
      <c r="E14" s="6">
        <v>68</v>
      </c>
    </row>
    <row r="15" ht="21" customHeight="1" spans="1:9">
      <c r="A15" s="13" t="s">
        <v>278</v>
      </c>
      <c r="B15" s="14" t="s">
        <v>36</v>
      </c>
      <c r="C15" s="15" t="s">
        <v>37</v>
      </c>
      <c r="D15" s="15"/>
      <c r="E15" s="6">
        <v>2405</v>
      </c>
      <c r="G15" s="10"/>
      <c r="H15" s="10"/>
      <c r="I15" s="10"/>
    </row>
    <row r="16" ht="21" customHeight="1" spans="1:9">
      <c r="A16" s="4"/>
      <c r="B16" s="4"/>
      <c r="C16" s="9" t="s">
        <v>39</v>
      </c>
      <c r="D16" s="9"/>
      <c r="E16" s="6">
        <f>SUM(E10:E15)</f>
        <v>2793</v>
      </c>
      <c r="G16" s="10"/>
      <c r="H16" s="10"/>
      <c r="I16" s="10"/>
    </row>
    <row r="17" ht="13.5" customHeight="1" spans="1:26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1" t="s">
        <v>279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3" t="s">
        <v>4</v>
      </c>
      <c r="B19" s="11" t="s">
        <v>31</v>
      </c>
      <c r="C19" s="12" t="s">
        <v>32</v>
      </c>
      <c r="D19" s="12"/>
      <c r="E19" s="12" t="s">
        <v>33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3" t="s">
        <v>280</v>
      </c>
      <c r="B20" s="14" t="s">
        <v>67</v>
      </c>
      <c r="C20" s="15" t="s">
        <v>214</v>
      </c>
      <c r="D20" s="15"/>
      <c r="E20" s="6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3" t="s">
        <v>281</v>
      </c>
      <c r="B21" s="14" t="s">
        <v>36</v>
      </c>
      <c r="C21" s="15" t="s">
        <v>37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3" t="s">
        <v>282</v>
      </c>
      <c r="B22" s="14" t="s">
        <v>283</v>
      </c>
      <c r="C22" s="15" t="s">
        <v>284</v>
      </c>
      <c r="D22" s="15"/>
      <c r="E22" s="6">
        <v>300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49.5" customHeight="1" spans="1:26">
      <c r="A23" s="13" t="s">
        <v>285</v>
      </c>
      <c r="B23" s="14" t="s">
        <v>286</v>
      </c>
      <c r="C23" s="14" t="s">
        <v>287</v>
      </c>
      <c r="D23" s="14"/>
      <c r="E23" s="6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288</v>
      </c>
      <c r="B24" s="14" t="s">
        <v>157</v>
      </c>
      <c r="C24" s="14" t="s">
        <v>289</v>
      </c>
      <c r="D24" s="14"/>
      <c r="E24" s="6">
        <v>500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9.75" customHeight="1" spans="1:26">
      <c r="A25" s="13" t="s">
        <v>290</v>
      </c>
      <c r="B25" s="14" t="s">
        <v>291</v>
      </c>
      <c r="C25" s="14" t="s">
        <v>292</v>
      </c>
      <c r="D25" s="14"/>
      <c r="E25" s="6">
        <v>12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9.5" customHeight="1" spans="1:26">
      <c r="A26" s="13" t="s">
        <v>290</v>
      </c>
      <c r="B26" s="14" t="s">
        <v>293</v>
      </c>
      <c r="C26" s="14" t="s">
        <v>294</v>
      </c>
      <c r="D26" s="14"/>
      <c r="E26" s="6">
        <v>49.1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295</v>
      </c>
      <c r="B27" s="14" t="s">
        <v>159</v>
      </c>
      <c r="C27" s="14" t="s">
        <v>296</v>
      </c>
      <c r="D27" s="14"/>
      <c r="E27" s="6">
        <v>500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295</v>
      </c>
      <c r="B28" s="14" t="s">
        <v>15</v>
      </c>
      <c r="C28" s="14" t="s">
        <v>297</v>
      </c>
      <c r="D28" s="14"/>
      <c r="E28" s="6">
        <v>5.04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298</v>
      </c>
      <c r="B29" s="14" t="s">
        <v>159</v>
      </c>
      <c r="C29" s="14" t="s">
        <v>299</v>
      </c>
      <c r="D29" s="14"/>
      <c r="E29" s="6">
        <v>1000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300</v>
      </c>
      <c r="B30" s="14" t="s">
        <v>159</v>
      </c>
      <c r="C30" s="14" t="s">
        <v>301</v>
      </c>
      <c r="D30" s="14"/>
      <c r="E30" s="6">
        <v>600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4"/>
      <c r="B31" s="4"/>
      <c r="C31" s="9" t="s">
        <v>39</v>
      </c>
      <c r="D31" s="9"/>
      <c r="E31" s="6">
        <f>SUM(E20:E30)</f>
        <v>5371.14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26">
      <c r="A32" s="10"/>
      <c r="B32" s="10"/>
      <c r="C32" s="10"/>
      <c r="D32" s="16"/>
      <c r="E32" s="2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1" t="s">
        <v>302</v>
      </c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5">
      <c r="A34" s="11" t="s">
        <v>4</v>
      </c>
      <c r="B34" s="11" t="s">
        <v>31</v>
      </c>
      <c r="C34" s="12" t="s">
        <v>32</v>
      </c>
      <c r="D34" s="12"/>
      <c r="E34" s="12" t="s">
        <v>33</v>
      </c>
    </row>
    <row r="35" ht="21" customHeight="1" spans="1:5">
      <c r="A35" s="13" t="s">
        <v>303</v>
      </c>
      <c r="B35" s="14" t="s">
        <v>67</v>
      </c>
      <c r="C35" s="15" t="s">
        <v>214</v>
      </c>
      <c r="D35" s="15"/>
      <c r="E35" s="6">
        <v>0</v>
      </c>
    </row>
    <row r="36" ht="21" customHeight="1" spans="1:5">
      <c r="A36" s="13"/>
      <c r="B36" s="14" t="s">
        <v>304</v>
      </c>
      <c r="C36" s="15" t="s">
        <v>305</v>
      </c>
      <c r="D36" s="15"/>
      <c r="E36" s="6">
        <v>900</v>
      </c>
    </row>
    <row r="37" ht="21" customHeight="1" spans="1:5">
      <c r="A37" s="13" t="s">
        <v>306</v>
      </c>
      <c r="B37" s="14" t="s">
        <v>36</v>
      </c>
      <c r="C37" s="15" t="s">
        <v>37</v>
      </c>
      <c r="D37" s="15"/>
      <c r="E37" s="6">
        <v>2405</v>
      </c>
    </row>
    <row r="38" ht="150" customHeight="1" spans="1:5">
      <c r="A38" s="13"/>
      <c r="B38" s="14" t="s">
        <v>157</v>
      </c>
      <c r="C38" s="14" t="s">
        <v>307</v>
      </c>
      <c r="D38" s="14"/>
      <c r="E38" s="6">
        <v>66.4</v>
      </c>
    </row>
    <row r="39" ht="21" customHeight="1" spans="1:5">
      <c r="A39" s="13" t="s">
        <v>306</v>
      </c>
      <c r="B39" s="14" t="s">
        <v>308</v>
      </c>
      <c r="C39" s="14" t="s">
        <v>309</v>
      </c>
      <c r="D39" s="14"/>
      <c r="E39" s="6">
        <v>200</v>
      </c>
    </row>
    <row r="40" ht="21" customHeight="1" spans="1:5">
      <c r="A40" s="13" t="s">
        <v>310</v>
      </c>
      <c r="B40" s="14" t="s">
        <v>159</v>
      </c>
      <c r="C40" s="14" t="s">
        <v>311</v>
      </c>
      <c r="D40" s="14"/>
      <c r="E40" s="6">
        <v>100</v>
      </c>
    </row>
    <row r="41" ht="21" customHeight="1" spans="1:5">
      <c r="A41" s="13" t="s">
        <v>312</v>
      </c>
      <c r="B41" s="14" t="s">
        <v>157</v>
      </c>
      <c r="C41" s="14" t="s">
        <v>313</v>
      </c>
      <c r="D41" s="14"/>
      <c r="E41" s="6">
        <v>900</v>
      </c>
    </row>
    <row r="42" ht="21" customHeight="1" spans="1:5">
      <c r="A42" s="13" t="s">
        <v>314</v>
      </c>
      <c r="B42" s="14" t="s">
        <v>157</v>
      </c>
      <c r="C42" s="14" t="s">
        <v>315</v>
      </c>
      <c r="D42" s="14"/>
      <c r="E42" s="6">
        <v>50</v>
      </c>
    </row>
    <row r="43" ht="21" customHeight="1" spans="1:5">
      <c r="A43" s="13" t="s">
        <v>316</v>
      </c>
      <c r="B43" s="14" t="s">
        <v>157</v>
      </c>
      <c r="C43" s="14" t="s">
        <v>317</v>
      </c>
      <c r="D43" s="14"/>
      <c r="E43" s="6">
        <v>16.14</v>
      </c>
    </row>
    <row r="44" ht="21" customHeight="1" spans="1:5">
      <c r="A44" s="13" t="s">
        <v>318</v>
      </c>
      <c r="B44" s="14" t="s">
        <v>159</v>
      </c>
      <c r="C44" s="14" t="s">
        <v>319</v>
      </c>
      <c r="D44" s="14"/>
      <c r="E44" s="6">
        <v>50</v>
      </c>
    </row>
    <row r="45" ht="36.45" customHeight="1" spans="1:5">
      <c r="A45" s="13" t="s">
        <v>320</v>
      </c>
      <c r="B45" s="14" t="s">
        <v>159</v>
      </c>
      <c r="C45" s="14" t="s">
        <v>321</v>
      </c>
      <c r="D45" s="14"/>
      <c r="E45" s="6">
        <v>100</v>
      </c>
    </row>
    <row r="46" ht="21" customHeight="1" spans="1:5">
      <c r="A46" s="13"/>
      <c r="B46" s="59" t="s">
        <v>322</v>
      </c>
      <c r="C46" s="59" t="s">
        <v>323</v>
      </c>
      <c r="D46" s="59"/>
      <c r="E46" s="6">
        <v>229.6</v>
      </c>
    </row>
    <row r="47" ht="21" customHeight="1" spans="1:5">
      <c r="A47" s="4"/>
      <c r="B47" s="4"/>
      <c r="C47" s="9" t="s">
        <v>39</v>
      </c>
      <c r="D47" s="9"/>
      <c r="E47" s="6">
        <f>SUM(E35:E46)</f>
        <v>5017.14</v>
      </c>
    </row>
    <row r="48" ht="13.5" customHeight="1" spans="1:5">
      <c r="A48" s="10"/>
      <c r="B48" s="10"/>
      <c r="C48" s="10"/>
      <c r="D48" s="16"/>
      <c r="E48" s="24"/>
    </row>
    <row r="49" ht="12.75" customHeight="1" spans="1:5">
      <c r="A49" s="10"/>
      <c r="B49" s="10"/>
      <c r="C49" s="10"/>
      <c r="D49" s="16"/>
      <c r="E49" s="24"/>
    </row>
    <row r="50" ht="13.5" customHeight="1" spans="1:5">
      <c r="A50" s="10"/>
      <c r="B50" s="10"/>
      <c r="C50" s="10"/>
      <c r="D50" s="16"/>
      <c r="E50" s="24"/>
    </row>
    <row r="51" ht="13.5" customHeight="1" spans="1:2">
      <c r="A51" s="10"/>
      <c r="B51" s="10"/>
    </row>
    <row r="52" ht="21" customHeight="1" spans="1:3">
      <c r="A52" s="17" t="s">
        <v>324</v>
      </c>
      <c r="B52" s="17"/>
      <c r="C52" s="17"/>
    </row>
    <row r="53" ht="21" customHeight="1" spans="1:4">
      <c r="A53" s="17" t="s">
        <v>31</v>
      </c>
      <c r="B53" s="17" t="s">
        <v>32</v>
      </c>
      <c r="C53" s="18" t="s">
        <v>33</v>
      </c>
      <c r="D53" s="19"/>
    </row>
    <row r="54" ht="21" customHeight="1" spans="1:3">
      <c r="A54" s="20" t="s">
        <v>84</v>
      </c>
      <c r="B54" s="20"/>
      <c r="C54" s="20"/>
    </row>
    <row r="55" ht="21" customHeight="1" spans="1:3">
      <c r="A55" s="13" t="s">
        <v>272</v>
      </c>
      <c r="B55" s="58"/>
      <c r="C55" s="21">
        <v>0</v>
      </c>
    </row>
    <row r="56" ht="21" customHeight="1" spans="1:3">
      <c r="A56" s="13" t="s">
        <v>51</v>
      </c>
      <c r="B56" s="58"/>
      <c r="C56" s="21">
        <v>0</v>
      </c>
    </row>
    <row r="57" ht="21" customHeight="1" spans="1:3">
      <c r="A57" s="13" t="s">
        <v>88</v>
      </c>
      <c r="B57" s="58" t="s">
        <v>89</v>
      </c>
      <c r="C57" s="21">
        <v>149</v>
      </c>
    </row>
    <row r="58" ht="21" customHeight="1" spans="1:3">
      <c r="A58" s="22"/>
      <c r="B58" s="9" t="s">
        <v>91</v>
      </c>
      <c r="C58" s="21">
        <f>SUM(C55:C57)</f>
        <v>149</v>
      </c>
    </row>
    <row r="59" ht="21" customHeight="1" spans="1:3">
      <c r="A59" s="20" t="s">
        <v>325</v>
      </c>
      <c r="B59" s="20"/>
      <c r="C59" s="20"/>
    </row>
    <row r="60" ht="21" customHeight="1" spans="1:3">
      <c r="A60" s="20"/>
      <c r="B60" s="20"/>
      <c r="C60" s="20"/>
    </row>
    <row r="61" ht="21" customHeight="1" spans="1:3">
      <c r="A61" s="13" t="s">
        <v>96</v>
      </c>
      <c r="B61" s="58"/>
      <c r="C61" s="21">
        <v>0</v>
      </c>
    </row>
    <row r="62" ht="21" customHeight="1" spans="1:3">
      <c r="A62" s="13" t="s">
        <v>98</v>
      </c>
      <c r="B62" s="58"/>
      <c r="C62" s="21">
        <v>0</v>
      </c>
    </row>
    <row r="63" ht="21" customHeight="1" spans="1:3">
      <c r="A63" s="13" t="s">
        <v>100</v>
      </c>
      <c r="B63" s="58"/>
      <c r="C63" s="21">
        <v>0</v>
      </c>
    </row>
    <row r="64" ht="21" customHeight="1" spans="1:3">
      <c r="A64" s="13" t="s">
        <v>102</v>
      </c>
      <c r="B64" s="58"/>
      <c r="C64" s="21">
        <v>0</v>
      </c>
    </row>
    <row r="65" ht="21" customHeight="1" spans="1:3">
      <c r="A65" s="13" t="s">
        <v>231</v>
      </c>
      <c r="B65" s="58"/>
      <c r="C65" s="21">
        <v>0</v>
      </c>
    </row>
    <row r="66" ht="21" customHeight="1" spans="1:3">
      <c r="A66" s="13"/>
      <c r="B66" s="9" t="s">
        <v>104</v>
      </c>
      <c r="C66" s="21">
        <f>SUM(C61:C65)</f>
        <v>0</v>
      </c>
    </row>
    <row r="67" ht="21" customHeight="1" spans="1:3">
      <c r="A67" s="20" t="s">
        <v>106</v>
      </c>
      <c r="B67" s="20"/>
      <c r="C67" s="20"/>
    </row>
    <row r="68" ht="21" customHeight="1" spans="1:3">
      <c r="A68" s="13" t="s">
        <v>108</v>
      </c>
      <c r="B68" s="58" t="s">
        <v>109</v>
      </c>
      <c r="C68" s="21">
        <v>0</v>
      </c>
    </row>
    <row r="69" ht="21" customHeight="1" spans="1:3">
      <c r="A69" s="13" t="s">
        <v>111</v>
      </c>
      <c r="B69" s="58" t="s">
        <v>112</v>
      </c>
      <c r="C69" s="21">
        <v>0</v>
      </c>
    </row>
    <row r="70" ht="21" customHeight="1" spans="1:3">
      <c r="A70" s="13"/>
      <c r="B70" s="9" t="s">
        <v>114</v>
      </c>
      <c r="C70" s="21">
        <f>SUM(C68:C69)</f>
        <v>0</v>
      </c>
    </row>
    <row r="71" ht="21" customHeight="1" spans="1:3">
      <c r="A71" s="20" t="s">
        <v>116</v>
      </c>
      <c r="B71" s="20"/>
      <c r="C71" s="20"/>
    </row>
    <row r="72" ht="21" customHeight="1" spans="1:3">
      <c r="A72" s="13" t="s">
        <v>118</v>
      </c>
      <c r="B72" s="58" t="s">
        <v>119</v>
      </c>
      <c r="C72" s="21">
        <v>0</v>
      </c>
    </row>
    <row r="73" ht="21" customHeight="1" spans="1:3">
      <c r="A73" s="22"/>
      <c r="B73" s="58" t="s">
        <v>121</v>
      </c>
      <c r="C73" s="21">
        <v>0</v>
      </c>
    </row>
    <row r="74" ht="21" customHeight="1" spans="1:3">
      <c r="A74" s="22"/>
      <c r="B74" s="58" t="s">
        <v>123</v>
      </c>
      <c r="C74" s="21">
        <v>0</v>
      </c>
    </row>
    <row r="75" ht="21" customHeight="1" spans="1:3">
      <c r="A75" s="22"/>
      <c r="B75" s="9" t="s">
        <v>125</v>
      </c>
      <c r="C75" s="21">
        <f>SUM(C72:C74)</f>
        <v>0</v>
      </c>
    </row>
    <row r="76" ht="21" customHeight="1" spans="1:3">
      <c r="A76" s="20" t="s">
        <v>126</v>
      </c>
      <c r="B76" s="20"/>
      <c r="C76" s="20"/>
    </row>
    <row r="77" ht="21" customHeight="1" spans="1:3">
      <c r="A77" s="13" t="s">
        <v>127</v>
      </c>
      <c r="B77" s="58" t="s">
        <v>128</v>
      </c>
      <c r="C77" s="21">
        <v>0</v>
      </c>
    </row>
    <row r="78" ht="21" customHeight="1" spans="1:3">
      <c r="A78" s="22"/>
      <c r="B78" s="9" t="s">
        <v>129</v>
      </c>
      <c r="C78" s="21">
        <f>SUM(C77)</f>
        <v>0</v>
      </c>
    </row>
    <row r="79" ht="21" customHeight="1" spans="1:3">
      <c r="A79" s="20" t="s">
        <v>130</v>
      </c>
      <c r="B79" s="20"/>
      <c r="C79" s="20"/>
    </row>
    <row r="80" ht="42.75" customHeight="1" spans="1:3">
      <c r="A80" s="13" t="s">
        <v>326</v>
      </c>
      <c r="B80" s="58" t="s">
        <v>132</v>
      </c>
      <c r="C80" s="21">
        <v>0</v>
      </c>
    </row>
    <row r="81" ht="21" customHeight="1" spans="1:3">
      <c r="A81" s="13" t="s">
        <v>133</v>
      </c>
      <c r="B81" s="58" t="s">
        <v>134</v>
      </c>
      <c r="C81" s="21">
        <v>0</v>
      </c>
    </row>
    <row r="82" ht="42.75" customHeight="1" spans="1:3">
      <c r="A82" s="13" t="s">
        <v>135</v>
      </c>
      <c r="B82" s="58" t="s">
        <v>136</v>
      </c>
      <c r="C82" s="21">
        <v>0</v>
      </c>
    </row>
    <row r="83" ht="21" customHeight="1" spans="1:3">
      <c r="A83" s="13" t="s">
        <v>137</v>
      </c>
      <c r="B83" s="58" t="s">
        <v>137</v>
      </c>
      <c r="C83" s="21">
        <v>0</v>
      </c>
    </row>
    <row r="84" ht="21" customHeight="1" spans="1:3">
      <c r="A84" s="13"/>
      <c r="B84" s="9" t="s">
        <v>24</v>
      </c>
      <c r="C84" s="21">
        <f>SUM(C80:C83)</f>
        <v>0</v>
      </c>
    </row>
    <row r="85" ht="21" customHeight="1" spans="1:3">
      <c r="A85" s="20" t="s">
        <v>139</v>
      </c>
      <c r="B85" s="20"/>
      <c r="C85" s="20"/>
    </row>
    <row r="86" ht="21" customHeight="1" spans="1:3">
      <c r="A86" s="13" t="s">
        <v>140</v>
      </c>
      <c r="B86" s="58"/>
      <c r="C86" s="21">
        <v>0</v>
      </c>
    </row>
    <row r="87" ht="21" customHeight="1" spans="1:3">
      <c r="A87" s="22" t="s">
        <v>141</v>
      </c>
      <c r="B87" s="58" t="s">
        <v>142</v>
      </c>
      <c r="C87" s="21">
        <v>0</v>
      </c>
    </row>
    <row r="88" ht="21" customHeight="1" spans="1:3">
      <c r="A88" s="13" t="s">
        <v>67</v>
      </c>
      <c r="B88" s="58" t="s">
        <v>143</v>
      </c>
      <c r="C88" s="21">
        <v>0</v>
      </c>
    </row>
    <row r="89" ht="21" customHeight="1" spans="1:3">
      <c r="A89" s="13"/>
      <c r="B89" s="9" t="s">
        <v>144</v>
      </c>
      <c r="C89" s="21">
        <f>SUM(C86:C88)</f>
        <v>0</v>
      </c>
    </row>
    <row r="90" ht="21" customHeight="1" spans="1:3">
      <c r="A90" s="20" t="s">
        <v>145</v>
      </c>
      <c r="B90" s="20"/>
      <c r="C90" s="20"/>
    </row>
    <row r="91" ht="21" customHeight="1" spans="1:3">
      <c r="A91" s="13" t="s">
        <v>146</v>
      </c>
      <c r="B91" s="58" t="s">
        <v>147</v>
      </c>
      <c r="C91" s="21">
        <v>200</v>
      </c>
    </row>
    <row r="92" ht="21" customHeight="1" spans="1:3">
      <c r="A92" s="5" t="s">
        <v>148</v>
      </c>
      <c r="B92" s="58" t="s">
        <v>149</v>
      </c>
      <c r="C92" s="21">
        <v>68</v>
      </c>
    </row>
    <row r="93" ht="39.75" customHeight="1" spans="1:3">
      <c r="A93" s="13" t="s">
        <v>150</v>
      </c>
      <c r="B93" s="14" t="s">
        <v>327</v>
      </c>
      <c r="C93" s="21">
        <v>52</v>
      </c>
    </row>
    <row r="94" ht="21" customHeight="1" spans="1:3">
      <c r="A94" s="13" t="s">
        <v>152</v>
      </c>
      <c r="B94" s="58" t="s">
        <v>233</v>
      </c>
      <c r="C94" s="21">
        <v>900</v>
      </c>
    </row>
    <row r="95" ht="21" customHeight="1" spans="1:3">
      <c r="A95" s="22"/>
      <c r="B95" s="9" t="s">
        <v>154</v>
      </c>
      <c r="C95" s="21">
        <f>SUM(C91:C94)</f>
        <v>1220</v>
      </c>
    </row>
    <row r="96" ht="21" customHeight="1" spans="1:3">
      <c r="A96" s="22"/>
      <c r="B96" s="9" t="s">
        <v>24</v>
      </c>
      <c r="C96" s="21">
        <f>C58+C66+C70+C75+C78+C84+C89+C95</f>
        <v>1369</v>
      </c>
    </row>
    <row r="97" ht="21" customHeight="1" spans="1:3">
      <c r="A97" s="20" t="s">
        <v>156</v>
      </c>
      <c r="B97" s="20"/>
      <c r="C97" s="20"/>
    </row>
    <row r="98" ht="21" customHeight="1" spans="1:3">
      <c r="A98" s="22" t="s">
        <v>157</v>
      </c>
      <c r="B98" s="15"/>
      <c r="C98" s="6">
        <f>IF(('July 2024 - September 2024'!C90)+SUM(E112+E122+E134)&lt;0,(('July 2024 - September 2024'!C90))+SUM(E112+E122+E134),(('July 2024 - September 2024'!C90))+SUM(E112+E122+E134))</f>
        <v>-8883</v>
      </c>
    </row>
    <row r="99" ht="21" customHeight="1" spans="1:3">
      <c r="A99" s="22" t="s">
        <v>158</v>
      </c>
      <c r="B99" s="15"/>
      <c r="C99" s="6">
        <v>0</v>
      </c>
    </row>
    <row r="100" ht="21" customHeight="1" spans="1:3">
      <c r="A100" s="22" t="s">
        <v>159</v>
      </c>
      <c r="B100" s="15"/>
      <c r="C100" s="6">
        <f>IF(('July 2024 - September 2024'!C92)+SUM(E111+E123+E136)&lt;0,(('July 2024 - September 2024'!C92))+SUM(E111+E123+E136),(('July 2024 - September 2024'!C92))+SUM(E111+E123+E136))</f>
        <v>-500</v>
      </c>
    </row>
    <row r="101" ht="42.75" customHeight="1" spans="1:3">
      <c r="A101" s="13" t="s">
        <v>160</v>
      </c>
      <c r="B101" s="15"/>
      <c r="C101" s="6">
        <v>0</v>
      </c>
    </row>
    <row r="102" ht="42.75" customHeight="1" spans="1:3">
      <c r="A102" s="13" t="s">
        <v>161</v>
      </c>
      <c r="B102" s="15"/>
      <c r="C102" s="6">
        <v>0</v>
      </c>
    </row>
    <row r="103" ht="21" customHeight="1" spans="1:3">
      <c r="A103" s="22"/>
      <c r="B103" s="9" t="s">
        <v>162</v>
      </c>
      <c r="C103" s="6">
        <f>C98+C99+C100+C101+C102</f>
        <v>-9383</v>
      </c>
    </row>
    <row r="104" ht="21" customHeight="1" spans="1:8">
      <c r="A104" s="13"/>
      <c r="B104" s="8" t="s">
        <v>163</v>
      </c>
      <c r="C104" s="21">
        <f>C96</f>
        <v>1369</v>
      </c>
      <c r="H104" s="30"/>
    </row>
    <row r="105" ht="13.5" customHeight="1" spans="1:2">
      <c r="A105" s="10"/>
      <c r="B105" s="10"/>
    </row>
    <row r="106" ht="13.5" customHeight="1" spans="1:2">
      <c r="A106" s="10"/>
      <c r="B106" s="10"/>
    </row>
    <row r="107" ht="21" customHeight="1" spans="1:8">
      <c r="A107" s="28" t="s">
        <v>328</v>
      </c>
      <c r="B107" s="28"/>
      <c r="C107" s="28"/>
      <c r="D107" s="28"/>
      <c r="E107" s="28"/>
      <c r="G107" s="61" t="s">
        <v>256</v>
      </c>
      <c r="H107" s="21">
        <v>651.7</v>
      </c>
    </row>
    <row r="108" ht="21" customHeight="1" spans="1:8">
      <c r="A108" s="28" t="s">
        <v>165</v>
      </c>
      <c r="B108" s="28"/>
      <c r="C108" s="28" t="s">
        <v>32</v>
      </c>
      <c r="D108" s="28"/>
      <c r="E108" s="28" t="s">
        <v>33</v>
      </c>
      <c r="G108" s="62" t="s">
        <v>258</v>
      </c>
      <c r="H108" s="63">
        <f>C91-H107</f>
        <v>-451.7</v>
      </c>
    </row>
    <row r="109" ht="42.75" customHeight="1" spans="1:8">
      <c r="A109" s="22" t="s">
        <v>329</v>
      </c>
      <c r="B109" s="22"/>
      <c r="C109" s="15"/>
      <c r="D109" s="15"/>
      <c r="E109" s="6">
        <f>'July 2024 - September 2024'!E141</f>
        <v>502.71</v>
      </c>
      <c r="G109" s="64" t="s">
        <v>259</v>
      </c>
      <c r="H109" s="63"/>
    </row>
    <row r="110" ht="99.75" customHeight="1" spans="1:5">
      <c r="A110" s="22" t="s">
        <v>145</v>
      </c>
      <c r="B110" s="22"/>
      <c r="C110" s="14" t="s">
        <v>330</v>
      </c>
      <c r="D110" s="14"/>
      <c r="E110" s="21">
        <v>651.7</v>
      </c>
    </row>
    <row r="111" ht="21" customHeight="1" spans="1:5">
      <c r="A111" s="22"/>
      <c r="B111" s="22"/>
      <c r="C111" s="15" t="s">
        <v>331</v>
      </c>
      <c r="D111" s="15"/>
      <c r="E111" s="21">
        <v>200</v>
      </c>
    </row>
    <row r="112" ht="21" customHeight="1" spans="1:5">
      <c r="A112" s="22"/>
      <c r="B112" s="22"/>
      <c r="C112" s="15" t="s">
        <v>251</v>
      </c>
      <c r="D112" s="15"/>
      <c r="E112" s="21">
        <v>0</v>
      </c>
    </row>
    <row r="113" ht="21" customHeight="1" spans="1:5">
      <c r="A113" s="22"/>
      <c r="B113" s="22"/>
      <c r="C113" s="15" t="s">
        <v>332</v>
      </c>
      <c r="D113" s="15"/>
      <c r="E113" s="21">
        <v>58</v>
      </c>
    </row>
    <row r="114" ht="21" customHeight="1" spans="1:5">
      <c r="A114" s="22"/>
      <c r="B114" s="22"/>
      <c r="C114" s="15" t="s">
        <v>333</v>
      </c>
      <c r="D114" s="15"/>
      <c r="E114" s="21">
        <v>600</v>
      </c>
    </row>
    <row r="115" ht="21" customHeight="1" spans="1:5">
      <c r="A115" s="22"/>
      <c r="B115" s="22"/>
      <c r="C115" s="60" t="s">
        <v>334</v>
      </c>
      <c r="D115" s="60"/>
      <c r="E115" s="65">
        <v>291.85</v>
      </c>
    </row>
    <row r="116" ht="21" customHeight="1" spans="1:5">
      <c r="A116" s="22" t="s">
        <v>166</v>
      </c>
      <c r="B116" s="22"/>
      <c r="C116" s="15"/>
      <c r="D116" s="15"/>
      <c r="E116" s="21">
        <f>C104</f>
        <v>1369</v>
      </c>
    </row>
    <row r="117" ht="21" customHeight="1" spans="1:5">
      <c r="A117" s="22"/>
      <c r="B117" s="22"/>
      <c r="C117" s="9" t="s">
        <v>167</v>
      </c>
      <c r="D117" s="9"/>
      <c r="E117" s="6">
        <f>('July 2024 - September 2024'!E141+E16)-SUM(E110:E116)</f>
        <v>125.16</v>
      </c>
    </row>
    <row r="118" ht="13.5" customHeight="1"/>
    <row r="119" ht="21" customHeight="1" spans="1:5">
      <c r="A119" s="28" t="s">
        <v>335</v>
      </c>
      <c r="B119" s="28"/>
      <c r="C119" s="28"/>
      <c r="D119" s="28"/>
      <c r="E119" s="28"/>
    </row>
    <row r="120" ht="21" customHeight="1" spans="1:5">
      <c r="A120" s="28" t="s">
        <v>165</v>
      </c>
      <c r="B120" s="28"/>
      <c r="C120" s="28" t="s">
        <v>32</v>
      </c>
      <c r="D120" s="28"/>
      <c r="E120" s="28" t="s">
        <v>33</v>
      </c>
    </row>
    <row r="121" ht="42.75" customHeight="1" spans="1:5">
      <c r="A121" s="22" t="s">
        <v>336</v>
      </c>
      <c r="B121" s="22"/>
      <c r="C121" s="15"/>
      <c r="D121" s="15"/>
      <c r="E121" s="6">
        <f>E117</f>
        <v>125.16</v>
      </c>
    </row>
    <row r="122" ht="42.75" customHeight="1" spans="1:5">
      <c r="A122" s="22" t="s">
        <v>145</v>
      </c>
      <c r="B122" s="22"/>
      <c r="C122" s="14" t="s">
        <v>337</v>
      </c>
      <c r="D122" s="14"/>
      <c r="E122" s="21">
        <v>0</v>
      </c>
    </row>
    <row r="123" ht="21" customHeight="1" spans="1:5">
      <c r="A123" s="22"/>
      <c r="B123" s="22"/>
      <c r="C123" s="15" t="s">
        <v>338</v>
      </c>
      <c r="D123" s="15"/>
      <c r="E123" s="21">
        <v>300</v>
      </c>
    </row>
    <row r="124" ht="289.5" customHeight="1" spans="1:7">
      <c r="A124" s="22"/>
      <c r="B124" s="22"/>
      <c r="C124" s="14" t="s">
        <v>339</v>
      </c>
      <c r="D124" s="14"/>
      <c r="E124" s="21">
        <v>3389</v>
      </c>
      <c r="G124" s="2"/>
    </row>
    <row r="125" ht="24.75" customHeight="1" spans="1:7">
      <c r="A125" s="22"/>
      <c r="B125" s="22"/>
      <c r="C125" s="14" t="s">
        <v>340</v>
      </c>
      <c r="D125" s="14"/>
      <c r="E125" s="21">
        <v>200</v>
      </c>
      <c r="G125" s="2"/>
    </row>
    <row r="126" ht="24.75" customHeight="1" spans="1:7">
      <c r="A126" s="22"/>
      <c r="B126" s="22"/>
      <c r="C126" s="59" t="s">
        <v>341</v>
      </c>
      <c r="D126" s="59"/>
      <c r="E126" s="21">
        <v>8.9</v>
      </c>
      <c r="G126" s="2"/>
    </row>
    <row r="127" ht="21" customHeight="1" spans="1:5">
      <c r="A127" s="22" t="s">
        <v>166</v>
      </c>
      <c r="B127" s="22"/>
      <c r="C127" s="15"/>
      <c r="D127" s="15"/>
      <c r="E127" s="21">
        <f>C104</f>
        <v>1369</v>
      </c>
    </row>
    <row r="128" ht="21" customHeight="1" spans="1:5">
      <c r="A128" s="22"/>
      <c r="B128" s="22"/>
      <c r="C128" s="9" t="s">
        <v>167</v>
      </c>
      <c r="D128" s="9"/>
      <c r="E128" s="6">
        <f>(E31+E121)-SUM(E122:E127)</f>
        <v>229.4</v>
      </c>
    </row>
    <row r="129" ht="13.5" customHeight="1" spans="1:5">
      <c r="A129" s="29"/>
      <c r="B129" s="29"/>
      <c r="C129" s="29"/>
      <c r="D129" s="29"/>
      <c r="E129" s="29"/>
    </row>
    <row r="130" ht="17.25" customHeight="1" spans="1:5">
      <c r="A130" s="29"/>
      <c r="B130" s="29"/>
      <c r="C130" s="29"/>
      <c r="D130" s="29"/>
      <c r="E130" s="29"/>
    </row>
    <row r="131" ht="21" customHeight="1" spans="1:5">
      <c r="A131" s="28" t="s">
        <v>342</v>
      </c>
      <c r="B131" s="28"/>
      <c r="C131" s="28"/>
      <c r="D131" s="28"/>
      <c r="E131" s="28"/>
    </row>
    <row r="132" ht="21" customHeight="1" spans="1:5">
      <c r="A132" s="28" t="s">
        <v>165</v>
      </c>
      <c r="B132" s="28"/>
      <c r="C132" s="28" t="s">
        <v>32</v>
      </c>
      <c r="D132" s="28"/>
      <c r="E132" s="28" t="s">
        <v>33</v>
      </c>
    </row>
    <row r="133" ht="42.75" customHeight="1" spans="1:5">
      <c r="A133" s="22" t="s">
        <v>343</v>
      </c>
      <c r="B133" s="22"/>
      <c r="C133" s="15"/>
      <c r="D133" s="15"/>
      <c r="E133" s="6">
        <f>E128</f>
        <v>229.4</v>
      </c>
    </row>
    <row r="134" ht="21" customHeight="1" spans="1:5">
      <c r="A134" s="22" t="s">
        <v>145</v>
      </c>
      <c r="B134" s="22"/>
      <c r="C134" s="14" t="s">
        <v>170</v>
      </c>
      <c r="D134" s="14"/>
      <c r="E134" s="21">
        <v>0</v>
      </c>
    </row>
    <row r="135" ht="39.75" customHeight="1" spans="1:5">
      <c r="A135" s="22"/>
      <c r="B135" s="22"/>
      <c r="C135" s="14" t="s">
        <v>344</v>
      </c>
      <c r="D135" s="14"/>
      <c r="E135" s="21">
        <v>351</v>
      </c>
    </row>
    <row r="136" ht="21" customHeight="1" spans="1:5">
      <c r="A136" s="22"/>
      <c r="B136" s="22"/>
      <c r="C136" s="14" t="s">
        <v>263</v>
      </c>
      <c r="D136" s="14"/>
      <c r="E136" s="21">
        <v>500</v>
      </c>
    </row>
    <row r="137" ht="49.5" customHeight="1" spans="1:5">
      <c r="A137" s="22"/>
      <c r="B137" s="22"/>
      <c r="C137" s="14" t="s">
        <v>345</v>
      </c>
      <c r="D137" s="14"/>
      <c r="E137" s="21">
        <v>370</v>
      </c>
    </row>
    <row r="138" ht="174" customHeight="1" spans="1:5">
      <c r="A138" s="22"/>
      <c r="B138" s="22"/>
      <c r="C138" s="14" t="s">
        <v>346</v>
      </c>
      <c r="D138" s="14"/>
      <c r="E138" s="21">
        <v>1182.5</v>
      </c>
    </row>
    <row r="139" ht="409" customHeight="1" spans="1:5">
      <c r="A139" s="22"/>
      <c r="B139" s="22"/>
      <c r="C139" s="14" t="s">
        <v>347</v>
      </c>
      <c r="D139" s="14"/>
      <c r="E139" s="21">
        <v>1232.7</v>
      </c>
    </row>
    <row r="140" ht="21.45" customHeight="1" spans="1:5">
      <c r="A140" s="22"/>
      <c r="B140" s="22"/>
      <c r="C140" s="14" t="s">
        <v>348</v>
      </c>
      <c r="D140" s="14"/>
      <c r="E140" s="21">
        <v>68</v>
      </c>
    </row>
    <row r="141" ht="21" customHeight="1" spans="1:5">
      <c r="A141" s="22" t="s">
        <v>166</v>
      </c>
      <c r="B141" s="22"/>
      <c r="C141" s="15"/>
      <c r="D141" s="15"/>
      <c r="E141" s="21">
        <f>C104</f>
        <v>1369</v>
      </c>
    </row>
    <row r="142" ht="21" customHeight="1" spans="1:5">
      <c r="A142" s="22"/>
      <c r="B142" s="22"/>
      <c r="C142" s="9" t="s">
        <v>167</v>
      </c>
      <c r="D142" s="9"/>
      <c r="E142" s="6">
        <f>(E47+E133)-SUM(E134:E141)</f>
        <v>173.34</v>
      </c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</sheetData>
  <mergeCells count="10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7:B47"/>
    <mergeCell ref="C47:D47"/>
    <mergeCell ref="A52:C52"/>
    <mergeCell ref="A54:C54"/>
    <mergeCell ref="A67:C67"/>
    <mergeCell ref="A71:C71"/>
    <mergeCell ref="A76:C76"/>
    <mergeCell ref="A79:C79"/>
    <mergeCell ref="A85:C85"/>
    <mergeCell ref="A90:C90"/>
    <mergeCell ref="A97:C97"/>
    <mergeCell ref="A107:E107"/>
    <mergeCell ref="A108:B108"/>
    <mergeCell ref="C108:D108"/>
    <mergeCell ref="A109:B109"/>
    <mergeCell ref="C109:D109"/>
    <mergeCell ref="C110:D110"/>
    <mergeCell ref="C111:D111"/>
    <mergeCell ref="C112:D112"/>
    <mergeCell ref="C113:D113"/>
    <mergeCell ref="C114:D114"/>
    <mergeCell ref="C115:D115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131:E131"/>
    <mergeCell ref="A132:B132"/>
    <mergeCell ref="C132:D132"/>
    <mergeCell ref="A133:B133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42:B142"/>
    <mergeCell ref="C142:D142"/>
    <mergeCell ref="H108:H109"/>
    <mergeCell ref="A59:C60"/>
    <mergeCell ref="A110:B115"/>
    <mergeCell ref="A122:B126"/>
    <mergeCell ref="A134:B139"/>
  </mergeCells>
  <conditionalFormatting sqref="D50">
    <cfRule type="cellIs" dxfId="0" priority="5" operator="equal">
      <formula>0</formula>
    </cfRule>
  </conditionalFormatting>
  <conditionalFormatting sqref="C49:C50 H107 E110:E116 E122:E127 E134:E141">
    <cfRule type="cellIs" dxfId="0" priority="2" operator="equal">
      <formula>0</formula>
    </cfRule>
  </conditionalFormatting>
  <conditionalFormatting sqref="C55:C58 C61:C66 C68:C70 C72:C75 C77:C78 C80:C84 C86:C89 C91:C96 C104 E110:E116 E122:E127 E134:E141">
    <cfRule type="cellIs" dxfId="1" priority="3" operator="equal">
      <formula>0</formula>
    </cfRule>
  </conditionalFormatting>
  <conditionalFormatting sqref="C55:C58 C61:C66 C68:C70 C72:C75 C77:C78 C80:C84 C86:C89 C91:C96 C10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28"/>
  <sheetViews>
    <sheetView tabSelected="1" zoomScale="88" zoomScaleNormal="88" workbookViewId="0">
      <selection activeCell="I92" sqref="I92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8" width="10.4296875" style="1" customWidth="1"/>
    <col min="9" max="9" width="38.8515625" style="1" customWidth="1"/>
    <col min="10" max="10" width="10.4296875" style="2" customWidth="1"/>
    <col min="11" max="11" width="19.4296875" style="1" customWidth="1"/>
    <col min="12" max="27" width="9" style="1" customWidth="1"/>
  </cols>
  <sheetData>
    <row r="1" ht="21" customHeight="1" spans="1:11">
      <c r="A1" s="3" t="s">
        <v>349</v>
      </c>
      <c r="B1" s="3"/>
      <c r="C1" s="3"/>
      <c r="D1" s="3"/>
      <c r="E1" s="3"/>
      <c r="F1" s="10"/>
      <c r="G1" s="10"/>
      <c r="H1" s="10"/>
      <c r="I1" s="10"/>
      <c r="J1" s="19"/>
      <c r="K1" s="10"/>
    </row>
    <row r="2" ht="21" customHeight="1" spans="1:5">
      <c r="A2" s="4"/>
      <c r="B2" s="4"/>
      <c r="C2" s="4"/>
      <c r="D2" s="4"/>
      <c r="E2" s="4"/>
    </row>
    <row r="3" ht="64.5" customHeight="1" spans="1:37">
      <c r="A3" s="5" t="s">
        <v>6</v>
      </c>
      <c r="B3" s="5" t="s">
        <v>193</v>
      </c>
      <c r="C3" s="6">
        <f>E115</f>
        <v>2587.64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1" customHeight="1" spans="1:37">
      <c r="A4" s="8" t="s">
        <v>24</v>
      </c>
      <c r="B4" s="8"/>
      <c r="C4" s="6">
        <f>SUM(C3)</f>
        <v>2587.64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1" customHeight="1" spans="1:37">
      <c r="A5" s="9" t="s">
        <v>26</v>
      </c>
      <c r="B5" s="9"/>
      <c r="C5" s="6">
        <f>C85</f>
        <v>-4983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13.5" customHeight="1" spans="1:3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3.5" customHeight="1" spans="1:3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1" customHeight="1" spans="1:37">
      <c r="A8" s="11" t="s">
        <v>350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1" customHeight="1" spans="1:3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1" customHeight="1" spans="1:37">
      <c r="A10" s="13" t="s">
        <v>351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1" customHeight="1" spans="1:5">
      <c r="A11" s="13" t="s">
        <v>352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13" t="s">
        <v>353</v>
      </c>
      <c r="B12" s="14" t="s">
        <v>354</v>
      </c>
      <c r="C12" s="15" t="s">
        <v>355</v>
      </c>
      <c r="D12" s="15"/>
      <c r="E12" s="6">
        <v>1000</v>
      </c>
    </row>
    <row r="13" ht="21" customHeight="1" spans="1:5">
      <c r="A13" s="13" t="s">
        <v>356</v>
      </c>
      <c r="B13" s="14" t="s">
        <v>357</v>
      </c>
      <c r="C13" s="56" t="s">
        <v>355</v>
      </c>
      <c r="D13" s="57"/>
      <c r="E13" s="6">
        <v>1000</v>
      </c>
    </row>
    <row r="14" ht="21" customHeight="1" spans="1:5">
      <c r="A14" s="13"/>
      <c r="B14" s="14" t="s">
        <v>157</v>
      </c>
      <c r="C14" s="56" t="s">
        <v>358</v>
      </c>
      <c r="D14" s="57"/>
      <c r="E14" s="6">
        <v>2</v>
      </c>
    </row>
    <row r="15" ht="21" customHeight="1" spans="1:5">
      <c r="A15" s="13"/>
      <c r="B15" s="14" t="s">
        <v>359</v>
      </c>
      <c r="C15" s="56" t="s">
        <v>360</v>
      </c>
      <c r="D15" s="57"/>
      <c r="E15" s="6">
        <v>1</v>
      </c>
    </row>
    <row r="16" ht="21" customHeight="1" spans="1:5">
      <c r="A16" s="4"/>
      <c r="B16" s="4"/>
      <c r="C16" s="9" t="s">
        <v>39</v>
      </c>
      <c r="D16" s="9"/>
      <c r="E16" s="6">
        <f>SUM(E10:E15)</f>
        <v>4408</v>
      </c>
    </row>
    <row r="17" ht="13.5" customHeight="1" spans="1:28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21" customHeight="1" spans="1:28">
      <c r="A18" s="11" t="s">
        <v>361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21" customHeight="1" spans="1:28">
      <c r="A19" s="11" t="s">
        <v>4</v>
      </c>
      <c r="B19" s="11" t="s">
        <v>31</v>
      </c>
      <c r="C19" s="12" t="s">
        <v>32</v>
      </c>
      <c r="D19" s="12"/>
      <c r="E19" s="12" t="s">
        <v>33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3" t="s">
        <v>362</v>
      </c>
      <c r="B20" s="14" t="s">
        <v>36</v>
      </c>
      <c r="C20" s="15" t="s">
        <v>37</v>
      </c>
      <c r="D20" s="15"/>
      <c r="E20" s="6">
        <v>2405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5">
      <c r="A21" s="13" t="s">
        <v>363</v>
      </c>
      <c r="B21" s="14" t="s">
        <v>67</v>
      </c>
      <c r="C21" s="15" t="s">
        <v>214</v>
      </c>
      <c r="D21" s="15"/>
      <c r="E21" s="6">
        <v>0</v>
      </c>
    </row>
    <row r="22" ht="21" customHeight="1" spans="1:5">
      <c r="A22" s="13"/>
      <c r="B22" s="14" t="s">
        <v>364</v>
      </c>
      <c r="C22" s="15" t="s">
        <v>365</v>
      </c>
      <c r="D22" s="15"/>
      <c r="E22" s="6">
        <v>0</v>
      </c>
    </row>
    <row r="23" ht="21" customHeight="1" spans="1:5">
      <c r="A23" s="4"/>
      <c r="B23" s="4"/>
      <c r="C23" s="9" t="s">
        <v>39</v>
      </c>
      <c r="D23" s="9"/>
      <c r="E23" s="6">
        <f>SUM(E20:E22)</f>
        <v>2405</v>
      </c>
    </row>
    <row r="24" ht="13.5" customHeight="1" spans="1:26">
      <c r="A24" s="10"/>
      <c r="B24" s="10"/>
      <c r="C24" s="10"/>
      <c r="D24" s="16"/>
      <c r="E24" s="24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27">
      <c r="A25" s="11" t="s">
        <v>366</v>
      </c>
      <c r="B25" s="11"/>
      <c r="C25" s="11"/>
      <c r="D25" s="11"/>
      <c r="E25" s="11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53"/>
    </row>
    <row r="26" ht="21" customHeight="1" spans="1:26">
      <c r="A26" s="11" t="s">
        <v>4</v>
      </c>
      <c r="B26" s="11" t="s">
        <v>31</v>
      </c>
      <c r="C26" s="12" t="s">
        <v>32</v>
      </c>
      <c r="D26" s="12"/>
      <c r="E26" s="12" t="s">
        <v>33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367</v>
      </c>
      <c r="B27" s="14" t="s">
        <v>36</v>
      </c>
      <c r="C27" s="15" t="s">
        <v>37</v>
      </c>
      <c r="D27" s="15"/>
      <c r="E27" s="6">
        <v>2405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368</v>
      </c>
      <c r="B28" s="14" t="s">
        <v>67</v>
      </c>
      <c r="C28" s="15" t="s">
        <v>214</v>
      </c>
      <c r="D28" s="15"/>
      <c r="E28" s="6"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4"/>
      <c r="B29" s="4"/>
      <c r="C29" s="9" t="s">
        <v>39</v>
      </c>
      <c r="D29" s="9"/>
      <c r="E29" s="6">
        <f>SUM(E27:E28)</f>
        <v>2405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3.5" customHeight="1" spans="1:5">
      <c r="A30" s="10"/>
      <c r="B30" s="10"/>
      <c r="C30" s="10"/>
      <c r="D30" s="16"/>
      <c r="E30" s="24"/>
    </row>
    <row r="31" ht="12.75" customHeight="1" spans="1:5">
      <c r="A31" s="10"/>
      <c r="B31" s="10"/>
      <c r="C31" s="10"/>
      <c r="D31" s="16"/>
      <c r="E31" s="24"/>
    </row>
    <row r="32" ht="13.5" customHeight="1" spans="1:5">
      <c r="A32" s="10"/>
      <c r="B32" s="10"/>
      <c r="C32" s="10"/>
      <c r="D32" s="16"/>
      <c r="E32" s="24"/>
    </row>
    <row r="33" ht="13.5" customHeight="1" spans="1:2">
      <c r="A33" s="10"/>
      <c r="B33" s="10"/>
    </row>
    <row r="34" ht="21" customHeight="1" spans="1:3">
      <c r="A34" s="17" t="s">
        <v>369</v>
      </c>
      <c r="B34" s="17"/>
      <c r="C34" s="17"/>
    </row>
    <row r="35" ht="21" customHeight="1" spans="1:4">
      <c r="A35" s="17" t="s">
        <v>31</v>
      </c>
      <c r="B35" s="17" t="s">
        <v>32</v>
      </c>
      <c r="C35" s="18" t="s">
        <v>33</v>
      </c>
      <c r="D35" s="25"/>
    </row>
    <row r="36" ht="21" customHeight="1" spans="1:4">
      <c r="A36" s="20" t="s">
        <v>84</v>
      </c>
      <c r="B36" s="20"/>
      <c r="C36" s="20"/>
      <c r="D36" s="25"/>
    </row>
    <row r="37" ht="21" customHeight="1" spans="1:3">
      <c r="A37" s="13" t="s">
        <v>272</v>
      </c>
      <c r="B37" s="14"/>
      <c r="C37" s="21">
        <v>78</v>
      </c>
    </row>
    <row r="38" ht="21" customHeight="1" spans="1:3">
      <c r="A38" s="13" t="s">
        <v>370</v>
      </c>
      <c r="B38" s="15" t="s">
        <v>371</v>
      </c>
      <c r="C38" s="21">
        <v>50</v>
      </c>
    </row>
    <row r="39" ht="21" customHeight="1" spans="1:3">
      <c r="A39" s="13" t="s">
        <v>88</v>
      </c>
      <c r="B39" s="14" t="s">
        <v>89</v>
      </c>
      <c r="C39" s="21">
        <v>149</v>
      </c>
    </row>
    <row r="40" ht="21" customHeight="1" spans="1:3">
      <c r="A40" s="22"/>
      <c r="B40" s="8" t="s">
        <v>91</v>
      </c>
      <c r="C40" s="21">
        <f>SUM(C37:C39)</f>
        <v>277</v>
      </c>
    </row>
    <row r="41" ht="21" customHeight="1" spans="1:3">
      <c r="A41" s="20" t="s">
        <v>325</v>
      </c>
      <c r="B41" s="20"/>
      <c r="C41" s="20"/>
    </row>
    <row r="42" s="10" customFormat="1" ht="21" customHeight="1" spans="1:10">
      <c r="A42" s="20"/>
      <c r="B42" s="20"/>
      <c r="C42" s="20"/>
      <c r="J42" s="2"/>
    </row>
    <row r="43" ht="21" customHeight="1" spans="1:3">
      <c r="A43" s="13" t="s">
        <v>96</v>
      </c>
      <c r="B43" s="14"/>
      <c r="C43" s="21">
        <v>0</v>
      </c>
    </row>
    <row r="44" ht="21" customHeight="1" spans="1:3">
      <c r="A44" s="13" t="s">
        <v>98</v>
      </c>
      <c r="B44" s="14"/>
      <c r="C44" s="21">
        <v>0</v>
      </c>
    </row>
    <row r="45" ht="21" customHeight="1" spans="1:3">
      <c r="A45" s="13" t="s">
        <v>100</v>
      </c>
      <c r="B45" s="14"/>
      <c r="C45" s="21">
        <v>0</v>
      </c>
    </row>
    <row r="46" ht="21" customHeight="1" spans="1:3">
      <c r="A46" s="13" t="s">
        <v>102</v>
      </c>
      <c r="B46" s="14"/>
      <c r="C46" s="21">
        <v>0</v>
      </c>
    </row>
    <row r="47" ht="21" customHeight="1" spans="1:3">
      <c r="A47" s="13" t="s">
        <v>231</v>
      </c>
      <c r="B47" s="14"/>
      <c r="C47" s="21">
        <v>0</v>
      </c>
    </row>
    <row r="48" ht="21" customHeight="1" spans="1:3">
      <c r="A48" s="13"/>
      <c r="B48" s="8" t="s">
        <v>104</v>
      </c>
      <c r="C48" s="21">
        <f>SUM(C43:C47)</f>
        <v>0</v>
      </c>
    </row>
    <row r="49" ht="21" customHeight="1" spans="1:3">
      <c r="A49" s="20" t="s">
        <v>106</v>
      </c>
      <c r="B49" s="20"/>
      <c r="C49" s="20"/>
    </row>
    <row r="50" ht="21" customHeight="1" spans="1:3">
      <c r="A50" s="13" t="s">
        <v>108</v>
      </c>
      <c r="B50" s="14" t="s">
        <v>109</v>
      </c>
      <c r="C50" s="21">
        <v>0</v>
      </c>
    </row>
    <row r="51" ht="21" customHeight="1" spans="1:3">
      <c r="A51" s="13" t="s">
        <v>111</v>
      </c>
      <c r="B51" s="14" t="s">
        <v>112</v>
      </c>
      <c r="C51" s="21">
        <v>0</v>
      </c>
    </row>
    <row r="52" ht="21" customHeight="1" spans="1:3">
      <c r="A52" s="13"/>
      <c r="B52" s="8" t="s">
        <v>114</v>
      </c>
      <c r="C52" s="21">
        <f>SUM(C50:C51)</f>
        <v>0</v>
      </c>
    </row>
    <row r="53" ht="21" customHeight="1" spans="1:3">
      <c r="A53" s="20" t="s">
        <v>116</v>
      </c>
      <c r="B53" s="20"/>
      <c r="C53" s="20"/>
    </row>
    <row r="54" ht="21" customHeight="1" spans="1:3">
      <c r="A54" s="13" t="s">
        <v>118</v>
      </c>
      <c r="B54" s="14" t="s">
        <v>119</v>
      </c>
      <c r="C54" s="21">
        <v>0</v>
      </c>
    </row>
    <row r="55" ht="21" customHeight="1" spans="1:3">
      <c r="A55" s="22"/>
      <c r="B55" s="14" t="s">
        <v>121</v>
      </c>
      <c r="C55" s="21">
        <v>0</v>
      </c>
    </row>
    <row r="56" ht="21" customHeight="1" spans="1:3">
      <c r="A56" s="22"/>
      <c r="B56" s="14" t="s">
        <v>123</v>
      </c>
      <c r="C56" s="21">
        <v>0</v>
      </c>
    </row>
    <row r="57" ht="21" customHeight="1" spans="1:3">
      <c r="A57" s="22"/>
      <c r="B57" s="8" t="s">
        <v>125</v>
      </c>
      <c r="C57" s="21">
        <f>SUM(C54:C56)</f>
        <v>0</v>
      </c>
    </row>
    <row r="58" ht="21" customHeight="1" spans="1:3">
      <c r="A58" s="20" t="s">
        <v>126</v>
      </c>
      <c r="B58" s="20"/>
      <c r="C58" s="20"/>
    </row>
    <row r="59" ht="21" customHeight="1" spans="1:3">
      <c r="A59" s="13" t="s">
        <v>127</v>
      </c>
      <c r="B59" s="14" t="s">
        <v>128</v>
      </c>
      <c r="C59" s="21">
        <v>0</v>
      </c>
    </row>
    <row r="60" ht="21" customHeight="1" spans="1:3">
      <c r="A60" s="22"/>
      <c r="B60" s="8" t="s">
        <v>129</v>
      </c>
      <c r="C60" s="21">
        <f>SUM(C59)</f>
        <v>0</v>
      </c>
    </row>
    <row r="61" ht="21" customHeight="1" spans="1:3">
      <c r="A61" s="20" t="s">
        <v>130</v>
      </c>
      <c r="B61" s="20"/>
      <c r="C61" s="20"/>
    </row>
    <row r="62" ht="42.75" customHeight="1" spans="1:3">
      <c r="A62" s="13" t="s">
        <v>326</v>
      </c>
      <c r="B62" s="14" t="s">
        <v>132</v>
      </c>
      <c r="C62" s="21">
        <v>0</v>
      </c>
    </row>
    <row r="63" ht="21" customHeight="1" spans="1:3">
      <c r="A63" s="13" t="s">
        <v>133</v>
      </c>
      <c r="B63" s="14" t="s">
        <v>134</v>
      </c>
      <c r="C63" s="21">
        <v>0</v>
      </c>
    </row>
    <row r="64" ht="42.75" customHeight="1" spans="1:3">
      <c r="A64" s="13" t="s">
        <v>135</v>
      </c>
      <c r="B64" s="14" t="s">
        <v>136</v>
      </c>
      <c r="C64" s="21">
        <v>0</v>
      </c>
    </row>
    <row r="65" ht="21" customHeight="1" spans="1:3">
      <c r="A65" s="13" t="s">
        <v>137</v>
      </c>
      <c r="B65" s="14" t="s">
        <v>137</v>
      </c>
      <c r="C65" s="21">
        <v>0</v>
      </c>
    </row>
    <row r="66" ht="21" customHeight="1" spans="1:3">
      <c r="A66" s="13"/>
      <c r="B66" s="8" t="s">
        <v>24</v>
      </c>
      <c r="C66" s="21">
        <f>SUM(C62:C65)</f>
        <v>0</v>
      </c>
    </row>
    <row r="67" ht="21" customHeight="1" spans="1:3">
      <c r="A67" s="20" t="s">
        <v>139</v>
      </c>
      <c r="B67" s="20"/>
      <c r="C67" s="20"/>
    </row>
    <row r="68" ht="21" customHeight="1" spans="1:3">
      <c r="A68" s="13" t="s">
        <v>140</v>
      </c>
      <c r="B68" s="15"/>
      <c r="C68" s="21">
        <v>0</v>
      </c>
    </row>
    <row r="69" ht="21" customHeight="1" spans="1:3">
      <c r="A69" s="22" t="s">
        <v>141</v>
      </c>
      <c r="B69" s="15" t="s">
        <v>142</v>
      </c>
      <c r="C69" s="21">
        <v>0</v>
      </c>
    </row>
    <row r="70" ht="21" customHeight="1" spans="1:3">
      <c r="A70" s="13" t="s">
        <v>67</v>
      </c>
      <c r="B70" s="14" t="s">
        <v>143</v>
      </c>
      <c r="C70" s="21">
        <v>0</v>
      </c>
    </row>
    <row r="71" ht="21" customHeight="1" spans="1:3">
      <c r="A71" s="13"/>
      <c r="B71" s="8" t="s">
        <v>144</v>
      </c>
      <c r="C71" s="21">
        <f>SUM(C68:C70)</f>
        <v>0</v>
      </c>
    </row>
    <row r="72" ht="21" customHeight="1" spans="1:3">
      <c r="A72" s="20" t="s">
        <v>145</v>
      </c>
      <c r="B72" s="20"/>
      <c r="C72" s="20"/>
    </row>
    <row r="73" ht="21" customHeight="1" spans="1:3">
      <c r="A73" s="13" t="s">
        <v>146</v>
      </c>
      <c r="B73" s="15" t="s">
        <v>147</v>
      </c>
      <c r="C73" s="21">
        <v>0</v>
      </c>
    </row>
    <row r="74" ht="21" customHeight="1" spans="1:3">
      <c r="A74" s="5" t="s">
        <v>148</v>
      </c>
      <c r="B74" s="26" t="s">
        <v>149</v>
      </c>
      <c r="C74" s="21">
        <v>68</v>
      </c>
    </row>
    <row r="75" ht="39.75" customHeight="1" spans="1:3">
      <c r="A75" s="13" t="s">
        <v>150</v>
      </c>
      <c r="B75" s="14" t="s">
        <v>372</v>
      </c>
      <c r="C75" s="21">
        <v>52</v>
      </c>
    </row>
    <row r="76" ht="21" customHeight="1" spans="1:3">
      <c r="A76" s="13" t="s">
        <v>364</v>
      </c>
      <c r="B76" s="15" t="s">
        <v>373</v>
      </c>
      <c r="C76" s="21">
        <v>0</v>
      </c>
    </row>
    <row r="77" ht="21" customHeight="1" spans="1:3">
      <c r="A77" s="22"/>
      <c r="B77" s="9" t="s">
        <v>154</v>
      </c>
      <c r="C77" s="21">
        <f>SUM(C73:C76)</f>
        <v>120</v>
      </c>
    </row>
    <row r="78" ht="21" customHeight="1" spans="1:3">
      <c r="A78" s="22"/>
      <c r="B78" s="9" t="s">
        <v>24</v>
      </c>
      <c r="C78" s="21">
        <f>C40+C48+C52+C57+C60+C66+C71+C77</f>
        <v>397</v>
      </c>
    </row>
    <row r="79" ht="21" customHeight="1" spans="1:3">
      <c r="A79" s="20" t="s">
        <v>156</v>
      </c>
      <c r="B79" s="20"/>
      <c r="C79" s="20"/>
    </row>
    <row r="80" ht="21" customHeight="1" spans="1:3">
      <c r="A80" s="22" t="s">
        <v>157</v>
      </c>
      <c r="B80" s="15"/>
      <c r="C80" s="6">
        <f>IF(('October 2024 - December 2024'!C98)+SUM(E91+E102+E111)&lt;0,(('October 2024 - December 2024'!C98))+SUM(E91+E102+E111),(('October 2024 - December 2024'!C98))+SUM(E91+E102+E111))</f>
        <v>-4983</v>
      </c>
    </row>
    <row r="81" ht="21" customHeight="1" spans="1:3">
      <c r="A81" s="22" t="s">
        <v>158</v>
      </c>
      <c r="B81" s="15"/>
      <c r="C81" s="6">
        <v>0</v>
      </c>
    </row>
    <row r="82" ht="21" customHeight="1" spans="1:3">
      <c r="A82" s="22" t="s">
        <v>159</v>
      </c>
      <c r="B82" s="15"/>
      <c r="C82" s="6">
        <f>IF(('October 2024 - December 2024'!C100)+SUM(E93)&lt;0,(('October 2024 - December 2024'!C100))+SUM(E93),(('October 2024 - December 2024'!C100))+SUM(E93))</f>
        <v>0</v>
      </c>
    </row>
    <row r="83" ht="42.75" customHeight="1" spans="1:3">
      <c r="A83" s="13" t="s">
        <v>160</v>
      </c>
      <c r="B83" s="15"/>
      <c r="C83" s="6">
        <v>0</v>
      </c>
    </row>
    <row r="84" ht="42.75" customHeight="1" spans="1:3">
      <c r="A84" s="13" t="s">
        <v>161</v>
      </c>
      <c r="B84" s="15"/>
      <c r="C84" s="6">
        <v>0</v>
      </c>
    </row>
    <row r="85" ht="21" customHeight="1" spans="1:3">
      <c r="A85" s="22"/>
      <c r="B85" s="9" t="s">
        <v>162</v>
      </c>
      <c r="C85" s="6">
        <f>C80+C81+C82+C83+C84</f>
        <v>-4983</v>
      </c>
    </row>
    <row r="86" ht="21" customHeight="1" spans="1:10">
      <c r="A86" s="13"/>
      <c r="B86" s="8" t="s">
        <v>163</v>
      </c>
      <c r="C86" s="21">
        <f>C78</f>
        <v>397</v>
      </c>
      <c r="J86" s="30"/>
    </row>
    <row r="87" ht="13.5" customHeight="1" spans="1:2">
      <c r="A87" s="10"/>
      <c r="B87" s="10"/>
    </row>
    <row r="88" ht="13.5" customHeight="1" spans="1:2">
      <c r="A88" s="10"/>
      <c r="B88" s="10"/>
    </row>
    <row r="89" ht="21" customHeight="1" spans="1:7">
      <c r="A89" s="28" t="s">
        <v>374</v>
      </c>
      <c r="B89" s="28"/>
      <c r="C89" s="28"/>
      <c r="D89" s="28"/>
      <c r="E89" s="28"/>
      <c r="F89" s="28"/>
      <c r="G89" s="28"/>
    </row>
    <row r="90" ht="21" customHeight="1" spans="1:37">
      <c r="A90" s="28" t="s">
        <v>165</v>
      </c>
      <c r="B90" s="28"/>
      <c r="C90" s="28" t="s">
        <v>32</v>
      </c>
      <c r="D90" s="28"/>
      <c r="E90" s="28" t="s">
        <v>33</v>
      </c>
      <c r="F90" s="28"/>
      <c r="G90" s="28"/>
      <c r="H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</row>
    <row r="91" ht="42.75" customHeight="1" spans="1:7">
      <c r="A91" s="22" t="s">
        <v>145</v>
      </c>
      <c r="B91" s="22"/>
      <c r="C91" s="15" t="s">
        <v>375</v>
      </c>
      <c r="D91" s="15"/>
      <c r="E91" s="21">
        <v>1400</v>
      </c>
      <c r="F91" s="21"/>
      <c r="G91" s="21"/>
    </row>
    <row r="92" ht="123" customHeight="1" spans="1:7">
      <c r="A92" s="22"/>
      <c r="B92" s="22"/>
      <c r="C92" s="14" t="s">
        <v>376</v>
      </c>
      <c r="D92" s="14"/>
      <c r="E92" s="21">
        <v>1008.8</v>
      </c>
      <c r="F92" s="21"/>
      <c r="G92" s="21"/>
    </row>
    <row r="93" ht="21" customHeight="1" spans="1:7">
      <c r="A93" s="22"/>
      <c r="B93" s="22"/>
      <c r="C93" s="14" t="s">
        <v>263</v>
      </c>
      <c r="D93" s="14"/>
      <c r="E93" s="21">
        <v>500</v>
      </c>
      <c r="F93" s="21"/>
      <c r="G93" s="21"/>
    </row>
    <row r="94" ht="311" customHeight="1" spans="1:8">
      <c r="A94" s="22"/>
      <c r="B94" s="22"/>
      <c r="C94" s="14" t="s">
        <v>377</v>
      </c>
      <c r="D94" s="14"/>
      <c r="E94" s="21">
        <v>203.9</v>
      </c>
      <c r="F94" s="21"/>
      <c r="G94" s="21"/>
      <c r="H94" s="2"/>
    </row>
    <row r="95" ht="21" customHeight="1" spans="1:7">
      <c r="A95" s="22" t="s">
        <v>166</v>
      </c>
      <c r="B95" s="22"/>
      <c r="C95" s="15"/>
      <c r="D95" s="15"/>
      <c r="E95" s="21">
        <f>C86</f>
        <v>397</v>
      </c>
      <c r="F95" s="21"/>
      <c r="G95" s="21"/>
    </row>
    <row r="96" ht="21" customHeight="1" spans="1:7">
      <c r="A96" s="22"/>
      <c r="B96" s="22"/>
      <c r="C96" s="9" t="s">
        <v>167</v>
      </c>
      <c r="D96" s="9"/>
      <c r="E96" s="6">
        <f>('October 2024 - December 2024'!E142+E16)-SUM(E91:E95)</f>
        <v>1071.64</v>
      </c>
      <c r="F96" s="6"/>
      <c r="G96" s="6"/>
    </row>
    <row r="97" ht="13.5" customHeight="1"/>
    <row r="98" ht="21" customHeight="1" spans="1:7">
      <c r="A98" s="28" t="s">
        <v>378</v>
      </c>
      <c r="B98" s="28"/>
      <c r="C98" s="28"/>
      <c r="D98" s="28"/>
      <c r="E98" s="28"/>
      <c r="F98" s="28"/>
      <c r="G98" s="28"/>
    </row>
    <row r="99" ht="21" customHeight="1" spans="1:37">
      <c r="A99" s="28" t="s">
        <v>165</v>
      </c>
      <c r="B99" s="28"/>
      <c r="C99" s="28" t="s">
        <v>32</v>
      </c>
      <c r="D99" s="28"/>
      <c r="E99" s="28" t="s">
        <v>33</v>
      </c>
      <c r="F99" s="28"/>
      <c r="G99" s="28"/>
      <c r="H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</row>
    <row r="100" ht="42.75" customHeight="1" spans="1:7">
      <c r="A100" s="22" t="s">
        <v>379</v>
      </c>
      <c r="B100" s="22"/>
      <c r="C100" s="15"/>
      <c r="D100" s="15"/>
      <c r="E100" s="6">
        <f>E96</f>
        <v>1071.64</v>
      </c>
      <c r="F100" s="6"/>
      <c r="G100" s="6"/>
    </row>
    <row r="101" ht="42.75" customHeight="1" spans="1:7">
      <c r="A101" s="22" t="s">
        <v>145</v>
      </c>
      <c r="B101" s="22"/>
      <c r="C101" s="14" t="s">
        <v>380</v>
      </c>
      <c r="D101" s="14"/>
      <c r="E101" s="21">
        <v>0</v>
      </c>
      <c r="F101" s="21"/>
      <c r="G101" s="21"/>
    </row>
    <row r="102" ht="21" customHeight="1" spans="1:7">
      <c r="A102" s="22"/>
      <c r="B102" s="22"/>
      <c r="C102" s="14" t="s">
        <v>381</v>
      </c>
      <c r="D102" s="14"/>
      <c r="E102" s="21">
        <v>1300</v>
      </c>
      <c r="F102" s="21"/>
      <c r="G102" s="21"/>
    </row>
    <row r="103" ht="242" customHeight="1" spans="1:8">
      <c r="A103" s="22"/>
      <c r="B103" s="22"/>
      <c r="C103" s="14" t="s">
        <v>382</v>
      </c>
      <c r="D103" s="14"/>
      <c r="E103" s="21">
        <v>0</v>
      </c>
      <c r="F103" s="21"/>
      <c r="G103" s="21"/>
      <c r="H103" s="2"/>
    </row>
    <row r="104" ht="21" customHeight="1" spans="1:7">
      <c r="A104" s="22" t="s">
        <v>166</v>
      </c>
      <c r="B104" s="22"/>
      <c r="C104" s="58"/>
      <c r="D104" s="58"/>
      <c r="E104" s="21">
        <f>C86</f>
        <v>397</v>
      </c>
      <c r="F104" s="21"/>
      <c r="G104" s="21"/>
    </row>
    <row r="105" ht="21" customHeight="1" spans="1:7">
      <c r="A105" s="22"/>
      <c r="B105" s="22"/>
      <c r="C105" s="9" t="s">
        <v>167</v>
      </c>
      <c r="D105" s="9"/>
      <c r="E105" s="6">
        <f>(E23+E100)-SUM(E101:E104)</f>
        <v>1779.64</v>
      </c>
      <c r="F105" s="6"/>
      <c r="G105" s="6"/>
    </row>
    <row r="106" ht="13.5" customHeight="1" spans="1:5">
      <c r="A106" s="29"/>
      <c r="B106" s="29"/>
      <c r="C106" s="29"/>
      <c r="D106" s="29"/>
      <c r="E106" s="29"/>
    </row>
    <row r="107" ht="17.25" customHeight="1" spans="1:5">
      <c r="A107" s="29"/>
      <c r="B107" s="29"/>
      <c r="C107" s="29"/>
      <c r="D107" s="29"/>
      <c r="E107" s="29"/>
    </row>
    <row r="108" ht="21" customHeight="1" spans="1:7">
      <c r="A108" s="28" t="s">
        <v>383</v>
      </c>
      <c r="B108" s="28"/>
      <c r="C108" s="28"/>
      <c r="D108" s="28"/>
      <c r="E108" s="28"/>
      <c r="F108" s="28"/>
      <c r="G108" s="28"/>
    </row>
    <row r="109" ht="21" customHeight="1" spans="1:37">
      <c r="A109" s="28" t="s">
        <v>165</v>
      </c>
      <c r="B109" s="28"/>
      <c r="C109" s="28" t="s">
        <v>32</v>
      </c>
      <c r="D109" s="28"/>
      <c r="E109" s="28" t="s">
        <v>33</v>
      </c>
      <c r="F109" s="28"/>
      <c r="G109" s="28"/>
      <c r="H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</row>
    <row r="110" ht="42.75" customHeight="1" spans="1:7">
      <c r="A110" s="22" t="s">
        <v>384</v>
      </c>
      <c r="B110" s="22"/>
      <c r="C110" s="15"/>
      <c r="D110" s="15"/>
      <c r="E110" s="6">
        <f>E105</f>
        <v>1779.64</v>
      </c>
      <c r="F110" s="6"/>
      <c r="G110" s="6"/>
    </row>
    <row r="111" ht="21" customHeight="1" spans="1:7">
      <c r="A111" s="22" t="s">
        <v>145</v>
      </c>
      <c r="B111" s="22"/>
      <c r="C111" s="15" t="s">
        <v>385</v>
      </c>
      <c r="D111" s="15"/>
      <c r="E111" s="21">
        <v>1200</v>
      </c>
      <c r="F111" s="21"/>
      <c r="G111" s="21"/>
    </row>
    <row r="112" ht="45.6" customHeight="1" spans="1:7">
      <c r="A112" s="22"/>
      <c r="B112" s="22"/>
      <c r="C112" s="14" t="s">
        <v>386</v>
      </c>
      <c r="D112" s="14"/>
      <c r="E112" s="21">
        <v>0</v>
      </c>
      <c r="F112" s="21"/>
      <c r="G112" s="21"/>
    </row>
    <row r="113" ht="211" customHeight="1" spans="1:8">
      <c r="A113" s="22"/>
      <c r="B113" s="22"/>
      <c r="C113" s="14" t="s">
        <v>382</v>
      </c>
      <c r="D113" s="14"/>
      <c r="E113" s="21">
        <v>0</v>
      </c>
      <c r="F113" s="21"/>
      <c r="G113" s="21"/>
      <c r="H113" s="2"/>
    </row>
    <row r="114" ht="21" customHeight="1" spans="1:7">
      <c r="A114" s="22" t="s">
        <v>166</v>
      </c>
      <c r="B114" s="22"/>
      <c r="C114" s="15"/>
      <c r="D114" s="15"/>
      <c r="E114" s="21">
        <f>C86</f>
        <v>397</v>
      </c>
      <c r="F114" s="21"/>
      <c r="G114" s="21"/>
    </row>
    <row r="115" ht="21" customHeight="1" spans="1:7">
      <c r="A115" s="22"/>
      <c r="B115" s="22"/>
      <c r="C115" s="9" t="s">
        <v>167</v>
      </c>
      <c r="D115" s="9"/>
      <c r="E115" s="6">
        <f>(E29+E110)-SUM(E111:E114)</f>
        <v>2587.64</v>
      </c>
      <c r="F115" s="6"/>
      <c r="G115" s="6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</sheetData>
  <mergeCells count="9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A23:B23"/>
    <mergeCell ref="C23:D23"/>
    <mergeCell ref="A25:E25"/>
    <mergeCell ref="C26:D26"/>
    <mergeCell ref="C27:D27"/>
    <mergeCell ref="C28:D28"/>
    <mergeCell ref="A29:B29"/>
    <mergeCell ref="C29:D29"/>
    <mergeCell ref="A34:C34"/>
    <mergeCell ref="A36:C36"/>
    <mergeCell ref="A49:C49"/>
    <mergeCell ref="A53:C53"/>
    <mergeCell ref="A58:C58"/>
    <mergeCell ref="A61:C61"/>
    <mergeCell ref="A67:C67"/>
    <mergeCell ref="A72:C72"/>
    <mergeCell ref="A79:C79"/>
    <mergeCell ref="A89:G89"/>
    <mergeCell ref="A90:B90"/>
    <mergeCell ref="C90:D90"/>
    <mergeCell ref="E90:G90"/>
    <mergeCell ref="C91:D91"/>
    <mergeCell ref="E91:G91"/>
    <mergeCell ref="C92:D92"/>
    <mergeCell ref="E92:G92"/>
    <mergeCell ref="C93:D93"/>
    <mergeCell ref="E93:G93"/>
    <mergeCell ref="C94:D94"/>
    <mergeCell ref="E94:G94"/>
    <mergeCell ref="A95:B95"/>
    <mergeCell ref="C95:D95"/>
    <mergeCell ref="E95:G95"/>
    <mergeCell ref="A96:B96"/>
    <mergeCell ref="C96:D96"/>
    <mergeCell ref="E96:G96"/>
    <mergeCell ref="A98:G98"/>
    <mergeCell ref="A99:B99"/>
    <mergeCell ref="C99:D99"/>
    <mergeCell ref="E99:G99"/>
    <mergeCell ref="A100:B100"/>
    <mergeCell ref="C100:D100"/>
    <mergeCell ref="E100:G100"/>
    <mergeCell ref="C101:D101"/>
    <mergeCell ref="E101:G101"/>
    <mergeCell ref="C102:D102"/>
    <mergeCell ref="E102:G102"/>
    <mergeCell ref="C103:D103"/>
    <mergeCell ref="E103:G103"/>
    <mergeCell ref="A104:B104"/>
    <mergeCell ref="C104:D104"/>
    <mergeCell ref="E104:G104"/>
    <mergeCell ref="A105:B105"/>
    <mergeCell ref="C105:D105"/>
    <mergeCell ref="E105:G105"/>
    <mergeCell ref="A108:G108"/>
    <mergeCell ref="A109:B109"/>
    <mergeCell ref="C109:D109"/>
    <mergeCell ref="E109:G109"/>
    <mergeCell ref="A110:B110"/>
    <mergeCell ref="C110:D110"/>
    <mergeCell ref="E110:G110"/>
    <mergeCell ref="C111:D111"/>
    <mergeCell ref="E111:G111"/>
    <mergeCell ref="C112:D112"/>
    <mergeCell ref="E112:G112"/>
    <mergeCell ref="C113:D113"/>
    <mergeCell ref="E113:G113"/>
    <mergeCell ref="A114:B114"/>
    <mergeCell ref="C114:D114"/>
    <mergeCell ref="E114:G114"/>
    <mergeCell ref="A115:B115"/>
    <mergeCell ref="C115:D115"/>
    <mergeCell ref="E115:G115"/>
    <mergeCell ref="A41:C42"/>
    <mergeCell ref="A91:B94"/>
    <mergeCell ref="A101:B103"/>
    <mergeCell ref="A111:B113"/>
  </mergeCells>
  <conditionalFormatting sqref="D38">
    <cfRule type="cellIs" dxfId="0" priority="5" operator="equal">
      <formula>0</formula>
    </cfRule>
  </conditionalFormatting>
  <conditionalFormatting sqref="C76">
    <cfRule type="cellIs" dxfId="1" priority="4" operator="equal">
      <formula>0</formula>
    </cfRule>
  </conditionalFormatting>
  <conditionalFormatting sqref="E94">
    <cfRule type="cellIs" dxfId="1" priority="7" operator="equal">
      <formula>0</formula>
    </cfRule>
  </conditionalFormatting>
  <conditionalFormatting sqref="E103">
    <cfRule type="cellIs" dxfId="1" priority="9" operator="equal">
      <formula>0</formula>
    </cfRule>
  </conditionalFormatting>
  <conditionalFormatting sqref="E113">
    <cfRule type="cellIs" dxfId="1" priority="11" operator="equal">
      <formula>0</formula>
    </cfRule>
  </conditionalFormatting>
  <conditionalFormatting sqref="C73:C78">
    <cfRule type="cellIs" dxfId="0" priority="3" operator="equal">
      <formula>0</formula>
    </cfRule>
  </conditionalFormatting>
  <conditionalFormatting sqref="E91:E95">
    <cfRule type="cellIs" dxfId="0" priority="6" operator="equal">
      <formula>0</formula>
    </cfRule>
  </conditionalFormatting>
  <conditionalFormatting sqref="E101:E104">
    <cfRule type="cellIs" dxfId="0" priority="8" operator="equal">
      <formula>0</formula>
    </cfRule>
  </conditionalFormatting>
  <conditionalFormatting sqref="E111:E114">
    <cfRule type="cellIs" dxfId="0" priority="10" operator="equal">
      <formula>0</formula>
    </cfRule>
  </conditionalFormatting>
  <conditionalFormatting sqref="C37:C40 C43:C48 C50:C52 C54:C57 C59:C60 C62:C66 C68:C71 C86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5"/>
  <sheetViews>
    <sheetView zoomScale="90" zoomScaleNormal="90" workbookViewId="0">
      <selection activeCell="B3" sqref="B3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387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5">
      <c r="A3" s="5" t="s">
        <v>6</v>
      </c>
      <c r="B3" s="5" t="s">
        <v>193</v>
      </c>
      <c r="C3" s="6">
        <f>E112</f>
        <v>3400.72</v>
      </c>
      <c r="D3" s="7"/>
      <c r="E3" s="7"/>
      <c r="F3" s="53"/>
      <c r="G3" s="53"/>
      <c r="H3" s="54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ht="21" customHeight="1" spans="1:25">
      <c r="A4" s="8" t="s">
        <v>24</v>
      </c>
      <c r="B4" s="8"/>
      <c r="C4" s="6">
        <f>SUM(C3)</f>
        <v>3400.72</v>
      </c>
      <c r="D4" s="7"/>
      <c r="E4" s="7"/>
      <c r="F4" s="53"/>
      <c r="G4" s="53"/>
      <c r="H4" s="54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ht="21" customHeight="1" spans="1:25">
      <c r="A5" s="9" t="s">
        <v>26</v>
      </c>
      <c r="B5" s="9"/>
      <c r="C5" s="6">
        <f>C83</f>
        <v>-1183</v>
      </c>
      <c r="D5" s="7"/>
      <c r="E5" s="7"/>
      <c r="F5" s="53"/>
      <c r="G5" s="53"/>
      <c r="H5" s="54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ht="13.5" customHeight="1" spans="1:25">
      <c r="A6" s="52"/>
      <c r="B6" s="52"/>
      <c r="C6" s="52"/>
      <c r="D6" s="52"/>
      <c r="E6" s="52"/>
      <c r="F6" s="53"/>
      <c r="G6" s="53"/>
      <c r="H6" s="54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ht="13.5" customHeight="1"/>
    <row r="8" ht="21" customHeight="1" spans="1:25">
      <c r="A8" s="11" t="s">
        <v>388</v>
      </c>
      <c r="B8" s="11"/>
      <c r="C8" s="11"/>
      <c r="D8" s="11"/>
      <c r="E8" s="11"/>
      <c r="G8" s="53"/>
      <c r="H8" s="54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389</v>
      </c>
      <c r="B10" s="14" t="s">
        <v>36</v>
      </c>
      <c r="C10" s="15" t="s">
        <v>37</v>
      </c>
      <c r="D10" s="15"/>
      <c r="E10" s="6">
        <v>2405</v>
      </c>
    </row>
    <row r="11" ht="21" customHeight="1" spans="1:10">
      <c r="A11" s="13"/>
      <c r="B11" s="14" t="s">
        <v>364</v>
      </c>
      <c r="C11" s="15" t="s">
        <v>365</v>
      </c>
      <c r="D11" s="15"/>
      <c r="E11" s="6">
        <v>0</v>
      </c>
      <c r="H11" s="1"/>
      <c r="J11" s="2"/>
    </row>
    <row r="12" ht="21" customHeight="1" spans="1:5">
      <c r="A12" s="13" t="s">
        <v>390</v>
      </c>
      <c r="B12" s="14" t="s">
        <v>67</v>
      </c>
      <c r="C12" s="15" t="s">
        <v>214</v>
      </c>
      <c r="D12" s="15"/>
      <c r="E12" s="6">
        <v>0</v>
      </c>
    </row>
    <row r="13" ht="21" customHeight="1" spans="1:5">
      <c r="A13" s="13"/>
      <c r="B13" s="14" t="s">
        <v>391</v>
      </c>
      <c r="C13" s="15" t="s">
        <v>392</v>
      </c>
      <c r="D13" s="15"/>
      <c r="E13" s="6">
        <v>16.66</v>
      </c>
    </row>
    <row r="14" ht="21" customHeight="1" spans="1:5">
      <c r="A14" s="4"/>
      <c r="B14" s="4"/>
      <c r="C14" s="9" t="s">
        <v>39</v>
      </c>
      <c r="D14" s="9"/>
      <c r="E14" s="6">
        <f>SUM(E10:E13)</f>
        <v>2421.66</v>
      </c>
    </row>
    <row r="15" ht="13.5" customHeight="1" spans="1:2">
      <c r="A15" s="10"/>
      <c r="B15" s="10"/>
    </row>
    <row r="16" ht="21" customHeight="1" spans="1:25">
      <c r="A16" s="11" t="s">
        <v>393</v>
      </c>
      <c r="B16" s="11"/>
      <c r="C16" s="11"/>
      <c r="D16" s="11"/>
      <c r="E16" s="11"/>
      <c r="G16" s="53"/>
      <c r="H16" s="54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ht="21" customHeight="1" spans="1:5">
      <c r="A17" s="11" t="s">
        <v>4</v>
      </c>
      <c r="B17" s="11" t="s">
        <v>31</v>
      </c>
      <c r="C17" s="12" t="s">
        <v>32</v>
      </c>
      <c r="D17" s="12"/>
      <c r="E17" s="12" t="s">
        <v>33</v>
      </c>
    </row>
    <row r="18" ht="21" customHeight="1" spans="1:5">
      <c r="A18" s="13" t="s">
        <v>394</v>
      </c>
      <c r="B18" s="14" t="s">
        <v>36</v>
      </c>
      <c r="C18" s="15" t="s">
        <v>37</v>
      </c>
      <c r="D18" s="15"/>
      <c r="E18" s="6">
        <v>2405</v>
      </c>
    </row>
    <row r="19" ht="21" customHeight="1" spans="1:5">
      <c r="A19" s="13" t="s">
        <v>395</v>
      </c>
      <c r="B19" s="14" t="s">
        <v>67</v>
      </c>
      <c r="C19" s="15" t="s">
        <v>214</v>
      </c>
      <c r="D19" s="15"/>
      <c r="E19" s="6">
        <v>0</v>
      </c>
    </row>
    <row r="20" ht="21" customHeight="1" spans="1:5">
      <c r="A20" s="4"/>
      <c r="B20" s="4"/>
      <c r="C20" s="9" t="s">
        <v>39</v>
      </c>
      <c r="D20" s="9"/>
      <c r="E20" s="6">
        <f>SUM(E18:E19)</f>
        <v>2405</v>
      </c>
    </row>
    <row r="21" ht="13.5" customHeight="1" spans="1:5">
      <c r="A21" s="10"/>
      <c r="B21" s="10"/>
      <c r="C21" s="10"/>
      <c r="D21" s="16"/>
      <c r="E21" s="24"/>
    </row>
    <row r="22" ht="21" customHeight="1" spans="1:25">
      <c r="A22" s="11" t="s">
        <v>396</v>
      </c>
      <c r="B22" s="11"/>
      <c r="C22" s="11"/>
      <c r="D22" s="11"/>
      <c r="E22" s="11"/>
      <c r="G22" s="53"/>
      <c r="H22" s="54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ht="21" customHeight="1" spans="1:5">
      <c r="A23" s="11" t="s">
        <v>4</v>
      </c>
      <c r="B23" s="11" t="s">
        <v>31</v>
      </c>
      <c r="C23" s="12" t="s">
        <v>32</v>
      </c>
      <c r="D23" s="12"/>
      <c r="E23" s="12" t="s">
        <v>33</v>
      </c>
    </row>
    <row r="24" ht="21" customHeight="1" spans="1:5">
      <c r="A24" s="13" t="s">
        <v>397</v>
      </c>
      <c r="B24" s="14" t="s">
        <v>36</v>
      </c>
      <c r="C24" s="15" t="s">
        <v>37</v>
      </c>
      <c r="D24" s="15"/>
      <c r="E24" s="6">
        <v>2405</v>
      </c>
    </row>
    <row r="25" ht="21" customHeight="1" spans="1:5">
      <c r="A25" s="13" t="s">
        <v>398</v>
      </c>
      <c r="B25" s="14" t="s">
        <v>67</v>
      </c>
      <c r="C25" s="15" t="s">
        <v>214</v>
      </c>
      <c r="D25" s="15"/>
      <c r="E25" s="6">
        <v>0</v>
      </c>
    </row>
    <row r="26" ht="21" customHeight="1" spans="1:10">
      <c r="A26" s="13"/>
      <c r="B26" s="14" t="s">
        <v>364</v>
      </c>
      <c r="C26" s="15" t="s">
        <v>365</v>
      </c>
      <c r="D26" s="15"/>
      <c r="E26" s="6">
        <v>0</v>
      </c>
      <c r="H26" s="1"/>
      <c r="J26" s="2"/>
    </row>
    <row r="27" ht="21" customHeight="1" spans="1:5">
      <c r="A27" s="4"/>
      <c r="B27" s="4"/>
      <c r="C27" s="9" t="s">
        <v>39</v>
      </c>
      <c r="D27" s="9"/>
      <c r="E27" s="6">
        <f>SUM(E24:E26)</f>
        <v>2405</v>
      </c>
    </row>
    <row r="28" ht="13.5" customHeight="1" spans="1:5">
      <c r="A28" s="10"/>
      <c r="B28" s="10"/>
      <c r="C28" s="10"/>
      <c r="D28" s="16"/>
      <c r="E28" s="24"/>
    </row>
    <row r="29" ht="12.75" customHeight="1" spans="1:5">
      <c r="A29" s="10"/>
      <c r="B29" s="10"/>
      <c r="C29" s="10"/>
      <c r="D29" s="16"/>
      <c r="E29" s="24"/>
    </row>
    <row r="30" ht="13.5" customHeight="1" spans="1:5">
      <c r="A30" s="10"/>
      <c r="B30" s="10"/>
      <c r="C30" s="10"/>
      <c r="D30" s="16"/>
      <c r="E30" s="24"/>
    </row>
    <row r="31" ht="13.5" customHeight="1" spans="1:2">
      <c r="A31" s="10"/>
      <c r="B31" s="10"/>
    </row>
    <row r="32" ht="21" customHeight="1" spans="1:3">
      <c r="A32" s="17" t="s">
        <v>399</v>
      </c>
      <c r="B32" s="17"/>
      <c r="C32" s="17"/>
    </row>
    <row r="33" ht="21" customHeight="1" spans="1:4">
      <c r="A33" s="17" t="s">
        <v>31</v>
      </c>
      <c r="B33" s="17" t="s">
        <v>32</v>
      </c>
      <c r="C33" s="18" t="s">
        <v>33</v>
      </c>
      <c r="D33" s="19"/>
    </row>
    <row r="34" ht="21" customHeight="1" spans="1:3">
      <c r="A34" s="20" t="s">
        <v>84</v>
      </c>
      <c r="B34" s="20"/>
      <c r="C34" s="20"/>
    </row>
    <row r="35" ht="21" customHeight="1" spans="1:3">
      <c r="A35" s="13" t="s">
        <v>272</v>
      </c>
      <c r="B35" s="14"/>
      <c r="C35" s="21">
        <v>78</v>
      </c>
    </row>
    <row r="36" ht="21" customHeight="1" spans="1:10">
      <c r="A36" s="13" t="s">
        <v>370</v>
      </c>
      <c r="B36" s="15" t="s">
        <v>371</v>
      </c>
      <c r="C36" s="21">
        <v>50</v>
      </c>
      <c r="H36" s="1"/>
      <c r="J36" s="2"/>
    </row>
    <row r="37" ht="21" customHeight="1" spans="1:3">
      <c r="A37" s="13" t="s">
        <v>88</v>
      </c>
      <c r="B37" s="14" t="s">
        <v>89</v>
      </c>
      <c r="C37" s="21">
        <v>149</v>
      </c>
    </row>
    <row r="38" ht="21" customHeight="1" spans="1:3">
      <c r="A38" s="22"/>
      <c r="B38" s="8" t="s">
        <v>91</v>
      </c>
      <c r="C38" s="21">
        <f>SUM(C35:C37)</f>
        <v>277</v>
      </c>
    </row>
    <row r="39" ht="21" customHeight="1" spans="1:3">
      <c r="A39" s="20" t="s">
        <v>325</v>
      </c>
      <c r="B39" s="20"/>
      <c r="C39" s="20"/>
    </row>
    <row r="40" ht="21" customHeight="1" spans="1:3">
      <c r="A40" s="20"/>
      <c r="B40" s="20"/>
      <c r="C40" s="20"/>
    </row>
    <row r="41" ht="21" customHeight="1" spans="1:3">
      <c r="A41" s="13" t="s">
        <v>96</v>
      </c>
      <c r="B41" s="14"/>
      <c r="C41" s="21">
        <v>0</v>
      </c>
    </row>
    <row r="42" ht="21" customHeight="1" spans="1:3">
      <c r="A42" s="13" t="s">
        <v>98</v>
      </c>
      <c r="B42" s="14"/>
      <c r="C42" s="21">
        <v>0</v>
      </c>
    </row>
    <row r="43" ht="21" customHeight="1" spans="1:3">
      <c r="A43" s="13" t="s">
        <v>100</v>
      </c>
      <c r="B43" s="14"/>
      <c r="C43" s="21">
        <v>0</v>
      </c>
    </row>
    <row r="44" ht="21" customHeight="1" spans="1:3">
      <c r="A44" s="13" t="s">
        <v>102</v>
      </c>
      <c r="B44" s="14"/>
      <c r="C44" s="21">
        <v>0</v>
      </c>
    </row>
    <row r="45" ht="21" customHeight="1" spans="1:3">
      <c r="A45" s="13" t="s">
        <v>231</v>
      </c>
      <c r="B45" s="14"/>
      <c r="C45" s="21">
        <v>0</v>
      </c>
    </row>
    <row r="46" ht="21" customHeight="1" spans="1:3">
      <c r="A46" s="13"/>
      <c r="B46" s="8" t="s">
        <v>104</v>
      </c>
      <c r="C46" s="21">
        <f>SUM(C41:C45)</f>
        <v>0</v>
      </c>
    </row>
    <row r="47" ht="21" customHeight="1" spans="1:3">
      <c r="A47" s="20" t="s">
        <v>106</v>
      </c>
      <c r="B47" s="20"/>
      <c r="C47" s="20"/>
    </row>
    <row r="48" ht="21" customHeight="1" spans="1:3">
      <c r="A48" s="13" t="s">
        <v>108</v>
      </c>
      <c r="B48" s="14" t="s">
        <v>109</v>
      </c>
      <c r="C48" s="21">
        <v>0</v>
      </c>
    </row>
    <row r="49" ht="21" customHeight="1" spans="1:3">
      <c r="A49" s="13" t="s">
        <v>111</v>
      </c>
      <c r="B49" s="14" t="s">
        <v>112</v>
      </c>
      <c r="C49" s="21">
        <v>0</v>
      </c>
    </row>
    <row r="50" ht="21" customHeight="1" spans="1:3">
      <c r="A50" s="13"/>
      <c r="B50" s="8" t="s">
        <v>114</v>
      </c>
      <c r="C50" s="21">
        <f>SUM(C48:C49)</f>
        <v>0</v>
      </c>
    </row>
    <row r="51" ht="21" customHeight="1" spans="1:3">
      <c r="A51" s="20" t="s">
        <v>116</v>
      </c>
      <c r="B51" s="20"/>
      <c r="C51" s="20"/>
    </row>
    <row r="52" ht="21" customHeight="1" spans="1:3">
      <c r="A52" s="13" t="s">
        <v>118</v>
      </c>
      <c r="B52" s="14" t="s">
        <v>119</v>
      </c>
      <c r="C52" s="21">
        <v>59.6</v>
      </c>
    </row>
    <row r="53" ht="21" customHeight="1" spans="1:3">
      <c r="A53" s="22"/>
      <c r="B53" s="14" t="s">
        <v>121</v>
      </c>
      <c r="C53" s="21">
        <v>0</v>
      </c>
    </row>
    <row r="54" ht="21" customHeight="1" spans="1:3">
      <c r="A54" s="22"/>
      <c r="B54" s="14" t="s">
        <v>123</v>
      </c>
      <c r="C54" s="21">
        <v>16.66</v>
      </c>
    </row>
    <row r="55" ht="21" customHeight="1" spans="1:3">
      <c r="A55" s="22"/>
      <c r="B55" s="8" t="s">
        <v>125</v>
      </c>
      <c r="C55" s="21">
        <f>SUM(C52:C54)</f>
        <v>76.26</v>
      </c>
    </row>
    <row r="56" ht="21" customHeight="1" spans="1:3">
      <c r="A56" s="20" t="s">
        <v>126</v>
      </c>
      <c r="B56" s="20"/>
      <c r="C56" s="20"/>
    </row>
    <row r="57" ht="21" customHeight="1" spans="1:3">
      <c r="A57" s="13" t="s">
        <v>127</v>
      </c>
      <c r="B57" s="14" t="s">
        <v>128</v>
      </c>
      <c r="C57" s="21">
        <v>0</v>
      </c>
    </row>
    <row r="58" ht="21" customHeight="1" spans="1:3">
      <c r="A58" s="22"/>
      <c r="B58" s="8" t="s">
        <v>129</v>
      </c>
      <c r="C58" s="21">
        <f>SUM(C57)</f>
        <v>0</v>
      </c>
    </row>
    <row r="59" ht="21" customHeight="1" spans="1:3">
      <c r="A59" s="20" t="s">
        <v>130</v>
      </c>
      <c r="B59" s="20"/>
      <c r="C59" s="20"/>
    </row>
    <row r="60" ht="42.75" customHeight="1" spans="1:5">
      <c r="A60" s="13" t="s">
        <v>326</v>
      </c>
      <c r="B60" s="14" t="s">
        <v>132</v>
      </c>
      <c r="C60" s="21">
        <v>0</v>
      </c>
      <c r="E60" s="55"/>
    </row>
    <row r="61" ht="21" customHeight="1" spans="1:3">
      <c r="A61" s="13" t="s">
        <v>133</v>
      </c>
      <c r="B61" s="14" t="s">
        <v>134</v>
      </c>
      <c r="C61" s="21">
        <v>0</v>
      </c>
    </row>
    <row r="62" ht="42.75" customHeight="1" spans="1:3">
      <c r="A62" s="13" t="s">
        <v>135</v>
      </c>
      <c r="B62" s="14" t="s">
        <v>136</v>
      </c>
      <c r="C62" s="21">
        <v>0</v>
      </c>
    </row>
    <row r="63" ht="21" customHeight="1" spans="1:3">
      <c r="A63" s="13" t="s">
        <v>137</v>
      </c>
      <c r="B63" s="14" t="s">
        <v>137</v>
      </c>
      <c r="C63" s="21">
        <v>0</v>
      </c>
    </row>
    <row r="64" ht="21" customHeight="1" spans="1:3">
      <c r="A64" s="13"/>
      <c r="B64" s="8" t="s">
        <v>24</v>
      </c>
      <c r="C64" s="21">
        <f>SUM(C60:C63)</f>
        <v>0</v>
      </c>
    </row>
    <row r="65" ht="21" customHeight="1" spans="1:3">
      <c r="A65" s="20" t="s">
        <v>139</v>
      </c>
      <c r="B65" s="20"/>
      <c r="C65" s="20"/>
    </row>
    <row r="66" ht="21" customHeight="1" spans="1:3">
      <c r="A66" s="13" t="s">
        <v>140</v>
      </c>
      <c r="B66" s="15"/>
      <c r="C66" s="21">
        <v>0</v>
      </c>
    </row>
    <row r="67" ht="21" customHeight="1" spans="1:3">
      <c r="A67" s="22" t="s">
        <v>141</v>
      </c>
      <c r="B67" s="15" t="s">
        <v>142</v>
      </c>
      <c r="C67" s="21">
        <v>0</v>
      </c>
    </row>
    <row r="68" ht="21" customHeight="1" spans="1:3">
      <c r="A68" s="13" t="s">
        <v>67</v>
      </c>
      <c r="B68" s="14" t="s">
        <v>143</v>
      </c>
      <c r="C68" s="21">
        <v>0</v>
      </c>
    </row>
    <row r="69" ht="21" customHeight="1" spans="1:3">
      <c r="A69" s="13"/>
      <c r="B69" s="8" t="s">
        <v>144</v>
      </c>
      <c r="C69" s="21">
        <f>SUM(C66:C68)</f>
        <v>0</v>
      </c>
    </row>
    <row r="70" ht="21" customHeight="1" spans="1:3">
      <c r="A70" s="20" t="s">
        <v>145</v>
      </c>
      <c r="B70" s="20"/>
      <c r="C70" s="20"/>
    </row>
    <row r="71" ht="21" customHeight="1" spans="1:3">
      <c r="A71" s="13" t="s">
        <v>146</v>
      </c>
      <c r="B71" s="15" t="s">
        <v>147</v>
      </c>
      <c r="C71" s="21">
        <v>0</v>
      </c>
    </row>
    <row r="72" ht="21" customHeight="1" spans="1:3">
      <c r="A72" s="5" t="s">
        <v>148</v>
      </c>
      <c r="B72" s="26" t="s">
        <v>149</v>
      </c>
      <c r="C72" s="21">
        <v>68</v>
      </c>
    </row>
    <row r="73" ht="39.75" customHeight="1" spans="1:3">
      <c r="A73" s="13" t="s">
        <v>150</v>
      </c>
      <c r="B73" s="14" t="s">
        <v>372</v>
      </c>
      <c r="C73" s="21">
        <v>52</v>
      </c>
    </row>
    <row r="74" ht="21" customHeight="1" spans="1:10">
      <c r="A74" s="13" t="s">
        <v>364</v>
      </c>
      <c r="B74" s="15" t="s">
        <v>373</v>
      </c>
      <c r="C74" s="21">
        <v>0</v>
      </c>
      <c r="J74" s="2"/>
    </row>
    <row r="75" ht="21" customHeight="1" spans="1:3">
      <c r="A75" s="22"/>
      <c r="B75" s="9" t="s">
        <v>154</v>
      </c>
      <c r="C75" s="21">
        <f>SUM(C71:C74)</f>
        <v>120</v>
      </c>
    </row>
    <row r="76" ht="21" customHeight="1" spans="1:3">
      <c r="A76" s="22"/>
      <c r="B76" s="9" t="s">
        <v>24</v>
      </c>
      <c r="C76" s="21">
        <f>C38+C46+C50+C55+C58+C64+C69+C75</f>
        <v>473.26</v>
      </c>
    </row>
    <row r="77" ht="21" customHeight="1" spans="1:3">
      <c r="A77" s="20" t="s">
        <v>156</v>
      </c>
      <c r="B77" s="20"/>
      <c r="C77" s="20"/>
    </row>
    <row r="78" ht="21" customHeight="1" spans="1:3">
      <c r="A78" s="22" t="s">
        <v>157</v>
      </c>
      <c r="B78" s="15"/>
      <c r="C78" s="6">
        <f>IF(('January 2025 - March 2025'!C80)+SUM(E89+E98+E108)&lt;0,(('January 2025 - March 2025'!C80))+SUM(E89+E98+E108),(('January 2025 - March 2025'!C80))+SUM(E89+E98+E108))</f>
        <v>-1183</v>
      </c>
    </row>
    <row r="79" ht="21" customHeight="1" spans="1:3">
      <c r="A79" s="22" t="s">
        <v>158</v>
      </c>
      <c r="B79" s="15"/>
      <c r="C79" s="6">
        <v>0</v>
      </c>
    </row>
    <row r="80" ht="21" customHeight="1" spans="1:3">
      <c r="A80" s="22" t="s">
        <v>159</v>
      </c>
      <c r="B80" s="15"/>
      <c r="C80" s="6">
        <f>IF(('January 2025 - March 2025'!C82)+SUM(0)&lt;0,(('January 2025 - March 2025'!C82))+SUM(0),(('January 2025 - March 2025'!C82))+SUM(0))</f>
        <v>0</v>
      </c>
    </row>
    <row r="81" ht="42.75" customHeight="1" spans="1:3">
      <c r="A81" s="13" t="s">
        <v>160</v>
      </c>
      <c r="B81" s="15"/>
      <c r="C81" s="6">
        <v>0</v>
      </c>
    </row>
    <row r="82" ht="42.75" customHeight="1" spans="1:3">
      <c r="A82" s="13" t="s">
        <v>161</v>
      </c>
      <c r="B82" s="15"/>
      <c r="C82" s="6">
        <v>0</v>
      </c>
    </row>
    <row r="83" ht="21" customHeight="1" spans="1:3">
      <c r="A83" s="22"/>
      <c r="B83" s="9" t="s">
        <v>162</v>
      </c>
      <c r="C83" s="6">
        <f>C78+C79+C80+C81+C82</f>
        <v>-1183</v>
      </c>
    </row>
    <row r="84" ht="21" customHeight="1" spans="1:8">
      <c r="A84" s="13"/>
      <c r="B84" s="8" t="s">
        <v>163</v>
      </c>
      <c r="C84" s="21">
        <f>C76</f>
        <v>473.26</v>
      </c>
      <c r="H84" s="30"/>
    </row>
    <row r="85" ht="13.5" customHeight="1" spans="1:2">
      <c r="A85" s="10"/>
      <c r="B85" s="10"/>
    </row>
    <row r="86" ht="13.5" customHeight="1" spans="1:2">
      <c r="A86" s="10"/>
      <c r="B86" s="10"/>
    </row>
    <row r="87" ht="21" customHeight="1" spans="1:5">
      <c r="A87" s="28" t="s">
        <v>400</v>
      </c>
      <c r="B87" s="28"/>
      <c r="C87" s="28"/>
      <c r="D87" s="28"/>
      <c r="E87" s="28"/>
    </row>
    <row r="88" ht="21" customHeight="1" spans="1:5">
      <c r="A88" s="28" t="s">
        <v>165</v>
      </c>
      <c r="B88" s="28"/>
      <c r="C88" s="28" t="s">
        <v>32</v>
      </c>
      <c r="D88" s="28"/>
      <c r="E88" s="28" t="s">
        <v>33</v>
      </c>
    </row>
    <row r="89" ht="21" customHeight="1" spans="1:5">
      <c r="A89" s="22" t="s">
        <v>145</v>
      </c>
      <c r="B89" s="22"/>
      <c r="C89" s="15" t="s">
        <v>385</v>
      </c>
      <c r="D89" s="15"/>
      <c r="E89" s="21">
        <v>1400</v>
      </c>
    </row>
    <row r="90" ht="21" customHeight="1" spans="1:5">
      <c r="A90" s="22"/>
      <c r="B90" s="22"/>
      <c r="C90" s="15" t="s">
        <v>401</v>
      </c>
      <c r="D90" s="15"/>
      <c r="E90" s="21">
        <v>0</v>
      </c>
    </row>
    <row r="91" ht="211" customHeight="1" spans="1:5">
      <c r="A91" s="22"/>
      <c r="B91" s="22"/>
      <c r="C91" s="14" t="s">
        <v>402</v>
      </c>
      <c r="D91" s="14"/>
      <c r="E91" s="21">
        <v>399.6</v>
      </c>
    </row>
    <row r="92" ht="21" customHeight="1" spans="1:5">
      <c r="A92" s="22" t="s">
        <v>166</v>
      </c>
      <c r="B92" s="22"/>
      <c r="C92" s="15"/>
      <c r="D92" s="15"/>
      <c r="E92" s="21">
        <f>C84</f>
        <v>473.26</v>
      </c>
    </row>
    <row r="93" ht="21" customHeight="1" spans="1:5">
      <c r="A93" s="22"/>
      <c r="B93" s="22"/>
      <c r="C93" s="9" t="s">
        <v>167</v>
      </c>
      <c r="D93" s="9"/>
      <c r="E93" s="6">
        <f>('January 2025 - March 2025'!E115+E14)-SUM(E89:E92)</f>
        <v>2736.44</v>
      </c>
    </row>
    <row r="94" ht="13.5" customHeight="1"/>
    <row r="95" ht="21" customHeight="1" spans="1:5">
      <c r="A95" s="28" t="s">
        <v>403</v>
      </c>
      <c r="B95" s="28"/>
      <c r="C95" s="28"/>
      <c r="D95" s="28"/>
      <c r="E95" s="28"/>
    </row>
    <row r="96" ht="21" customHeight="1" spans="1:5">
      <c r="A96" s="28" t="s">
        <v>165</v>
      </c>
      <c r="B96" s="28"/>
      <c r="C96" s="28" t="s">
        <v>32</v>
      </c>
      <c r="D96" s="28"/>
      <c r="E96" s="28" t="s">
        <v>33</v>
      </c>
    </row>
    <row r="97" ht="21" customHeight="1" spans="1:5">
      <c r="A97" s="22" t="s">
        <v>404</v>
      </c>
      <c r="B97" s="22"/>
      <c r="C97" s="15"/>
      <c r="D97" s="15"/>
      <c r="E97" s="6">
        <f>E93</f>
        <v>2736.44</v>
      </c>
    </row>
    <row r="98" ht="21" customHeight="1" spans="1:5">
      <c r="A98" s="22" t="s">
        <v>145</v>
      </c>
      <c r="B98" s="22"/>
      <c r="C98" s="15" t="s">
        <v>385</v>
      </c>
      <c r="D98" s="15"/>
      <c r="E98" s="21">
        <v>1200</v>
      </c>
    </row>
    <row r="99" ht="53.05" customHeight="1" spans="1:5">
      <c r="A99" s="22"/>
      <c r="B99" s="22"/>
      <c r="C99" s="14" t="s">
        <v>386</v>
      </c>
      <c r="D99" s="14"/>
      <c r="E99" s="21">
        <v>0</v>
      </c>
    </row>
    <row r="100" ht="212" customHeight="1" spans="1:5">
      <c r="A100" s="22"/>
      <c r="B100" s="22"/>
      <c r="C100" s="14" t="s">
        <v>402</v>
      </c>
      <c r="D100" s="14"/>
      <c r="E100" s="21">
        <v>399.6</v>
      </c>
    </row>
    <row r="101" ht="21" customHeight="1" spans="1:5">
      <c r="A101" s="22" t="s">
        <v>166</v>
      </c>
      <c r="B101" s="22"/>
      <c r="C101" s="15"/>
      <c r="D101" s="15"/>
      <c r="E101" s="21">
        <f>C84</f>
        <v>473.26</v>
      </c>
    </row>
    <row r="102" ht="21" customHeight="1" spans="1:5">
      <c r="A102" s="22"/>
      <c r="B102" s="22"/>
      <c r="C102" s="9" t="s">
        <v>167</v>
      </c>
      <c r="D102" s="9"/>
      <c r="E102" s="6">
        <f>(E20+E97)-SUM(E98:E101)</f>
        <v>3068.58</v>
      </c>
    </row>
    <row r="103" ht="13.5" customHeight="1" spans="1:5">
      <c r="A103" s="29"/>
      <c r="B103" s="29"/>
      <c r="C103" s="29"/>
      <c r="D103" s="29"/>
      <c r="E103" s="29"/>
    </row>
    <row r="104" ht="17.25" customHeight="1" spans="1:5">
      <c r="A104" s="29"/>
      <c r="B104" s="29"/>
      <c r="C104" s="29"/>
      <c r="D104" s="29"/>
      <c r="E104" s="29"/>
    </row>
    <row r="105" ht="21" customHeight="1" spans="1:5">
      <c r="A105" s="28" t="s">
        <v>405</v>
      </c>
      <c r="B105" s="28"/>
      <c r="C105" s="28"/>
      <c r="D105" s="28"/>
      <c r="E105" s="28"/>
    </row>
    <row r="106" ht="21" customHeight="1" spans="1:5">
      <c r="A106" s="28" t="s">
        <v>165</v>
      </c>
      <c r="B106" s="28"/>
      <c r="C106" s="28" t="s">
        <v>32</v>
      </c>
      <c r="D106" s="28"/>
      <c r="E106" s="28" t="s">
        <v>33</v>
      </c>
    </row>
    <row r="107" ht="21" customHeight="1" spans="1:5">
      <c r="A107" s="22" t="s">
        <v>406</v>
      </c>
      <c r="B107" s="22"/>
      <c r="C107" s="15"/>
      <c r="D107" s="15"/>
      <c r="E107" s="6">
        <f>E102</f>
        <v>3068.58</v>
      </c>
    </row>
    <row r="108" ht="21" customHeight="1" spans="1:5">
      <c r="A108" s="22" t="s">
        <v>145</v>
      </c>
      <c r="B108" s="22"/>
      <c r="C108" s="15" t="s">
        <v>385</v>
      </c>
      <c r="D108" s="15"/>
      <c r="E108" s="21">
        <v>1200</v>
      </c>
    </row>
    <row r="109" ht="90" customHeight="1" spans="1:5">
      <c r="A109" s="22"/>
      <c r="B109" s="22"/>
      <c r="C109" s="14" t="s">
        <v>407</v>
      </c>
      <c r="D109" s="14"/>
      <c r="E109" s="21">
        <v>0</v>
      </c>
    </row>
    <row r="110" ht="212" customHeight="1" spans="1:5">
      <c r="A110" s="22"/>
      <c r="B110" s="22"/>
      <c r="C110" s="14" t="s">
        <v>382</v>
      </c>
      <c r="D110" s="14"/>
      <c r="E110" s="21">
        <v>399.6</v>
      </c>
    </row>
    <row r="111" ht="21" customHeight="1" spans="1:5">
      <c r="A111" s="22" t="s">
        <v>166</v>
      </c>
      <c r="B111" s="22"/>
      <c r="C111" s="15"/>
      <c r="D111" s="15"/>
      <c r="E111" s="21">
        <f>C84</f>
        <v>473.26</v>
      </c>
    </row>
    <row r="112" ht="21" customHeight="1" spans="1:5">
      <c r="A112" s="22"/>
      <c r="B112" s="22"/>
      <c r="C112" s="9" t="s">
        <v>167</v>
      </c>
      <c r="D112" s="9"/>
      <c r="E112" s="6">
        <f>(E27+E107)-SUM(E108:E111)</f>
        <v>3400.72</v>
      </c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</sheetData>
  <mergeCells count="7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5:E105"/>
    <mergeCell ref="A106:B106"/>
    <mergeCell ref="C106:D106"/>
    <mergeCell ref="A107:B107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39:C40"/>
    <mergeCell ref="A89:B91"/>
    <mergeCell ref="A98:B100"/>
    <mergeCell ref="A108:B110"/>
  </mergeCells>
  <conditionalFormatting sqref="D35">
    <cfRule type="cellIs" dxfId="0" priority="7" operator="equal">
      <formula>0</formula>
    </cfRule>
  </conditionalFormatting>
  <conditionalFormatting sqref="C36">
    <cfRule type="cellIs" dxfId="0" priority="14" operator="equal">
      <formula>0</formula>
    </cfRule>
  </conditionalFormatting>
  <conditionalFormatting sqref="D36">
    <cfRule type="cellIs" dxfId="0" priority="15" operator="equal">
      <formula>0</formula>
    </cfRule>
  </conditionalFormatting>
  <conditionalFormatting sqref="C74">
    <cfRule type="cellIs" dxfId="1" priority="6" operator="equal">
      <formula>0</formula>
    </cfRule>
  </conditionalFormatting>
  <conditionalFormatting sqref="E91">
    <cfRule type="cellIs" dxfId="1" priority="9" operator="equal">
      <formula>0</formula>
    </cfRule>
  </conditionalFormatting>
  <conditionalFormatting sqref="E100">
    <cfRule type="cellIs" dxfId="1" priority="11" operator="equal">
      <formula>0</formula>
    </cfRule>
  </conditionalFormatting>
  <conditionalFormatting sqref="E110">
    <cfRule type="cellIs" dxfId="1" priority="13" operator="equal">
      <formula>0</formula>
    </cfRule>
  </conditionalFormatting>
  <conditionalFormatting sqref="C40:C50">
    <cfRule type="cellIs" dxfId="0" priority="3" operator="equal">
      <formula>0</formula>
    </cfRule>
  </conditionalFormatting>
  <conditionalFormatting sqref="C71:C76">
    <cfRule type="cellIs" dxfId="0" priority="5" operator="equal">
      <formula>0</formula>
    </cfRule>
  </conditionalFormatting>
  <conditionalFormatting sqref="E89:E92">
    <cfRule type="cellIs" dxfId="0" priority="8" operator="equal">
      <formula>0</formula>
    </cfRule>
  </conditionalFormatting>
  <conditionalFormatting sqref="E98:E101">
    <cfRule type="cellIs" dxfId="0" priority="10" operator="equal">
      <formula>0</formula>
    </cfRule>
  </conditionalFormatting>
  <conditionalFormatting sqref="E108:E111">
    <cfRule type="cellIs" dxfId="0" priority="12" operator="equal">
      <formula>0</formula>
    </cfRule>
  </conditionalFormatting>
  <conditionalFormatting sqref="C37:C38 C34:C35">
    <cfRule type="cellIs" dxfId="0" priority="2" operator="equal">
      <formula>0</formula>
    </cfRule>
  </conditionalFormatting>
  <conditionalFormatting sqref="C52:C55 C57:C58 C60:C64 C66:C69 C8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23"/>
  <sheetViews>
    <sheetView zoomScale="90" zoomScaleNormal="90" topLeftCell="A95" workbookViewId="0">
      <selection activeCell="C108" sqref="C108:D10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408</v>
      </c>
      <c r="B1" s="3"/>
      <c r="C1" s="3"/>
      <c r="D1" s="3"/>
      <c r="E1" s="3"/>
      <c r="F1" s="10"/>
      <c r="G1" s="10"/>
      <c r="H1" s="19"/>
      <c r="I1" s="10"/>
    </row>
    <row r="2" ht="21" customHeight="1" spans="1:49">
      <c r="A2" s="48"/>
      <c r="B2" s="48"/>
      <c r="C2" s="4"/>
      <c r="D2" s="48"/>
      <c r="E2" s="4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ht="64.5" customHeight="1" spans="1:49">
      <c r="A3" s="5" t="s">
        <v>6</v>
      </c>
      <c r="B3" s="5" t="s">
        <v>193</v>
      </c>
      <c r="C3" s="6">
        <f>E110</f>
        <v>6814.14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ht="21" customHeight="1" spans="1:49">
      <c r="A4" s="8" t="s">
        <v>24</v>
      </c>
      <c r="B4" s="8"/>
      <c r="C4" s="6">
        <f>SUM(C3)</f>
        <v>6814.14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ht="21" customHeight="1" spans="1:49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ht="13.5" customHeight="1" spans="1:2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 spans="1:2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1" customHeight="1" spans="1:27">
      <c r="A8" s="11" t="s">
        <v>409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1" customHeight="1" spans="1:2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1" customHeight="1" spans="1:27">
      <c r="A10" s="13" t="s">
        <v>410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1" customHeight="1" spans="1:5">
      <c r="A11" s="13" t="s">
        <v>411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13.5" customHeight="1" spans="1:26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1" t="s">
        <v>412</v>
      </c>
      <c r="B14" s="11"/>
      <c r="C14" s="11"/>
      <c r="D14" s="11"/>
      <c r="E14" s="1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3" t="s">
        <v>413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5">
      <c r="A17" s="13" t="s">
        <v>414</v>
      </c>
      <c r="B17" s="14" t="s">
        <v>67</v>
      </c>
      <c r="C17" s="15" t="s">
        <v>214</v>
      </c>
      <c r="D17" s="15"/>
      <c r="E17" s="6">
        <v>0</v>
      </c>
    </row>
    <row r="18" ht="21" customHeight="1" spans="1:10">
      <c r="A18" s="13"/>
      <c r="B18" s="14" t="s">
        <v>364</v>
      </c>
      <c r="C18" s="15" t="s">
        <v>365</v>
      </c>
      <c r="D18" s="15"/>
      <c r="E18" s="6">
        <v>0</v>
      </c>
      <c r="H18" s="1"/>
      <c r="J18" s="2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13.5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1" t="s">
        <v>415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416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417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13.5" customHeight="1" spans="1:5">
      <c r="A26" s="10"/>
      <c r="B26" s="10"/>
      <c r="C26" s="10"/>
      <c r="D26" s="16"/>
      <c r="E26" s="24"/>
    </row>
    <row r="27" ht="12.75" customHeight="1" spans="1:5">
      <c r="A27" s="10"/>
      <c r="B27" s="10"/>
      <c r="C27" s="10"/>
      <c r="D27" s="16"/>
      <c r="E27" s="24"/>
    </row>
    <row r="28" ht="13.5" customHeight="1" spans="1:5">
      <c r="A28" s="10"/>
      <c r="B28" s="10"/>
      <c r="C28" s="10"/>
      <c r="D28" s="16"/>
      <c r="E28" s="24"/>
    </row>
    <row r="29" ht="13.5" customHeight="1" spans="1:2">
      <c r="A29" s="10"/>
      <c r="B29" s="10"/>
    </row>
    <row r="30" ht="21" customHeight="1" spans="1:3">
      <c r="A30" s="17" t="s">
        <v>418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4">
      <c r="A33" s="13" t="s">
        <v>272</v>
      </c>
      <c r="B33" s="14"/>
      <c r="C33" s="21">
        <v>78</v>
      </c>
      <c r="D33" s="25"/>
    </row>
    <row r="34" ht="21" customHeight="1" spans="1:10">
      <c r="A34" s="13" t="s">
        <v>370</v>
      </c>
      <c r="B34" s="15" t="s">
        <v>371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419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2025 - June 2025'!C78)+SUM(E88+E97+E107)&lt;0,(('April 2025 - June 2025'!C78))+SUM(E88+E97+E107),(('April 2025 - June 2025'!C78))+SUM(E88+E97+E107))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2025 - June 2025'!C80)+SUM(0)&lt;0,(('April 2025 - June 2025'!C80))+SUM(0),(('April 2025 - June 2025'!C80))+SUM(0))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13.5" customHeight="1" spans="1:2">
      <c r="A83" s="10"/>
      <c r="B83" s="10"/>
    </row>
    <row r="84" ht="13.5" customHeight="1" spans="1:2">
      <c r="A84" s="10"/>
      <c r="B84" s="10"/>
    </row>
    <row r="85" ht="21" customHeight="1" spans="1:5">
      <c r="A85" s="39" t="s">
        <v>420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42.75" customHeight="1" spans="1:5">
      <c r="A87" s="22" t="s">
        <v>145</v>
      </c>
      <c r="B87" s="22"/>
      <c r="C87" s="14" t="s">
        <v>421</v>
      </c>
      <c r="D87" s="14"/>
      <c r="E87" s="21">
        <v>0</v>
      </c>
    </row>
    <row r="88" ht="21" customHeight="1" spans="1:5">
      <c r="A88" s="22"/>
      <c r="B88" s="22"/>
      <c r="C88" s="15" t="s">
        <v>422</v>
      </c>
      <c r="D88" s="15"/>
      <c r="E88" s="21">
        <v>1183</v>
      </c>
    </row>
    <row r="89" ht="154.05" customHeight="1" spans="1:5">
      <c r="A89" s="22"/>
      <c r="B89" s="22"/>
      <c r="C89" s="14" t="s">
        <v>382</v>
      </c>
      <c r="D89" s="14"/>
      <c r="E89" s="21">
        <v>399.6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('April 2025 - June 2025'!E112+E12)-SUM(E87:E90)</f>
        <v>3749.86</v>
      </c>
    </row>
    <row r="92" ht="13.5" customHeight="1" spans="1:5">
      <c r="A92" s="51"/>
      <c r="B92" s="51"/>
      <c r="C92" s="51"/>
      <c r="D92" s="51"/>
      <c r="E92" s="51"/>
    </row>
    <row r="93" ht="21" customHeight="1" spans="1:5">
      <c r="A93" s="39" t="s">
        <v>423</v>
      </c>
      <c r="B93" s="39"/>
      <c r="C93" s="39"/>
      <c r="D93" s="39"/>
      <c r="E93" s="39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424</v>
      </c>
      <c r="B95" s="22"/>
      <c r="C95" s="15"/>
      <c r="D95" s="15"/>
      <c r="E95" s="6">
        <f>E91</f>
        <v>3749.86</v>
      </c>
    </row>
    <row r="96" ht="42.75" customHeight="1" spans="1:5">
      <c r="A96" s="22" t="s">
        <v>145</v>
      </c>
      <c r="B96" s="22"/>
      <c r="C96" s="14" t="s">
        <v>380</v>
      </c>
      <c r="D96" s="14"/>
      <c r="E96" s="21">
        <v>0</v>
      </c>
    </row>
    <row r="97" ht="21" customHeight="1" spans="1:5">
      <c r="A97" s="22"/>
      <c r="B97" s="22"/>
      <c r="C97" s="15" t="s">
        <v>425</v>
      </c>
      <c r="D97" s="15"/>
      <c r="E97" s="21">
        <v>0</v>
      </c>
    </row>
    <row r="98" ht="157.75" customHeight="1" spans="1:5">
      <c r="A98" s="22"/>
      <c r="B98" s="22"/>
      <c r="C98" s="14" t="s">
        <v>382</v>
      </c>
      <c r="D98" s="14"/>
      <c r="E98" s="21">
        <v>399.6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5282</v>
      </c>
    </row>
    <row r="101" ht="13.5" customHeight="1" spans="1:5">
      <c r="A101" s="29"/>
      <c r="B101" s="29"/>
      <c r="C101" s="29"/>
      <c r="D101" s="29"/>
      <c r="E101" s="29"/>
    </row>
    <row r="102" ht="17.25" customHeight="1" spans="1:5">
      <c r="A102" s="29"/>
      <c r="B102" s="29"/>
      <c r="C102" s="29"/>
      <c r="D102" s="29"/>
      <c r="E102" s="29"/>
    </row>
    <row r="103" ht="21" customHeight="1" spans="1:5">
      <c r="A103" s="40" t="s">
        <v>426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427</v>
      </c>
      <c r="B105" s="22"/>
      <c r="C105" s="15"/>
      <c r="D105" s="15"/>
      <c r="E105" s="6">
        <f>E100</f>
        <v>5282</v>
      </c>
    </row>
    <row r="106" ht="63" customHeight="1" spans="1:5">
      <c r="A106" s="22" t="s">
        <v>145</v>
      </c>
      <c r="B106" s="22"/>
      <c r="C106" s="14" t="s">
        <v>421</v>
      </c>
      <c r="D106" s="14"/>
      <c r="E106" s="21">
        <v>0</v>
      </c>
    </row>
    <row r="107" ht="21" customHeight="1" spans="1:5">
      <c r="A107" s="22"/>
      <c r="B107" s="22"/>
      <c r="C107" s="15" t="s">
        <v>425</v>
      </c>
      <c r="D107" s="15"/>
      <c r="E107" s="21">
        <v>0</v>
      </c>
    </row>
    <row r="108" ht="165.9" customHeight="1" spans="1:5">
      <c r="A108" s="22"/>
      <c r="B108" s="22"/>
      <c r="C108" s="14" t="s">
        <v>382</v>
      </c>
      <c r="D108" s="14"/>
      <c r="E108" s="21">
        <v>399.6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6814.14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C32">
    <cfRule type="cellIs" dxfId="0" priority="2" operator="equal">
      <formula>0</formula>
    </cfRule>
  </conditionalFormatting>
  <conditionalFormatting sqref="C34">
    <cfRule type="cellIs" dxfId="0" priority="13" operator="equal">
      <formula>0</formula>
    </cfRule>
  </conditionalFormatting>
  <conditionalFormatting sqref="D34">
    <cfRule type="cellIs" dxfId="0" priority="14" operator="equal">
      <formula>0</formula>
    </cfRule>
  </conditionalFormatting>
  <conditionalFormatting sqref="C72">
    <cfRule type="cellIs" dxfId="1" priority="5" operator="equal">
      <formula>0</formula>
    </cfRule>
  </conditionalFormatting>
  <conditionalFormatting sqref="E89">
    <cfRule type="cellIs" dxfId="1" priority="8" operator="equal">
      <formula>0</formula>
    </cfRule>
  </conditionalFormatting>
  <conditionalFormatting sqref="E98">
    <cfRule type="cellIs" dxfId="1" priority="10" operator="equal">
      <formula>0</formula>
    </cfRule>
  </conditionalFormatting>
  <conditionalFormatting sqref="E108">
    <cfRule type="cellIs" dxfId="1" priority="12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C69:C74">
    <cfRule type="cellIs" dxfId="0" priority="4" operator="equal">
      <formula>0</formula>
    </cfRule>
  </conditionalFormatting>
  <conditionalFormatting sqref="E87:E90">
    <cfRule type="cellIs" dxfId="0" priority="7" operator="equal">
      <formula>0</formula>
    </cfRule>
  </conditionalFormatting>
  <conditionalFormatting sqref="E96:E99">
    <cfRule type="cellIs" dxfId="0" priority="9" operator="equal">
      <formula>0</formula>
    </cfRule>
  </conditionalFormatting>
  <conditionalFormatting sqref="E106:E109">
    <cfRule type="cellIs" dxfId="0" priority="11" operator="equal">
      <formula>0</formula>
    </cfRule>
  </conditionalFormatting>
  <conditionalFormatting sqref="C33:D33 C35:C36 C50:C53 C55:C56 C58:C62 C64:C67 C82">
    <cfRule type="cellIs" dxfId="0" priority="6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88" workbookViewId="0">
      <selection activeCell="G109" sqref="G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428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8"/>
      <c r="B2" s="48"/>
      <c r="C2" s="48"/>
      <c r="D2" s="48"/>
      <c r="E2" s="48"/>
    </row>
    <row r="3" ht="64.5" customHeight="1" spans="1:26">
      <c r="A3" s="5" t="s">
        <v>6</v>
      </c>
      <c r="B3" s="5" t="s">
        <v>193</v>
      </c>
      <c r="C3" s="6">
        <f>E111</f>
        <v>11409.36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11409.36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429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430</v>
      </c>
      <c r="B10" s="14" t="s">
        <v>36</v>
      </c>
      <c r="C10" s="15" t="s">
        <v>37</v>
      </c>
      <c r="D10" s="15"/>
      <c r="E10" s="6">
        <v>2405</v>
      </c>
    </row>
    <row r="11" ht="21" customHeight="1" spans="1:5">
      <c r="A11" s="13" t="s">
        <v>431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31" t="s">
        <v>432</v>
      </c>
      <c r="B15" s="31"/>
      <c r="C15" s="31"/>
      <c r="D15" s="31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433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434</v>
      </c>
      <c r="B18" s="14" t="s">
        <v>67</v>
      </c>
      <c r="C18" s="15" t="s">
        <v>214</v>
      </c>
      <c r="D18" s="15"/>
      <c r="E18" s="6">
        <v>0</v>
      </c>
    </row>
    <row r="19" ht="21" customHeight="1" spans="1:5">
      <c r="A19" s="4"/>
      <c r="B19" s="4"/>
      <c r="C19" s="9" t="s">
        <v>39</v>
      </c>
      <c r="D19" s="9"/>
      <c r="E19" s="6">
        <f>SUM(E17:E18)</f>
        <v>2405</v>
      </c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1" t="s">
        <v>435</v>
      </c>
      <c r="B21" s="31"/>
      <c r="C21" s="31"/>
      <c r="D21" s="31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436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437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438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5">
      <c r="A34" s="13" t="s">
        <v>272</v>
      </c>
      <c r="B34" s="14"/>
      <c r="C34" s="21">
        <v>78</v>
      </c>
      <c r="E34" s="25"/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2025 - September 2025'!C76)+SUM(E89+E98+E108)&lt;0,(('July 2025 - September 2025'!C76))+SUM(E89+E98+E108),(('July 2025 - September 2025'!C76))+SUM(E89+E98+E108))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2025 - September 2025'!C78)+SUM(0)&lt;0,(('July 2025 - September 2025'!C78))+SUM(0),(('July 2025 - September 2025'!C78))+SUM(0))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4">
      <c r="A81" s="13" t="s">
        <v>161</v>
      </c>
      <c r="B81" s="15"/>
      <c r="C81" s="6">
        <v>0</v>
      </c>
      <c r="D81" s="49"/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439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380</v>
      </c>
      <c r="D88" s="14"/>
      <c r="E88" s="21">
        <v>0</v>
      </c>
    </row>
    <row r="89" ht="21" customHeight="1" spans="1:5">
      <c r="A89" s="22"/>
      <c r="B89" s="22"/>
      <c r="C89" s="15" t="s">
        <v>440</v>
      </c>
      <c r="D89" s="15"/>
      <c r="E89" s="21">
        <v>0</v>
      </c>
    </row>
    <row r="90" ht="31.1" customHeight="1" spans="1:5">
      <c r="A90" s="22"/>
      <c r="B90" s="22"/>
      <c r="C90" s="14" t="s">
        <v>441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('July 2025 - September 2025'!E110+E13)-SUM(E88:E91)</f>
        <v>8345.88</v>
      </c>
    </row>
    <row r="93" ht="21" customHeight="1"/>
    <row r="94" ht="21" customHeight="1" spans="1:5">
      <c r="A94" s="40" t="s">
        <v>442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443</v>
      </c>
      <c r="B96" s="22"/>
      <c r="C96" s="15"/>
      <c r="D96" s="15"/>
      <c r="E96" s="6">
        <f>E92</f>
        <v>8345.88</v>
      </c>
    </row>
    <row r="97" ht="50.55" customHeight="1" spans="1:5">
      <c r="A97" s="22" t="s">
        <v>145</v>
      </c>
      <c r="B97" s="22"/>
      <c r="C97" s="14" t="s">
        <v>421</v>
      </c>
      <c r="D97" s="14"/>
      <c r="E97" s="21">
        <v>0</v>
      </c>
    </row>
    <row r="98" ht="21" customHeight="1" spans="1:5">
      <c r="A98" s="22"/>
      <c r="B98" s="22"/>
      <c r="C98" s="15" t="s">
        <v>425</v>
      </c>
      <c r="D98" s="15"/>
      <c r="E98" s="21">
        <v>0</v>
      </c>
    </row>
    <row r="99" ht="39.75" customHeight="1" spans="1:5">
      <c r="A99" s="22"/>
      <c r="B99" s="22"/>
      <c r="C99" s="14" t="s">
        <v>441</v>
      </c>
      <c r="D99" s="14"/>
      <c r="E99" s="21">
        <v>400</v>
      </c>
    </row>
    <row r="100" ht="21" customHeight="1" spans="1:5">
      <c r="A100" s="22" t="s">
        <v>166</v>
      </c>
      <c r="B100" s="22"/>
      <c r="C100" s="50"/>
      <c r="D100" s="50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9877.62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444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445</v>
      </c>
      <c r="B106" s="22"/>
      <c r="C106" s="15"/>
      <c r="D106" s="15"/>
      <c r="E106" s="6">
        <f>E101</f>
        <v>9877.62</v>
      </c>
    </row>
    <row r="107" ht="21" customHeight="1" spans="1:5">
      <c r="A107" s="22" t="s">
        <v>145</v>
      </c>
      <c r="B107" s="22"/>
      <c r="C107" s="14" t="s">
        <v>380</v>
      </c>
      <c r="D107" s="14"/>
      <c r="E107" s="21">
        <v>0</v>
      </c>
    </row>
    <row r="108" ht="21" customHeight="1" spans="1:5">
      <c r="A108" s="22"/>
      <c r="B108" s="22"/>
      <c r="C108" s="15" t="s">
        <v>425</v>
      </c>
      <c r="D108" s="15"/>
      <c r="E108" s="21">
        <v>0</v>
      </c>
    </row>
    <row r="109" ht="39.75" customHeight="1" spans="1:5">
      <c r="A109" s="22"/>
      <c r="B109" s="22"/>
      <c r="C109" s="14" t="s">
        <v>441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11409.36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E34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23"/>
  <sheetViews>
    <sheetView zoomScale="90" zoomScaleNormal="90" topLeftCell="A84" workbookViewId="0">
      <selection activeCell="G109" sqref="G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45" customWidth="1"/>
    <col min="8" max="8" width="10.4296875" style="45" customWidth="1"/>
    <col min="9" max="9" width="19.4296875" style="45" customWidth="1"/>
    <col min="10" max="25" width="9" style="45" customWidth="1"/>
    <col min="26" max="42" width="14.4296875" style="45" customWidth="1"/>
  </cols>
  <sheetData>
    <row r="1" ht="21" customHeight="1" spans="1:6">
      <c r="A1" s="3" t="s">
        <v>446</v>
      </c>
      <c r="B1" s="3"/>
      <c r="C1" s="3"/>
      <c r="D1" s="3"/>
      <c r="E1" s="3"/>
      <c r="F1" s="10"/>
    </row>
    <row r="2" ht="21" customHeight="1" spans="1:6">
      <c r="A2" s="4"/>
      <c r="B2" s="4"/>
      <c r="C2" s="4"/>
      <c r="D2" s="4"/>
      <c r="E2" s="4"/>
      <c r="F2" s="10"/>
    </row>
    <row r="3" ht="64.5" customHeight="1" spans="1:6">
      <c r="A3" s="5" t="s">
        <v>6</v>
      </c>
      <c r="B3" s="5" t="s">
        <v>193</v>
      </c>
      <c r="C3" s="6">
        <f>E110</f>
        <v>16004.58</v>
      </c>
      <c r="D3" s="7"/>
      <c r="E3" s="7"/>
      <c r="F3" s="10"/>
    </row>
    <row r="4" ht="21" customHeight="1" spans="1:6">
      <c r="A4" s="9" t="s">
        <v>24</v>
      </c>
      <c r="B4" s="9"/>
      <c r="C4" s="6">
        <f>SUM(C3)</f>
        <v>16004.58</v>
      </c>
      <c r="D4" s="7"/>
      <c r="E4" s="7"/>
      <c r="F4" s="10"/>
    </row>
    <row r="5" ht="21" customHeight="1" spans="1:6">
      <c r="A5" s="9" t="s">
        <v>26</v>
      </c>
      <c r="B5" s="9"/>
      <c r="C5" s="6">
        <f>C81</f>
        <v>0</v>
      </c>
      <c r="D5" s="7"/>
      <c r="E5" s="7"/>
      <c r="F5" s="10"/>
    </row>
    <row r="6" ht="21" customHeight="1" spans="1:6">
      <c r="A6" s="10"/>
      <c r="B6" s="10"/>
      <c r="C6" s="10"/>
      <c r="D6" s="10"/>
      <c r="E6" s="10"/>
      <c r="F6" s="10"/>
    </row>
    <row r="7" ht="21" customHeight="1" spans="1:6">
      <c r="A7" s="10"/>
      <c r="B7" s="10"/>
      <c r="C7" s="10"/>
      <c r="D7" s="10"/>
      <c r="E7" s="10"/>
      <c r="F7" s="10"/>
    </row>
    <row r="8" ht="21" customHeight="1" spans="1:6">
      <c r="A8" s="11" t="s">
        <v>447</v>
      </c>
      <c r="B8" s="11"/>
      <c r="C8" s="11"/>
      <c r="D8" s="11"/>
      <c r="E8" s="11"/>
      <c r="F8" s="10"/>
    </row>
    <row r="9" ht="21" customHeight="1" spans="1: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</row>
    <row r="10" ht="21" customHeight="1" spans="1:6">
      <c r="A10" s="13" t="s">
        <v>448</v>
      </c>
      <c r="B10" s="14" t="s">
        <v>36</v>
      </c>
      <c r="C10" s="15" t="s">
        <v>37</v>
      </c>
      <c r="D10" s="15"/>
      <c r="E10" s="6">
        <v>2405</v>
      </c>
      <c r="F10" s="10"/>
    </row>
    <row r="11" ht="21" customHeight="1" spans="1:5">
      <c r="A11" s="13" t="s">
        <v>449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21" customHeight="1" spans="1:6">
      <c r="A13" s="10"/>
      <c r="B13" s="10"/>
      <c r="F13" s="10"/>
    </row>
    <row r="14" ht="21" customHeight="1" spans="1:6">
      <c r="A14" s="11" t="s">
        <v>450</v>
      </c>
      <c r="B14" s="11"/>
      <c r="C14" s="11"/>
      <c r="D14" s="11"/>
      <c r="E14" s="11"/>
      <c r="F14" s="10"/>
    </row>
    <row r="15" ht="21" customHeight="1" spans="1: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</row>
    <row r="16" ht="21" customHeight="1" spans="1:6">
      <c r="A16" s="13" t="s">
        <v>451</v>
      </c>
      <c r="B16" s="14" t="s">
        <v>36</v>
      </c>
      <c r="C16" s="15" t="s">
        <v>37</v>
      </c>
      <c r="D16" s="15"/>
      <c r="E16" s="6">
        <v>2405</v>
      </c>
      <c r="F16" s="10"/>
    </row>
    <row r="17" ht="21" customHeight="1" spans="1:5">
      <c r="A17" s="13" t="s">
        <v>452</v>
      </c>
      <c r="B17" s="14" t="s">
        <v>67</v>
      </c>
      <c r="C17" s="15" t="s">
        <v>214</v>
      </c>
      <c r="D17" s="15"/>
      <c r="E17" s="6">
        <v>0</v>
      </c>
    </row>
    <row r="18" ht="21" customHeight="1" spans="1:42">
      <c r="A18" s="13"/>
      <c r="B18" s="14" t="s">
        <v>364</v>
      </c>
      <c r="C18" s="15" t="s">
        <v>365</v>
      </c>
      <c r="D18" s="15"/>
      <c r="E18" s="6">
        <v>0</v>
      </c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21" customHeight="1" spans="1:6">
      <c r="A20" s="10"/>
      <c r="B20" s="10"/>
      <c r="C20" s="10"/>
      <c r="D20" s="16"/>
      <c r="E20" s="24"/>
      <c r="F20" s="10"/>
    </row>
    <row r="21" ht="21" customHeight="1" spans="1:6">
      <c r="A21" s="31" t="s">
        <v>453</v>
      </c>
      <c r="B21" s="31"/>
      <c r="C21" s="31"/>
      <c r="D21" s="31"/>
      <c r="E21" s="31"/>
      <c r="F21" s="10"/>
    </row>
    <row r="22" ht="21" customHeight="1" spans="1:6">
      <c r="A22" s="43" t="s">
        <v>4</v>
      </c>
      <c r="B22" s="11" t="s">
        <v>31</v>
      </c>
      <c r="C22" s="12" t="s">
        <v>32</v>
      </c>
      <c r="D22" s="12"/>
      <c r="E22" s="12" t="s">
        <v>33</v>
      </c>
      <c r="F22" s="10"/>
    </row>
    <row r="23" ht="21" customHeight="1" spans="1:5">
      <c r="A23" s="13" t="s">
        <v>454</v>
      </c>
      <c r="B23" s="14" t="s">
        <v>36</v>
      </c>
      <c r="C23" s="15" t="s">
        <v>37</v>
      </c>
      <c r="D23" s="15"/>
      <c r="E23" s="6">
        <v>2405</v>
      </c>
    </row>
    <row r="24" ht="21" customHeight="1" spans="1:5">
      <c r="A24" s="13" t="s">
        <v>455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25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4">
      <c r="A30" s="17" t="s">
        <v>456</v>
      </c>
      <c r="B30" s="17"/>
      <c r="C30" s="17"/>
      <c r="D30" s="45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6">
      <c r="A33" s="13" t="s">
        <v>272</v>
      </c>
      <c r="B33" s="14"/>
      <c r="C33" s="21">
        <v>78</v>
      </c>
      <c r="F33" s="25"/>
    </row>
    <row r="34" ht="21" customHeight="1" spans="1:42">
      <c r="A34" s="13" t="s">
        <v>370</v>
      </c>
      <c r="B34" s="15" t="s">
        <v>371</v>
      </c>
      <c r="C34" s="21">
        <v>50</v>
      </c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46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2025 - December 2025'!C77)+SUM(E88+E97+E107)&lt;0,(('October 2025 - December 2025'!C77))+SUM(E88+E97+E107),(('October 2025 - December 2025'!C77))+SUM(E88+E97+E107))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2025 - December 2025'!C79)+SUM(0)&lt;0,(('October 2025 - December 2025'!C79))+SUM(0),(('October 2025 - December 2025'!C79))+SUM(0))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3">
      <c r="A82" s="13"/>
      <c r="B82" s="8" t="s">
        <v>163</v>
      </c>
      <c r="C82" s="21">
        <f>C74</f>
        <v>473.26</v>
      </c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457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42.75" customHeight="1" spans="1:5">
      <c r="A87" s="22" t="s">
        <v>145</v>
      </c>
      <c r="B87" s="22"/>
      <c r="C87" s="14" t="s">
        <v>421</v>
      </c>
      <c r="D87" s="14"/>
      <c r="E87" s="21">
        <v>0</v>
      </c>
    </row>
    <row r="88" ht="21" customHeight="1" spans="1:5">
      <c r="A88" s="22"/>
      <c r="B88" s="22"/>
      <c r="C88" s="15" t="s">
        <v>425</v>
      </c>
      <c r="D88" s="15"/>
      <c r="E88" s="21">
        <v>0</v>
      </c>
    </row>
    <row r="89" ht="39.75" customHeight="1" spans="1:8">
      <c r="A89" s="22"/>
      <c r="B89" s="22"/>
      <c r="C89" s="14" t="s">
        <v>441</v>
      </c>
      <c r="D89" s="14"/>
      <c r="E89" s="21">
        <v>400</v>
      </c>
      <c r="H89" s="2"/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47" t="s">
        <v>167</v>
      </c>
      <c r="D91" s="47"/>
      <c r="E91" s="6">
        <f>('October 2025 - December 2025'!E111+E12)-SUM(E87:E90)</f>
        <v>12941.1</v>
      </c>
    </row>
    <row r="92" ht="21" customHeight="1"/>
    <row r="93" ht="21" customHeight="1" spans="1:5">
      <c r="A93" s="28" t="s">
        <v>458</v>
      </c>
      <c r="B93" s="28"/>
      <c r="C93" s="28"/>
      <c r="D93" s="28"/>
      <c r="E93" s="28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459</v>
      </c>
      <c r="B95" s="22"/>
      <c r="C95" s="15"/>
      <c r="D95" s="15"/>
      <c r="E95" s="6">
        <f>E91</f>
        <v>12941.1</v>
      </c>
    </row>
    <row r="96" ht="21" customHeight="1" spans="1:5">
      <c r="A96" s="22" t="s">
        <v>145</v>
      </c>
      <c r="B96" s="22"/>
      <c r="C96" s="15" t="s">
        <v>380</v>
      </c>
      <c r="D96" s="15"/>
      <c r="E96" s="21">
        <v>0</v>
      </c>
    </row>
    <row r="97" ht="21" customHeight="1" spans="1:5">
      <c r="A97" s="22"/>
      <c r="B97" s="22"/>
      <c r="C97" s="15" t="s">
        <v>425</v>
      </c>
      <c r="D97" s="15"/>
      <c r="E97" s="21">
        <v>0</v>
      </c>
    </row>
    <row r="98" ht="39.75" customHeight="1" spans="1:8">
      <c r="A98" s="22"/>
      <c r="B98" s="22"/>
      <c r="C98" s="14" t="s">
        <v>441</v>
      </c>
      <c r="D98" s="14"/>
      <c r="E98" s="21">
        <v>400</v>
      </c>
      <c r="H98" s="2"/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38"/>
      <c r="B100" s="38"/>
      <c r="C100" s="47" t="s">
        <v>167</v>
      </c>
      <c r="D100" s="47"/>
      <c r="E100" s="6">
        <f>(E19+E95)-SUM(E96:E99)</f>
        <v>14472.84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7" t="s">
        <v>460</v>
      </c>
      <c r="B103" s="27"/>
      <c r="C103" s="27"/>
      <c r="D103" s="27"/>
      <c r="E103" s="27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461</v>
      </c>
      <c r="B105" s="22"/>
      <c r="C105" s="15"/>
      <c r="D105" s="15"/>
      <c r="E105" s="6">
        <f>E100</f>
        <v>14472.84</v>
      </c>
    </row>
    <row r="106" ht="56.35" customHeight="1" spans="1:5">
      <c r="A106" s="22" t="s">
        <v>145</v>
      </c>
      <c r="B106" s="22"/>
      <c r="C106" s="14" t="s">
        <v>421</v>
      </c>
      <c r="D106" s="14"/>
      <c r="E106" s="21">
        <v>0</v>
      </c>
    </row>
    <row r="107" ht="21" customHeight="1" spans="1:5">
      <c r="A107" s="22"/>
      <c r="B107" s="22"/>
      <c r="C107" s="15" t="s">
        <v>425</v>
      </c>
      <c r="D107" s="15"/>
      <c r="E107" s="21">
        <v>0</v>
      </c>
    </row>
    <row r="108" ht="39.75" customHeight="1" spans="1:8">
      <c r="A108" s="22"/>
      <c r="B108" s="22"/>
      <c r="C108" s="14" t="s">
        <v>441</v>
      </c>
      <c r="D108" s="14"/>
      <c r="E108" s="21">
        <v>400</v>
      </c>
      <c r="H108" s="2"/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47" t="s">
        <v>167</v>
      </c>
      <c r="D110" s="47"/>
      <c r="E110" s="6">
        <f>(E25+E105)-SUM(E106:E109)</f>
        <v>16004.58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A27">
    <cfRule type="cellIs" dxfId="1" priority="2" operator="equal">
      <formula>0</formula>
    </cfRule>
  </conditionalFormatting>
  <conditionalFormatting sqref="D33">
    <cfRule type="cellIs" dxfId="0" priority="9" operator="equal">
      <formula>0</formula>
    </cfRule>
  </conditionalFormatting>
  <conditionalFormatting sqref="C34">
    <cfRule type="cellIs" dxfId="0" priority="16" operator="equal">
      <formula>0</formula>
    </cfRule>
  </conditionalFormatting>
  <conditionalFormatting sqref="D34">
    <cfRule type="cellIs" dxfId="0" priority="17" operator="equal">
      <formula>0</formula>
    </cfRule>
  </conditionalFormatting>
  <conditionalFormatting sqref="C38">
    <cfRule type="cellIs" dxfId="1" priority="4" operator="equal">
      <formula>0</formula>
    </cfRule>
  </conditionalFormatting>
  <conditionalFormatting sqref="C72">
    <cfRule type="cellIs" dxfId="1" priority="7" operator="equal">
      <formula>0</formula>
    </cfRule>
  </conditionalFormatting>
  <conditionalFormatting sqref="E89">
    <cfRule type="cellIs" dxfId="0" priority="10" operator="equal">
      <formula>0</formula>
    </cfRule>
    <cfRule type="cellIs" dxfId="1" priority="11" operator="equal">
      <formula>0</formula>
    </cfRule>
  </conditionalFormatting>
  <conditionalFormatting sqref="E98">
    <cfRule type="cellIs" dxfId="1" priority="13" operator="equal">
      <formula>0</formula>
    </cfRule>
  </conditionalFormatting>
  <conditionalFormatting sqref="E108">
    <cfRule type="cellIs" dxfId="1" priority="15" operator="equal">
      <formula>0</formula>
    </cfRule>
  </conditionalFormatting>
  <conditionalFormatting sqref="C32:C33">
    <cfRule type="cellIs" dxfId="0" priority="3" operator="equal">
      <formula>0</formula>
    </cfRule>
  </conditionalFormatting>
  <conditionalFormatting sqref="C69:C72">
    <cfRule type="cellIs" dxfId="0" priority="6" operator="equal">
      <formula>0</formula>
    </cfRule>
  </conditionalFormatting>
  <conditionalFormatting sqref="E94:E99">
    <cfRule type="cellIs" dxfId="0" priority="12" operator="equal">
      <formula>0</formula>
    </cfRule>
  </conditionalFormatting>
  <conditionalFormatting sqref="E105:E109">
    <cfRule type="cellIs" dxfId="0" priority="14" operator="equal">
      <formula>0</formula>
    </cfRule>
  </conditionalFormatting>
  <conditionalFormatting sqref="C38:C41 C44:C49 C51:C53 C55:C58 C60:C61 C63:C67 C74:C79">
    <cfRule type="cellIs" dxfId="0" priority="5" operator="equal">
      <formula>0</formula>
    </cfRule>
  </conditionalFormatting>
  <conditionalFormatting sqref="C87 H113 E116:E119">
    <cfRule type="cellIs" dxfId="0" priority="8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24"/>
  <sheetViews>
    <sheetView zoomScale="90" zoomScaleNormal="90" workbookViewId="0">
      <selection activeCell="G112" sqref="G112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462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E111</f>
        <v>20599.8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20599.8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42" t="s">
        <v>463</v>
      </c>
      <c r="B8" s="42"/>
      <c r="C8" s="42"/>
      <c r="D8" s="42"/>
      <c r="E8" s="4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43" t="s">
        <v>4</v>
      </c>
      <c r="B9" s="42" t="s">
        <v>31</v>
      </c>
      <c r="C9" s="44" t="s">
        <v>32</v>
      </c>
      <c r="D9" s="44"/>
      <c r="E9" s="44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464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5">
      <c r="A11" s="13" t="s">
        <v>465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33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21" customHeight="1" spans="1:33">
      <c r="A15" s="42" t="s">
        <v>466</v>
      </c>
      <c r="B15" s="42"/>
      <c r="C15" s="42"/>
      <c r="D15" s="42"/>
      <c r="E15" s="4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21" customHeight="1" spans="1:33">
      <c r="A16" s="43" t="s">
        <v>4</v>
      </c>
      <c r="B16" s="42" t="s">
        <v>31</v>
      </c>
      <c r="C16" s="44" t="s">
        <v>32</v>
      </c>
      <c r="D16" s="44"/>
      <c r="E16" s="44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21" customHeight="1" spans="1:33">
      <c r="A17" s="13" t="s">
        <v>467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21" customHeight="1" spans="1:5">
      <c r="A18" s="13" t="s">
        <v>468</v>
      </c>
      <c r="B18" s="14" t="s">
        <v>67</v>
      </c>
      <c r="C18" s="15" t="s">
        <v>214</v>
      </c>
      <c r="D18" s="15"/>
      <c r="E18" s="6">
        <v>0</v>
      </c>
    </row>
    <row r="19" ht="21" customHeight="1" spans="1:28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42" t="s">
        <v>469</v>
      </c>
      <c r="B21" s="42"/>
      <c r="C21" s="42"/>
      <c r="D21" s="42"/>
      <c r="E21" s="4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43" t="s">
        <v>4</v>
      </c>
      <c r="B22" s="42" t="s">
        <v>31</v>
      </c>
      <c r="C22" s="44" t="s">
        <v>32</v>
      </c>
      <c r="D22" s="44"/>
      <c r="E22" s="44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3" t="s">
        <v>470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5">
      <c r="A24" s="13" t="s">
        <v>471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472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7">
      <c r="A34" s="13" t="s">
        <v>272</v>
      </c>
      <c r="B34" s="14"/>
      <c r="C34" s="21">
        <v>78</v>
      </c>
      <c r="G34" s="25"/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3">
        <v>0</v>
      </c>
    </row>
    <row r="66" ht="21" customHeight="1" spans="1:3">
      <c r="A66" s="22" t="s">
        <v>141</v>
      </c>
      <c r="B66" s="15" t="s">
        <v>142</v>
      </c>
      <c r="C66" s="23">
        <v>0</v>
      </c>
    </row>
    <row r="67" ht="21" customHeight="1" spans="1:3">
      <c r="A67" s="13" t="s">
        <v>67</v>
      </c>
      <c r="B67" s="14" t="s">
        <v>143</v>
      </c>
      <c r="C67" s="23">
        <v>0</v>
      </c>
    </row>
    <row r="68" ht="21" customHeight="1" spans="1:3">
      <c r="A68" s="13"/>
      <c r="B68" s="8" t="s">
        <v>144</v>
      </c>
      <c r="C68" s="23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2026 - March 2026'!C76)+SUM(E89+E98+E108)&lt;0,(('January 2026 - March 2026'!C76))+SUM(E89+E98+E108),(('January 2026 - March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2026 - March 2026'!C78)+SUM(0)&lt;0,(('January 2026 - March 2026'!C78))+SUM(0),(('January 2026 - March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473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380</v>
      </c>
      <c r="D88" s="14"/>
      <c r="E88" s="21">
        <v>0</v>
      </c>
    </row>
    <row r="89" ht="21" customHeight="1" spans="1:5">
      <c r="A89" s="22"/>
      <c r="B89" s="22"/>
      <c r="C89" s="15" t="s">
        <v>425</v>
      </c>
      <c r="D89" s="15"/>
      <c r="E89" s="21">
        <v>0</v>
      </c>
    </row>
    <row r="90" ht="39.75" customHeight="1" spans="1:5">
      <c r="A90" s="22"/>
      <c r="B90" s="22"/>
      <c r="C90" s="14" t="s">
        <v>441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('January 2026 - March 2026'!E110+E13)-SUM(E88:E91)</f>
        <v>17536.32</v>
      </c>
    </row>
    <row r="93" ht="21" customHeight="1"/>
    <row r="94" ht="21" customHeight="1" spans="1:5">
      <c r="A94" s="40" t="s">
        <v>474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475</v>
      </c>
      <c r="B96" s="22"/>
      <c r="C96" s="15"/>
      <c r="D96" s="15"/>
      <c r="E96" s="6">
        <f>E92</f>
        <v>17536.32</v>
      </c>
    </row>
    <row r="97" ht="90" customHeight="1" spans="1:5">
      <c r="A97" s="22" t="s">
        <v>145</v>
      </c>
      <c r="B97" s="22"/>
      <c r="C97" s="14" t="s">
        <v>421</v>
      </c>
      <c r="D97" s="14"/>
      <c r="E97" s="21">
        <v>0</v>
      </c>
    </row>
    <row r="98" ht="21" customHeight="1" spans="1:5">
      <c r="A98" s="22"/>
      <c r="B98" s="22"/>
      <c r="C98" s="15" t="s">
        <v>425</v>
      </c>
      <c r="D98" s="15"/>
      <c r="E98" s="21">
        <v>0</v>
      </c>
    </row>
    <row r="99" ht="39.75" customHeight="1" spans="1:5">
      <c r="A99" s="22"/>
      <c r="B99" s="22"/>
      <c r="C99" s="14" t="s">
        <v>441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38"/>
      <c r="B101" s="38"/>
      <c r="C101" s="9" t="s">
        <v>167</v>
      </c>
      <c r="D101" s="9"/>
      <c r="E101" s="6">
        <f>(E19+E96)-SUM(E97:E100)</f>
        <v>19068.06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476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477</v>
      </c>
      <c r="B106" s="22"/>
      <c r="C106" s="15"/>
      <c r="D106" s="15"/>
      <c r="E106" s="6">
        <f>E101</f>
        <v>19068.06</v>
      </c>
    </row>
    <row r="107" ht="21" customHeight="1" spans="1:5">
      <c r="A107" s="22" t="s">
        <v>145</v>
      </c>
      <c r="B107" s="22"/>
      <c r="C107" s="15" t="s">
        <v>380</v>
      </c>
      <c r="D107" s="15"/>
      <c r="E107" s="21">
        <v>0</v>
      </c>
    </row>
    <row r="108" ht="21" customHeight="1" spans="1:5">
      <c r="A108" s="22"/>
      <c r="B108" s="22"/>
      <c r="C108" s="15" t="s">
        <v>425</v>
      </c>
      <c r="D108" s="15"/>
      <c r="E108" s="21">
        <v>0</v>
      </c>
    </row>
    <row r="109" ht="39.75" customHeight="1" spans="1:5">
      <c r="A109" s="22"/>
      <c r="B109" s="22"/>
      <c r="C109" s="14" t="s">
        <v>441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20599.8</v>
      </c>
    </row>
    <row r="112" ht="21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G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65">
    <cfRule type="cellIs" dxfId="0" priority="5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cp:revision>1244</cp:revision>
  <dcterms:created xsi:type="dcterms:W3CDTF">2022-04-25T23:32:00Z</dcterms:created>
  <dcterms:modified xsi:type="dcterms:W3CDTF">2025-01-29T18:02:06Z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1033-6.11.0.8608</vt:lpwstr>
  </property>
  <property fmtid="{D5CDD505-2E9C-101B-9397-08002B2CF9AE}" pid="3" name="ICV">
    <vt:lpwstr>438CD1E3F71A21CA820590674DB9397E_42</vt:lpwstr>
  </property>
</Properties>
</file>