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<sst xmlns="http://schemas.openxmlformats.org/spreadsheetml/2006/main" count="1024" uniqueCount="65">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</sst>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C36" sqref="AC36"/>
    </sheetView>
  </sheetViews>
  <sheetFormatPr defaultColWidth="8.88888888888889" defaultRowHeight="17.6"/>
  <sheetData>
    <row r="1" spans="1:26">
      <c r="A1" s="174" t="s">
        <v>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spans="1:26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spans="1:26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spans="1:26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 spans="1:26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 spans="1:26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spans="1:26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 spans="1:26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 spans="1:26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 spans="1:26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spans="1:26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 spans="1:26">
      <c r="A12" s="174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 spans="1:26">
      <c r="A13" s="174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 spans="1:26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spans="1:26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spans="1:26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 spans="1:26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 spans="1:26">
      <c r="A18" s="174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 spans="1:26">
      <c r="A19" s="174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 spans="1:26">
      <c r="A20" s="174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 spans="1:26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 spans="1:26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 spans="1:26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 spans="1:26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spans="1:26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 spans="1:26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 spans="1:26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spans="1:26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 spans="1:26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 spans="1:26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 spans="1:26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 spans="1:26">
      <c r="A32" s="175" t="s">
        <v>1</v>
      </c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</row>
    <row r="33" spans="1:26">
      <c r="A33" s="175"/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</row>
    <row r="34" spans="1:26">
      <c r="A34" s="175"/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</row>
    <row r="35" spans="1:26">
      <c r="A35" s="175"/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</row>
    <row r="36" spans="1:26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</row>
    <row r="37" spans="1:26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</row>
    <row r="38" spans="1:26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</row>
    <row r="39" spans="1:26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</row>
    <row r="40" spans="1:26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</row>
    <row r="41" spans="1:26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</row>
    <row r="42" spans="1:26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</row>
    <row r="43" spans="1:26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</row>
    <row r="44" spans="1:26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</row>
    <row r="45" spans="1:26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</row>
    <row r="46" spans="1:26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</row>
    <row r="47" spans="1:26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</row>
    <row r="48" spans="1:26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</row>
    <row r="49" spans="1:26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</row>
    <row r="50" spans="1:26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</row>
    <row r="51" spans="1:26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</row>
    <row r="52" spans="1:26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</row>
    <row r="53" spans="1:26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</row>
    <row r="54" spans="1:26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</row>
    <row r="55" spans="1:26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</row>
    <row r="56" spans="1:26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</row>
    <row r="57" spans="1:26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</row>
    <row r="58" spans="1:26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</row>
    <row r="59" spans="1:26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</row>
    <row r="60" spans="1:26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</row>
    <row r="61" spans="1:26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</row>
    <row r="62" spans="1:26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1" sqref="A1"/>
    </sheetView>
  </sheetViews>
  <sheetFormatPr defaultColWidth="9" defaultRowHeight="16.8" outlineLevelCol="1"/>
  <cols>
    <col min="1" max="1" width="43.25" style="153" customWidth="1"/>
    <col min="2" max="2" width="34.125" style="153" customWidth="1"/>
    <col min="3" max="16384" width="9" style="153"/>
  </cols>
  <sheetData>
    <row r="1" ht="45" customHeight="1" spans="1:2">
      <c r="A1" s="154" t="s">
        <v>2</v>
      </c>
      <c r="B1" s="155" t="s">
        <v>3</v>
      </c>
    </row>
    <row r="2" ht="45" customHeight="1" spans="1:2">
      <c r="A2" s="156" t="s">
        <v>4</v>
      </c>
      <c r="B2" s="157" t="b">
        <v>1</v>
      </c>
    </row>
    <row r="3" ht="36" customHeight="1" spans="1:2">
      <c r="A3" s="158" t="s">
        <v>5</v>
      </c>
      <c r="B3" s="159">
        <v>45758</v>
      </c>
    </row>
    <row r="4" ht="45" customHeight="1" spans="1:2">
      <c r="A4" s="154" t="s">
        <v>6</v>
      </c>
      <c r="B4" s="160" t="str">
        <f>IF(B2,TEXT(EDATE(B3,1)-1,"dd-mmm-yyyy"),B4)</f>
        <v>10-May-2025</v>
      </c>
    </row>
    <row r="5" ht="45" customHeight="1" spans="1:2">
      <c r="A5" s="156" t="s">
        <v>7</v>
      </c>
      <c r="B5" s="161">
        <v>45761</v>
      </c>
    </row>
    <row r="6" ht="45" customHeight="1" spans="1:2">
      <c r="A6" s="156"/>
      <c r="B6" s="161"/>
    </row>
    <row r="7" ht="24.75" customHeight="1" spans="1:2">
      <c r="A7" s="162"/>
      <c r="B7" s="163"/>
    </row>
    <row r="8" ht="40" customHeight="1" spans="1:2">
      <c r="A8" s="164" t="s">
        <v>8</v>
      </c>
      <c r="B8" s="164"/>
    </row>
    <row r="9" ht="20.25" customHeight="1" spans="1:2">
      <c r="A9" s="165" t="str">
        <f>TEXT(B3,"dd mmmm yyyy")&amp;" - "&amp;IF(B2,TEXT(EDATE(B3,1)-1,"dd mmmm yyyy"),TEXT(B3+B5-B3,"dd mmmm yyyy"))</f>
        <v>11 April 2025 - 10 May 2025</v>
      </c>
      <c r="B9" s="166" t="s">
        <v>9</v>
      </c>
    </row>
    <row r="10" ht="20.25" customHeight="1" spans="1:2">
      <c r="A10" s="157" t="str">
        <f>IF(B2,TEXT(EDATE(B3,1),"dd mmmm yyyy"),TEXT(B3+(B5-B3)+1,"dd mmmm yyyy"))&amp;" - "&amp;IF(B2,TEXT(EDATE(B3,2)-1,"dd mmmm yyyy"),TEXT(B3+(B5-B3)*2+1,"dd mmmm yyyy"))</f>
        <v>11 May 2025 - 10 June 2025</v>
      </c>
      <c r="B10" s="166"/>
    </row>
    <row r="11" ht="20.25" customHeight="1" spans="1:2">
      <c r="A11" s="157" t="str">
        <f>IF(B2,TEXT(EDATE(B3,2),"dd mmmm yyyy"),TEXT(B3+((B5-B3)*2)+2,"dd mmmm yyyy"))&amp;" - "&amp;IF(B2,TEXT(EDATE(B3,3)-1,"dd mmmm yyyy"),TEXT(B3+((B5-B3)*3+2),"dd mmmm yyyy"))</f>
        <v>11 June 2025 - 10 July 2025</v>
      </c>
      <c r="B11" s="167"/>
    </row>
    <row r="12" ht="20.25" customHeight="1" spans="1:2">
      <c r="A12" s="168" t="str">
        <f>IF(B2,TEXT(EDATE(B3,3),"dd mmmm yyyy"),TEXT(B3+((B5-B3)*3)+3,"dd mmmm yyyy"))&amp;" - "&amp;IF(B2,TEXT(EDATE(B3,4)-1,"dd mmmm yyyy"),TEXT(B3+(((B5-B3)*4)+3),"dd mmmm yyyy"))</f>
        <v>11 July 2025 - 10 August 2025</v>
      </c>
      <c r="B12" s="155" t="s">
        <v>10</v>
      </c>
    </row>
    <row r="13" ht="20.25" customHeight="1" spans="1:2">
      <c r="A13" s="168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9"/>
    </row>
    <row r="14" ht="20.25" customHeight="1" spans="1:2">
      <c r="A14" s="157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70"/>
    </row>
    <row r="15" ht="20.25" customHeight="1" spans="1:2">
      <c r="A15" s="157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5" t="s">
        <v>11</v>
      </c>
    </row>
    <row r="16" ht="20.25" customHeight="1" spans="1:2">
      <c r="A16" s="157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9"/>
    </row>
    <row r="17" ht="20.25" customHeight="1" spans="1:2">
      <c r="A17" s="157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70"/>
    </row>
    <row r="18" ht="20.25" customHeight="1" spans="1:2">
      <c r="A18" s="157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1" t="s">
        <v>12</v>
      </c>
    </row>
    <row r="19" ht="20.25" customHeight="1" spans="1:2">
      <c r="A19" s="157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9"/>
    </row>
    <row r="20" ht="20.25" customHeight="1" spans="1:2">
      <c r="A20" s="172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9"/>
    </row>
    <row r="21" ht="20.25" customHeight="1" spans="1:2">
      <c r="A21" s="173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7" t="s">
        <v>13</v>
      </c>
    </row>
    <row r="22" ht="20.25" customHeight="1" spans="1:2">
      <c r="A22" s="173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7"/>
    </row>
    <row r="23" ht="20.25" customHeight="1" spans="1:2">
      <c r="A23" s="172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5"/>
    </row>
    <row r="24" ht="20.25" customHeight="1" spans="1:2">
      <c r="A24" s="157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7" t="s">
        <v>14</v>
      </c>
    </row>
    <row r="25" ht="20.25" customHeight="1" spans="1:2">
      <c r="A25" s="157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7"/>
    </row>
    <row r="26" ht="20.25" customHeight="1" spans="1:2">
      <c r="A26" s="155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5"/>
    </row>
    <row r="27" ht="20.25" customHeight="1" spans="1:2">
      <c r="A27" s="157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7" t="s">
        <v>15</v>
      </c>
    </row>
    <row r="28" ht="20.25" customHeight="1" spans="1:2">
      <c r="A28" s="157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7"/>
    </row>
    <row r="29" ht="20.25" customHeight="1" spans="1:2">
      <c r="A29" s="155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5"/>
    </row>
    <row r="30" ht="20.25" customHeight="1" spans="1:2">
      <c r="A30" s="157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7" t="s">
        <v>16</v>
      </c>
    </row>
    <row r="31" ht="20.25" customHeight="1" spans="1:2">
      <c r="A31" s="157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7"/>
    </row>
    <row r="32" ht="20.25" customHeight="1" spans="1:2">
      <c r="A32" s="155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5"/>
    </row>
    <row r="33" ht="20.25" customHeight="1" spans="1:2">
      <c r="A33" s="157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7" t="s">
        <v>17</v>
      </c>
    </row>
    <row r="34" ht="20.25" customHeight="1" spans="1:2">
      <c r="A34" s="157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7"/>
    </row>
    <row r="35" ht="20.25" customHeight="1" spans="1:2">
      <c r="A35" s="155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5"/>
    </row>
    <row r="36" ht="20.25" customHeight="1" spans="1:2">
      <c r="A36" s="157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7" t="s">
        <v>18</v>
      </c>
    </row>
    <row r="37" ht="20.25" customHeight="1" spans="1:2">
      <c r="A37" s="157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7"/>
    </row>
    <row r="38" ht="20.25" customHeight="1" spans="1:2">
      <c r="A38" s="155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5"/>
    </row>
    <row r="39" ht="20.25" customHeight="1" spans="1:2">
      <c r="A39" s="157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7" t="s">
        <v>19</v>
      </c>
    </row>
    <row r="40" ht="20.25" customHeight="1" spans="1:2">
      <c r="A40" s="157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7"/>
    </row>
    <row r="41" ht="20.25" customHeight="1" spans="1:2">
      <c r="A41" s="155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5"/>
    </row>
    <row r="42" ht="20.25" customHeight="1" spans="1:2">
      <c r="A42" s="157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7" t="s">
        <v>20</v>
      </c>
    </row>
    <row r="43" ht="20.25" customHeight="1" spans="1:2">
      <c r="A43" s="157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7"/>
    </row>
    <row r="44" ht="20.25" customHeight="1" spans="1:2">
      <c r="A44" s="155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5"/>
    </row>
    <row r="45" ht="20.25" customHeight="1" spans="1:2">
      <c r="A45" s="157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7" t="s">
        <v>21</v>
      </c>
    </row>
    <row r="46" ht="20.25" customHeight="1" spans="1:2">
      <c r="A46" s="157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7"/>
    </row>
    <row r="47" ht="20.25" customHeight="1" spans="1:2">
      <c r="A47" s="155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5"/>
    </row>
    <row r="48" ht="20.25" customHeight="1" spans="1:2">
      <c r="A48" s="157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7" t="s">
        <v>22</v>
      </c>
    </row>
    <row r="49" ht="20.25" customHeight="1" spans="1:2">
      <c r="A49" s="157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7"/>
    </row>
    <row r="50" ht="20.25" customHeight="1" spans="1:2">
      <c r="A50" s="155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5"/>
    </row>
    <row r="51" ht="20.25" customHeight="1" spans="1:2">
      <c r="A51" s="157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7" t="s">
        <v>23</v>
      </c>
    </row>
    <row r="52" ht="20.25" customHeight="1" spans="1:2">
      <c r="A52" s="157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7"/>
    </row>
    <row r="53" ht="20.25" customHeight="1" spans="1:2">
      <c r="A53" s="155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5"/>
    </row>
    <row r="54" ht="20.25" customHeight="1" spans="1:2">
      <c r="A54" s="157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7" t="s">
        <v>24</v>
      </c>
    </row>
    <row r="55" ht="20.25" customHeight="1" spans="1:2">
      <c r="A55" s="157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7"/>
    </row>
    <row r="56" ht="20.25" customHeight="1" spans="1:2">
      <c r="A56" s="157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3" customFormat="1" ht="20.25" customHeight="1"/>
    <row r="66" s="153" customFormat="1" ht="20.25" customHeight="1"/>
    <row r="67" s="153" customFormat="1" ht="20.25" customHeight="1"/>
    <row r="68" s="153" customFormat="1" ht="20.25" customHeight="1"/>
    <row r="69" s="153" customFormat="1" ht="20.25" customHeight="1"/>
    <row r="70" s="153" customFormat="1" ht="20.25" customHeight="1"/>
    <row r="71" s="153" customFormat="1" ht="20.25" customHeight="1"/>
    <row r="72" s="153" customFormat="1" ht="20.25" customHeight="1"/>
    <row r="73" s="153" customFormat="1" ht="20.25" customHeight="1"/>
    <row r="74" s="153" customFormat="1" ht="20.25" customHeight="1"/>
    <row r="75" s="153" customFormat="1" ht="20.25" customHeight="1"/>
    <row r="76" s="153" customFormat="1" ht="20.25" customHeight="1"/>
    <row r="77" s="153" customFormat="1" ht="20.25" customHeight="1"/>
    <row r="78" s="153" customFormat="1" ht="20.25" customHeight="1"/>
    <row r="79" s="153" customFormat="1" ht="20.25" customHeight="1"/>
    <row r="80" s="153" customFormat="1" ht="20.25" customHeight="1"/>
    <row r="81" s="153" customFormat="1" ht="20.25" customHeight="1"/>
    <row r="82" s="153" customFormat="1" ht="20.25" customHeight="1"/>
    <row r="83" s="153" customFormat="1" ht="20.25" customHeight="1"/>
    <row r="84" s="153" customFormat="1" ht="20.25" customHeight="1"/>
    <row r="85" s="153" customFormat="1" ht="20.25" customHeight="1"/>
    <row r="86" s="153" customFormat="1" ht="20.25" customHeight="1"/>
    <row r="87" s="153" customFormat="1" ht="20.25" customHeight="1"/>
    <row r="88" s="153" customFormat="1" ht="20.25" customHeight="1"/>
    <row r="89" s="153" customFormat="1" ht="20.25" customHeight="1"/>
    <row r="90" s="153" customFormat="1" ht="20.25" customHeight="1"/>
    <row r="91" s="153" customFormat="1" ht="20.25" customHeight="1"/>
    <row r="92" s="153" customFormat="1" ht="20.25" customHeight="1"/>
    <row r="93" s="153" customFormat="1" ht="20.25" customHeight="1"/>
    <row r="94" s="153" customFormat="1" ht="20.25" customHeight="1"/>
    <row r="95" s="153" customFormat="1" ht="20.25" customHeight="1"/>
    <row r="96" s="153" customFormat="1" ht="20.25" customHeight="1"/>
    <row r="97" s="153" customFormat="1" ht="20.25" customHeight="1"/>
    <row r="98" s="153" customFormat="1" ht="20.25" customHeight="1"/>
    <row r="99" s="153" customFormat="1" ht="20.25" customHeight="1"/>
    <row r="100" s="153" customFormat="1" ht="20.25" customHeight="1"/>
    <row r="101" s="153" customFormat="1" ht="20.25" customHeight="1"/>
    <row r="102" s="153" customFormat="1" ht="20.25" customHeight="1"/>
    <row r="103" s="153" customFormat="1" ht="20.25" customHeight="1"/>
    <row r="104" s="153" customFormat="1" ht="20.25" customHeight="1"/>
    <row r="105" s="153" customFormat="1" ht="20.25" customHeight="1"/>
    <row r="106" s="153" customFormat="1" ht="20.25" customHeight="1"/>
    <row r="107" s="153" customFormat="1" ht="20.25" customHeight="1"/>
    <row r="108" s="153" customFormat="1" ht="20.25" customHeight="1"/>
    <row r="109" s="153" customFormat="1" ht="20.25" customHeight="1"/>
    <row r="110" s="153" customFormat="1" ht="20.25" customHeight="1"/>
    <row r="111" s="153" customFormat="1" ht="20.25" customHeight="1"/>
    <row r="112" s="153" customFormat="1" ht="20.25" customHeight="1"/>
    <row r="113" s="153" customFormat="1" ht="20.25" customHeight="1"/>
    <row r="114" s="153" customFormat="1" ht="20.25" customHeight="1"/>
    <row r="115" s="153" customFormat="1" ht="20.25" customHeight="1"/>
    <row r="116" s="153" customFormat="1" ht="20.25" customHeight="1"/>
    <row r="117" s="153" customFormat="1" ht="20.25" customHeight="1"/>
    <row r="118" s="153" customFormat="1" ht="20.25" customHeight="1"/>
    <row r="119" s="153" customFormat="1" ht="20.25" customHeight="1"/>
    <row r="120" s="153" customFormat="1" ht="20.25" customHeight="1"/>
    <row r="121" s="153" customFormat="1" ht="20.25" customHeight="1"/>
    <row r="122" s="153" customFormat="1" ht="20.25" customHeight="1"/>
    <row r="123" s="153" customFormat="1" ht="20.25" customHeight="1"/>
    <row r="124" s="153" customFormat="1" ht="20.25" customHeight="1"/>
    <row r="125" s="153" customFormat="1" ht="20.25" customHeight="1"/>
    <row r="126" s="153" customFormat="1" ht="20.25" customHeight="1"/>
    <row r="127" s="153" customFormat="1" ht="20.25" customHeight="1"/>
    <row r="129" s="153" customFormat="1" ht="20.25" customHeight="1"/>
    <row r="130" s="153" customFormat="1" ht="20.25" customHeight="1"/>
    <row r="131" s="153" customFormat="1" ht="20.25" customHeight="1"/>
    <row r="132" s="153" customFormat="1" ht="20.25" customHeight="1"/>
    <row r="133" s="153" customFormat="1" ht="20.25" customHeight="1"/>
    <row r="134" s="153" customFormat="1" ht="20.25" customHeight="1"/>
  </sheetData>
  <sheetProtection formatCells="0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52" workbookViewId="0">
      <selection activeCell="A52" sqref="$A1:$XFD1048576"/>
    </sheetView>
  </sheetViews>
  <sheetFormatPr defaultColWidth="9" defaultRowHeight="17.6"/>
  <cols>
    <col min="1" max="1" width="18.875" style="99" customWidth="1"/>
    <col min="2" max="2" width="25.625" style="99" customWidth="1"/>
    <col min="3" max="4" width="20.625" style="99" customWidth="1"/>
    <col min="5" max="5" width="25.625" style="99" customWidth="1"/>
    <col min="6" max="6" width="20.625" style="99" customWidth="1"/>
    <col min="7" max="7" width="9" style="99"/>
    <col min="8" max="8" width="23" style="99" customWidth="1"/>
    <col min="9" max="9" width="40.75" style="50" customWidth="1"/>
    <col min="10" max="10" width="28.625" style="99" customWidth="1"/>
    <col min="11" max="12" width="9" style="99"/>
    <col min="13" max="13" width="36.625" style="99" customWidth="1"/>
    <col min="14" max="14" width="21.125" style="99" customWidth="1"/>
    <col min="15" max="16384" width="9" style="99"/>
  </cols>
  <sheetData>
    <row r="1" ht="36.75" customHeight="1" spans="1:14">
      <c r="A1" s="100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0"/>
      <c r="C1" s="100"/>
      <c r="D1" s="100"/>
      <c r="E1" s="100"/>
      <c r="F1" s="100"/>
      <c r="I1" s="131" t="s">
        <v>25</v>
      </c>
      <c r="J1" s="131"/>
      <c r="M1" s="131" t="s">
        <v>26</v>
      </c>
      <c r="N1" s="131"/>
    </row>
    <row r="2" ht="36" customHeight="1" spans="1:14">
      <c r="A2" s="101" t="s">
        <v>27</v>
      </c>
      <c r="B2" s="102"/>
      <c r="C2" s="102"/>
      <c r="D2" s="103" t="s">
        <v>28</v>
      </c>
      <c r="E2" s="103"/>
      <c r="F2" s="103"/>
      <c r="I2" s="132" t="s">
        <v>29</v>
      </c>
      <c r="J2" s="133" t="s">
        <v>30</v>
      </c>
      <c r="M2" s="142" t="s">
        <v>31</v>
      </c>
      <c r="N2" s="133" t="s">
        <v>32</v>
      </c>
    </row>
    <row r="3" ht="35.25" customHeight="1" spans="1:14">
      <c r="A3" s="104" t="s">
        <v>33</v>
      </c>
      <c r="B3" s="105" t="s">
        <v>34</v>
      </c>
      <c r="C3" s="106">
        <v>0</v>
      </c>
      <c r="D3" s="107" t="s">
        <v>33</v>
      </c>
      <c r="E3" s="5" t="s">
        <v>34</v>
      </c>
      <c r="F3" s="127">
        <v>0</v>
      </c>
      <c r="I3" s="134" t="str">
        <f>TEXT(Main!B3,"dd mmmm yyyy")&amp;" - "&amp;IF(Main!B2,TEXT(EDATE(Main!B3,1)-1,"dd mmmm yyyy"),TEXT(Main!B3+(Main!B5-Main!B3)*1,"dd mmmm yyyy"))</f>
        <v>11 April 2025 - 10 May 2025</v>
      </c>
      <c r="J3" s="135">
        <f>E149</f>
        <v>0</v>
      </c>
      <c r="M3" s="140" t="str">
        <f>TEXT(Main!B3,"dd mmmm yyyy")&amp;" - "&amp;IF(Main!B2,TEXT(EDATE(Main!B3,3)-1,"dd mmmm yyyy"),TEXT(Main!B3+((Main!B5-Main!B3)*3+2),"dd mmmm yyyy"))</f>
        <v>11 April 2025 - 10 July 2025</v>
      </c>
      <c r="N3" s="135">
        <f>-C122</f>
        <v>0</v>
      </c>
    </row>
    <row r="4" ht="35.25" customHeight="1" spans="1:14">
      <c r="A4" s="104"/>
      <c r="B4" s="105" t="s">
        <v>35</v>
      </c>
      <c r="C4" s="106">
        <v>0</v>
      </c>
      <c r="D4" s="108"/>
      <c r="E4" s="5" t="s">
        <v>35</v>
      </c>
      <c r="F4" s="127">
        <v>0</v>
      </c>
      <c r="I4" s="136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5">
        <f>E176</f>
        <v>0</v>
      </c>
      <c r="M4" s="140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5">
        <f>Forecast_2!C5</f>
        <v>0</v>
      </c>
    </row>
    <row r="5" ht="35.25" customHeight="1" spans="1:14">
      <c r="A5" s="104"/>
      <c r="B5" s="105" t="s">
        <v>36</v>
      </c>
      <c r="C5" s="106">
        <v>0</v>
      </c>
      <c r="D5" s="108"/>
      <c r="E5" s="5" t="s">
        <v>36</v>
      </c>
      <c r="F5" s="127">
        <v>0</v>
      </c>
      <c r="I5" s="136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5">
        <f>E203</f>
        <v>0</v>
      </c>
      <c r="M5" s="140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5">
        <f>Forecast_3!C5</f>
        <v>0</v>
      </c>
    </row>
    <row r="6" ht="35.25" customHeight="1" spans="1:14">
      <c r="A6" s="104"/>
      <c r="B6" s="105" t="s">
        <v>37</v>
      </c>
      <c r="C6" s="106">
        <v>0</v>
      </c>
      <c r="D6" s="108"/>
      <c r="E6" s="5" t="s">
        <v>37</v>
      </c>
      <c r="F6" s="127">
        <v>0</v>
      </c>
      <c r="I6" s="137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5">
        <f>Forecast_2!E136</f>
        <v>0</v>
      </c>
      <c r="M6" s="140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5">
        <f>Forecast_4!C5</f>
        <v>0</v>
      </c>
    </row>
    <row r="7" ht="35.25" customHeight="1" spans="1:14">
      <c r="A7" s="104"/>
      <c r="B7" s="105" t="s">
        <v>38</v>
      </c>
      <c r="C7" s="109">
        <v>0</v>
      </c>
      <c r="D7" s="108"/>
      <c r="E7" s="5" t="s">
        <v>38</v>
      </c>
      <c r="F7" s="127">
        <v>0</v>
      </c>
      <c r="I7" s="137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5">
        <f>Forecast_2!E163</f>
        <v>0</v>
      </c>
      <c r="M7" s="140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5">
        <f>Forecast_5!C5</f>
        <v>0</v>
      </c>
    </row>
    <row r="8" ht="45" customHeight="1" spans="1:14">
      <c r="A8" s="104"/>
      <c r="B8" s="105" t="s">
        <v>39</v>
      </c>
      <c r="C8" s="106">
        <v>0</v>
      </c>
      <c r="D8" s="108"/>
      <c r="E8" s="5" t="s">
        <v>39</v>
      </c>
      <c r="F8" s="127">
        <v>0</v>
      </c>
      <c r="H8" s="128"/>
      <c r="I8" s="136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5">
        <f>Forecast_2!E190</f>
        <v>0</v>
      </c>
      <c r="M8" s="143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5">
        <f>Forecast_6!C5</f>
        <v>0</v>
      </c>
    </row>
    <row r="9" ht="39.75" customHeight="1" spans="1:14">
      <c r="A9" s="104"/>
      <c r="B9" s="105" t="s">
        <v>40</v>
      </c>
      <c r="C9" s="106">
        <v>0</v>
      </c>
      <c r="D9" s="108"/>
      <c r="E9" s="5" t="s">
        <v>40</v>
      </c>
      <c r="F9" s="129">
        <v>0</v>
      </c>
      <c r="I9" s="136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5">
        <f>Forecast_3!E136</f>
        <v>0</v>
      </c>
      <c r="M9" s="140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4">
        <f>Forecast_7!C5</f>
        <v>0</v>
      </c>
    </row>
    <row r="10" ht="35.25" customHeight="1" spans="1:14">
      <c r="A10" s="104"/>
      <c r="B10" s="105" t="s">
        <v>41</v>
      </c>
      <c r="C10" s="106">
        <v>0</v>
      </c>
      <c r="D10" s="108"/>
      <c r="E10" s="5" t="s">
        <v>41</v>
      </c>
      <c r="F10" s="127">
        <v>0</v>
      </c>
      <c r="I10" s="136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5">
        <f>Forecast_3!E163</f>
        <v>0</v>
      </c>
      <c r="M10" s="145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5">
        <f>Forecast_8!C5</f>
        <v>0</v>
      </c>
    </row>
    <row r="11" ht="35.25" customHeight="1" spans="1:14">
      <c r="A11" s="104"/>
      <c r="B11" s="105"/>
      <c r="C11" s="106">
        <v>0</v>
      </c>
      <c r="D11" s="108"/>
      <c r="E11" s="5"/>
      <c r="F11" s="127">
        <v>0</v>
      </c>
      <c r="H11" s="128"/>
      <c r="I11" s="136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5">
        <f>Forecast_3!E190</f>
        <v>0</v>
      </c>
      <c r="M11" s="140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39">
        <f>Forecast_9!C5</f>
        <v>0</v>
      </c>
    </row>
    <row r="12" ht="35.25" customHeight="1" spans="1:14">
      <c r="A12" s="104"/>
      <c r="B12" s="105"/>
      <c r="C12" s="106">
        <v>0</v>
      </c>
      <c r="D12" s="108"/>
      <c r="E12" s="130"/>
      <c r="F12" s="127">
        <v>0</v>
      </c>
      <c r="I12" s="136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5">
        <f>Forecast_4!E136</f>
        <v>0</v>
      </c>
      <c r="M12" s="136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39">
        <f>Forecast_10!C5</f>
        <v>0</v>
      </c>
    </row>
    <row r="13" ht="35.25" customHeight="1" spans="1:14">
      <c r="A13" s="104"/>
      <c r="B13" s="105"/>
      <c r="C13" s="106">
        <v>0</v>
      </c>
      <c r="D13" s="108"/>
      <c r="E13" s="130"/>
      <c r="F13" s="127">
        <v>0</v>
      </c>
      <c r="I13" s="138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5">
        <f>Forecast_4!E163</f>
        <v>0</v>
      </c>
      <c r="M13" s="136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39">
        <f>Forecast_11!C5</f>
        <v>0</v>
      </c>
    </row>
    <row r="14" ht="35.25" customHeight="1" spans="1:14">
      <c r="A14" s="104"/>
      <c r="B14" s="105"/>
      <c r="C14" s="106">
        <v>0</v>
      </c>
      <c r="D14" s="108"/>
      <c r="E14" s="130"/>
      <c r="F14" s="127">
        <v>0</v>
      </c>
      <c r="I14" s="138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39">
        <f>Forecast_4!E190</f>
        <v>0</v>
      </c>
      <c r="M14" s="136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39">
        <f>Forecast_12!C5</f>
        <v>0</v>
      </c>
    </row>
    <row r="15" ht="35.25" customHeight="1" spans="1:14">
      <c r="A15" s="104"/>
      <c r="B15" s="110"/>
      <c r="C15" s="106">
        <v>0</v>
      </c>
      <c r="D15" s="108"/>
      <c r="E15" s="130"/>
      <c r="F15" s="127">
        <v>0</v>
      </c>
      <c r="I15" s="140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39">
        <f>Forecast_5!E136</f>
        <v>0</v>
      </c>
      <c r="M15" s="136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39">
        <f>Forecast_13!C5</f>
        <v>0</v>
      </c>
    </row>
    <row r="16" ht="35.25" customHeight="1" spans="1:14">
      <c r="A16" s="111"/>
      <c r="B16" s="112" t="s">
        <v>42</v>
      </c>
      <c r="C16" s="113">
        <f>SUM(C3:C15)</f>
        <v>0</v>
      </c>
      <c r="D16" s="114"/>
      <c r="E16" s="112" t="s">
        <v>42</v>
      </c>
      <c r="F16" s="127">
        <f>SUM(F3:F15)</f>
        <v>0</v>
      </c>
      <c r="I16" s="140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39">
        <f>Forecast_5!E163</f>
        <v>0</v>
      </c>
      <c r="M16" s="136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39">
        <f>Forecast_14!C5</f>
        <v>0</v>
      </c>
    </row>
    <row r="17" ht="35.25" customHeight="1" spans="9:14">
      <c r="I17" s="140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39">
        <f>Forecast_5!E190</f>
        <v>0</v>
      </c>
      <c r="M17" s="136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39">
        <f>Forecast_15!C5</f>
        <v>0</v>
      </c>
    </row>
    <row r="18" ht="35.25" customHeight="1" spans="9:14">
      <c r="I18" s="140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39">
        <f>Forecast_6!E136</f>
        <v>0</v>
      </c>
      <c r="M18" s="136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5">
        <f>Forecast_16!C5</f>
        <v>0</v>
      </c>
    </row>
    <row r="19" ht="33" customHeight="1" spans="9:10">
      <c r="I19" s="140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39">
        <f>Forecast_6!E163</f>
        <v>0</v>
      </c>
    </row>
    <row r="20" ht="35.25" customHeight="1" spans="9:10">
      <c r="I20" s="140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39">
        <f>Forecast_6!E190</f>
        <v>0</v>
      </c>
    </row>
    <row r="21" ht="35.25" customHeight="1" spans="9:10">
      <c r="I21" s="140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39">
        <f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0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39">
        <f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0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39">
        <f>Forecast_7!E190</f>
        <v>0</v>
      </c>
    </row>
    <row r="24" ht="52.5" customHeight="1" spans="1:10">
      <c r="A24" s="19"/>
      <c r="B24" s="20"/>
      <c r="C24" s="20"/>
      <c r="D24" s="20"/>
      <c r="E24" s="20"/>
      <c r="F24" s="44">
        <v>0</v>
      </c>
      <c r="G24" s="45"/>
      <c r="I24" s="140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39">
        <f>Forecast_8!E136</f>
        <v>0</v>
      </c>
    </row>
    <row r="25" ht="30" customHeight="1" spans="1:10">
      <c r="A25" s="19"/>
      <c r="B25" s="21"/>
      <c r="C25" s="22"/>
      <c r="D25" s="23"/>
      <c r="E25" s="46"/>
      <c r="F25" s="44">
        <v>0</v>
      </c>
      <c r="G25" s="45"/>
      <c r="I25" s="140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39">
        <f>Forecast_8!E163</f>
        <v>0</v>
      </c>
    </row>
    <row r="26" ht="30" customHeight="1" spans="1:10">
      <c r="A26" s="19"/>
      <c r="B26" s="21"/>
      <c r="C26" s="22"/>
      <c r="D26" s="23"/>
      <c r="E26" s="46"/>
      <c r="F26" s="44">
        <v>0</v>
      </c>
      <c r="G26" s="45"/>
      <c r="I26" s="138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39">
        <f>Forecast_8!E190</f>
        <v>0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140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39">
        <f>Forecast_9!E136</f>
        <v>0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140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39">
        <f>Forecast_9!E163</f>
        <v>0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136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5">
        <f>Forecast_9!E190</f>
        <v>0</v>
      </c>
    </row>
    <row r="30" ht="30" customHeight="1" spans="1:10">
      <c r="A30" s="115"/>
      <c r="B30" s="116"/>
      <c r="C30" s="117"/>
      <c r="D30" s="27" t="s">
        <v>46</v>
      </c>
      <c r="E30" s="47"/>
      <c r="F30" s="48">
        <f>SUM(F24:G29)</f>
        <v>0</v>
      </c>
      <c r="G30" s="49"/>
      <c r="I30" s="140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1">
        <f>Forecast_10!E136</f>
        <v>0</v>
      </c>
    </row>
    <row r="31" ht="30" customHeight="1" spans="9:10">
      <c r="I31" s="140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39">
        <f>Forecast_10!E163</f>
        <v>0</v>
      </c>
    </row>
    <row r="32" ht="27.75" customHeight="1" spans="9:10">
      <c r="I32" s="140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39">
        <f>Forecast_10!E190</f>
        <v>0</v>
      </c>
    </row>
    <row r="33" ht="30" customHeight="1" spans="9:10">
      <c r="I33" s="140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39">
        <f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0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39">
        <f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0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39">
        <f>Forecast_11!E190</f>
        <v>0</v>
      </c>
    </row>
    <row r="36" ht="54.75" customHeight="1" spans="1:10">
      <c r="A36" s="19"/>
      <c r="B36" s="20"/>
      <c r="C36" s="20"/>
      <c r="D36" s="20"/>
      <c r="E36" s="20"/>
      <c r="F36" s="44">
        <v>0</v>
      </c>
      <c r="G36" s="45"/>
      <c r="I36" s="140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39">
        <f>Forecast_12!E136</f>
        <v>0</v>
      </c>
    </row>
    <row r="37" ht="24.75" customHeight="1" spans="1:10">
      <c r="A37" s="19"/>
      <c r="B37" s="21"/>
      <c r="C37" s="22"/>
      <c r="D37" s="23"/>
      <c r="E37" s="46"/>
      <c r="F37" s="44">
        <v>0</v>
      </c>
      <c r="G37" s="45"/>
      <c r="I37" s="140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39">
        <f>Forecast_12!E163</f>
        <v>0</v>
      </c>
    </row>
    <row r="38" ht="20.25" customHeight="1" spans="1:10">
      <c r="A38" s="19"/>
      <c r="B38" s="21"/>
      <c r="C38" s="22"/>
      <c r="D38" s="23"/>
      <c r="E38" s="46"/>
      <c r="F38" s="44">
        <v>0</v>
      </c>
      <c r="G38" s="45"/>
      <c r="I38" s="140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39">
        <f>Forecast_12!E190</f>
        <v>0</v>
      </c>
    </row>
    <row r="39" ht="24.75" customHeight="1" spans="1:10">
      <c r="A39" s="19"/>
      <c r="B39" s="21"/>
      <c r="C39" s="22"/>
      <c r="D39" s="23"/>
      <c r="E39" s="46"/>
      <c r="F39" s="44">
        <v>0</v>
      </c>
      <c r="G39" s="45"/>
      <c r="I39" s="140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39">
        <f>Forecast_13!E136</f>
        <v>0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140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39">
        <f>Forecast_13!E163</f>
        <v>0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136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39">
        <f>Forecast_13!E190</f>
        <v>0</v>
      </c>
    </row>
    <row r="42" ht="24.75" customHeight="1" spans="1:10">
      <c r="A42" s="115"/>
      <c r="B42" s="116"/>
      <c r="C42" s="117"/>
      <c r="D42" s="27" t="s">
        <v>46</v>
      </c>
      <c r="E42" s="47"/>
      <c r="F42" s="48">
        <f>SUM(F36:G41)</f>
        <v>0</v>
      </c>
      <c r="G42" s="49"/>
      <c r="I42" s="136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39">
        <f>Forecast_14!E136</f>
        <v>0</v>
      </c>
    </row>
    <row r="43" ht="24.75" customHeight="1" spans="9:10">
      <c r="I43" s="136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39">
        <f>Forecast_14!E163</f>
        <v>0</v>
      </c>
    </row>
    <row r="44" ht="24.75" customHeight="1" spans="9:10">
      <c r="I44" s="136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39">
        <f>Forecast_14!E190</f>
        <v>0</v>
      </c>
    </row>
    <row r="45" ht="24.75" customHeight="1" spans="9:10">
      <c r="I45" s="136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39">
        <f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6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39">
        <f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6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39">
        <f>Forecast_15!E190</f>
        <v>0</v>
      </c>
    </row>
    <row r="48" ht="24.75" customHeight="1" spans="1:10">
      <c r="A48" s="19"/>
      <c r="B48" s="20"/>
      <c r="C48" s="20"/>
      <c r="D48" s="20"/>
      <c r="E48" s="20"/>
      <c r="F48" s="44">
        <v>0</v>
      </c>
      <c r="G48" s="45"/>
      <c r="I48" s="136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39">
        <f>Forecast_16!E136</f>
        <v>0</v>
      </c>
    </row>
    <row r="49" ht="24.75" customHeight="1" spans="1:10">
      <c r="A49" s="19"/>
      <c r="B49" s="21"/>
      <c r="C49" s="22"/>
      <c r="D49" s="23"/>
      <c r="E49" s="46"/>
      <c r="F49" s="44">
        <v>0</v>
      </c>
      <c r="G49" s="45"/>
      <c r="I49" s="136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39">
        <f>Forecast_16!E163</f>
        <v>0</v>
      </c>
    </row>
    <row r="50" ht="24.75" customHeight="1" spans="1:10">
      <c r="A50" s="19"/>
      <c r="B50" s="21"/>
      <c r="C50" s="22"/>
      <c r="D50" s="23"/>
      <c r="E50" s="46"/>
      <c r="F50" s="44">
        <v>0</v>
      </c>
      <c r="G50" s="45"/>
      <c r="I50" s="136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5">
        <f>Forecast_16!E190</f>
        <v>0</v>
      </c>
    </row>
    <row r="51" ht="24.75" customHeight="1" spans="1:7">
      <c r="A51" s="19"/>
      <c r="B51" s="21"/>
      <c r="C51" s="22"/>
      <c r="D51" s="23"/>
      <c r="E51" s="46"/>
      <c r="F51" s="44">
        <v>0</v>
      </c>
      <c r="G51" s="45"/>
    </row>
    <row r="52" ht="24.75" customHeight="1" spans="1:7">
      <c r="A52" s="19"/>
      <c r="B52" s="21"/>
      <c r="C52" s="22"/>
      <c r="D52" s="23"/>
      <c r="E52" s="46"/>
      <c r="F52" s="44">
        <v>0</v>
      </c>
      <c r="G52" s="45"/>
    </row>
    <row r="53" ht="24.75" customHeight="1" spans="1:7">
      <c r="A53" s="19"/>
      <c r="B53" s="21"/>
      <c r="C53" s="22"/>
      <c r="D53" s="23"/>
      <c r="E53" s="46"/>
      <c r="F53" s="44">
        <v>0</v>
      </c>
      <c r="G53" s="45"/>
    </row>
    <row r="54" ht="24.75" customHeight="1" spans="1:7">
      <c r="A54" s="115"/>
      <c r="B54" s="116"/>
      <c r="C54" s="117"/>
      <c r="D54" s="27" t="s">
        <v>46</v>
      </c>
      <c r="E54" s="47"/>
      <c r="F54" s="48">
        <f>SUM(F48:G53)</f>
        <v>0</v>
      </c>
      <c r="G54" s="49"/>
    </row>
    <row r="55" ht="24.75" customHeight="1"/>
    <row r="58" ht="20.4" spans="1:3">
      <c r="A58" s="118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19"/>
      <c r="C58" s="120"/>
    </row>
    <row r="59" ht="21" spans="1:3">
      <c r="A59" s="121" t="s">
        <v>43</v>
      </c>
      <c r="B59" s="121" t="s">
        <v>44</v>
      </c>
      <c r="C59" s="122" t="s">
        <v>45</v>
      </c>
    </row>
    <row r="60" spans="1:3">
      <c r="A60" s="123" t="s">
        <v>47</v>
      </c>
      <c r="B60" s="124"/>
      <c r="C60" s="125"/>
    </row>
    <row r="61" spans="1:3">
      <c r="A61" s="35"/>
      <c r="B61" s="36"/>
      <c r="C61" s="126">
        <v>0</v>
      </c>
    </row>
    <row r="62" spans="1:3">
      <c r="A62" s="35"/>
      <c r="B62" s="36"/>
      <c r="C62" s="126">
        <v>0</v>
      </c>
    </row>
    <row r="63" ht="21" customHeight="1" spans="1:3">
      <c r="A63" s="38"/>
      <c r="B63" s="36"/>
      <c r="C63" s="126">
        <v>0</v>
      </c>
    </row>
    <row r="64" spans="1:3">
      <c r="A64" s="35"/>
      <c r="B64" s="39"/>
      <c r="C64" s="126">
        <v>0</v>
      </c>
    </row>
    <row r="65" spans="1:3">
      <c r="A65" s="146"/>
      <c r="B65" s="39"/>
      <c r="C65" s="126">
        <v>0</v>
      </c>
    </row>
    <row r="66" spans="1:3">
      <c r="A66" s="146"/>
      <c r="B66" s="39"/>
      <c r="C66" s="126">
        <v>0</v>
      </c>
    </row>
    <row r="67" spans="1:3">
      <c r="A67" s="146"/>
      <c r="B67" s="39"/>
      <c r="C67" s="126">
        <v>0</v>
      </c>
    </row>
    <row r="68" spans="1:3">
      <c r="A68" s="146"/>
      <c r="B68" s="39"/>
      <c r="C68" s="126">
        <v>0</v>
      </c>
    </row>
    <row r="69" spans="1:3">
      <c r="A69" s="41"/>
      <c r="B69" s="42" t="s">
        <v>48</v>
      </c>
      <c r="C69" s="126">
        <f>SUM(C61:C68)</f>
        <v>0</v>
      </c>
    </row>
    <row r="70" spans="1:3">
      <c r="A70" s="123" t="s">
        <v>49</v>
      </c>
      <c r="B70" s="124"/>
      <c r="C70" s="125"/>
    </row>
    <row r="71" spans="1:3">
      <c r="A71" s="35"/>
      <c r="B71" s="36"/>
      <c r="C71" s="126">
        <v>0</v>
      </c>
    </row>
    <row r="72" spans="1:3">
      <c r="A72" s="35"/>
      <c r="B72" s="36"/>
      <c r="C72" s="126">
        <v>0</v>
      </c>
    </row>
    <row r="73" spans="1:3">
      <c r="A73" s="35"/>
      <c r="B73" s="36"/>
      <c r="C73" s="126">
        <v>0</v>
      </c>
    </row>
    <row r="74" spans="1:3">
      <c r="A74" s="35"/>
      <c r="B74" s="36"/>
      <c r="C74" s="126">
        <v>0</v>
      </c>
    </row>
    <row r="75" spans="1:3">
      <c r="A75" s="35"/>
      <c r="B75" s="36"/>
      <c r="C75" s="126">
        <v>0</v>
      </c>
    </row>
    <row r="76" spans="1:3">
      <c r="A76" s="35"/>
      <c r="B76" s="36"/>
      <c r="C76" s="126">
        <v>0</v>
      </c>
    </row>
    <row r="77" spans="1:3">
      <c r="A77" s="35"/>
      <c r="B77" s="36"/>
      <c r="C77" s="126">
        <v>0</v>
      </c>
    </row>
    <row r="78" spans="1:3">
      <c r="A78" s="35"/>
      <c r="B78" s="36"/>
      <c r="C78" s="126">
        <v>0</v>
      </c>
    </row>
    <row r="79" spans="1:3">
      <c r="A79" s="35"/>
      <c r="B79" s="36"/>
      <c r="C79" s="126">
        <v>0</v>
      </c>
    </row>
    <row r="80" spans="1:3">
      <c r="A80" s="147"/>
      <c r="B80" s="148" t="s">
        <v>48</v>
      </c>
      <c r="C80" s="126">
        <f>SUM(C71:C79)</f>
        <v>0</v>
      </c>
    </row>
    <row r="81" spans="1:3">
      <c r="A81" s="123" t="s">
        <v>50</v>
      </c>
      <c r="B81" s="124"/>
      <c r="C81" s="125"/>
    </row>
    <row r="82" spans="1:3">
      <c r="A82" s="35"/>
      <c r="B82" s="36"/>
      <c r="C82" s="37">
        <v>0</v>
      </c>
    </row>
    <row r="83" spans="1:3">
      <c r="A83" s="35"/>
      <c r="B83" s="36"/>
      <c r="C83" s="37">
        <v>0</v>
      </c>
    </row>
    <row r="84" spans="1:3">
      <c r="A84" s="35"/>
      <c r="B84" s="36"/>
      <c r="C84" s="37">
        <v>0</v>
      </c>
    </row>
    <row r="85" spans="1:3">
      <c r="A85" s="35"/>
      <c r="B85" s="36"/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147"/>
      <c r="B89" s="148" t="s">
        <v>48</v>
      </c>
      <c r="C89" s="37">
        <f>SUM(C82:C88)</f>
        <v>0</v>
      </c>
    </row>
    <row r="90" spans="1:3">
      <c r="A90" s="123" t="s">
        <v>51</v>
      </c>
      <c r="B90" s="124"/>
      <c r="C90" s="125"/>
    </row>
    <row r="91" spans="1:3">
      <c r="A91" s="149"/>
      <c r="B91" s="150"/>
      <c r="C91" s="126">
        <v>0</v>
      </c>
    </row>
    <row r="92" spans="1:3">
      <c r="A92" s="35"/>
      <c r="B92" s="36"/>
      <c r="C92" s="126">
        <v>0</v>
      </c>
    </row>
    <row r="93" ht="20.25" customHeight="1" spans="1:3">
      <c r="A93" s="35"/>
      <c r="B93" s="36"/>
      <c r="C93" s="126">
        <v>0</v>
      </c>
    </row>
    <row r="94" ht="15.75" customHeight="1" spans="1:3">
      <c r="A94" s="35"/>
      <c r="B94" s="36"/>
      <c r="C94" s="126">
        <v>0</v>
      </c>
    </row>
    <row r="95" spans="1:3">
      <c r="A95" s="35"/>
      <c r="B95" s="36"/>
      <c r="C95" s="126">
        <v>0</v>
      </c>
    </row>
    <row r="96" spans="1:3">
      <c r="A96" s="35"/>
      <c r="B96" s="36"/>
      <c r="C96" s="126">
        <v>0</v>
      </c>
    </row>
    <row r="97" spans="1:3">
      <c r="A97" s="35"/>
      <c r="B97" s="36"/>
      <c r="C97" s="126">
        <v>0</v>
      </c>
    </row>
    <row r="98" spans="1:3">
      <c r="A98" s="35"/>
      <c r="B98" s="36"/>
      <c r="C98" s="126">
        <v>0</v>
      </c>
    </row>
    <row r="99" spans="1:3">
      <c r="A99" s="52"/>
      <c r="B99" s="42" t="s">
        <v>48</v>
      </c>
      <c r="C99" s="37">
        <f>SUM(C91:C98)</f>
        <v>0</v>
      </c>
    </row>
    <row r="100" spans="1:3">
      <c r="A100" s="123" t="s">
        <v>52</v>
      </c>
      <c r="B100" s="124"/>
      <c r="C100" s="125"/>
    </row>
    <row r="101" spans="1:3">
      <c r="A101" s="35"/>
      <c r="B101" s="36"/>
      <c r="C101" s="126">
        <v>0</v>
      </c>
    </row>
    <row r="102" spans="1:3">
      <c r="A102" s="40"/>
      <c r="B102" s="36"/>
      <c r="C102" s="126">
        <v>0</v>
      </c>
    </row>
    <row r="103" spans="1:3">
      <c r="A103" s="35"/>
      <c r="B103" s="36"/>
      <c r="C103" s="126">
        <v>0</v>
      </c>
    </row>
    <row r="104" spans="1:3">
      <c r="A104" s="35"/>
      <c r="B104" s="36"/>
      <c r="C104" s="126">
        <v>0</v>
      </c>
    </row>
    <row r="105" spans="1:3">
      <c r="A105" s="35"/>
      <c r="B105" s="36"/>
      <c r="C105" s="126">
        <v>0</v>
      </c>
    </row>
    <row r="106" spans="1:3">
      <c r="A106" s="35"/>
      <c r="B106" s="36"/>
      <c r="C106" s="126">
        <v>0</v>
      </c>
    </row>
    <row r="107" spans="1:3">
      <c r="A107" s="35"/>
      <c r="B107" s="36"/>
      <c r="C107" s="126">
        <v>0</v>
      </c>
    </row>
    <row r="108" spans="1:3">
      <c r="A108" s="35"/>
      <c r="B108" s="36"/>
      <c r="C108" s="126">
        <v>0</v>
      </c>
    </row>
    <row r="109" spans="1:3">
      <c r="A109" s="40"/>
      <c r="B109" s="42" t="s">
        <v>48</v>
      </c>
      <c r="C109" s="126">
        <f>SUM(C101:C108)</f>
        <v>0</v>
      </c>
    </row>
    <row r="110" spans="1:3">
      <c r="A110" s="52"/>
      <c r="B110" s="42" t="s">
        <v>53</v>
      </c>
      <c r="C110" s="126">
        <f>C69+C80+C89+C99+C109</f>
        <v>0</v>
      </c>
    </row>
    <row r="111" spans="1:3">
      <c r="A111" s="123" t="s">
        <v>54</v>
      </c>
      <c r="B111" s="124"/>
      <c r="C111" s="125"/>
    </row>
    <row r="112" spans="1:8">
      <c r="A112" s="40"/>
      <c r="B112" s="36"/>
      <c r="C112" s="37">
        <v>0</v>
      </c>
      <c r="D112" s="14"/>
      <c r="E112" s="69"/>
      <c r="F112" s="14"/>
      <c r="G112" s="14"/>
      <c r="H112" s="14"/>
    </row>
    <row r="113" spans="1:8">
      <c r="A113" s="40"/>
      <c r="B113" s="36"/>
      <c r="C113" s="37">
        <v>0</v>
      </c>
      <c r="D113" s="14"/>
      <c r="E113" s="14"/>
      <c r="F113" s="14"/>
      <c r="G113" s="14"/>
      <c r="H113" s="14"/>
    </row>
    <row r="114" spans="1:8">
      <c r="A114" s="40"/>
      <c r="B114" s="36"/>
      <c r="C114" s="37">
        <v>0</v>
      </c>
      <c r="D114" s="14"/>
      <c r="E114" s="14"/>
      <c r="F114" s="14"/>
      <c r="G114" s="14"/>
      <c r="H114" s="14"/>
    </row>
    <row r="115" spans="1:8">
      <c r="A115" s="35"/>
      <c r="B115" s="36"/>
      <c r="C115" s="37">
        <v>0</v>
      </c>
      <c r="D115" s="14"/>
      <c r="E115" s="14"/>
      <c r="F115" s="14"/>
      <c r="G115" s="14"/>
      <c r="H115" s="14"/>
    </row>
    <row r="116" spans="1:8">
      <c r="A116" s="35"/>
      <c r="B116" s="36"/>
      <c r="C116" s="37">
        <v>0</v>
      </c>
      <c r="D116" s="14"/>
      <c r="E116" s="14"/>
      <c r="F116" s="14"/>
      <c r="G116" s="14"/>
      <c r="H116" s="14"/>
    </row>
    <row r="117" spans="1:8">
      <c r="A117" s="35"/>
      <c r="B117" s="36"/>
      <c r="C117" s="37">
        <v>0</v>
      </c>
      <c r="D117" s="14"/>
      <c r="E117" s="14"/>
      <c r="F117" s="14"/>
      <c r="G117" s="14"/>
      <c r="H117" s="14"/>
    </row>
    <row r="118" spans="1:8">
      <c r="A118" s="35"/>
      <c r="B118" s="36"/>
      <c r="C118" s="37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3">
      <c r="A122" s="147"/>
      <c r="B122" s="148" t="s">
        <v>55</v>
      </c>
      <c r="C122" s="126">
        <f>SUM(C112:C121)</f>
        <v>0</v>
      </c>
    </row>
    <row r="123" spans="1:3">
      <c r="A123" s="147"/>
      <c r="B123" s="148" t="s">
        <v>56</v>
      </c>
      <c r="C123" s="37">
        <f>C122+C110</f>
        <v>0</v>
      </c>
    </row>
    <row r="124" spans="5:5">
      <c r="E124" s="151"/>
    </row>
    <row r="125" spans="5:5">
      <c r="E125" s="15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4"/>
      <c r="C128" s="54"/>
      <c r="D128" s="54"/>
      <c r="E128" s="55"/>
    </row>
    <row r="129" ht="45" customHeight="1" spans="1:5">
      <c r="A129" s="53" t="s">
        <v>57</v>
      </c>
      <c r="B129" s="55"/>
      <c r="C129" s="53" t="s">
        <v>44</v>
      </c>
      <c r="D129" s="55"/>
      <c r="E129" s="70" t="s">
        <v>45</v>
      </c>
    </row>
    <row r="130" ht="24.75" customHeight="1" spans="1:5">
      <c r="A130" s="59" t="s">
        <v>52</v>
      </c>
      <c r="B130" s="60"/>
      <c r="C130" s="61" t="s">
        <v>58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59</v>
      </c>
      <c r="D141" s="62"/>
      <c r="E141" s="72"/>
    </row>
    <row r="142" ht="45" customHeight="1" spans="1:5">
      <c r="A142" s="63"/>
      <c r="B142" s="64"/>
      <c r="C142" s="73"/>
      <c r="D142" s="74"/>
      <c r="E142" s="87">
        <v>0</v>
      </c>
    </row>
    <row r="143" ht="24.75" customHeight="1" spans="1:5">
      <c r="A143" s="63"/>
      <c r="B143" s="64"/>
      <c r="C143" s="65"/>
      <c r="D143" s="66"/>
      <c r="E143" s="87">
        <v>0</v>
      </c>
    </row>
    <row r="144" ht="24.75" customHeight="1" spans="1:5">
      <c r="A144" s="63"/>
      <c r="B144" s="64"/>
      <c r="C144" s="65"/>
      <c r="D144" s="66"/>
      <c r="E144" s="87">
        <v>0</v>
      </c>
    </row>
    <row r="145" ht="24" customHeight="1" spans="1:5">
      <c r="A145" s="63"/>
      <c r="B145" s="64"/>
      <c r="C145" s="65"/>
      <c r="D145" s="66"/>
      <c r="E145" s="87">
        <v>0</v>
      </c>
    </row>
    <row r="146" ht="24.75" customHeight="1" spans="1:5">
      <c r="A146" s="63"/>
      <c r="B146" s="64"/>
      <c r="C146" s="65"/>
      <c r="D146" s="66"/>
      <c r="E146" s="87">
        <v>0</v>
      </c>
    </row>
    <row r="147" ht="24.75" customHeight="1" spans="1:5">
      <c r="A147" s="75"/>
      <c r="B147" s="76"/>
      <c r="C147" s="65"/>
      <c r="D147" s="66"/>
      <c r="E147" s="87">
        <v>0</v>
      </c>
    </row>
    <row r="148" ht="24.75" customHeight="1" spans="1:5">
      <c r="A148" s="56" t="s">
        <v>60</v>
      </c>
      <c r="B148" s="77"/>
      <c r="C148" s="78"/>
      <c r="D148" s="79"/>
      <c r="E148" s="87">
        <f>C110</f>
        <v>0</v>
      </c>
    </row>
    <row r="149" ht="45" customHeight="1" spans="1:5">
      <c r="A149" s="80"/>
      <c r="B149" s="81"/>
      <c r="C149" s="82" t="s">
        <v>61</v>
      </c>
      <c r="D149" s="82"/>
      <c r="E149" s="88">
        <f>F30-(SUM(E131:E140)+SUM(E142:E148))</f>
        <v>0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4"/>
      <c r="C154" s="54"/>
      <c r="D154" s="54"/>
      <c r="E154" s="55"/>
    </row>
    <row r="155" ht="24.75" customHeight="1" spans="1:5">
      <c r="A155" s="53" t="s">
        <v>57</v>
      </c>
      <c r="B155" s="55"/>
      <c r="C155" s="83" t="s">
        <v>44</v>
      </c>
      <c r="D155" s="84"/>
      <c r="E155" s="89" t="s">
        <v>45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May 2025</v>
      </c>
      <c r="B156" s="57"/>
      <c r="C156" s="152"/>
      <c r="D156" s="152"/>
      <c r="E156" s="88">
        <f>E149</f>
        <v>0</v>
      </c>
    </row>
    <row r="157" ht="24.75" customHeight="1" spans="1:5">
      <c r="A157" s="59" t="s">
        <v>52</v>
      </c>
      <c r="B157" s="60"/>
      <c r="C157" s="85" t="s">
        <v>58</v>
      </c>
      <c r="D157" s="86"/>
      <c r="E157" s="90"/>
    </row>
    <row r="158" ht="24.75" customHeight="1" spans="1:8">
      <c r="A158" s="63"/>
      <c r="B158" s="64"/>
      <c r="C158" s="65"/>
      <c r="D158" s="66"/>
      <c r="E158" s="37">
        <v>0</v>
      </c>
      <c r="F158" s="14"/>
      <c r="G158" s="14"/>
      <c r="H158" s="14"/>
    </row>
    <row r="159" ht="24.75" customHeight="1" spans="1:8">
      <c r="A159" s="63"/>
      <c r="B159" s="64"/>
      <c r="C159" s="65"/>
      <c r="D159" s="66"/>
      <c r="E159" s="3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59</v>
      </c>
      <c r="D168" s="62"/>
      <c r="E168" s="72"/>
    </row>
    <row r="169" ht="24.75" customHeight="1" spans="1:5">
      <c r="A169" s="63"/>
      <c r="B169" s="64"/>
      <c r="C169" s="73"/>
      <c r="D169" s="74"/>
      <c r="E169" s="87">
        <v>0</v>
      </c>
    </row>
    <row r="170" ht="24.75" customHeight="1" spans="1:5">
      <c r="A170" s="63"/>
      <c r="B170" s="64"/>
      <c r="C170" s="65"/>
      <c r="D170" s="66"/>
      <c r="E170" s="87">
        <v>0</v>
      </c>
    </row>
    <row r="171" ht="24.75" customHeight="1" spans="1:5">
      <c r="A171" s="63"/>
      <c r="B171" s="64"/>
      <c r="C171" s="65"/>
      <c r="D171" s="66"/>
      <c r="E171" s="87">
        <v>0</v>
      </c>
    </row>
    <row r="172" ht="24.75" customHeight="1" spans="1:5">
      <c r="A172" s="63"/>
      <c r="B172" s="64"/>
      <c r="C172" s="65"/>
      <c r="D172" s="66"/>
      <c r="E172" s="87">
        <v>0</v>
      </c>
    </row>
    <row r="173" ht="24.75" customHeight="1" spans="1:5">
      <c r="A173" s="63"/>
      <c r="B173" s="64"/>
      <c r="C173" s="65"/>
      <c r="D173" s="66"/>
      <c r="E173" s="87">
        <v>0</v>
      </c>
    </row>
    <row r="174" ht="24.75" customHeight="1" spans="1:5">
      <c r="A174" s="75"/>
      <c r="B174" s="76"/>
      <c r="C174" s="65"/>
      <c r="D174" s="66"/>
      <c r="E174" s="87">
        <v>0</v>
      </c>
    </row>
    <row r="175" ht="24.75" customHeight="1" spans="1:5">
      <c r="A175" s="56" t="s">
        <v>60</v>
      </c>
      <c r="B175" s="77"/>
      <c r="C175" s="78"/>
      <c r="D175" s="79"/>
      <c r="E175" s="87">
        <f>C110</f>
        <v>0</v>
      </c>
    </row>
    <row r="176" ht="24.75" customHeight="1" spans="1:5">
      <c r="A176" s="80"/>
      <c r="B176" s="81"/>
      <c r="C176" s="82" t="s">
        <v>61</v>
      </c>
      <c r="D176" s="82"/>
      <c r="E176" s="91">
        <f>(F42+E156)-(SUM(E159:E167)+SUM(E169:E175))</f>
        <v>0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4"/>
      <c r="C181" s="54"/>
      <c r="D181" s="54"/>
      <c r="E181" s="55"/>
    </row>
    <row r="182" ht="24.75" customHeight="1" spans="1:5">
      <c r="A182" s="53" t="s">
        <v>57</v>
      </c>
      <c r="B182" s="55"/>
      <c r="C182" s="83" t="s">
        <v>44</v>
      </c>
      <c r="D182" s="84"/>
      <c r="E182" s="89" t="s">
        <v>45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June 2025</v>
      </c>
      <c r="B183" s="57"/>
      <c r="C183" s="152"/>
      <c r="D183" s="152"/>
      <c r="E183" s="91">
        <f>E176</f>
        <v>0</v>
      </c>
    </row>
    <row r="184" ht="24.75" customHeight="1" spans="1:5">
      <c r="A184" s="59" t="s">
        <v>52</v>
      </c>
      <c r="B184" s="60"/>
      <c r="C184" s="85" t="s">
        <v>58</v>
      </c>
      <c r="D184" s="86"/>
      <c r="E184" s="90"/>
    </row>
    <row r="185" ht="24.75" customHeight="1" spans="1:8">
      <c r="A185" s="63"/>
      <c r="B185" s="64"/>
      <c r="C185" s="65"/>
      <c r="D185" s="66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59</v>
      </c>
      <c r="D195" s="62"/>
      <c r="E195" s="72"/>
    </row>
    <row r="196" ht="24.75" customHeight="1" spans="1:5">
      <c r="A196" s="63"/>
      <c r="B196" s="64"/>
      <c r="C196" s="73"/>
      <c r="D196" s="74"/>
      <c r="E196" s="87">
        <v>0</v>
      </c>
    </row>
    <row r="197" ht="24.75" customHeight="1" spans="1:5">
      <c r="A197" s="63"/>
      <c r="B197" s="64"/>
      <c r="C197" s="65"/>
      <c r="D197" s="66"/>
      <c r="E197" s="87">
        <v>0</v>
      </c>
    </row>
    <row r="198" ht="24.75" customHeight="1" spans="1:5">
      <c r="A198" s="63"/>
      <c r="B198" s="64"/>
      <c r="C198" s="65"/>
      <c r="D198" s="66"/>
      <c r="E198" s="87">
        <v>0</v>
      </c>
    </row>
    <row r="199" ht="24.75" customHeight="1" spans="1:5">
      <c r="A199" s="63"/>
      <c r="B199" s="64"/>
      <c r="C199" s="65"/>
      <c r="D199" s="66"/>
      <c r="E199" s="87">
        <v>0</v>
      </c>
    </row>
    <row r="200" ht="24.75" customHeight="1" spans="1:5">
      <c r="A200" s="63"/>
      <c r="B200" s="64"/>
      <c r="C200" s="65"/>
      <c r="D200" s="66"/>
      <c r="E200" s="87">
        <v>0</v>
      </c>
    </row>
    <row r="201" ht="24.75" customHeight="1" spans="1:5">
      <c r="A201" s="75"/>
      <c r="B201" s="76"/>
      <c r="C201" s="65"/>
      <c r="D201" s="66"/>
      <c r="E201" s="87">
        <v>0</v>
      </c>
    </row>
    <row r="202" ht="24.75" customHeight="1" spans="1:5">
      <c r="A202" s="56" t="s">
        <v>60</v>
      </c>
      <c r="B202" s="77"/>
      <c r="C202" s="78"/>
      <c r="D202" s="79"/>
      <c r="E202" s="87">
        <f>C110</f>
        <v>0</v>
      </c>
    </row>
    <row r="203" ht="24.75" customHeight="1" spans="1:5">
      <c r="A203" s="80"/>
      <c r="B203" s="81"/>
      <c r="C203" s="82" t="s">
        <v>61</v>
      </c>
      <c r="D203" s="82"/>
      <c r="E203" s="91">
        <f>(F54+E183)-(SUM(E189:E194)+SUM(E196:E202))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" name="F2"/>
    <protectedRange sqref="A81:C89" name="F3"/>
    <protectedRange sqref="A90:C98" name="F4"/>
    <protectedRange sqref="A100:C108" name="F5"/>
    <protectedRange sqref="C130:E147" name="E1"/>
    <protectedRange sqref="C157:E174" name="E2"/>
    <protectedRange sqref="C184:E201" name="E3"/>
    <protectedRange sqref="E3:F15" name="A2"/>
    <protectedRange sqref="A111:C121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9" workbookViewId="0">
      <selection activeCell="E50" sqref="E50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42" customHeight="1" spans="1:7">
      <c r="A3" s="5"/>
      <c r="B3" s="6" t="s">
        <v>63</v>
      </c>
      <c r="C3" s="7">
        <f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spans="1:9">
      <c r="A42" s="14"/>
      <c r="B42" s="14"/>
      <c r="C42" s="14"/>
      <c r="D42" s="14"/>
      <c r="E42" s="14"/>
      <c r="F42" s="14"/>
      <c r="G42" s="14"/>
      <c r="H42" s="14"/>
      <c r="I42" s="50"/>
    </row>
    <row r="43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0.2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0.2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0.2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0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0.2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0.2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0.2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spans="1:9">
      <c r="A98" s="40"/>
      <c r="B98" s="36"/>
      <c r="C98" s="94">
        <f>(((Forecast_1!E131+Forecast_1!E158+Forecast_1!E185))+SUM(E118+E145+E172))-Forecast_1!C112</f>
        <v>0</v>
      </c>
      <c r="D98" s="14"/>
      <c r="E98" s="69"/>
      <c r="F98" s="14"/>
      <c r="G98" s="14"/>
      <c r="H98" s="14"/>
      <c r="I98" s="50"/>
    </row>
    <row r="99" spans="1:9">
      <c r="A99" s="40"/>
      <c r="B99" s="36"/>
      <c r="C99" s="94">
        <f>(((Forecast_1!E132+Forecast_1!E159+Forecast_1!E186))+SUM(E119+E146+E173))-Forecast_1!C113</f>
        <v>0</v>
      </c>
      <c r="D99" s="14"/>
      <c r="E99" s="14"/>
      <c r="F99" s="14"/>
      <c r="G99" s="14"/>
      <c r="H99" s="14"/>
      <c r="I99" s="50"/>
    </row>
    <row r="100" spans="1:9">
      <c r="A100" s="40"/>
      <c r="B100" s="36"/>
      <c r="C100" s="94">
        <f>(((Forecast_1!E133+Forecast_1!E160+Forecast_1!E187))+SUM(E120+E147+E174))-Forecast_1!C114</f>
        <v>0</v>
      </c>
      <c r="D100" s="14"/>
      <c r="E100" s="14"/>
      <c r="F100" s="14"/>
      <c r="G100" s="14"/>
      <c r="H100" s="14"/>
      <c r="I100" s="50"/>
    </row>
    <row r="101" ht="21.75" customHeight="1" spans="1:9">
      <c r="A101" s="35"/>
      <c r="B101" s="36"/>
      <c r="C101" s="94">
        <f>((((Forecast_1!E134+Forecast_1!E161+Forecast_1!E188)))+SUM(E121+E148+E175))-Forecast_1!C115</f>
        <v>0</v>
      </c>
      <c r="D101" s="14"/>
      <c r="E101" s="14"/>
      <c r="F101" s="14"/>
      <c r="G101" s="14"/>
      <c r="H101" s="14"/>
      <c r="I101" s="50"/>
    </row>
    <row r="102" ht="21.75" customHeight="1" spans="1:9">
      <c r="A102" s="35"/>
      <c r="B102" s="36"/>
      <c r="C102" s="94">
        <f>((((Forecast_1!E135+Forecast_1!E162+Forecast_1!E189)))+SUM(E122+E149+E176))-Forecast_1!C116</f>
        <v>0</v>
      </c>
      <c r="D102" s="14"/>
      <c r="E102" s="98"/>
      <c r="F102" s="14"/>
      <c r="G102" s="14"/>
      <c r="H102" s="14"/>
      <c r="I102" s="50"/>
    </row>
    <row r="103" spans="1:9">
      <c r="A103" s="35"/>
      <c r="B103" s="36"/>
      <c r="C103" s="94">
        <f>((((Forecast_1!E136+Forecast_1!E163+Forecast_1!E190)))+SUM(E123+E150+E177))-Forecast_1!C117</f>
        <v>0</v>
      </c>
      <c r="D103" s="14"/>
      <c r="E103" s="14"/>
      <c r="F103" s="14"/>
      <c r="G103" s="14"/>
      <c r="H103" s="14"/>
      <c r="I103" s="50"/>
    </row>
    <row r="104" spans="1:9">
      <c r="A104" s="35"/>
      <c r="B104" s="36"/>
      <c r="C104" s="94">
        <f>((((Forecast_1!E137+Forecast_1!E164+Forecast_1!E190)))+SUM(E124+E151+E178))-Forecast_1!C118</f>
        <v>0</v>
      </c>
      <c r="D104" s="14"/>
      <c r="E104" s="14"/>
      <c r="F104" s="14"/>
      <c r="G104" s="14"/>
      <c r="H104" s="14"/>
      <c r="I104" s="50"/>
    </row>
    <row r="105" spans="1:9">
      <c r="A105" s="35"/>
      <c r="B105" s="36"/>
      <c r="C105" s="94">
        <f>((((Forecast_1!E138+Forecast_1!E165+Forecast_1!E192)))+SUM(E125+E152+E179))-Forecast_1!C119</f>
        <v>0</v>
      </c>
      <c r="D105" s="14"/>
      <c r="E105" s="14"/>
      <c r="F105" s="14"/>
      <c r="G105" s="14"/>
      <c r="H105" s="14"/>
      <c r="I105" s="50"/>
    </row>
    <row r="106" spans="1:9">
      <c r="A106" s="35"/>
      <c r="B106" s="36"/>
      <c r="C106" s="94">
        <f>((((Forecast_1!E139+Forecast_1!E166+Forecast_1!E193)))+SUM(E126+E153+E180))-Forecast_1!C120</f>
        <v>0</v>
      </c>
      <c r="D106" s="14"/>
      <c r="E106" s="14"/>
      <c r="F106" s="14"/>
      <c r="G106" s="14"/>
      <c r="H106" s="14"/>
      <c r="I106" s="50"/>
    </row>
    <row r="107" spans="1:9">
      <c r="A107" s="35"/>
      <c r="B107" s="36"/>
      <c r="C107" s="94">
        <f>((((Forecast_1!E140+Forecast_1!E167+Forecast_1!E194)))+SUM(E127+E154+E181))-Forecast_1!C121</f>
        <v>0</v>
      </c>
      <c r="D107" s="14"/>
      <c r="E107" s="14"/>
      <c r="F107" s="14"/>
      <c r="G107" s="14"/>
      <c r="H107" s="14"/>
      <c r="I107" s="50"/>
    </row>
    <row r="108" spans="1:9">
      <c r="A108" s="52"/>
      <c r="B108" s="4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spans="1:9">
      <c r="A109" s="52"/>
      <c r="B109" s="4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96" t="str">
        <f>"Balance Brought Forward From "&amp;IF(Main!B2,TEXT(EDATE(Main!B3,3)-1,"mmmm yyyy"),TEXT(Main!B3+((Main!B5-Main!B3)*3+3),"mmmm yyyy"))</f>
        <v>Balance Brought Forward From July 2025</v>
      </c>
      <c r="B116" s="97"/>
      <c r="C116" s="58"/>
      <c r="D116" s="58"/>
      <c r="E116" s="88">
        <f>Forecast_1!E203</f>
        <v>0</v>
      </c>
      <c r="F116" s="14"/>
      <c r="G116" s="14"/>
      <c r="H116" s="68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40.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August 2025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"&amp;IF(Main!B2,TEXT(EDATE(Main!B3,5)-1,"mmmm yyyy"),TEXT(Main!B3+((Main!B5-Main!B3)*5+4),"mmmm yyyy"))</f>
        <v>Balance Brought Forward From September 2025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3" s="43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1" workbookViewId="0">
      <selection activeCell="E108" sqref="E108"/>
    </sheetView>
  </sheetViews>
  <sheetFormatPr defaultColWidth="9" defaultRowHeight="17.6"/>
  <cols>
    <col min="1" max="2" width="20.625" style="43" customWidth="1"/>
    <col min="3" max="3" width="24.125" style="43" customWidth="1"/>
    <col min="4" max="7" width="20.62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</row>
    <row r="3" ht="30" customHeight="1" spans="1:7">
      <c r="A3" s="5"/>
      <c r="B3" s="6" t="s">
        <v>63</v>
      </c>
      <c r="C3" s="7">
        <f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30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30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30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30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30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30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30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30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30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30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30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30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30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30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30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30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30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30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30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30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30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30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30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30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30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30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30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30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30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30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30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30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30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30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30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30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30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0.2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30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30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30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30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30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30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30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40"/>
      <c r="B98" s="36"/>
      <c r="C98" s="37">
        <f>(Forecast_2!C98)+SUM(E118+E145+E172)</f>
        <v>0</v>
      </c>
      <c r="D98" s="14"/>
      <c r="E98" s="69"/>
      <c r="F98" s="14"/>
      <c r="G98" s="14"/>
      <c r="H98" s="14"/>
      <c r="I98" s="50"/>
    </row>
    <row r="99" ht="30" customHeight="1" spans="1:9">
      <c r="A99" s="40"/>
      <c r="B99" s="36"/>
      <c r="C99" s="37">
        <f>(Forecast_2!C99)+SUM(E119+E146+E173)</f>
        <v>0</v>
      </c>
      <c r="D99" s="14"/>
      <c r="E99" s="14"/>
      <c r="F99" s="14"/>
      <c r="G99" s="14"/>
      <c r="H99" s="14"/>
      <c r="I99" s="50"/>
    </row>
    <row r="100" ht="30" customHeight="1" spans="1:9">
      <c r="A100" s="40"/>
      <c r="B100" s="36"/>
      <c r="C100" s="95">
        <f>(Forecast_2!C100)+SUM(E120+E147+E174)</f>
        <v>0</v>
      </c>
      <c r="D100" s="14"/>
      <c r="E100" s="14"/>
      <c r="F100" s="14"/>
      <c r="G100" s="14"/>
      <c r="H100" s="14"/>
      <c r="I100" s="50"/>
    </row>
    <row r="101" ht="30" customHeight="1" spans="1:9">
      <c r="A101" s="35"/>
      <c r="B101" s="36"/>
      <c r="C101" s="37">
        <f>(Forecast_2!C101)+SUM(E121+E148+E175)</f>
        <v>0</v>
      </c>
      <c r="D101" s="14"/>
      <c r="E101" s="14"/>
      <c r="F101" s="14"/>
      <c r="G101" s="14"/>
      <c r="H101" s="14"/>
      <c r="I101" s="50"/>
    </row>
    <row r="102" ht="30" customHeight="1" spans="1:9">
      <c r="A102" s="35"/>
      <c r="B102" s="36"/>
      <c r="C102" s="37">
        <f>(Forecast_2!C102)+SUM(E122+E149+E176)</f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f>(Forecast_2!C103)+SUM(E123+E150+E177)</f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f>(Forecast_2!C104)+SUM(E124+E151+E178)</f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f>(Forecast_2!C105)+SUM(E125+E152+E179)</f>
        <v>0</v>
      </c>
      <c r="D105" s="14"/>
      <c r="E105" s="14"/>
      <c r="F105" s="14"/>
      <c r="G105" s="14"/>
      <c r="H105" s="14"/>
      <c r="I105" s="50"/>
    </row>
    <row r="106" ht="30" customHeight="1" spans="1:9">
      <c r="A106" s="35"/>
      <c r="B106" s="36"/>
      <c r="C106" s="37">
        <f>(Forecast_2!C106)+SUM(E126+E153+E180)</f>
        <v>0</v>
      </c>
      <c r="D106" s="14"/>
      <c r="E106" s="14"/>
      <c r="F106" s="14"/>
      <c r="G106" s="14"/>
      <c r="H106" s="14"/>
      <c r="I106" s="50"/>
    </row>
    <row r="107" ht="30" customHeight="1" spans="1:9">
      <c r="A107" s="35"/>
      <c r="B107" s="36"/>
      <c r="C107" s="37">
        <f>(Forecast_2!C107)+SUM(E127+E154+E181)</f>
        <v>0</v>
      </c>
      <c r="D107" s="14"/>
      <c r="E107" s="14"/>
      <c r="F107" s="14"/>
      <c r="G107" s="14"/>
      <c r="H107" s="14"/>
      <c r="I107" s="50"/>
    </row>
    <row r="108" ht="30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30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4"/>
      <c r="C114" s="54"/>
      <c r="D114" s="54"/>
      <c r="E114" s="55"/>
      <c r="F114" s="14"/>
      <c r="G114" s="14"/>
      <c r="H114" s="14"/>
      <c r="I114" s="50"/>
    </row>
    <row r="115" ht="30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October 2025</v>
      </c>
      <c r="B116" s="57"/>
      <c r="C116" s="58"/>
      <c r="D116" s="58"/>
      <c r="E116" s="88">
        <f>Forecast_2!E190</f>
        <v>0</v>
      </c>
      <c r="F116" s="14"/>
      <c r="G116" s="14"/>
      <c r="H116" s="14"/>
      <c r="I116" s="50"/>
    </row>
    <row r="117" ht="30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30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30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30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30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30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30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30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30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30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30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30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4"/>
      <c r="C141" s="54"/>
      <c r="D141" s="54"/>
      <c r="E141" s="55"/>
      <c r="F141" s="14"/>
      <c r="G141" s="14"/>
      <c r="H141" s="14"/>
      <c r="I141" s="50"/>
    </row>
    <row r="142" ht="30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November 2025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30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30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30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30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30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30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30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30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30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30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30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30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30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4"/>
      <c r="C168" s="54"/>
      <c r="D168" s="54"/>
      <c r="E168" s="55"/>
      <c r="F168" s="14"/>
      <c r="G168" s="14"/>
      <c r="H168" s="14"/>
      <c r="I168" s="50"/>
    </row>
    <row r="169" ht="30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December 2025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30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30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30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30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30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30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30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30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30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30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30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30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54" name="F1"/>
    <protectedRange sqref="A56:C65" name="F2"/>
    <protectedRange sqref="A67:C74" name="F3"/>
    <protectedRange sqref="A76:C84" name="F4"/>
    <protectedRange sqref="A86:C94" name="F5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3" workbookViewId="0">
      <selection activeCell="C108" sqref="C108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January 2026</v>
      </c>
      <c r="B116" s="57"/>
      <c r="C116" s="58"/>
      <c r="D116" s="58"/>
      <c r="E116" s="71">
        <f>Forecast_3!E190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February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March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6" workbookViewId="0">
      <selection activeCell="C116" sqref="C116:D11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2026</v>
      </c>
      <c r="B116" s="57"/>
      <c r="C116" s="58"/>
      <c r="D116" s="58"/>
      <c r="E116" s="71">
        <f>Forecast_4!E190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5" workbookViewId="0">
      <selection activeCell="C108" sqref="C10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>
        <f>(Forecast_5!C98)+SUM(E118+E145+E172)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>
        <f>(Forecast_5!C99)+SUM(E119+E146+E173)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>
        <f>(Forecast_5!C100)+SUM(E120+E147+E174)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>
        <f>(Forecast_5!C101)+SUM(E121+E148+E175)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>
        <f>(Forecast_5!C102)+SUM(E122+E149+E176)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>
        <f>(Forecast_5!C103)+SUM(E123+E150+E177)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>
        <f>(Forecast_5!C104)+SUM(E124+E151+E178)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>
        <f>(Forecast_5!C105)+SUM(E125+E152+E179)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>
        <f>(Forecast_5!C106)+SUM(E126+E153+E180)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>
        <f>(Forecast_5!C107)+SUM(E127+E154+E181)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2026</v>
      </c>
      <c r="B116" s="57"/>
      <c r="C116" s="58"/>
      <c r="D116" s="58"/>
      <c r="E116" s="71">
        <f>Forecast_5!E190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7" workbookViewId="0">
      <selection activeCell="D70" sqref="D70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48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94">
        <f>(Forecast_6!C98)+SUM(E118+E145+E172)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94">
        <f>(Forecast_6!C99)+SUM(E119+E146+E173)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94">
        <f>(Forecast_6!C100)+SUM(E120+E147+E174)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94">
        <f>(Forecast_6!C101)+SUM(E121+E148+E175)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94">
        <f>(Forecast_6!C102)+SUM(E122+E149+E176)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94">
        <f>(Forecast_6!C103)+SUM(E123+E150+E177)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94">
        <f>(Forecast_6!C104)+SUM(E124+E151+E178)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94">
        <f>(Forecast_6!C105)+SUM(E125+E152+E179)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94">
        <f>(Forecast_6!C106)+SUM(E126+E153+E180)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94">
        <f>(Forecast_6!C107)+SUM(E127+E154+E181)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94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94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2026</v>
      </c>
      <c r="B116" s="57"/>
      <c r="C116" s="58"/>
      <c r="D116" s="58"/>
      <c r="E116" s="71">
        <f>Forecast_6!E190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2026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2026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5" workbookViewId="0">
      <selection activeCell="C108" sqref="C10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(Forecast_7!C98)+SUM(E118+E145+E172)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(Forecast_7!C99)+SUM(E119+E146+E173)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(Forecast_7!C100)+SUM(E120+E147+E174)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(Forecast_7!C101)+SUM(E121+E148+E175)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(Forecast_7!C102)+SUM(E122+E149+E176)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(Forecast_7!C103)+SUM(E123+E150+E177)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(Forecast_7!C104)+SUM(E124+E151+E178)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(Forecast_7!C105)+SUM(E125+E152+E179)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(Forecast_7!C106)+SUM(E126+E153+E180)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(Forecast_7!C107)+SUM(E127+E154+E181)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2027</v>
      </c>
      <c r="B116" s="57"/>
      <c r="C116" s="58"/>
      <c r="D116" s="58"/>
      <c r="E116" s="71">
        <f>Forecast_7!E190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5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2" workbookViewId="0">
      <selection activeCell="C108" sqref="C108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(Forecast_8!C98)+SUM(E118+E145+E172)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(Forecast_8!C99)+SUM(E119+E146+E173)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(Forecast_8!C100)+SUM(E120+E147+E174)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(Forecast_8!C101)+SUM(E121+E148+E175)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(Forecast_8!C102)+SUM(E122+E149+E176)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(Forecast_8!C103)+SUM(E123+E150+E177)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(Forecast_8!C104)+SUM(E124+E151+E178)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(Forecast_8!C105)+SUM(E125+E152+E179)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(Forecast_8!C106)+SUM(E126+E153+E180)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(Forecast_8!C107)+SUM(E127+E154+E181)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93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93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2027</v>
      </c>
      <c r="B116" s="57"/>
      <c r="C116" s="58"/>
      <c r="D116" s="58"/>
      <c r="E116" s="71">
        <f>Forecast_8!E190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1" workbookViewId="0">
      <selection activeCell="C108" sqref="C10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(Forecast_9!C98)+SUM(E118+E145+E172)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(Forecast_9!C99)+SUM(E119+E146+E173)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(Forecast_9!C100)+SUM(E120+E147+E174)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(Forecast_9!C101)+SUM(E121+E148+E175)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(Forecast_9!C102)+SUM(E122+E149+E176)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(Forecast_9!C103)+SUM(E123+E150+E177)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(Forecast_9!C104)+SUM(E124+E151+E178)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(Forecast_9!C105)+SUM(E125+E152+E179)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(Forecast_9!C106)+SUM(E126+E153+E180)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(Forecast_9!C107)+SUM(E127+E154+E181)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2027</v>
      </c>
      <c r="B116" s="57"/>
      <c r="C116" s="58"/>
      <c r="D116" s="58"/>
      <c r="E116" s="71">
        <f>Forecast_9!E190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1" workbookViewId="0">
      <selection activeCell="C108" sqref="C10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55.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(Forecast_10!C98)+SUM(E118+E145+E172)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(Forecast_10!C99)+SUM(E119+E146+E173)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(Forecast_10!C100)+SUM(E120+E147+E174)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(Forecast_10!C101)+SUM(E121+E148+E175)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(Forecast_10!C102)+SUM(E122+E149+E176)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(Forecast_10!C103)+SUM(E123+E150+E177)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(Forecast_10!C104)+SUM(E124+E151+E178)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(Forecast_10!C105)+SUM(E125+E152+E179)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(Forecast_10!C106)+SUM(E126+E153+E180)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(Forecast_10!C107)+SUM(E127+E154+E181)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2027</v>
      </c>
      <c r="B116" s="57"/>
      <c r="C116" s="58"/>
      <c r="D116" s="58"/>
      <c r="E116" s="71">
        <f>Forecast_10!E190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2027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2027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5" workbookViewId="0">
      <selection activeCell="C108" sqref="C10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92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(Forecast_11!C98)+SUM(E118+E145+E172)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(Forecast_11!C99)+SUM(E119+E146+E173)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(Forecast_11!C100)+SUM(E120+E147+E174)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(Forecast_11!C101)+SUM(E121+E148+E175)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(Forecast_11!C102)+SUM(E122+E149+E176)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(Forecast_11!C103)+SUM(E123+E150+E177)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(Forecast_11!C104)+SUM(E124+E151+E178)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(Forecast_11!C105)+SUM(E125+E152+E179)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(Forecast_11!C106)+SUM(E126+E153+E180)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(Forecast_11!C107)+SUM(E127+E154+E181)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2028</v>
      </c>
      <c r="B116" s="57"/>
      <c r="C116" s="58"/>
      <c r="D116" s="58"/>
      <c r="E116" s="71">
        <f>Forecast_11!E190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67:C74" name="F3"/>
    <protectedRange sqref="A76:C84" name="F4"/>
    <protectedRange sqref="A56:C65" name="F2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47" workbookViewId="0">
      <selection activeCell="C108" sqref="C10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(Forecast_12!C98)+SUM(E118+E145+E172)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(Forecast_12!C99)+SUM(E119+E146+E173)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(Forecast_12!C100)+SUM(E120+E147+E174)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(Forecast_12!C101)+SUM(E121+E148+E175)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(Forecast_12!C102)+SUM(E122+E149+E176)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(Forecast_12!C103)+SUM(E123+E150+E177)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(Forecast_12!C104)+SUM(E124+E151+E178)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(Forecast_12!C105)+SUM(E125+E152+E179)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(Forecast_12!C106)+SUM(E126+E153+E180)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(Forecast_12!C107)+SUM(E127+E154+E181)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2028</v>
      </c>
      <c r="B116" s="57"/>
      <c r="C116" s="58"/>
      <c r="D116" s="58"/>
      <c r="E116" s="71">
        <f>Forecast_12!E190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76:C84" name="F3"/>
    <protectedRange sqref="A86:C94" name="F5"/>
    <protectedRange sqref="C117:E134" name="E1"/>
    <protectedRange sqref="C144:E161" name="E2"/>
    <protectedRange sqref="C171:E188" name="E3"/>
    <protectedRange sqref="A68:C74" name="F4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3" workbookViewId="0">
      <selection activeCell="C108" sqref="C10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2028</v>
      </c>
      <c r="B116" s="57"/>
      <c r="C116" s="58"/>
      <c r="D116" s="58"/>
      <c r="E116" s="71">
        <f>Forecast_13!E190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2" workbookViewId="0">
      <selection activeCell="C108" sqref="C10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2028</v>
      </c>
      <c r="B116" s="57"/>
      <c r="C116" s="58"/>
      <c r="D116" s="58"/>
      <c r="E116" s="71">
        <f>Forecast_14!E190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2028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2028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8" workbookViewId="0">
      <selection activeCell="B108" sqref="B108:B109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INDIRECT("'"&amp;Main!B9&amp;"'!$C$15")</f>
        <v>0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63</v>
      </c>
      <c r="C3" s="7">
        <f>E190</f>
        <v>0</v>
      </c>
      <c r="D3" s="7"/>
      <c r="E3" s="7"/>
      <c r="F3" s="7"/>
      <c r="G3" s="7"/>
      <c r="H3" s="43"/>
      <c r="I3" s="43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50"/>
    </row>
    <row r="5" ht="24.75" customHeight="1" spans="1:9">
      <c r="A5" s="11" t="s">
        <v>64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46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46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46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48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48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48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48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40.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35.2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48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53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55</v>
      </c>
      <c r="C108" s="37">
        <f>SUM(C98:C107)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56</v>
      </c>
      <c r="C109" s="37">
        <f>C108-C96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57</v>
      </c>
      <c r="B115" s="55"/>
      <c r="C115" s="53" t="s">
        <v>44</v>
      </c>
      <c r="D115" s="55"/>
      <c r="E115" s="70" t="s">
        <v>45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2029</v>
      </c>
      <c r="B116" s="57"/>
      <c r="C116" s="58"/>
      <c r="D116" s="58"/>
      <c r="E116" s="71">
        <f>Forecast_15!E190</f>
        <v>0</v>
      </c>
      <c r="F116" s="14"/>
      <c r="G116" s="14"/>
      <c r="H116" s="14"/>
      <c r="I116" s="50"/>
    </row>
    <row r="117" ht="24.75" customHeight="1" spans="1:9">
      <c r="A117" s="59" t="s">
        <v>52</v>
      </c>
      <c r="B117" s="60"/>
      <c r="C117" s="61" t="s">
        <v>58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59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87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87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87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87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87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87">
        <v>0</v>
      </c>
      <c r="F134" s="14"/>
      <c r="G134" s="14"/>
      <c r="H134" s="14"/>
      <c r="I134" s="50"/>
    </row>
    <row r="135" ht="24.75" customHeight="1" spans="1:9">
      <c r="A135" s="56" t="s">
        <v>60</v>
      </c>
      <c r="B135" s="77"/>
      <c r="C135" s="78"/>
      <c r="D135" s="79"/>
      <c r="E135" s="87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61</v>
      </c>
      <c r="D136" s="82"/>
      <c r="E136" s="88">
        <f>(F16+E116)-(SUM(E118:E127)+SUM(E129:E135))</f>
        <v>0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57</v>
      </c>
      <c r="B142" s="55"/>
      <c r="C142" s="83" t="s">
        <v>44</v>
      </c>
      <c r="D142" s="84"/>
      <c r="E142" s="89" t="s">
        <v>45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2029</v>
      </c>
      <c r="B143" s="57"/>
      <c r="C143" s="58"/>
      <c r="D143" s="58"/>
      <c r="E143" s="88">
        <f>E136</f>
        <v>0</v>
      </c>
      <c r="F143" s="14"/>
      <c r="G143" s="14"/>
      <c r="H143" s="14"/>
      <c r="I143" s="50"/>
    </row>
    <row r="144" ht="24.75" customHeight="1" spans="1:9">
      <c r="A144" s="59" t="s">
        <v>52</v>
      </c>
      <c r="B144" s="60"/>
      <c r="C144" s="85" t="s">
        <v>58</v>
      </c>
      <c r="D144" s="86"/>
      <c r="E144" s="90"/>
      <c r="F144" s="14"/>
      <c r="G144" s="14"/>
      <c r="H144" s="14"/>
      <c r="I144" s="50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63"/>
      <c r="B155" s="64"/>
      <c r="C155" s="67" t="s">
        <v>59</v>
      </c>
      <c r="D155" s="62"/>
      <c r="E155" s="72"/>
      <c r="F155" s="14"/>
      <c r="G155" s="14"/>
      <c r="H155" s="14"/>
      <c r="I155" s="50"/>
    </row>
    <row r="156" ht="24.75" customHeight="1" spans="1:9">
      <c r="A156" s="63"/>
      <c r="B156" s="64"/>
      <c r="C156" s="73"/>
      <c r="D156" s="74"/>
      <c r="E156" s="87">
        <v>0</v>
      </c>
      <c r="F156" s="14"/>
      <c r="G156" s="14"/>
      <c r="H156" s="14"/>
      <c r="I156" s="50"/>
    </row>
    <row r="157" ht="24.75" customHeight="1" spans="1:9">
      <c r="A157" s="63"/>
      <c r="B157" s="64"/>
      <c r="C157" s="65"/>
      <c r="D157" s="66"/>
      <c r="E157" s="87">
        <v>0</v>
      </c>
      <c r="F157" s="14"/>
      <c r="G157" s="14"/>
      <c r="H157" s="14"/>
      <c r="I157" s="50"/>
    </row>
    <row r="158" ht="24.75" customHeight="1" spans="1:9">
      <c r="A158" s="63"/>
      <c r="B158" s="64"/>
      <c r="C158" s="65"/>
      <c r="D158" s="66"/>
      <c r="E158" s="87">
        <v>0</v>
      </c>
      <c r="F158" s="14"/>
      <c r="G158" s="14"/>
      <c r="H158" s="14"/>
      <c r="I158" s="50"/>
    </row>
    <row r="159" ht="24.75" customHeight="1" spans="1:9">
      <c r="A159" s="63"/>
      <c r="B159" s="64"/>
      <c r="C159" s="65"/>
      <c r="D159" s="66"/>
      <c r="E159" s="87">
        <v>0</v>
      </c>
      <c r="F159" s="14"/>
      <c r="G159" s="14"/>
      <c r="H159" s="14"/>
      <c r="I159" s="50"/>
    </row>
    <row r="160" ht="24.75" customHeight="1" spans="1:9">
      <c r="A160" s="63"/>
      <c r="B160" s="64"/>
      <c r="C160" s="65"/>
      <c r="D160" s="66"/>
      <c r="E160" s="87">
        <v>0</v>
      </c>
      <c r="F160" s="14"/>
      <c r="G160" s="14"/>
      <c r="H160" s="14"/>
      <c r="I160" s="50"/>
    </row>
    <row r="161" ht="24.75" customHeight="1" spans="1:9">
      <c r="A161" s="75"/>
      <c r="B161" s="76"/>
      <c r="C161" s="65"/>
      <c r="D161" s="66"/>
      <c r="E161" s="87">
        <v>0</v>
      </c>
      <c r="F161" s="14"/>
      <c r="G161" s="14"/>
      <c r="H161" s="14"/>
      <c r="I161" s="50"/>
    </row>
    <row r="162" ht="24.75" customHeight="1" spans="1:9">
      <c r="A162" s="56" t="s">
        <v>60</v>
      </c>
      <c r="B162" s="77"/>
      <c r="C162" s="78"/>
      <c r="D162" s="79"/>
      <c r="E162" s="87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61</v>
      </c>
      <c r="D163" s="82"/>
      <c r="E163" s="91">
        <f>(F28+E143)-(SUM(E145:E154)+SUM(E156:E162))</f>
        <v>0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57</v>
      </c>
      <c r="B169" s="55"/>
      <c r="C169" s="83" t="s">
        <v>44</v>
      </c>
      <c r="D169" s="84"/>
      <c r="E169" s="89" t="s">
        <v>45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2029</v>
      </c>
      <c r="B170" s="57"/>
      <c r="C170" s="58"/>
      <c r="D170" s="58"/>
      <c r="E170" s="91">
        <f>E163</f>
        <v>0</v>
      </c>
      <c r="F170" s="14"/>
      <c r="G170" s="14"/>
      <c r="H170" s="14"/>
      <c r="I170" s="50"/>
    </row>
    <row r="171" ht="24.75" customHeight="1" spans="1:9">
      <c r="A171" s="59" t="s">
        <v>52</v>
      </c>
      <c r="B171" s="60"/>
      <c r="C171" s="85" t="s">
        <v>58</v>
      </c>
      <c r="D171" s="86"/>
      <c r="E171" s="90"/>
      <c r="F171" s="14"/>
      <c r="G171" s="14"/>
      <c r="H171" s="14"/>
      <c r="I171" s="50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63"/>
      <c r="B182" s="64"/>
      <c r="C182" s="67" t="s">
        <v>59</v>
      </c>
      <c r="D182" s="62"/>
      <c r="E182" s="72"/>
      <c r="F182" s="14"/>
      <c r="G182" s="14"/>
      <c r="H182" s="14"/>
      <c r="I182" s="50"/>
    </row>
    <row r="183" ht="24.75" customHeight="1" spans="1:9">
      <c r="A183" s="63"/>
      <c r="B183" s="64"/>
      <c r="C183" s="73"/>
      <c r="D183" s="74"/>
      <c r="E183" s="87">
        <v>0</v>
      </c>
      <c r="F183" s="14"/>
      <c r="G183" s="14"/>
      <c r="H183" s="14"/>
      <c r="I183" s="50"/>
    </row>
    <row r="184" ht="24.75" customHeight="1" spans="1:9">
      <c r="A184" s="63"/>
      <c r="B184" s="64"/>
      <c r="C184" s="65"/>
      <c r="D184" s="66"/>
      <c r="E184" s="87">
        <v>0</v>
      </c>
      <c r="F184" s="14"/>
      <c r="G184" s="14"/>
      <c r="H184" s="14"/>
      <c r="I184" s="50"/>
    </row>
    <row r="185" ht="24.75" customHeight="1" spans="1:9">
      <c r="A185" s="63"/>
      <c r="B185" s="64"/>
      <c r="C185" s="65"/>
      <c r="D185" s="66"/>
      <c r="E185" s="87">
        <v>0</v>
      </c>
      <c r="F185" s="14"/>
      <c r="G185" s="14"/>
      <c r="H185" s="14"/>
      <c r="I185" s="50"/>
    </row>
    <row r="186" ht="24.75" customHeight="1" spans="1:9">
      <c r="A186" s="63"/>
      <c r="B186" s="64"/>
      <c r="C186" s="65"/>
      <c r="D186" s="66"/>
      <c r="E186" s="87">
        <v>0</v>
      </c>
      <c r="F186" s="14"/>
      <c r="G186" s="14"/>
      <c r="H186" s="14"/>
      <c r="I186" s="50"/>
    </row>
    <row r="187" ht="24.75" customHeight="1" spans="1:9">
      <c r="A187" s="63"/>
      <c r="B187" s="64"/>
      <c r="C187" s="65"/>
      <c r="D187" s="66"/>
      <c r="E187" s="87">
        <v>0</v>
      </c>
      <c r="F187" s="14"/>
      <c r="G187" s="14"/>
      <c r="H187" s="14"/>
      <c r="I187" s="50"/>
    </row>
    <row r="188" ht="24.75" customHeight="1" spans="1:9">
      <c r="A188" s="75"/>
      <c r="B188" s="76"/>
      <c r="C188" s="65"/>
      <c r="D188" s="66"/>
      <c r="E188" s="87">
        <v>0</v>
      </c>
      <c r="F188" s="14"/>
      <c r="G188" s="14"/>
      <c r="H188" s="14"/>
      <c r="I188" s="50"/>
    </row>
    <row r="189" ht="24.75" customHeight="1" spans="1:9">
      <c r="A189" s="56" t="s">
        <v>60</v>
      </c>
      <c r="B189" s="77"/>
      <c r="C189" s="78"/>
      <c r="D189" s="79"/>
      <c r="E189" s="87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61</v>
      </c>
      <c r="D190" s="82"/>
      <c r="E190" s="91">
        <f>(F40+E170)-(SUM(E172:E181)+SUM(E183:E189))</f>
        <v>0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sheetProtection formatCells="0" formatColumns="0" formatRows="0"/>
  <protectedRanges>
    <protectedRange sqref="A10:G15" name="R1"/>
    <protectedRange sqref="A22:G27" name="R2"/>
    <protectedRange sqref="A34:G39" name="R3"/>
    <protectedRange sqref="A46:C54" name="F1"/>
    <protectedRange sqref="A56:C65" name="F2"/>
    <protectedRange sqref="A67:C74" name="F3"/>
    <protectedRange sqref="A76:C84" name="F4"/>
    <protectedRange sqref="A86:C94" name="F5"/>
    <protectedRange sqref="C117:E134" name="E1"/>
    <protectedRange sqref="C144:E161" name="E2"/>
    <protectedRange sqref="C171:E188" name="E3"/>
    <protectedRange sqref="A98:A107" name="D1"/>
    <protectedRange sqref="B98:B107" name="D2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D1" rangeCreator="" othersAccessPermission="edit"/>
    <arrUserId title="D2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D1" rangeCreator="" othersAccessPermission="edit"/>
    <arrUserId title="D2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D1" rangeCreator="" othersAccessPermission="edit"/>
    <arrUserId title="D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2025-02-23T21:27:00Z</dcterms:created>
  <dcterms:modified xsi:type="dcterms:W3CDTF">2025-03-06T10:07:10Z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