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9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<sst xmlns="http://schemas.openxmlformats.org/spreadsheetml/2006/main" count="1667" uniqueCount="345">
  <si>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</si>
  <si>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</si>
  <si>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</si>
  <si>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</si>
  <si>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</si>
  <si>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</si>
  <si>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</si>
  <si>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</si>
  <si>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</si>
  <si>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</si>
  <si>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</si>
  <si>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</si>
  <si>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</si>
  <si>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</si>
  <si>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</si>
  <si>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</si>
  <si>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</si>
  <si>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</si>
  <si>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</si>
  <si>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</si>
  <si>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</si>
  <si>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</si>
  <si>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</si>
  <si>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</si>
  <si>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</si>
  <si>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</si>
  <si>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</si>
  <si>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</si>
  <si>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</si>
  <si>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</si>
  <si>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</si>
  <si>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</si>
  <si>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</si>
  <si>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</si>
  <si>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</si>
  <si>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</si>
  <si>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</si>
  <si>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</si>
  <si>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</si>
  <si>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</si>
  <si>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</si>
  <si>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</si>
  <si>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</si>
  <si>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</si>
  <si>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</si>
  <si>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</si>
  <si>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</si>
  <si>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</si>
  <si>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</si>
  <si>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</si>
  <si>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</si>
  <si>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</si>
  <si>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</si>
  <si>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</si>
  <si>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</si>
  <si>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</si>
  <si>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</si>
  <si>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</si>
  <si>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</si>
  <si>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</si>
  <si>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</si>
  <si>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</si>
  <si>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</si>
  <si>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</si>
  <si>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</si>
  <si>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</si>
  <si>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</si>
  <si>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</si>
  <si>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</si>
  <si>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</si>
  <si>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</si>
  <si>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</si>
  <si>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</si>
  <si>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</si>
  <si>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</si>
  <si>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</si>
  <si>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</si>
  <si>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</si>
  <si>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</si>
  <si>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</si>
  <si>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</si>
  <si>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</si>
  <si>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</si>
  <si>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</si>
  <si>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</si>
  <si>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</si>
  <si>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</si>
  <si>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</si>
  <si>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</si>
  <si>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</si>
  <si>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</si>
  <si>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</si>
  <si>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</si>
  <si>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</si>
  <si>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</si>
  <si>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</si>
  <si>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</si>
  <si>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</si>
  <si>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</si>
  <si>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</si>
  <si>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</si>
  <si>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</si>
  <si>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</si>
  <si>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</si>
  <si>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</si>
  <si>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</si>
  <si>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</si>
  <si>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</si>
  <si>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</si>
  <si>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</si>
  <si>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</si>
  <si>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</si>
  <si>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</si>
  <si>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</si>
  <si>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</si>
  <si>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</si>
  <si>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</si>
  <si>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</si>
  <si>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</si>
  <si>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</si>
  <si>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</si>
  <si>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</si>
  <si>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</si>
  <si>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</si>
  <si>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</si>
  <si>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</si>
  <si>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</si>
  <si>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</si>
  <si>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</si>
  <si>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</si>
  <si>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</si>
  <si>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</si>
  <si>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</si>
  <si>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</si>
  <si>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</si>
  <si>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</si>
  <si>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</si>
  <si>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</si>
  <si>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</si>
  <si>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</si>
  <si>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Total Revenue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</si>
  <si>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</si>
  <si>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</si>
  <si>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</si>
  <si>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</si>
  <si>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</si>
  <si>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</si>
  <si>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</si>
  <si>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</si>
  <si>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</si>
  <si>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</si>
  <si>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</si>
  <si>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</si>
  <si>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</si>
  <si>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</si>
  <si>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</si>
  <si>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</si>
  <si>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</si>
  <si>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</si>
  <si>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</si>
  <si>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</si>
  <si>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</si>
  <si>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</si>
  <si>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</si>
  <si>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</si>
  <si>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</si>
  <si>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</si>
  <si>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</si>
  <si>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</si>
  <si>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</si>
  <si>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</si>
  <si>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</si>
  <si>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</si>
  <si>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</si>
  <si>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</si>
  <si>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</si>
  <si>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</si>
  <si>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</si>
  <si>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</si>
  <si>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</si>
  <si>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</si>
  <si>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</si>
  <si>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</si>
  <si>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</si>
  <si>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</si>
  <si>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</si>
  <si>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</si>
  <si>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</si>
  <si>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</si>
  <si>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</si>
  <si>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</si>
  <si>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</si>
  <si>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</si>
  <si>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</si>
  <si>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</si>
  <si>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</si>
  <si>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</si>
  <si>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</si>
  <si>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</si>
  <si>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</si>
  <si>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</si>
  <si>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</si>
  <si>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</si>
  <si>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</si>
  <si>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</si>
  <si>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</si>
  <si>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</si>
  <si>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</si>
  <si>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</si>
  <si>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</si>
  <si>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</si>
  <si>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</si>
  <si>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</si>
  <si>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</si>
  <si>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</si>
  <si>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</si>
  <si>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</si>
  <si>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</si>
  <si>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</si>
  <si>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</si>
  <si>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</si>
  <si>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</si>
  <si>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</si>
  <si>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</si>
  <si>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</si>
  <si>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</si>
  <si>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</si>
  <si>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</si>
  <si>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</si>
  <si>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</si>
  <si>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</si>
  <si>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</si>
  <si>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</si>
  <si>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</si>
  <si>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</si>
  <si>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</si>
  <si>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</si>
  <si>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</si>
  <si>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</si>
  <si>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</si>
  <si>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</si>
  <si>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</si>
  <si>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</si>
  <si>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</si>
  <si>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</si>
  <si>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</si>
  <si>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</si>
  <si>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</si>
  <si>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</si>
  <si>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</si>
  <si>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</si>
  <si>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</si>
  <si>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</si>
  <si>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</si>
  <si>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</si>
  <si>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</si>
  <si>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</si>
  <si>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</si>
  <si>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</si>
  <si>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</si>
  <si>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</si>
  <si>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</si>
  <si>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</si>
  <si>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</si>
  <si>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</si>
  <si>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</si>
  <si>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</si>
  <si>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</si>
  <si>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</si>
  <si>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</si>
  <si>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</si>
  <si>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</si>
  <si>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</si>
  <si>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</si>
  <si>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</si>
  <si>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</si>
  <si>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</si>
  <si>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</si>
  <si>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</si>
  <si>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</si>
  <si>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</si>
  <si>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</si>
  <si>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</si>
  <si>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</si>
  <si>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</si>
  <si>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</si>
  <si>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</si>
  <si>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</si>
  <si>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</si>
  <si>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</si>
  <si>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</si>
  <si>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</si>
  <si>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</si>
  <si>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</si>
  <si>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</si>
  <si>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</si>
  <si>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</si>
  <si>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</si>
  <si>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</si>
  <si>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</si>
  <si>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</si>
  <si>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</si>
  <si>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</si>
  <si>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</si>
  <si>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</si>
  <si>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3.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</t>
  </si>
  <si>
    <t>- Brought Electronic Cigarettes Buds ~ $800
- Transport Fees For Electronic Buds ~ $50</t>
  </si>
  <si>
    <t>Payback $800 to Lawrence</t>
  </si>
  <si>
    <t>Additional Expense
    - Cigarette Egg - $0</t>
  </si>
  <si>
    <t>Food And Transport Expenses
Health Diet (Without Milk)
- Oats 1.5kg  ~ $27
- Chicken 15 piecies ~ $165
- Marie Biscuit 2 Packets ~ $36
- Vegetables 6kg ~ $48
- Apples 30 ones ~ $43
- Rice 5kg ~ $55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</si>
  <si>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</si>
  <si>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</si>
  <si>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</si>
  <si>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</si>
  <si>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</si>
  <si>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</si>
  <si>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</si>
  <si>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</si>
  <si>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</si>
  <si>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</si>
  <si>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</si>
  <si>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</si>
  <si>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</si>
  <si>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</si>
  <si>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</si>
  <si>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</si>
  <si>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</si>
  <si>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</si>
  <si>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</si>
  <si>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</si>
  <si>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</si>
  <si>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Payback $1400 to Mom</t>
  </si>
  <si>
    <t>Payback $0 to Lawrence</t>
  </si>
  <si>
    <t>Additional Expense
    - Cigarette Egg - $0
    - See the psycharitic Doctor ~ $125
    - See the high blood pressure Doctor ~ $50</t>
  </si>
  <si>
    <t>Payback $883 to Mom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</si>
  <si>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</si>
  <si>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</si>
  <si>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</si>
  <si>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</si>
  <si>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</si>
  <si>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- Other 1</t>
  </si>
  <si>
    <t>- Other 3</t>
  </si>
  <si>
    <t>- Lost of Selling Properties Wan Chai $10
- Lost of Selling Properties Tusen Wan $30</t>
  </si>
  <si>
    <t>- Lost of Selling Properties</t>
  </si>
  <si>
    <t>17th April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</si>
</sst>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50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sz val="12"/>
      <color theme="1"/>
      <name val="宋体-简"/>
      <charset val="134"/>
    </font>
    <font>
      <sz val="12"/>
      <color theme="1"/>
      <name val="Arial Regular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1" borderId="4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2" borderId="44" applyNumberFormat="0" applyAlignment="0" applyProtection="0">
      <alignment vertical="center"/>
    </xf>
    <xf numFmtId="0" fontId="35" fillId="13" borderId="45" applyNumberFormat="0" applyAlignment="0" applyProtection="0">
      <alignment vertical="center"/>
    </xf>
    <xf numFmtId="0" fontId="36" fillId="13" borderId="44" applyNumberFormat="0" applyAlignment="0" applyProtection="0">
      <alignment vertical="center"/>
    </xf>
    <xf numFmtId="0" fontId="37" fillId="14" borderId="46" applyNumberFormat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0" borderId="48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6" fontId="45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6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7" fillId="9" borderId="0" applyProtection="0">
      <alignment horizontal="center" vertical="center"/>
    </xf>
    <xf numFmtId="49" fontId="48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9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5" fillId="0" borderId="22" xfId="50" applyFont="1" applyBorder="1" applyAlignment="1" applyProtection="1">
      <alignment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20" fillId="0" borderId="19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177" fontId="20" fillId="0" borderId="7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20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20" fillId="0" borderId="7" xfId="0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2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2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3" fillId="4" borderId="0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5" sqref="AC35"/>
    </sheetView>
  </sheetViews>
  <sheetFormatPr defaultColWidth="8.88888888888889" defaultRowHeight="17.6"/>
  <sheetData>
    <row r="1" spans="1:26">
      <c r="A1" s="293" t="s">
        <v>0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</row>
    <row r="2" spans="1:26">
      <c r="A2" s="293"/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3"/>
      <c r="S2" s="293"/>
      <c r="T2" s="293"/>
      <c r="U2" s="293"/>
      <c r="V2" s="293"/>
      <c r="W2" s="293"/>
      <c r="X2" s="293"/>
      <c r="Y2" s="293"/>
      <c r="Z2" s="293"/>
    </row>
    <row r="3" spans="1:26">
      <c r="A3" s="293"/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  <c r="Z3" s="293"/>
    </row>
    <row r="4" spans="1:26">
      <c r="A4" s="293"/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  <c r="N4" s="293"/>
      <c r="O4" s="293"/>
      <c r="P4" s="293"/>
      <c r="Q4" s="293"/>
      <c r="R4" s="293"/>
      <c r="S4" s="293"/>
      <c r="T4" s="293"/>
      <c r="U4" s="293"/>
      <c r="V4" s="293"/>
      <c r="W4" s="293"/>
      <c r="X4" s="293"/>
      <c r="Y4" s="293"/>
      <c r="Z4" s="293"/>
    </row>
    <row r="5" spans="1:26">
      <c r="A5" s="293"/>
      <c r="B5" s="293"/>
      <c r="C5" s="293"/>
      <c r="D5" s="293"/>
      <c r="E5" s="293"/>
      <c r="F5" s="293"/>
      <c r="G5" s="293"/>
      <c r="H5" s="293"/>
      <c r="I5" s="293"/>
      <c r="J5" s="293"/>
      <c r="K5" s="293"/>
      <c r="L5" s="293"/>
      <c r="M5" s="293"/>
      <c r="N5" s="293"/>
      <c r="O5" s="293"/>
      <c r="P5" s="293"/>
      <c r="Q5" s="293"/>
      <c r="R5" s="293"/>
      <c r="S5" s="293"/>
      <c r="T5" s="293"/>
      <c r="U5" s="293"/>
      <c r="V5" s="293"/>
      <c r="W5" s="293"/>
      <c r="X5" s="293"/>
      <c r="Y5" s="293"/>
      <c r="Z5" s="293"/>
    </row>
    <row r="6" spans="1:26">
      <c r="A6" s="293"/>
      <c r="B6" s="293"/>
      <c r="C6" s="293"/>
      <c r="D6" s="293"/>
      <c r="E6" s="293"/>
      <c r="F6" s="293"/>
      <c r="G6" s="293"/>
      <c r="H6" s="293"/>
      <c r="I6" s="293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Y6" s="293"/>
      <c r="Z6" s="293"/>
    </row>
    <row r="7" spans="1:26">
      <c r="A7" s="293"/>
      <c r="B7" s="293"/>
      <c r="C7" s="293"/>
      <c r="D7" s="293"/>
      <c r="E7" s="293"/>
      <c r="F7" s="293"/>
      <c r="G7" s="293"/>
      <c r="H7" s="293"/>
      <c r="I7" s="293"/>
      <c r="J7" s="293"/>
      <c r="K7" s="293"/>
      <c r="L7" s="293"/>
      <c r="M7" s="293"/>
      <c r="N7" s="293"/>
      <c r="O7" s="293"/>
      <c r="P7" s="293"/>
      <c r="Q7" s="293"/>
      <c r="R7" s="293"/>
      <c r="S7" s="293"/>
      <c r="T7" s="293"/>
      <c r="U7" s="293"/>
      <c r="V7" s="293"/>
      <c r="W7" s="293"/>
      <c r="X7" s="293"/>
      <c r="Y7" s="293"/>
      <c r="Z7" s="293"/>
    </row>
    <row r="8" spans="1:26">
      <c r="A8" s="293"/>
      <c r="B8" s="293"/>
      <c r="C8" s="293"/>
      <c r="D8" s="293"/>
      <c r="E8" s="293"/>
      <c r="F8" s="293"/>
      <c r="G8" s="293"/>
      <c r="H8" s="293"/>
      <c r="I8" s="293"/>
      <c r="J8" s="293"/>
      <c r="K8" s="293"/>
      <c r="L8" s="293"/>
      <c r="M8" s="293"/>
      <c r="N8" s="293"/>
      <c r="O8" s="293"/>
      <c r="P8" s="293"/>
      <c r="Q8" s="293"/>
      <c r="R8" s="293"/>
      <c r="S8" s="293"/>
      <c r="T8" s="293"/>
      <c r="U8" s="293"/>
      <c r="V8" s="293"/>
      <c r="W8" s="293"/>
      <c r="X8" s="293"/>
      <c r="Y8" s="293"/>
      <c r="Z8" s="293"/>
    </row>
    <row r="9" spans="1:26">
      <c r="A9" s="293"/>
      <c r="B9" s="293"/>
      <c r="C9" s="293"/>
      <c r="D9" s="293"/>
      <c r="E9" s="293"/>
      <c r="F9" s="293"/>
      <c r="G9" s="293"/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293"/>
      <c r="U9" s="293"/>
      <c r="V9" s="293"/>
      <c r="W9" s="293"/>
      <c r="X9" s="293"/>
      <c r="Y9" s="293"/>
      <c r="Z9" s="293"/>
    </row>
    <row r="10" spans="1:26">
      <c r="A10" s="293"/>
      <c r="B10" s="293"/>
      <c r="C10" s="293"/>
      <c r="D10" s="293"/>
      <c r="E10" s="293"/>
      <c r="F10" s="293"/>
      <c r="G10" s="293"/>
      <c r="H10" s="293"/>
      <c r="I10" s="293"/>
      <c r="J10" s="293"/>
      <c r="K10" s="293"/>
      <c r="L10" s="293"/>
      <c r="M10" s="293"/>
      <c r="N10" s="293"/>
      <c r="O10" s="293"/>
      <c r="P10" s="293"/>
      <c r="Q10" s="293"/>
      <c r="R10" s="293"/>
      <c r="S10" s="293"/>
      <c r="T10" s="293"/>
      <c r="U10" s="293"/>
      <c r="V10" s="293"/>
      <c r="W10" s="293"/>
      <c r="X10" s="293"/>
      <c r="Y10" s="293"/>
      <c r="Z10" s="293"/>
    </row>
    <row r="11" spans="1:26">
      <c r="A11" s="293"/>
      <c r="B11" s="293"/>
      <c r="C11" s="293"/>
      <c r="D11" s="293"/>
      <c r="E11" s="293"/>
      <c r="F11" s="293"/>
      <c r="G11" s="293"/>
      <c r="H11" s="293"/>
      <c r="I11" s="293"/>
      <c r="J11" s="293"/>
      <c r="K11" s="293"/>
      <c r="L11" s="293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</row>
    <row r="12" spans="1:26">
      <c r="A12" s="293"/>
      <c r="B12" s="293"/>
      <c r="C12" s="293"/>
      <c r="D12" s="293"/>
      <c r="E12" s="293"/>
      <c r="F12" s="293"/>
      <c r="G12" s="293"/>
      <c r="H12" s="293"/>
      <c r="I12" s="293"/>
      <c r="J12" s="293"/>
      <c r="K12" s="293"/>
      <c r="L12" s="293"/>
      <c r="M12" s="293"/>
      <c r="N12" s="293"/>
      <c r="O12" s="293"/>
      <c r="P12" s="293"/>
      <c r="Q12" s="293"/>
      <c r="R12" s="293"/>
      <c r="S12" s="293"/>
      <c r="T12" s="293"/>
      <c r="U12" s="293"/>
      <c r="V12" s="293"/>
      <c r="W12" s="293"/>
      <c r="X12" s="293"/>
      <c r="Y12" s="293"/>
      <c r="Z12" s="293"/>
    </row>
    <row r="13" spans="1:26">
      <c r="A13" s="293"/>
      <c r="B13" s="293"/>
      <c r="C13" s="293"/>
      <c r="D13" s="293"/>
      <c r="E13" s="293"/>
      <c r="F13" s="293"/>
      <c r="G13" s="293"/>
      <c r="H13" s="293"/>
      <c r="I13" s="293"/>
      <c r="J13" s="293"/>
      <c r="K13" s="293"/>
      <c r="L13" s="293"/>
      <c r="M13" s="293"/>
      <c r="N13" s="293"/>
      <c r="O13" s="293"/>
      <c r="P13" s="293"/>
      <c r="Q13" s="293"/>
      <c r="R13" s="293"/>
      <c r="S13" s="293"/>
      <c r="T13" s="293"/>
      <c r="U13" s="293"/>
      <c r="V13" s="293"/>
      <c r="W13" s="293"/>
      <c r="X13" s="293"/>
      <c r="Y13" s="293"/>
      <c r="Z13" s="293"/>
    </row>
    <row r="14" spans="1:26">
      <c r="A14" s="293"/>
      <c r="B14" s="293"/>
      <c r="C14" s="293"/>
      <c r="D14" s="293"/>
      <c r="E14" s="293"/>
      <c r="F14" s="293"/>
      <c r="G14" s="293"/>
      <c r="H14" s="293"/>
      <c r="I14" s="293"/>
      <c r="J14" s="293"/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</row>
    <row r="15" spans="1:26">
      <c r="A15" s="293"/>
      <c r="B15" s="293"/>
      <c r="C15" s="293"/>
      <c r="D15" s="293"/>
      <c r="E15" s="293"/>
      <c r="F15" s="293"/>
      <c r="G15" s="293"/>
      <c r="H15" s="293"/>
      <c r="I15" s="293"/>
      <c r="J15" s="293"/>
      <c r="K15" s="293"/>
      <c r="L15" s="293"/>
      <c r="M15" s="293"/>
      <c r="N15" s="293"/>
      <c r="O15" s="293"/>
      <c r="P15" s="293"/>
      <c r="Q15" s="293"/>
      <c r="R15" s="293"/>
      <c r="S15" s="293"/>
      <c r="T15" s="293"/>
      <c r="U15" s="293"/>
      <c r="V15" s="293"/>
      <c r="W15" s="293"/>
      <c r="X15" s="293"/>
      <c r="Y15" s="293"/>
      <c r="Z15" s="293"/>
    </row>
    <row r="16" spans="1:26">
      <c r="A16" s="293"/>
      <c r="B16" s="293"/>
      <c r="C16" s="293"/>
      <c r="D16" s="293"/>
      <c r="E16" s="293"/>
      <c r="F16" s="293"/>
      <c r="G16" s="293"/>
      <c r="H16" s="293"/>
      <c r="I16" s="293"/>
      <c r="J16" s="293"/>
      <c r="K16" s="293"/>
      <c r="L16" s="293"/>
      <c r="M16" s="293"/>
      <c r="N16" s="293"/>
      <c r="O16" s="293"/>
      <c r="P16" s="293"/>
      <c r="Q16" s="293"/>
      <c r="R16" s="293"/>
      <c r="S16" s="293"/>
      <c r="T16" s="293"/>
      <c r="U16" s="293"/>
      <c r="V16" s="293"/>
      <c r="W16" s="293"/>
      <c r="X16" s="293"/>
      <c r="Y16" s="293"/>
      <c r="Z16" s="293"/>
    </row>
    <row r="17" spans="1:26">
      <c r="A17" s="293"/>
      <c r="B17" s="293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293"/>
      <c r="R17" s="293"/>
      <c r="S17" s="293"/>
      <c r="T17" s="293"/>
      <c r="U17" s="293"/>
      <c r="V17" s="293"/>
      <c r="W17" s="293"/>
      <c r="X17" s="293"/>
      <c r="Y17" s="293"/>
      <c r="Z17" s="293"/>
    </row>
    <row r="18" spans="1:26">
      <c r="A18" s="293"/>
      <c r="B18" s="293"/>
      <c r="C18" s="293"/>
      <c r="D18" s="293"/>
      <c r="E18" s="293"/>
      <c r="F18" s="293"/>
      <c r="G18" s="293"/>
      <c r="H18" s="293"/>
      <c r="I18" s="293"/>
      <c r="J18" s="293"/>
      <c r="K18" s="293"/>
      <c r="L18" s="293"/>
      <c r="M18" s="293"/>
      <c r="N18" s="293"/>
      <c r="O18" s="293"/>
      <c r="P18" s="293"/>
      <c r="Q18" s="293"/>
      <c r="R18" s="293"/>
      <c r="S18" s="293"/>
      <c r="T18" s="293"/>
      <c r="U18" s="293"/>
      <c r="V18" s="293"/>
      <c r="W18" s="293"/>
      <c r="X18" s="293"/>
      <c r="Y18" s="293"/>
      <c r="Z18" s="293"/>
    </row>
    <row r="19" spans="1:26">
      <c r="A19" s="293"/>
      <c r="B19" s="293"/>
      <c r="C19" s="293"/>
      <c r="D19" s="293"/>
      <c r="E19" s="293"/>
      <c r="F19" s="293"/>
      <c r="G19" s="293"/>
      <c r="H19" s="293"/>
      <c r="I19" s="293"/>
      <c r="J19" s="293"/>
      <c r="K19" s="293"/>
      <c r="L19" s="293"/>
      <c r="M19" s="293"/>
      <c r="N19" s="293"/>
      <c r="O19" s="293"/>
      <c r="P19" s="293"/>
      <c r="Q19" s="293"/>
      <c r="R19" s="293"/>
      <c r="S19" s="293"/>
      <c r="T19" s="293"/>
      <c r="U19" s="293"/>
      <c r="V19" s="293"/>
      <c r="W19" s="293"/>
      <c r="X19" s="293"/>
      <c r="Y19" s="293"/>
      <c r="Z19" s="293"/>
    </row>
    <row r="20" spans="1:26">
      <c r="A20" s="293"/>
      <c r="B20" s="293"/>
      <c r="C20" s="293"/>
      <c r="D20" s="293"/>
      <c r="E20" s="293"/>
      <c r="F20" s="293"/>
      <c r="G20" s="293"/>
      <c r="H20" s="293"/>
      <c r="I20" s="293"/>
      <c r="J20" s="293"/>
      <c r="K20" s="293"/>
      <c r="L20" s="293"/>
      <c r="M20" s="293"/>
      <c r="N20" s="293"/>
      <c r="O20" s="293"/>
      <c r="P20" s="293"/>
      <c r="Q20" s="293"/>
      <c r="R20" s="293"/>
      <c r="S20" s="293"/>
      <c r="T20" s="293"/>
      <c r="U20" s="293"/>
      <c r="V20" s="293"/>
      <c r="W20" s="293"/>
      <c r="X20" s="293"/>
      <c r="Y20" s="293"/>
      <c r="Z20" s="293"/>
    </row>
    <row r="21" spans="1:26">
      <c r="A21" s="293"/>
      <c r="B21" s="293"/>
      <c r="C21" s="293"/>
      <c r="D21" s="293"/>
      <c r="E21" s="293"/>
      <c r="F21" s="293"/>
      <c r="G21" s="293"/>
      <c r="H21" s="293"/>
      <c r="I21" s="293"/>
      <c r="J21" s="293"/>
      <c r="K21" s="293"/>
      <c r="L21" s="293"/>
      <c r="M21" s="293"/>
      <c r="N21" s="293"/>
      <c r="O21" s="293"/>
      <c r="P21" s="293"/>
      <c r="Q21" s="293"/>
      <c r="R21" s="293"/>
      <c r="S21" s="293"/>
      <c r="T21" s="293"/>
      <c r="U21" s="293"/>
      <c r="V21" s="293"/>
      <c r="W21" s="293"/>
      <c r="X21" s="293"/>
      <c r="Y21" s="293"/>
      <c r="Z21" s="293"/>
    </row>
    <row r="22" spans="1:26">
      <c r="A22" s="293"/>
      <c r="B22" s="293"/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3"/>
      <c r="U22" s="293"/>
      <c r="V22" s="293"/>
      <c r="W22" s="293"/>
      <c r="X22" s="293"/>
      <c r="Y22" s="293"/>
      <c r="Z22" s="293"/>
    </row>
    <row r="23" spans="1:26">
      <c r="A23" s="293"/>
      <c r="B23" s="293"/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3"/>
      <c r="U23" s="293"/>
      <c r="V23" s="293"/>
      <c r="W23" s="293"/>
      <c r="X23" s="293"/>
      <c r="Y23" s="293"/>
      <c r="Z23" s="293"/>
    </row>
    <row r="24" spans="1:26">
      <c r="A24" s="293"/>
      <c r="B24" s="293"/>
      <c r="C24" s="293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  <c r="O24" s="293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</row>
    <row r="25" spans="1:26">
      <c r="A25" s="293"/>
      <c r="B25" s="293"/>
      <c r="C25" s="293"/>
      <c r="D25" s="293"/>
      <c r="E25" s="293"/>
      <c r="F25" s="293"/>
      <c r="G25" s="293"/>
      <c r="H25" s="293"/>
      <c r="I25" s="293"/>
      <c r="J25" s="293"/>
      <c r="K25" s="293"/>
      <c r="L25" s="293"/>
      <c r="M25" s="293"/>
      <c r="N25" s="293"/>
      <c r="O25" s="293"/>
      <c r="P25" s="293"/>
      <c r="Q25" s="293"/>
      <c r="R25" s="293"/>
      <c r="S25" s="293"/>
      <c r="T25" s="293"/>
      <c r="U25" s="293"/>
      <c r="V25" s="293"/>
      <c r="W25" s="293"/>
      <c r="X25" s="293"/>
      <c r="Y25" s="293"/>
      <c r="Z25" s="293"/>
    </row>
    <row r="26" spans="1:26">
      <c r="A26" s="293"/>
      <c r="B26" s="293"/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  <c r="N26" s="293"/>
      <c r="O26" s="293"/>
      <c r="P26" s="293"/>
      <c r="Q26" s="293"/>
      <c r="R26" s="293"/>
      <c r="S26" s="293"/>
      <c r="T26" s="293"/>
      <c r="U26" s="293"/>
      <c r="V26" s="293"/>
      <c r="W26" s="293"/>
      <c r="X26" s="293"/>
      <c r="Y26" s="293"/>
      <c r="Z26" s="293"/>
    </row>
    <row r="27" spans="1:26">
      <c r="A27" s="293"/>
      <c r="B27" s="293"/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3"/>
      <c r="U27" s="293"/>
      <c r="V27" s="293"/>
      <c r="W27" s="293"/>
      <c r="X27" s="293"/>
      <c r="Y27" s="293"/>
      <c r="Z27" s="293"/>
    </row>
    <row r="28" spans="1:26">
      <c r="A28" s="293"/>
      <c r="B28" s="293"/>
      <c r="C28" s="293"/>
      <c r="D28" s="293"/>
      <c r="E28" s="293"/>
      <c r="F28" s="293"/>
      <c r="G28" s="293"/>
      <c r="H28" s="293"/>
      <c r="I28" s="293"/>
      <c r="J28" s="293"/>
      <c r="K28" s="293"/>
      <c r="L28" s="293"/>
      <c r="M28" s="293"/>
      <c r="N28" s="293"/>
      <c r="O28" s="293"/>
      <c r="P28" s="293"/>
      <c r="Q28" s="293"/>
      <c r="R28" s="293"/>
      <c r="S28" s="293"/>
      <c r="T28" s="293"/>
      <c r="U28" s="293"/>
      <c r="V28" s="293"/>
      <c r="W28" s="293"/>
      <c r="X28" s="293"/>
      <c r="Y28" s="293"/>
      <c r="Z28" s="293"/>
    </row>
    <row r="29" spans="1:26">
      <c r="A29" s="293"/>
      <c r="B29" s="293"/>
      <c r="C29" s="293"/>
      <c r="D29" s="293"/>
      <c r="E29" s="293"/>
      <c r="F29" s="293"/>
      <c r="G29" s="293"/>
      <c r="H29" s="293"/>
      <c r="I29" s="293"/>
      <c r="J29" s="293"/>
      <c r="K29" s="293"/>
      <c r="L29" s="293"/>
      <c r="M29" s="293"/>
      <c r="N29" s="293"/>
      <c r="O29" s="293"/>
      <c r="P29" s="293"/>
      <c r="Q29" s="293"/>
      <c r="R29" s="293"/>
      <c r="S29" s="293"/>
      <c r="T29" s="293"/>
      <c r="U29" s="293"/>
      <c r="V29" s="293"/>
      <c r="W29" s="293"/>
      <c r="X29" s="293"/>
      <c r="Y29" s="293"/>
      <c r="Z29" s="293"/>
    </row>
    <row r="30" spans="1:26">
      <c r="A30" s="293"/>
      <c r="B30" s="293"/>
      <c r="C30" s="293"/>
      <c r="D30" s="293"/>
      <c r="E30" s="293"/>
      <c r="F30" s="293"/>
      <c r="G30" s="293"/>
      <c r="H30" s="293"/>
      <c r="I30" s="293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93"/>
      <c r="U30" s="293"/>
      <c r="V30" s="293"/>
      <c r="W30" s="293"/>
      <c r="X30" s="293"/>
      <c r="Y30" s="293"/>
      <c r="Z30" s="293"/>
    </row>
    <row r="31" spans="1:26">
      <c r="A31" s="293"/>
      <c r="B31" s="293"/>
      <c r="C31" s="293"/>
      <c r="D31" s="293"/>
      <c r="E31" s="293"/>
      <c r="F31" s="293"/>
      <c r="G31" s="293"/>
      <c r="H31" s="293"/>
      <c r="I31" s="293"/>
      <c r="J31" s="293"/>
      <c r="K31" s="293"/>
      <c r="L31" s="293"/>
      <c r="M31" s="293"/>
      <c r="N31" s="293"/>
      <c r="O31" s="293"/>
      <c r="P31" s="293"/>
      <c r="Q31" s="293"/>
      <c r="R31" s="293"/>
      <c r="S31" s="293"/>
      <c r="T31" s="293"/>
      <c r="U31" s="293"/>
      <c r="V31" s="293"/>
      <c r="W31" s="293"/>
      <c r="X31" s="293"/>
      <c r="Y31" s="293"/>
      <c r="Z31" s="293"/>
    </row>
    <row r="32" spans="1:26">
      <c r="A32" s="294" t="s">
        <v>1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</row>
    <row r="33" spans="1:26">
      <c r="A33" s="294"/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</row>
    <row r="34" spans="1:26">
      <c r="A34" s="294"/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</row>
    <row r="35" spans="1:26">
      <c r="A35" s="294"/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</row>
    <row r="36" spans="1:26">
      <c r="A36" s="294"/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</row>
    <row r="37" spans="1:26">
      <c r="A37" s="294"/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</row>
    <row r="38" spans="1:26">
      <c r="A38" s="294"/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</row>
    <row r="39" spans="1:26">
      <c r="A39" s="294"/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</row>
    <row r="40" spans="1:26">
      <c r="A40" s="294"/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</row>
    <row r="41" spans="1:26">
      <c r="A41" s="294"/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</row>
    <row r="42" spans="1:26">
      <c r="A42" s="294"/>
      <c r="B42" s="294"/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</row>
    <row r="43" spans="1:26">
      <c r="A43" s="294"/>
      <c r="B43" s="294"/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</row>
    <row r="44" spans="1:26">
      <c r="A44" s="294"/>
      <c r="B44" s="294"/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</row>
    <row r="45" spans="1:26">
      <c r="A45" s="294"/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</row>
    <row r="46" spans="1:26">
      <c r="A46" s="294"/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</row>
    <row r="47" spans="1:26">
      <c r="A47" s="294"/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</row>
    <row r="48" spans="1:26">
      <c r="A48" s="294"/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</row>
    <row r="49" spans="1:26">
      <c r="A49" s="294"/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  <c r="Z49" s="294"/>
    </row>
    <row r="50" spans="1:26">
      <c r="A50" s="294"/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  <c r="Z50" s="294"/>
    </row>
    <row r="51" spans="1:26">
      <c r="A51" s="294"/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  <c r="Z51" s="294"/>
    </row>
    <row r="52" spans="1:26">
      <c r="A52" s="294"/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</row>
    <row r="53" spans="1:26">
      <c r="A53" s="294"/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</row>
    <row r="54" spans="1:26">
      <c r="A54" s="294"/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</row>
    <row r="55" spans="1:26">
      <c r="A55" s="294"/>
      <c r="B55" s="294"/>
      <c r="C55" s="294"/>
      <c r="D55" s="294"/>
      <c r="E55" s="294"/>
      <c r="F55" s="294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</row>
    <row r="56" spans="1:26">
      <c r="A56" s="294"/>
      <c r="B56" s="294"/>
      <c r="C56" s="294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</row>
    <row r="57" spans="1:26">
      <c r="A57" s="294"/>
      <c r="B57" s="294"/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</row>
    <row r="58" spans="1:26">
      <c r="A58" s="294"/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</row>
    <row r="59" spans="1:26">
      <c r="A59" s="294"/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</row>
    <row r="60" spans="1:26">
      <c r="A60" s="294"/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</row>
    <row r="61" spans="1:26">
      <c r="A61" s="294"/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</row>
    <row r="62" spans="1:26">
      <c r="A62" s="294"/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9" sqref="B9:B11"/>
    </sheetView>
  </sheetViews>
  <sheetFormatPr defaultColWidth="9" defaultRowHeight="16.8" outlineLevelCol="1"/>
  <cols>
    <col min="1" max="1" width="43.25" style="273" customWidth="1"/>
    <col min="2" max="2" width="34.125" style="273" customWidth="1"/>
    <col min="3" max="16384" width="9" style="273"/>
  </cols>
  <sheetData>
    <row r="1" ht="45" customHeight="1" spans="1:2">
      <c r="A1" s="274" t="s">
        <v>2</v>
      </c>
      <c r="B1" s="275" t="s">
        <v>3</v>
      </c>
    </row>
    <row r="2" ht="45" customHeight="1" spans="1:2">
      <c r="A2" s="276" t="s">
        <v>4</v>
      </c>
      <c r="B2" s="277" t="b">
        <v>1</v>
      </c>
    </row>
    <row r="3" ht="36" customHeight="1" spans="1:2">
      <c r="A3" s="278" t="s">
        <v>5</v>
      </c>
      <c r="B3" s="279">
        <v>45402</v>
      </c>
    </row>
    <row r="4" ht="45" customHeight="1" spans="1:2">
      <c r="A4" s="274" t="s">
        <v>6</v>
      </c>
      <c r="B4" s="280" t="str">
        <f>IF(B2,TEXT(EDATE(B3,1)-1,"dd-mmm-yyyy"),B4)</f>
        <v>19-May-2024</v>
      </c>
    </row>
    <row r="5" ht="45" customHeight="1" spans="1:2">
      <c r="A5" s="276" t="s">
        <v>7</v>
      </c>
      <c r="B5" s="281">
        <v>45761</v>
      </c>
    </row>
    <row r="6" ht="45" customHeight="1" spans="1:2">
      <c r="A6" s="276"/>
      <c r="B6" s="281"/>
    </row>
    <row r="7" ht="24.75" customHeight="1" spans="1:2">
      <c r="A7" s="282"/>
      <c r="B7" s="283"/>
    </row>
    <row r="8" ht="30" customHeight="1" spans="1:2">
      <c r="A8" s="284" t="s">
        <v>8</v>
      </c>
      <c r="B8" s="284"/>
    </row>
    <row r="9" ht="20.25" customHeight="1" spans="1:2">
      <c r="A9" s="285" t="str">
        <f>TEXT(B3,"dd mmmm yyyy")&amp;" - "&amp;IF(B2,TEXT(EDATE(B3,1)-1,"dd mmmm yyyy"),TEXT(B3+B5-B3,"dd mmmm yyyy"))</f>
        <v>20 April 2024 - 19 May 2024</v>
      </c>
      <c r="B9" s="286" t="s">
        <v>9</v>
      </c>
    </row>
    <row r="10" ht="20.25" customHeight="1" spans="1:2">
      <c r="A10" s="277" t="str">
        <f>IF(B2,TEXT(EDATE(B3,1),"dd mmmm yyyy"),TEXT(B3+(B5-B3)+1,"dd mmmm yyyy"))&amp;" - "&amp;IF(B2,TEXT(EDATE(B3,2)-1,"dd mmmm yyyy"),TEXT(B3+(B5-B3)*2+1,"dd mmmm yyyy"))</f>
        <v>20 May 2024 - 19 June 2024</v>
      </c>
      <c r="B10" s="286"/>
    </row>
    <row r="11" ht="20.25" customHeight="1" spans="1:2">
      <c r="A11" s="277" t="str">
        <f>IF(B2,TEXT(EDATE(B3,2),"dd mmmm yyyy"),TEXT(B3+((B5-B3)*2)+2,"dd mmmm yyyy"))&amp;" - "&amp;IF(B2,TEXT(EDATE(B3,3)-1,"dd mmmm yyyy"),TEXT(B3+((B5-B3)*3+2),"dd mmmm yyyy"))</f>
        <v>20 June 2024 - 19 July 2024</v>
      </c>
      <c r="B11" s="287"/>
    </row>
    <row r="12" ht="20.25" customHeight="1" spans="1:2">
      <c r="A12" s="288" t="str">
        <f>IF(B2,TEXT(EDATE(B3,3),"dd mmmm yyyy"),TEXT(B3+((B5-B3)*3)+3,"dd mmmm yyyy"))&amp;" - "&amp;IF(B2,TEXT(EDATE(B3,4)-1,"dd mmmm yyyy"),TEXT(B3+(((B5-B3)*4)+3),"dd mmmm yyyy"))</f>
        <v>20 July 2024 - 19 August 2024</v>
      </c>
      <c r="B12" s="275" t="s">
        <v>10</v>
      </c>
    </row>
    <row r="13" ht="20.25" customHeight="1" spans="1:2">
      <c r="A13" s="288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89"/>
    </row>
    <row r="14" ht="20.25" customHeight="1" spans="1:2">
      <c r="A14" s="277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90"/>
    </row>
    <row r="15" ht="20.25" customHeight="1" spans="1:2">
      <c r="A15" s="277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5" t="s">
        <v>11</v>
      </c>
    </row>
    <row r="16" ht="20.25" customHeight="1" spans="1:2">
      <c r="A16" s="277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89"/>
    </row>
    <row r="17" ht="20.25" customHeight="1" spans="1:2">
      <c r="A17" s="277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90"/>
    </row>
    <row r="18" ht="20.25" customHeight="1" spans="1:2">
      <c r="A18" s="277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5" t="s">
        <v>12</v>
      </c>
    </row>
    <row r="19" ht="20.25" customHeight="1" spans="1:2">
      <c r="A19" s="277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89"/>
    </row>
    <row r="20" ht="20.25" customHeight="1" spans="1:2">
      <c r="A20" s="291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90"/>
    </row>
    <row r="21" ht="20.25" customHeight="1" spans="1:2">
      <c r="A21" s="292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77" t="s">
        <v>13</v>
      </c>
    </row>
    <row r="22" ht="20.25" customHeight="1" spans="1:2">
      <c r="A22" s="292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77"/>
    </row>
    <row r="23" ht="20.25" customHeight="1" spans="1:2">
      <c r="A23" s="291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5"/>
    </row>
    <row r="24" ht="20.25" customHeight="1" spans="1:2">
      <c r="A24" s="277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77" t="s">
        <v>14</v>
      </c>
    </row>
    <row r="25" ht="20.25" customHeight="1" spans="1:2">
      <c r="A25" s="277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77"/>
    </row>
    <row r="26" ht="20.25" customHeight="1" spans="1:2">
      <c r="A26" s="275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5"/>
    </row>
    <row r="27" ht="20.25" customHeight="1" spans="1:2">
      <c r="A27" s="277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77" t="s">
        <v>15</v>
      </c>
    </row>
    <row r="28" ht="20.25" customHeight="1" spans="1:2">
      <c r="A28" s="277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77"/>
    </row>
    <row r="29" ht="20.25" customHeight="1" spans="1:2">
      <c r="A29" s="275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5"/>
    </row>
    <row r="30" ht="20.25" customHeight="1" spans="1:2">
      <c r="A30" s="277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77" t="s">
        <v>16</v>
      </c>
    </row>
    <row r="31" ht="20.25" customHeight="1" spans="1:2">
      <c r="A31" s="277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77"/>
    </row>
    <row r="32" ht="20.25" customHeight="1" spans="1:2">
      <c r="A32" s="275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5"/>
    </row>
    <row r="33" ht="20.25" customHeight="1" spans="1:2">
      <c r="A33" s="277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77" t="s">
        <v>17</v>
      </c>
    </row>
    <row r="34" ht="20.25" customHeight="1" spans="1:2">
      <c r="A34" s="277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77"/>
    </row>
    <row r="35" ht="20.25" customHeight="1" spans="1:2">
      <c r="A35" s="275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5"/>
    </row>
    <row r="36" ht="20.25" customHeight="1" spans="1:2">
      <c r="A36" s="277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77" t="s">
        <v>18</v>
      </c>
    </row>
    <row r="37" ht="20.25" customHeight="1" spans="1:2">
      <c r="A37" s="277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77"/>
    </row>
    <row r="38" ht="20.25" customHeight="1" spans="1:2">
      <c r="A38" s="275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5"/>
    </row>
    <row r="39" ht="20.25" customHeight="1" spans="1:2">
      <c r="A39" s="277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77" t="s">
        <v>19</v>
      </c>
    </row>
    <row r="40" ht="20.25" customHeight="1" spans="1:2">
      <c r="A40" s="277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77"/>
    </row>
    <row r="41" ht="20.25" customHeight="1" spans="1:2">
      <c r="A41" s="275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5"/>
    </row>
    <row r="42" ht="20.25" customHeight="1" spans="1:2">
      <c r="A42" s="277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77" t="s">
        <v>20</v>
      </c>
    </row>
    <row r="43" ht="20.25" customHeight="1" spans="1:2">
      <c r="A43" s="277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77"/>
    </row>
    <row r="44" ht="20.25" customHeight="1" spans="1:2">
      <c r="A44" s="275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5"/>
    </row>
    <row r="45" ht="20.25" customHeight="1" spans="1:2">
      <c r="A45" s="277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77" t="s">
        <v>21</v>
      </c>
    </row>
    <row r="46" ht="20.25" customHeight="1" spans="1:2">
      <c r="A46" s="277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77"/>
    </row>
    <row r="47" ht="20.25" customHeight="1" spans="1:2">
      <c r="A47" s="275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5"/>
    </row>
    <row r="48" ht="20.25" customHeight="1" spans="1:2">
      <c r="A48" s="277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77" t="s">
        <v>22</v>
      </c>
    </row>
    <row r="49" ht="20.25" customHeight="1" spans="1:2">
      <c r="A49" s="277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77"/>
    </row>
    <row r="50" ht="20.25" customHeight="1" spans="1:2">
      <c r="A50" s="275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5"/>
    </row>
    <row r="51" ht="20.25" customHeight="1" spans="1:2">
      <c r="A51" s="277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77" t="s">
        <v>23</v>
      </c>
    </row>
    <row r="52" ht="20.25" customHeight="1" spans="1:2">
      <c r="A52" s="277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77"/>
    </row>
    <row r="53" ht="20.25" customHeight="1" spans="1:2">
      <c r="A53" s="275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5"/>
    </row>
    <row r="54" ht="20.25" customHeight="1" spans="1:2">
      <c r="A54" s="277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77" t="s">
        <v>24</v>
      </c>
    </row>
    <row r="55" ht="20.25" customHeight="1" spans="1:2">
      <c r="A55" s="277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77"/>
    </row>
    <row r="56" ht="20.25" customHeight="1" spans="1:2">
      <c r="A56" s="277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7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73" customFormat="1" ht="20.25" customHeight="1"/>
    <row r="66" s="273" customFormat="1" ht="20.25" customHeight="1"/>
    <row r="67" s="273" customFormat="1" ht="20.25" customHeight="1"/>
    <row r="68" s="273" customFormat="1" ht="20.25" customHeight="1"/>
    <row r="69" s="273" customFormat="1" ht="20.25" customHeight="1"/>
    <row r="70" s="273" customFormat="1" ht="20.25" customHeight="1"/>
    <row r="71" s="273" customFormat="1" ht="20.25" customHeight="1"/>
    <row r="72" s="273" customFormat="1" ht="20.25" customHeight="1"/>
    <row r="73" s="273" customFormat="1" ht="20.25" customHeight="1"/>
    <row r="74" s="273" customFormat="1" ht="20.25" customHeight="1"/>
    <row r="75" s="273" customFormat="1" ht="20.25" customHeight="1"/>
    <row r="76" s="273" customFormat="1" ht="20.25" customHeight="1"/>
    <row r="77" s="273" customFormat="1" ht="20.25" customHeight="1"/>
    <row r="78" s="273" customFormat="1" ht="20.25" customHeight="1"/>
    <row r="79" s="273" customFormat="1" ht="20.25" customHeight="1"/>
    <row r="80" s="273" customFormat="1" ht="20.25" customHeight="1"/>
    <row r="81" s="273" customFormat="1" ht="20.25" customHeight="1"/>
    <row r="82" s="273" customFormat="1" ht="20.25" customHeight="1"/>
    <row r="83" s="273" customFormat="1" ht="20.25" customHeight="1"/>
    <row r="84" s="273" customFormat="1" ht="20.25" customHeight="1"/>
    <row r="85" s="273" customFormat="1" ht="20.25" customHeight="1"/>
    <row r="86" s="273" customFormat="1" ht="20.25" customHeight="1"/>
    <row r="87" s="273" customFormat="1" ht="20.25" customHeight="1"/>
    <row r="88" s="273" customFormat="1" ht="20.25" customHeight="1"/>
    <row r="89" s="273" customFormat="1" ht="20.25" customHeight="1"/>
    <row r="90" s="273" customFormat="1" ht="20.25" customHeight="1"/>
    <row r="91" s="273" customFormat="1" ht="20.25" customHeight="1"/>
    <row r="92" s="273" customFormat="1" ht="20.25" customHeight="1"/>
    <row r="93" s="273" customFormat="1" ht="20.25" customHeight="1"/>
    <row r="94" s="273" customFormat="1" ht="20.25" customHeight="1"/>
    <row r="95" s="273" customFormat="1" ht="20.25" customHeight="1"/>
    <row r="96" s="273" customFormat="1" ht="20.25" customHeight="1"/>
    <row r="97" s="273" customFormat="1" ht="20.25" customHeight="1"/>
    <row r="98" s="273" customFormat="1" ht="20.25" customHeight="1"/>
    <row r="99" s="273" customFormat="1" ht="20.25" customHeight="1"/>
    <row r="100" s="273" customFormat="1" ht="20.25" customHeight="1"/>
    <row r="101" s="273" customFormat="1" ht="20.25" customHeight="1"/>
    <row r="102" s="273" customFormat="1" ht="20.25" customHeight="1"/>
    <row r="103" s="273" customFormat="1" ht="20.25" customHeight="1"/>
    <row r="104" s="273" customFormat="1" ht="20.25" customHeight="1"/>
    <row r="105" s="273" customFormat="1" ht="20.25" customHeight="1"/>
    <row r="106" s="273" customFormat="1" ht="20.25" customHeight="1"/>
    <row r="107" s="273" customFormat="1" ht="20.25" customHeight="1"/>
    <row r="108" s="273" customFormat="1" ht="20.25" customHeight="1"/>
    <row r="109" s="273" customFormat="1" ht="20.25" customHeight="1"/>
    <row r="110" s="273" customFormat="1" ht="20.25" customHeight="1"/>
    <row r="111" s="273" customFormat="1" ht="20.25" customHeight="1"/>
    <row r="112" s="273" customFormat="1" ht="20.25" customHeight="1"/>
    <row r="113" s="273" customFormat="1" ht="20.25" customHeight="1"/>
    <row r="114" s="273" customFormat="1" ht="20.25" customHeight="1"/>
    <row r="115" s="273" customFormat="1" ht="20.25" customHeight="1"/>
    <row r="116" s="273" customFormat="1" ht="20.25" customHeight="1"/>
    <row r="117" s="273" customFormat="1" ht="20.25" customHeight="1"/>
    <row r="118" s="273" customFormat="1" ht="20.25" customHeight="1"/>
    <row r="119" s="273" customFormat="1" ht="20.25" customHeight="1"/>
    <row r="120" s="273" customFormat="1" ht="20.25" customHeight="1"/>
    <row r="121" s="273" customFormat="1" ht="20.25" customHeight="1"/>
    <row r="122" s="273" customFormat="1" ht="20.25" customHeight="1"/>
    <row r="123" s="273" customFormat="1" ht="20.25" customHeight="1"/>
    <row r="124" s="273" customFormat="1" ht="20.25" customHeight="1"/>
    <row r="125" s="273" customFormat="1" ht="20.25" customHeight="1"/>
    <row r="126" s="273" customFormat="1" ht="20.25" customHeight="1"/>
    <row r="127" s="273" customFormat="1" ht="20.25" customHeight="1"/>
    <row r="129" s="273" customFormat="1" ht="20.25" customHeight="1"/>
    <row r="130" s="273" customFormat="1" ht="20.25" customHeight="1"/>
    <row r="131" s="273" customFormat="1" ht="20.25" customHeight="1"/>
    <row r="132" s="273" customFormat="1" ht="20.25" customHeight="1"/>
    <row r="133" s="273" customFormat="1" ht="20.25" customHeight="1"/>
    <row r="134" s="273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topLeftCell="A105" workbookViewId="0">
      <selection activeCell="C22" sqref="A22:G23"/>
    </sheetView>
  </sheetViews>
  <sheetFormatPr defaultColWidth="9" defaultRowHeight="17.6"/>
  <cols>
    <col min="1" max="1" width="18.875" style="201" customWidth="1"/>
    <col min="2" max="2" width="25.625" style="201" customWidth="1"/>
    <col min="3" max="4" width="20.625" style="201" customWidth="1"/>
    <col min="5" max="5" width="25.625" style="201" customWidth="1"/>
    <col min="6" max="6" width="20.625" style="201" customWidth="1"/>
    <col min="7" max="7" width="9" style="201"/>
    <col min="8" max="8" width="23" style="201" customWidth="1"/>
    <col min="9" max="9" width="40.75" style="50" customWidth="1"/>
    <col min="10" max="10" width="28.625" style="201" customWidth="1"/>
    <col min="11" max="12" width="9" style="201"/>
    <col min="13" max="13" width="36.625" style="201" customWidth="1"/>
    <col min="14" max="14" width="21.125" style="201" customWidth="1"/>
    <col min="15" max="15" width="9" style="201"/>
    <col min="16" max="16" width="36" style="201" customWidth="1"/>
    <col min="17" max="16384" width="9" style="201"/>
  </cols>
  <sheetData>
    <row r="2" ht="36.75" customHeight="1" spans="1:14">
      <c r="A2" s="202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2"/>
      <c r="C2" s="202"/>
      <c r="D2" s="202"/>
      <c r="E2" s="202"/>
      <c r="F2" s="202"/>
      <c r="I2" s="239" t="s">
        <v>25</v>
      </c>
      <c r="J2" s="239"/>
      <c r="M2" s="239" t="s">
        <v>26</v>
      </c>
      <c r="N2" s="239"/>
    </row>
    <row r="3" ht="36" customHeight="1" spans="1:16">
      <c r="A3" s="203" t="s">
        <v>27</v>
      </c>
      <c r="B3" s="204"/>
      <c r="C3" s="204"/>
      <c r="D3" s="205" t="s">
        <v>28</v>
      </c>
      <c r="E3" s="205"/>
      <c r="F3" s="205"/>
      <c r="I3" s="240" t="s">
        <v>29</v>
      </c>
      <c r="J3" s="241" t="s">
        <v>30</v>
      </c>
      <c r="M3" s="252" t="s">
        <v>31</v>
      </c>
      <c r="N3" s="241" t="s">
        <v>32</v>
      </c>
      <c r="P3" s="235"/>
    </row>
    <row r="4" ht="35.25" customHeight="1" spans="1:14">
      <c r="A4" s="206" t="s">
        <v>33</v>
      </c>
      <c r="B4" s="207" t="s">
        <v>34</v>
      </c>
      <c r="C4" s="208">
        <v>226</v>
      </c>
      <c r="D4" s="209" t="s">
        <v>33</v>
      </c>
      <c r="E4" s="5" t="s">
        <v>34</v>
      </c>
      <c r="F4" s="234">
        <v>264</v>
      </c>
      <c r="I4" s="242" t="str">
        <f>TEXT(Main!B3,"dd mmmm yyyy")&amp;" - "&amp;IF(Main!B2,TEXT(EDATE(Main!B3,1)-1,"dd mmmm yyyy"),TEXT(Main!B3+(Main!B5-Main!B3)*1,"dd mmmm yyyy"))</f>
        <v>20 April 2024 - 19 May 2024</v>
      </c>
      <c r="J4" s="243">
        <f>E151</f>
        <v>0</v>
      </c>
      <c r="M4" s="248" t="str">
        <f>TEXT(Main!B3,"dd mmmm yyyy")&amp;" - "&amp;IF(Main!B2,TEXT(EDATE(Main!B3,3)-1,"dd mmmm yyyy"),TEXT(Main!B3+((Main!B5-Main!B3)*3+2),"dd mmmm yyyy"))</f>
        <v>20 April 2024 - 19 July 2024</v>
      </c>
      <c r="N4" s="243">
        <f>-C124</f>
        <v>-24333</v>
      </c>
    </row>
    <row r="5" ht="35.25" customHeight="1" spans="1:14">
      <c r="A5" s="206"/>
      <c r="B5" s="207" t="s">
        <v>35</v>
      </c>
      <c r="C5" s="208">
        <v>0</v>
      </c>
      <c r="D5" s="210"/>
      <c r="E5" s="5" t="s">
        <v>35</v>
      </c>
      <c r="F5" s="234">
        <v>0</v>
      </c>
      <c r="I5" s="244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3">
        <f>E178</f>
        <v>-416.68</v>
      </c>
      <c r="M5" s="248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3">
        <f>'July 2024 - September 2024'!C5</f>
        <v>-11683</v>
      </c>
    </row>
    <row r="6" ht="35.25" customHeight="1" spans="1:16">
      <c r="A6" s="206"/>
      <c r="B6" s="207" t="s">
        <v>36</v>
      </c>
      <c r="C6" s="208">
        <v>0</v>
      </c>
      <c r="D6" s="210"/>
      <c r="E6" s="5" t="s">
        <v>36</v>
      </c>
      <c r="F6" s="234">
        <v>0</v>
      </c>
      <c r="I6" s="244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3">
        <f>E210</f>
        <v>3260.12</v>
      </c>
      <c r="M6" s="248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3">
        <f>'October 2024 - December 2024'!C5</f>
        <v>-10683</v>
      </c>
      <c r="P6" s="253"/>
    </row>
    <row r="7" ht="35.25" customHeight="1" spans="1:14">
      <c r="A7" s="206"/>
      <c r="B7" s="207" t="s">
        <v>37</v>
      </c>
      <c r="C7" s="208">
        <v>0</v>
      </c>
      <c r="D7" s="210"/>
      <c r="E7" s="5" t="s">
        <v>37</v>
      </c>
      <c r="F7" s="234">
        <v>0</v>
      </c>
      <c r="I7" s="245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3">
        <f>'July 2024 - September 2024'!E147</f>
        <v>699.839999999998</v>
      </c>
      <c r="M7" s="248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3">
        <f>'January 2025 - March 2025'!C5</f>
        <v>-6983</v>
      </c>
    </row>
    <row r="8" ht="35.25" customHeight="1" spans="1:14">
      <c r="A8" s="206"/>
      <c r="B8" s="207" t="s">
        <v>38</v>
      </c>
      <c r="C8" s="208">
        <v>0</v>
      </c>
      <c r="D8" s="210"/>
      <c r="E8" s="5" t="s">
        <v>38</v>
      </c>
      <c r="F8" s="234">
        <v>0</v>
      </c>
      <c r="I8" s="245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3">
        <f>'July 2024 - September 2024'!E174</f>
        <v>625.069999999998</v>
      </c>
      <c r="M8" s="248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3">
        <f>'April 2025 - June 2025'!C5</f>
        <v>-3083</v>
      </c>
    </row>
    <row r="9" ht="45" customHeight="1" spans="1:14">
      <c r="A9" s="206"/>
      <c r="B9" s="207" t="s">
        <v>39</v>
      </c>
      <c r="C9" s="208">
        <v>0</v>
      </c>
      <c r="D9" s="210"/>
      <c r="E9" s="5" t="s">
        <v>39</v>
      </c>
      <c r="F9" s="234">
        <v>0</v>
      </c>
      <c r="H9" s="235"/>
      <c r="I9" s="244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3">
        <f>'July 2024 - September 2024'!E202</f>
        <v>502.709999999998</v>
      </c>
      <c r="M9" s="254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3">
        <f>'July 2025 - September 2025'!C5</f>
        <v>0</v>
      </c>
    </row>
    <row r="10" ht="39.75" customHeight="1" spans="1:14">
      <c r="A10" s="206"/>
      <c r="B10" s="207" t="s">
        <v>40</v>
      </c>
      <c r="C10" s="208">
        <v>0</v>
      </c>
      <c r="D10" s="210"/>
      <c r="E10" s="5" t="s">
        <v>40</v>
      </c>
      <c r="F10" s="234">
        <v>0</v>
      </c>
      <c r="I10" s="244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3">
        <f>'October 2024 - December 2024'!E147</f>
        <v>125.159999999998</v>
      </c>
      <c r="M10" s="248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5">
        <f>'October 2025 - December 2025'!C5</f>
        <v>0</v>
      </c>
    </row>
    <row r="11" ht="35.25" customHeight="1" spans="1:14">
      <c r="A11" s="206"/>
      <c r="B11" s="207" t="s">
        <v>41</v>
      </c>
      <c r="C11" s="208">
        <v>0</v>
      </c>
      <c r="D11" s="210"/>
      <c r="E11" s="5" t="s">
        <v>41</v>
      </c>
      <c r="F11" s="234">
        <v>0</v>
      </c>
      <c r="I11" s="244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3">
        <f>'October 2024 - December 2024'!E174</f>
        <v>229.399999999998</v>
      </c>
      <c r="M11" s="256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3">
        <f>Forecast_8!C5</f>
        <v>0</v>
      </c>
    </row>
    <row r="12" ht="35.25" customHeight="1" spans="1:14">
      <c r="A12" s="206"/>
      <c r="B12" s="207" t="s">
        <v>42</v>
      </c>
      <c r="C12" s="208">
        <v>51.3</v>
      </c>
      <c r="D12" s="210"/>
      <c r="E12" s="5" t="s">
        <v>42</v>
      </c>
      <c r="F12" s="234">
        <v>51.3</v>
      </c>
      <c r="H12" s="235"/>
      <c r="I12" s="244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3">
        <f>'October 2024 - December 2024'!E201</f>
        <v>173.339999999998</v>
      </c>
      <c r="M12" s="248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47">
        <f>Forecast_9!C5</f>
        <v>0</v>
      </c>
    </row>
    <row r="13" ht="35.25" customHeight="1" spans="1:14">
      <c r="A13" s="206"/>
      <c r="B13" s="207" t="s">
        <v>43</v>
      </c>
      <c r="C13" s="208">
        <v>138</v>
      </c>
      <c r="D13" s="210"/>
      <c r="E13" s="236" t="s">
        <v>43</v>
      </c>
      <c r="F13" s="234">
        <v>138</v>
      </c>
      <c r="I13" s="244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3">
        <f>'January 2025 - March 2025'!E141</f>
        <v>111.999999999998</v>
      </c>
      <c r="M13" s="244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47">
        <f>Forecast_10!C5</f>
        <v>0</v>
      </c>
    </row>
    <row r="14" ht="35.25" customHeight="1" spans="1:14">
      <c r="A14" s="206"/>
      <c r="B14" s="207" t="s">
        <v>44</v>
      </c>
      <c r="C14" s="208">
        <v>7</v>
      </c>
      <c r="D14" s="210"/>
      <c r="E14" s="236" t="s">
        <v>44</v>
      </c>
      <c r="F14" s="234">
        <v>7</v>
      </c>
      <c r="I14" s="246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3">
        <f>'January 2025 - March 2025'!E168</f>
        <v>445.199999999998</v>
      </c>
      <c r="M14" s="244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47">
        <f>Forecast_11!C5</f>
        <v>0</v>
      </c>
    </row>
    <row r="15" ht="35.25" customHeight="1" spans="1:14">
      <c r="A15" s="206"/>
      <c r="B15" s="207" t="s">
        <v>45</v>
      </c>
      <c r="C15" s="208">
        <v>22.9</v>
      </c>
      <c r="D15" s="210"/>
      <c r="E15" s="236" t="s">
        <v>45</v>
      </c>
      <c r="F15" s="234">
        <v>22.9</v>
      </c>
      <c r="I15" s="246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47">
        <f>'January 2025 - March 2025'!E195</f>
        <v>859.199999999998</v>
      </c>
      <c r="M15" s="244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47">
        <f>Forecast_12!C5</f>
        <v>0</v>
      </c>
    </row>
    <row r="16" ht="35.25" customHeight="1" spans="1:14">
      <c r="A16" s="206"/>
      <c r="B16" s="211" t="s">
        <v>46</v>
      </c>
      <c r="C16" s="208">
        <v>0</v>
      </c>
      <c r="D16" s="210"/>
      <c r="E16" s="236" t="s">
        <v>46</v>
      </c>
      <c r="F16" s="234">
        <v>0</v>
      </c>
      <c r="I16" s="248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47">
        <f>'April 2025 - June 2025'!E136</f>
        <v>948.199999999998</v>
      </c>
      <c r="M16" s="244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47">
        <f>Forecast_13!C5</f>
        <v>0</v>
      </c>
    </row>
    <row r="17" ht="35.25" customHeight="1" spans="1:14">
      <c r="A17" s="212"/>
      <c r="B17" s="213" t="s">
        <v>47</v>
      </c>
      <c r="C17" s="214">
        <f>SUM(C4:C16)</f>
        <v>445.2</v>
      </c>
      <c r="D17" s="215"/>
      <c r="E17" s="213" t="s">
        <v>47</v>
      </c>
      <c r="F17" s="237">
        <f>SUM(F4:F16)</f>
        <v>483.2</v>
      </c>
      <c r="I17" s="248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47">
        <f>'April 2025 - June 2025'!E163</f>
        <v>1028.2</v>
      </c>
      <c r="M17" s="244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47">
        <f>Forecast_14!C5</f>
        <v>0</v>
      </c>
    </row>
    <row r="18" ht="35.25" customHeight="1" spans="9:14">
      <c r="I18" s="248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47">
        <f>'April 2025 - June 2025'!E190</f>
        <v>1192.5</v>
      </c>
      <c r="M18" s="244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47">
        <f>Forecast_15!C5</f>
        <v>0</v>
      </c>
    </row>
    <row r="19" ht="35.25" customHeight="1" spans="9:14">
      <c r="I19" s="248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47">
        <f>'July 2025 - September 2025'!E136</f>
        <v>1287.5</v>
      </c>
      <c r="M19" s="244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3">
        <f>Forecast_16!C5</f>
        <v>0</v>
      </c>
    </row>
    <row r="20" ht="33" customHeight="1" spans="9:10">
      <c r="I20" s="249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47">
        <f>'July 2025 - September 2025'!E163</f>
        <v>1426.5</v>
      </c>
    </row>
    <row r="21" ht="35.25" customHeight="1" spans="9:10">
      <c r="I21" s="250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47">
        <f>'July 2025 - September 2025'!E190</f>
        <v>1438.5</v>
      </c>
    </row>
    <row r="22" ht="35.25" customHeight="1" spans="9:10">
      <c r="I22" s="248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47">
        <f>'October 2025 - December 2025'!E136</f>
        <v>3027.5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48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47">
        <f>'October 2025 - December 2025'!E163</f>
        <v>4672.5</v>
      </c>
    </row>
    <row r="24" ht="24.75" customHeight="1" spans="1:10">
      <c r="A24" s="17" t="s">
        <v>29</v>
      </c>
      <c r="B24" s="17" t="s">
        <v>48</v>
      </c>
      <c r="C24" s="17"/>
      <c r="D24" s="18" t="s">
        <v>49</v>
      </c>
      <c r="E24" s="18"/>
      <c r="F24" s="18" t="s">
        <v>50</v>
      </c>
      <c r="G24" s="18"/>
      <c r="I24" s="248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47">
        <f>'October 2025 - December 2025'!E190</f>
        <v>6361.8</v>
      </c>
    </row>
    <row r="25" ht="34.5" customHeight="1" spans="1:10">
      <c r="A25" s="19" t="s">
        <v>51</v>
      </c>
      <c r="B25" s="216" t="s">
        <v>52</v>
      </c>
      <c r="C25" s="20"/>
      <c r="D25" s="20" t="s">
        <v>53</v>
      </c>
      <c r="E25" s="20"/>
      <c r="F25" s="44">
        <v>2405</v>
      </c>
      <c r="G25" s="45"/>
      <c r="I25" s="248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47">
        <f>Forecast_8!E136</f>
        <v>6361.8</v>
      </c>
    </row>
    <row r="26" ht="30" customHeight="1" spans="1:10">
      <c r="A26" s="19"/>
      <c r="B26" s="217"/>
      <c r="C26" s="218"/>
      <c r="D26" s="23"/>
      <c r="E26" s="46"/>
      <c r="F26" s="44">
        <v>0</v>
      </c>
      <c r="G26" s="45"/>
      <c r="I26" s="248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47">
        <f>Forecast_8!E163</f>
        <v>6361.8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6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47">
        <f>Forecast_8!E190</f>
        <v>6361.8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48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47">
        <f>Forecast_9!E136</f>
        <v>6361.8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48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47">
        <f>Forecast_9!E163</f>
        <v>6361.8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4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3">
        <f>Forecast_9!E190</f>
        <v>6361.8</v>
      </c>
    </row>
    <row r="31" ht="30" customHeight="1" spans="1:10">
      <c r="A31" s="219"/>
      <c r="B31" s="220"/>
      <c r="C31" s="221"/>
      <c r="D31" s="27" t="s">
        <v>54</v>
      </c>
      <c r="E31" s="47"/>
      <c r="F31" s="48">
        <f>SUM(F25:G30)</f>
        <v>2405</v>
      </c>
      <c r="G31" s="49"/>
      <c r="I31" s="248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51">
        <f>Forecast_10!E136</f>
        <v>6361.8</v>
      </c>
    </row>
    <row r="32" ht="30" customHeight="1" spans="9:10">
      <c r="I32" s="248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47">
        <f>Forecast_10!E163</f>
        <v>6361.8</v>
      </c>
    </row>
    <row r="33" ht="27.75" customHeight="1" spans="9:10">
      <c r="I33" s="248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47">
        <f>Forecast_10!E190</f>
        <v>6361.8</v>
      </c>
    </row>
    <row r="34" ht="30" customHeight="1" spans="9:10">
      <c r="I34" s="248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47">
        <f>Forecast_11!E136</f>
        <v>6361.8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48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47">
        <f>Forecast_11!E163</f>
        <v>6361.8</v>
      </c>
    </row>
    <row r="36" ht="24.75" customHeight="1" spans="1:10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I36" s="248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47">
        <f>Forecast_11!E190</f>
        <v>6361.8</v>
      </c>
    </row>
    <row r="37" ht="24.75" customHeight="1" spans="1:10">
      <c r="A37" s="19" t="s">
        <v>55</v>
      </c>
      <c r="B37" s="21" t="s">
        <v>52</v>
      </c>
      <c r="C37" s="22"/>
      <c r="D37" s="21" t="s">
        <v>53</v>
      </c>
      <c r="E37" s="22"/>
      <c r="F37" s="44">
        <v>2405</v>
      </c>
      <c r="G37" s="45"/>
      <c r="I37" s="248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47">
        <f>Forecast_12!E136</f>
        <v>6361.8</v>
      </c>
    </row>
    <row r="38" ht="24.75" customHeight="1" spans="1:10">
      <c r="A38" s="19" t="s">
        <v>56</v>
      </c>
      <c r="B38" s="21" t="s">
        <v>52</v>
      </c>
      <c r="C38" s="22"/>
      <c r="D38" s="125" t="s">
        <v>57</v>
      </c>
      <c r="E38" s="125"/>
      <c r="F38" s="44">
        <v>1035</v>
      </c>
      <c r="G38" s="45"/>
      <c r="I38" s="248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47">
        <f>Forecast_12!E163</f>
        <v>6361.8</v>
      </c>
    </row>
    <row r="39" ht="20.25" customHeight="1" spans="1:10">
      <c r="A39" s="19" t="s">
        <v>58</v>
      </c>
      <c r="B39" s="222" t="s">
        <v>59</v>
      </c>
      <c r="C39" s="22"/>
      <c r="D39" s="21" t="s">
        <v>60</v>
      </c>
      <c r="E39" s="22"/>
      <c r="F39" s="44">
        <v>50</v>
      </c>
      <c r="G39" s="45"/>
      <c r="I39" s="248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47">
        <f>Forecast_12!E190</f>
        <v>6361.8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48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47">
        <f>Forecast_13!E136</f>
        <v>6361.8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48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47">
        <f>Forecast_13!E163</f>
        <v>6361.8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4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47">
        <f>Forecast_13!E190</f>
        <v>6361.8</v>
      </c>
    </row>
    <row r="43" ht="24.75" customHeight="1" spans="1:10">
      <c r="A43" s="219"/>
      <c r="B43" s="220"/>
      <c r="C43" s="221"/>
      <c r="D43" s="27" t="s">
        <v>54</v>
      </c>
      <c r="E43" s="47"/>
      <c r="F43" s="48">
        <f>SUM(F37:G42)</f>
        <v>3490</v>
      </c>
      <c r="G43" s="49"/>
      <c r="I43" s="244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47">
        <f>Forecast_14!E136</f>
        <v>6361.8</v>
      </c>
    </row>
    <row r="44" ht="24.75" customHeight="1" spans="9:10">
      <c r="I44" s="244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47">
        <f>Forecast_14!E163</f>
        <v>6361.8</v>
      </c>
    </row>
    <row r="45" ht="24.75" customHeight="1" spans="9:10">
      <c r="I45" s="244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47">
        <f>Forecast_14!E190</f>
        <v>6361.8</v>
      </c>
    </row>
    <row r="46" ht="24.75" customHeight="1" spans="9:10">
      <c r="I46" s="244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47">
        <f>Forecast_15!E136</f>
        <v>6361.8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4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47">
        <f>Forecast_15!E163</f>
        <v>6361.8</v>
      </c>
    </row>
    <row r="48" ht="24.75" customHeight="1" spans="1:10">
      <c r="A48" s="17" t="s">
        <v>29</v>
      </c>
      <c r="B48" s="17" t="s">
        <v>48</v>
      </c>
      <c r="C48" s="17"/>
      <c r="D48" s="18" t="s">
        <v>49</v>
      </c>
      <c r="E48" s="18"/>
      <c r="F48" s="18" t="s">
        <v>50</v>
      </c>
      <c r="G48" s="18"/>
      <c r="I48" s="244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47">
        <f>Forecast_15!E190</f>
        <v>6361.8</v>
      </c>
    </row>
    <row r="49" ht="24.75" customHeight="1" spans="1:10">
      <c r="A49" s="100" t="s">
        <v>61</v>
      </c>
      <c r="B49" s="101" t="s">
        <v>62</v>
      </c>
      <c r="C49" s="101"/>
      <c r="D49" s="223" t="s">
        <v>63</v>
      </c>
      <c r="E49" s="223"/>
      <c r="F49" s="238">
        <v>150</v>
      </c>
      <c r="G49" s="45"/>
      <c r="I49" s="244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47">
        <f>Forecast_16!E136</f>
        <v>6361.8</v>
      </c>
    </row>
    <row r="50" ht="24.75" customHeight="1" spans="1:10">
      <c r="A50" s="100" t="s">
        <v>64</v>
      </c>
      <c r="B50" s="101" t="s">
        <v>52</v>
      </c>
      <c r="C50" s="101"/>
      <c r="D50" s="102" t="s">
        <v>53</v>
      </c>
      <c r="E50" s="102"/>
      <c r="F50" s="238">
        <v>2405</v>
      </c>
      <c r="G50" s="45"/>
      <c r="I50" s="244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47">
        <f>Forecast_16!E163</f>
        <v>6361.8</v>
      </c>
    </row>
    <row r="51" ht="24.75" customHeight="1" spans="1:10">
      <c r="A51" s="100" t="s">
        <v>65</v>
      </c>
      <c r="B51" s="101" t="s">
        <v>66</v>
      </c>
      <c r="C51" s="101"/>
      <c r="D51" s="101" t="s">
        <v>67</v>
      </c>
      <c r="E51" s="101"/>
      <c r="F51" s="238">
        <v>7700</v>
      </c>
      <c r="G51" s="45"/>
      <c r="I51" s="244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3">
        <f>Forecast_16!E190</f>
        <v>6361.8</v>
      </c>
    </row>
    <row r="52" ht="24.75" customHeight="1" spans="1:7">
      <c r="A52" s="100"/>
      <c r="B52" s="224"/>
      <c r="C52" s="224"/>
      <c r="D52" s="101"/>
      <c r="E52" s="101"/>
      <c r="F52" s="238">
        <v>0</v>
      </c>
      <c r="G52" s="45"/>
    </row>
    <row r="53" ht="24.75" customHeight="1" spans="1:7">
      <c r="A53" s="100" t="s">
        <v>68</v>
      </c>
      <c r="B53" s="101" t="s">
        <v>69</v>
      </c>
      <c r="C53" s="101"/>
      <c r="D53" s="102"/>
      <c r="E53" s="102"/>
      <c r="F53" s="238">
        <v>204</v>
      </c>
      <c r="G53" s="45"/>
    </row>
    <row r="54" ht="24.75" customHeight="1" spans="1:7">
      <c r="A54" s="100" t="s">
        <v>68</v>
      </c>
      <c r="B54" s="101" t="s">
        <v>70</v>
      </c>
      <c r="C54" s="101"/>
      <c r="D54" s="102"/>
      <c r="E54" s="102"/>
      <c r="F54" s="238">
        <v>207.5</v>
      </c>
      <c r="G54" s="45"/>
    </row>
    <row r="55" ht="24.75" customHeight="1" spans="1:7">
      <c r="A55" s="225" t="s">
        <v>68</v>
      </c>
      <c r="B55" s="101" t="s">
        <v>71</v>
      </c>
      <c r="C55" s="101"/>
      <c r="D55" s="101" t="s">
        <v>72</v>
      </c>
      <c r="E55" s="101"/>
      <c r="F55" s="238">
        <v>9350</v>
      </c>
      <c r="G55" s="45"/>
    </row>
    <row r="56" ht="24.75" customHeight="1" spans="1:7">
      <c r="A56" s="219"/>
      <c r="B56" s="220"/>
      <c r="C56" s="221"/>
      <c r="D56" s="27" t="s">
        <v>54</v>
      </c>
      <c r="E56" s="47"/>
      <c r="F56" s="48">
        <f>SUM(F49:G55)</f>
        <v>20016.5</v>
      </c>
      <c r="G56" s="49"/>
    </row>
    <row r="57" ht="24.75" customHeight="1"/>
    <row r="60" ht="20.4" spans="1:3">
      <c r="A60" s="226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27"/>
      <c r="C60" s="228"/>
    </row>
    <row r="61" ht="21" spans="1:3">
      <c r="A61" s="229" t="s">
        <v>48</v>
      </c>
      <c r="B61" s="229" t="s">
        <v>49</v>
      </c>
      <c r="C61" s="230" t="s">
        <v>50</v>
      </c>
    </row>
    <row r="62" spans="1:3">
      <c r="A62" s="231" t="s">
        <v>73</v>
      </c>
      <c r="B62" s="232"/>
      <c r="C62" s="233"/>
    </row>
    <row r="63" spans="1:3">
      <c r="A63" s="35" t="s">
        <v>74</v>
      </c>
      <c r="B63" s="36"/>
      <c r="C63" s="177">
        <v>204</v>
      </c>
    </row>
    <row r="64" spans="1:3">
      <c r="A64" s="35" t="s">
        <v>75</v>
      </c>
      <c r="B64" s="36"/>
      <c r="C64" s="177">
        <v>197</v>
      </c>
    </row>
    <row r="65" ht="21" customHeight="1" spans="1:3">
      <c r="A65" s="38" t="s">
        <v>76</v>
      </c>
      <c r="B65" s="36"/>
      <c r="C65" s="177">
        <v>0</v>
      </c>
    </row>
    <row r="66" spans="1:3">
      <c r="A66" s="35" t="s">
        <v>59</v>
      </c>
      <c r="B66" s="39"/>
      <c r="C66" s="177">
        <v>42</v>
      </c>
    </row>
    <row r="67" spans="1:3">
      <c r="A67" s="178"/>
      <c r="B67" s="39"/>
      <c r="C67" s="177">
        <v>0</v>
      </c>
    </row>
    <row r="68" spans="1:3">
      <c r="A68" s="178"/>
      <c r="B68" s="39"/>
      <c r="C68" s="177">
        <v>0</v>
      </c>
    </row>
    <row r="69" spans="1:3">
      <c r="A69" s="178"/>
      <c r="B69" s="39"/>
      <c r="C69" s="177">
        <v>0</v>
      </c>
    </row>
    <row r="70" spans="1:3">
      <c r="A70" s="178"/>
      <c r="B70" s="39"/>
      <c r="C70" s="177">
        <v>0</v>
      </c>
    </row>
    <row r="71" spans="1:3">
      <c r="A71" s="41"/>
      <c r="B71" s="111" t="s">
        <v>77</v>
      </c>
      <c r="C71" s="257">
        <f>SUM(C63:C70)</f>
        <v>443</v>
      </c>
    </row>
    <row r="72" spans="1:3">
      <c r="A72" s="231" t="s">
        <v>78</v>
      </c>
      <c r="B72" s="232"/>
      <c r="C72" s="233"/>
    </row>
    <row r="73" spans="1:3">
      <c r="A73" s="35" t="s">
        <v>79</v>
      </c>
      <c r="B73" s="36"/>
      <c r="C73" s="257">
        <v>0</v>
      </c>
    </row>
    <row r="74" spans="1:3">
      <c r="A74" s="35" t="s">
        <v>80</v>
      </c>
      <c r="B74" s="36"/>
      <c r="C74" s="257">
        <v>0</v>
      </c>
    </row>
    <row r="75" spans="1:3">
      <c r="A75" s="35" t="s">
        <v>81</v>
      </c>
      <c r="B75" s="36"/>
      <c r="C75" s="257">
        <v>0</v>
      </c>
    </row>
    <row r="76" spans="1:3">
      <c r="A76" s="35" t="s">
        <v>82</v>
      </c>
      <c r="B76" s="36"/>
      <c r="C76" s="257">
        <v>0</v>
      </c>
    </row>
    <row r="77" spans="1:3">
      <c r="A77" s="35"/>
      <c r="B77" s="36"/>
      <c r="C77" s="257">
        <v>0</v>
      </c>
    </row>
    <row r="78" spans="1:3">
      <c r="A78" s="35"/>
      <c r="B78" s="36"/>
      <c r="C78" s="257">
        <v>0</v>
      </c>
    </row>
    <row r="79" spans="1:3">
      <c r="A79" s="35"/>
      <c r="B79" s="36"/>
      <c r="C79" s="257">
        <v>0</v>
      </c>
    </row>
    <row r="80" spans="1:3">
      <c r="A80" s="35"/>
      <c r="B80" s="36"/>
      <c r="C80" s="257">
        <v>0</v>
      </c>
    </row>
    <row r="81" spans="1:3">
      <c r="A81" s="35"/>
      <c r="B81" s="36"/>
      <c r="C81" s="257">
        <v>0</v>
      </c>
    </row>
    <row r="82" spans="1:3">
      <c r="A82" s="258"/>
      <c r="B82" s="259" t="s">
        <v>77</v>
      </c>
      <c r="C82" s="257">
        <f>SUM(C73:C81)</f>
        <v>0</v>
      </c>
    </row>
    <row r="83" spans="1:3">
      <c r="A83" s="260" t="s">
        <v>83</v>
      </c>
      <c r="B83" s="232"/>
      <c r="C83" s="233"/>
    </row>
    <row r="84" spans="1:3">
      <c r="A84" s="35" t="s">
        <v>84</v>
      </c>
      <c r="B84" s="39" t="s">
        <v>85</v>
      </c>
      <c r="C84" s="37">
        <v>0</v>
      </c>
    </row>
    <row r="85" spans="1:3">
      <c r="A85" s="261" t="s">
        <v>86</v>
      </c>
      <c r="B85" s="36" t="s">
        <v>87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58"/>
      <c r="B91" s="259" t="s">
        <v>88</v>
      </c>
      <c r="C91" s="37">
        <f>SUM(C84:C90)</f>
        <v>0</v>
      </c>
    </row>
    <row r="92" spans="1:3">
      <c r="A92" s="231" t="s">
        <v>89</v>
      </c>
      <c r="B92" s="232"/>
      <c r="C92" s="233"/>
    </row>
    <row r="93" spans="1:3">
      <c r="A93" s="262" t="s">
        <v>90</v>
      </c>
      <c r="B93" s="263"/>
      <c r="C93" s="257">
        <v>0</v>
      </c>
    </row>
    <row r="94" spans="1:3">
      <c r="A94" s="35"/>
      <c r="B94" s="36"/>
      <c r="C94" s="257">
        <v>0</v>
      </c>
    </row>
    <row r="95" spans="1:3">
      <c r="A95" s="35"/>
      <c r="B95" s="36"/>
      <c r="C95" s="257">
        <v>0</v>
      </c>
    </row>
    <row r="96" ht="15.75" customHeight="1" spans="1:3">
      <c r="A96" s="35"/>
      <c r="B96" s="36"/>
      <c r="C96" s="257">
        <v>0</v>
      </c>
    </row>
    <row r="97" spans="1:3">
      <c r="A97" s="35"/>
      <c r="B97" s="36"/>
      <c r="C97" s="257">
        <v>0</v>
      </c>
    </row>
    <row r="98" spans="1:3">
      <c r="A98" s="35"/>
      <c r="B98" s="36"/>
      <c r="C98" s="257">
        <v>0</v>
      </c>
    </row>
    <row r="99" spans="1:3">
      <c r="A99" s="35"/>
      <c r="B99" s="36"/>
      <c r="C99" s="257">
        <v>0</v>
      </c>
    </row>
    <row r="100" spans="1:3">
      <c r="A100" s="35"/>
      <c r="B100" s="36"/>
      <c r="C100" s="257">
        <v>0</v>
      </c>
    </row>
    <row r="101" spans="1:3">
      <c r="A101" s="52"/>
      <c r="B101" s="111" t="s">
        <v>91</v>
      </c>
      <c r="C101" s="37">
        <f>SUM(C93:C100)</f>
        <v>0</v>
      </c>
    </row>
    <row r="102" spans="1:3">
      <c r="A102" s="231" t="s">
        <v>92</v>
      </c>
      <c r="B102" s="232"/>
      <c r="C102" s="233"/>
    </row>
    <row r="103" spans="1:3">
      <c r="A103" s="35" t="s">
        <v>93</v>
      </c>
      <c r="B103" s="115" t="s">
        <v>94</v>
      </c>
      <c r="C103" s="110">
        <v>300</v>
      </c>
    </row>
    <row r="104" spans="1:3">
      <c r="A104" s="40" t="s">
        <v>95</v>
      </c>
      <c r="B104" s="115" t="s">
        <v>96</v>
      </c>
      <c r="C104" s="110">
        <v>0</v>
      </c>
    </row>
    <row r="105" ht="34" spans="1:3">
      <c r="A105" s="35" t="s">
        <v>97</v>
      </c>
      <c r="B105" s="109" t="s">
        <v>98</v>
      </c>
      <c r="C105" s="110">
        <v>0</v>
      </c>
    </row>
    <row r="106" spans="1:3">
      <c r="A106" s="35" t="s">
        <v>99</v>
      </c>
      <c r="B106" s="109" t="s">
        <v>100</v>
      </c>
      <c r="C106" s="110">
        <v>760</v>
      </c>
    </row>
    <row r="107" spans="1:3">
      <c r="A107" s="35"/>
      <c r="B107" s="36"/>
      <c r="C107" s="177">
        <v>0</v>
      </c>
    </row>
    <row r="108" spans="1:3">
      <c r="A108" s="35"/>
      <c r="B108" s="36"/>
      <c r="C108" s="177">
        <v>0</v>
      </c>
    </row>
    <row r="109" spans="1:3">
      <c r="A109" s="35"/>
      <c r="B109" s="36"/>
      <c r="C109" s="177">
        <v>0</v>
      </c>
    </row>
    <row r="110" spans="1:3">
      <c r="A110" s="35"/>
      <c r="B110" s="36"/>
      <c r="C110" s="177">
        <v>0</v>
      </c>
    </row>
    <row r="111" spans="1:3">
      <c r="A111" s="40"/>
      <c r="B111" s="111" t="s">
        <v>77</v>
      </c>
      <c r="C111" s="257">
        <f>SUM(C103:C110)</f>
        <v>1060</v>
      </c>
    </row>
    <row r="112" spans="1:3">
      <c r="A112" s="52"/>
      <c r="B112" s="111" t="s">
        <v>101</v>
      </c>
      <c r="C112" s="257">
        <f>C71+C82+C91+C101+C111</f>
        <v>1503</v>
      </c>
    </row>
    <row r="113" spans="1:3">
      <c r="A113" s="264" t="s">
        <v>102</v>
      </c>
      <c r="B113" s="265"/>
      <c r="C113" s="266"/>
    </row>
    <row r="114" spans="1:8">
      <c r="A114" s="118" t="s">
        <v>103</v>
      </c>
      <c r="B114" s="267"/>
      <c r="C114" s="268">
        <v>16033</v>
      </c>
      <c r="D114" s="14"/>
      <c r="E114" s="69"/>
      <c r="F114" s="14"/>
      <c r="G114" s="14"/>
      <c r="H114" s="14"/>
    </row>
    <row r="115" spans="1:8">
      <c r="A115" s="118" t="s">
        <v>104</v>
      </c>
      <c r="B115" s="36"/>
      <c r="C115" s="269">
        <f>5000</f>
        <v>5000</v>
      </c>
      <c r="D115" s="14"/>
      <c r="E115" s="14"/>
      <c r="F115" s="14"/>
      <c r="G115" s="14"/>
      <c r="H115" s="14"/>
    </row>
    <row r="116" spans="1:8">
      <c r="A116" s="118" t="s">
        <v>105</v>
      </c>
      <c r="B116" s="36"/>
      <c r="C116" s="270">
        <f>3300</f>
        <v>3300</v>
      </c>
      <c r="D116" s="14"/>
      <c r="E116" s="14"/>
      <c r="F116" s="14"/>
      <c r="G116" s="14"/>
      <c r="H116" s="14"/>
    </row>
    <row r="117" ht="34" spans="1:8">
      <c r="A117" s="108" t="s">
        <v>106</v>
      </c>
      <c r="B117" s="36"/>
      <c r="C117" s="270">
        <v>0</v>
      </c>
      <c r="D117" s="14"/>
      <c r="E117" s="14"/>
      <c r="F117" s="14"/>
      <c r="G117" s="14"/>
      <c r="H117" s="14"/>
    </row>
    <row r="118" ht="34" spans="1:8">
      <c r="A118" s="108" t="s">
        <v>107</v>
      </c>
      <c r="B118" s="36"/>
      <c r="C118" s="270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58"/>
      <c r="B124" s="259" t="s">
        <v>108</v>
      </c>
      <c r="C124" s="257">
        <f>SUM(C113:C123)</f>
        <v>24333</v>
      </c>
    </row>
    <row r="125" spans="1:3">
      <c r="A125" s="258"/>
      <c r="B125" s="259" t="s">
        <v>109</v>
      </c>
      <c r="C125" s="257">
        <f>ABS(C112+ABS(C124))</f>
        <v>25836</v>
      </c>
    </row>
    <row r="126" spans="5:5">
      <c r="E126" s="271"/>
    </row>
    <row r="127" spans="5:5">
      <c r="E127" s="271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110</v>
      </c>
      <c r="B131" s="55"/>
      <c r="C131" s="53" t="s">
        <v>49</v>
      </c>
      <c r="D131" s="55"/>
      <c r="E131" s="70" t="s">
        <v>50</v>
      </c>
    </row>
    <row r="132" ht="24.75" customHeight="1" spans="1:5">
      <c r="A132" s="85" t="s">
        <v>92</v>
      </c>
      <c r="B132" s="86"/>
      <c r="C132" s="61" t="s">
        <v>111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112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113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114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110</v>
      </c>
      <c r="B157" s="55"/>
      <c r="C157" s="83" t="s">
        <v>49</v>
      </c>
      <c r="D157" s="84"/>
      <c r="E157" s="95" t="s">
        <v>50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72"/>
      <c r="D158" s="272"/>
      <c r="E158" s="94">
        <f>E151</f>
        <v>0</v>
      </c>
    </row>
    <row r="159" ht="24.75" customHeight="1" spans="1:5">
      <c r="A159" s="85" t="s">
        <v>92</v>
      </c>
      <c r="B159" s="86"/>
      <c r="C159" s="87" t="s">
        <v>111</v>
      </c>
      <c r="D159" s="88"/>
      <c r="E159" s="96"/>
    </row>
    <row r="160" ht="24.75" customHeight="1" spans="1:8">
      <c r="A160" s="89"/>
      <c r="B160" s="90"/>
      <c r="C160" s="65" t="s">
        <v>115</v>
      </c>
      <c r="D160" s="66"/>
      <c r="E160" s="110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116</v>
      </c>
      <c r="D161" s="74"/>
      <c r="E161" s="110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112</v>
      </c>
      <c r="D170" s="62"/>
      <c r="E170" s="72"/>
    </row>
    <row r="171" ht="24.75" customHeight="1" spans="1:5">
      <c r="A171" s="89"/>
      <c r="B171" s="90"/>
      <c r="C171" s="125" t="s">
        <v>117</v>
      </c>
      <c r="D171" s="125"/>
      <c r="E171" s="110">
        <v>140</v>
      </c>
    </row>
    <row r="172" ht="24.75" customHeight="1" spans="1:5">
      <c r="A172" s="89"/>
      <c r="B172" s="90"/>
      <c r="C172" s="125" t="s">
        <v>118</v>
      </c>
      <c r="D172" s="125"/>
      <c r="E172" s="110">
        <v>68</v>
      </c>
    </row>
    <row r="173" ht="24.75" customHeight="1" spans="1:5">
      <c r="A173" s="89"/>
      <c r="B173" s="90"/>
      <c r="C173" s="125" t="s">
        <v>119</v>
      </c>
      <c r="D173" s="125"/>
      <c r="E173" s="110">
        <v>420</v>
      </c>
    </row>
    <row r="174" ht="46.5" customHeight="1" spans="1:5">
      <c r="A174" s="89"/>
      <c r="B174" s="90"/>
      <c r="C174" s="109" t="s">
        <v>120</v>
      </c>
      <c r="D174" s="109"/>
      <c r="E174" s="110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113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114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110</v>
      </c>
      <c r="B184" s="55"/>
      <c r="C184" s="83" t="s">
        <v>49</v>
      </c>
      <c r="D184" s="84"/>
      <c r="E184" s="95" t="s">
        <v>50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72"/>
      <c r="D185" s="272"/>
      <c r="E185" s="97">
        <f>E178</f>
        <v>-416.68</v>
      </c>
    </row>
    <row r="186" ht="24.75" customHeight="1" spans="1:5">
      <c r="A186" s="85" t="s">
        <v>92</v>
      </c>
      <c r="B186" s="119"/>
      <c r="C186" s="87" t="s">
        <v>111</v>
      </c>
      <c r="D186" s="88"/>
      <c r="E186" s="96"/>
    </row>
    <row r="187" ht="24.75" customHeight="1" spans="1:8">
      <c r="A187" s="89"/>
      <c r="B187" s="120"/>
      <c r="C187" s="125" t="s">
        <v>121</v>
      </c>
      <c r="D187" s="125"/>
      <c r="E187" s="37">
        <v>4500</v>
      </c>
      <c r="F187" s="14"/>
      <c r="G187" s="14"/>
      <c r="H187" s="14"/>
    </row>
    <row r="188" ht="24.75" customHeight="1" spans="1:8">
      <c r="A188" s="89"/>
      <c r="B188" s="120"/>
      <c r="C188" s="65" t="s">
        <v>122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0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0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0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0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0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0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0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0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0"/>
      <c r="C197" s="67" t="s">
        <v>112</v>
      </c>
      <c r="D197" s="62"/>
      <c r="E197" s="72"/>
    </row>
    <row r="198" ht="24.75" customHeight="1" spans="1:5">
      <c r="A198" s="89"/>
      <c r="B198" s="120"/>
      <c r="C198" s="125" t="s">
        <v>123</v>
      </c>
      <c r="D198" s="125"/>
      <c r="E198" s="110">
        <v>2254</v>
      </c>
    </row>
    <row r="199" ht="44.25" customHeight="1" spans="1:5">
      <c r="A199" s="89"/>
      <c r="B199" s="120"/>
      <c r="C199" s="109" t="s">
        <v>124</v>
      </c>
      <c r="D199" s="109"/>
      <c r="E199" s="110">
        <v>560</v>
      </c>
    </row>
    <row r="200" ht="24.75" customHeight="1" spans="1:5">
      <c r="A200" s="89"/>
      <c r="B200" s="120"/>
      <c r="C200" s="125" t="s">
        <v>125</v>
      </c>
      <c r="D200" s="125"/>
      <c r="E200" s="110">
        <v>0</v>
      </c>
    </row>
    <row r="201" ht="39" customHeight="1" spans="1:5">
      <c r="A201" s="89"/>
      <c r="B201" s="120"/>
      <c r="C201" s="109" t="s">
        <v>126</v>
      </c>
      <c r="D201" s="109"/>
      <c r="E201" s="110">
        <v>700</v>
      </c>
    </row>
    <row r="202" ht="24.75" customHeight="1" spans="1:5">
      <c r="A202" s="89"/>
      <c r="B202" s="120"/>
      <c r="C202" s="109" t="s">
        <v>127</v>
      </c>
      <c r="D202" s="109"/>
      <c r="E202" s="110">
        <v>498</v>
      </c>
    </row>
    <row r="203" ht="24.75" customHeight="1" spans="1:5">
      <c r="A203" s="89"/>
      <c r="B203" s="120"/>
      <c r="C203" s="125" t="s">
        <v>128</v>
      </c>
      <c r="D203" s="125"/>
      <c r="E203" s="110">
        <v>368</v>
      </c>
    </row>
    <row r="204" ht="24.75" customHeight="1" spans="1:5">
      <c r="A204" s="89"/>
      <c r="B204" s="120"/>
      <c r="C204" s="125" t="s">
        <v>69</v>
      </c>
      <c r="D204" s="125"/>
      <c r="E204" s="110">
        <v>204</v>
      </c>
    </row>
    <row r="205" ht="24.75" customHeight="1" spans="1:5">
      <c r="A205" s="89"/>
      <c r="B205" s="120"/>
      <c r="C205" s="125" t="s">
        <v>70</v>
      </c>
      <c r="D205" s="125"/>
      <c r="E205" s="110">
        <v>207.5</v>
      </c>
    </row>
    <row r="206" ht="24.75" customHeight="1" spans="1:5">
      <c r="A206" s="89"/>
      <c r="B206" s="120"/>
      <c r="C206" s="125" t="s">
        <v>129</v>
      </c>
      <c r="D206" s="125"/>
      <c r="E206" s="110">
        <v>187</v>
      </c>
    </row>
    <row r="207" ht="24.75" customHeight="1" spans="1:5">
      <c r="A207" s="89"/>
      <c r="B207" s="120"/>
      <c r="C207" s="125" t="s">
        <v>130</v>
      </c>
      <c r="D207" s="125"/>
      <c r="E207" s="110">
        <v>391.5</v>
      </c>
    </row>
    <row r="208" ht="24.75" customHeight="1" spans="1:5">
      <c r="A208" s="91"/>
      <c r="B208" s="121"/>
      <c r="C208" s="125" t="s">
        <v>131</v>
      </c>
      <c r="D208" s="125"/>
      <c r="E208" s="110">
        <v>966.7</v>
      </c>
    </row>
    <row r="209" ht="24.75" customHeight="1" spans="1:5">
      <c r="A209" s="56" t="s">
        <v>113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114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workbookViewId="0">
      <selection activeCell="A83" sqref="A83:C83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</row>
    <row r="3" ht="42" customHeight="1" spans="1:7">
      <c r="A3" s="5"/>
      <c r="B3" s="6" t="s">
        <v>133</v>
      </c>
      <c r="C3" s="7">
        <f>E202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525.609999999998</v>
      </c>
      <c r="D4" s="10"/>
      <c r="E4" s="10"/>
      <c r="F4" s="10"/>
      <c r="G4" s="10"/>
      <c r="H4" s="14"/>
      <c r="I4" s="50"/>
    </row>
    <row r="5" spans="1:9">
      <c r="A5" s="11" t="s">
        <v>134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67" t="s">
        <v>135</v>
      </c>
      <c r="B10" s="168" t="s">
        <v>52</v>
      </c>
      <c r="C10" s="169"/>
      <c r="D10" s="170" t="s">
        <v>53</v>
      </c>
      <c r="E10" s="179"/>
      <c r="F10" s="44">
        <v>2405</v>
      </c>
      <c r="G10" s="45"/>
      <c r="H10" s="14"/>
      <c r="I10" s="50"/>
    </row>
    <row r="11" ht="24.75" customHeight="1" spans="1:9">
      <c r="A11" s="167"/>
      <c r="B11" s="129" t="s">
        <v>136</v>
      </c>
      <c r="C11" s="130"/>
      <c r="D11" s="153"/>
      <c r="E11" s="180"/>
      <c r="F11" s="44">
        <v>27</v>
      </c>
      <c r="G11" s="45"/>
      <c r="H11" s="14"/>
      <c r="I11" s="50"/>
    </row>
    <row r="12" ht="37.5" customHeight="1" spans="1:9">
      <c r="A12" s="167"/>
      <c r="B12" s="129" t="s">
        <v>137</v>
      </c>
      <c r="C12" s="130"/>
      <c r="D12" s="153"/>
      <c r="E12" s="180"/>
      <c r="F12" s="44">
        <v>17</v>
      </c>
      <c r="G12" s="45"/>
      <c r="H12" s="14"/>
      <c r="I12" s="50"/>
    </row>
    <row r="13" ht="24.75" customHeight="1" spans="1:9">
      <c r="A13" s="167" t="s">
        <v>138</v>
      </c>
      <c r="B13" s="171" t="s">
        <v>139</v>
      </c>
      <c r="C13" s="172"/>
      <c r="D13" s="153"/>
      <c r="E13" s="180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3"/>
      <c r="E14" s="181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67" t="s">
        <v>141</v>
      </c>
      <c r="B22" s="168" t="s">
        <v>142</v>
      </c>
      <c r="C22" s="169"/>
      <c r="D22" s="170" t="s">
        <v>143</v>
      </c>
      <c r="E22" s="179"/>
      <c r="F22" s="182">
        <v>204</v>
      </c>
      <c r="G22" s="183"/>
      <c r="H22" s="14"/>
      <c r="I22" s="50"/>
    </row>
    <row r="23" ht="24.75" customHeight="1" spans="1:9">
      <c r="A23" s="167" t="s">
        <v>141</v>
      </c>
      <c r="B23" s="129" t="s">
        <v>144</v>
      </c>
      <c r="C23" s="130"/>
      <c r="D23" s="174" t="s">
        <v>145</v>
      </c>
      <c r="E23" s="184"/>
      <c r="F23" s="7">
        <v>207.5</v>
      </c>
      <c r="G23" s="7"/>
      <c r="H23" s="14"/>
      <c r="I23" s="50"/>
    </row>
    <row r="24" ht="24.75" customHeight="1" spans="1:9">
      <c r="A24" s="167" t="s">
        <v>146</v>
      </c>
      <c r="B24" s="129" t="s">
        <v>147</v>
      </c>
      <c r="C24" s="130"/>
      <c r="D24" s="174" t="s">
        <v>148</v>
      </c>
      <c r="E24" s="184"/>
      <c r="F24" s="7">
        <v>900</v>
      </c>
      <c r="G24" s="7"/>
      <c r="H24" s="14"/>
      <c r="I24" s="50"/>
    </row>
    <row r="25" ht="24.75" customHeight="1" spans="1:9">
      <c r="A25" s="167" t="s">
        <v>149</v>
      </c>
      <c r="B25" s="129" t="s">
        <v>52</v>
      </c>
      <c r="C25" s="130"/>
      <c r="D25" s="153" t="s">
        <v>53</v>
      </c>
      <c r="E25" s="180"/>
      <c r="F25" s="113">
        <v>2405</v>
      </c>
      <c r="G25" s="114"/>
      <c r="H25" s="14"/>
      <c r="I25" s="50"/>
    </row>
    <row r="26" ht="24.75" customHeight="1" spans="1:9">
      <c r="A26" s="167" t="s">
        <v>150</v>
      </c>
      <c r="B26" s="129" t="s">
        <v>74</v>
      </c>
      <c r="C26" s="130"/>
      <c r="D26" s="153" t="s">
        <v>151</v>
      </c>
      <c r="E26" s="180"/>
      <c r="F26" s="44">
        <v>0</v>
      </c>
      <c r="G26" s="45"/>
      <c r="H26" s="14"/>
      <c r="I26" s="50"/>
    </row>
    <row r="27" ht="41.25" customHeight="1" spans="1:9">
      <c r="A27" s="167"/>
      <c r="B27" s="129" t="s">
        <v>137</v>
      </c>
      <c r="C27" s="130"/>
      <c r="D27" s="153"/>
      <c r="E27" s="180"/>
      <c r="F27" s="44">
        <v>17</v>
      </c>
      <c r="G27" s="45"/>
      <c r="H27" s="14"/>
      <c r="I27" s="50"/>
    </row>
    <row r="28" ht="24.75" customHeight="1" spans="1:9">
      <c r="A28" s="167"/>
      <c r="B28" s="129" t="s">
        <v>136</v>
      </c>
      <c r="C28" s="130"/>
      <c r="D28" s="153"/>
      <c r="E28" s="147"/>
      <c r="F28" s="185">
        <v>27</v>
      </c>
      <c r="G28" s="45"/>
      <c r="H28" s="14"/>
      <c r="I28" s="50"/>
    </row>
    <row r="29" ht="24.75" customHeight="1" spans="1:9">
      <c r="A29" s="167" t="s">
        <v>152</v>
      </c>
      <c r="B29" s="171" t="s">
        <v>66</v>
      </c>
      <c r="C29" s="172"/>
      <c r="D29" s="175" t="s">
        <v>153</v>
      </c>
      <c r="E29" s="186"/>
      <c r="F29" s="44">
        <v>0</v>
      </c>
      <c r="G29" s="45"/>
      <c r="H29" s="14"/>
      <c r="I29" s="50"/>
    </row>
    <row r="30" ht="24.75" customHeight="1" spans="1:9">
      <c r="A30" s="19"/>
      <c r="B30" s="103"/>
      <c r="C30" s="104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140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H36" s="14"/>
      <c r="I36" s="50"/>
    </row>
    <row r="37" ht="24.75" customHeight="1" spans="1:9">
      <c r="A37" s="167" t="s">
        <v>154</v>
      </c>
      <c r="B37" s="168" t="s">
        <v>66</v>
      </c>
      <c r="C37" s="169"/>
      <c r="D37" s="170" t="s">
        <v>153</v>
      </c>
      <c r="E37" s="179"/>
      <c r="F37" s="182">
        <v>0</v>
      </c>
      <c r="G37" s="183"/>
      <c r="H37" s="14"/>
      <c r="I37" s="50"/>
    </row>
    <row r="38" ht="24.75" customHeight="1" spans="1:9">
      <c r="A38" s="167"/>
      <c r="B38" s="129" t="s">
        <v>155</v>
      </c>
      <c r="C38" s="130"/>
      <c r="D38" s="153"/>
      <c r="E38" s="187"/>
      <c r="F38" s="7">
        <v>270</v>
      </c>
      <c r="G38" s="7"/>
      <c r="H38" s="14"/>
      <c r="I38" s="50"/>
    </row>
    <row r="39" ht="24.75" customHeight="1" spans="1:9">
      <c r="A39" s="167" t="s">
        <v>154</v>
      </c>
      <c r="B39" s="129" t="s">
        <v>52</v>
      </c>
      <c r="C39" s="130"/>
      <c r="D39" s="153" t="s">
        <v>53</v>
      </c>
      <c r="E39" s="187"/>
      <c r="F39" s="7">
        <v>2405</v>
      </c>
      <c r="G39" s="7"/>
      <c r="H39" s="14"/>
      <c r="I39" s="50"/>
    </row>
    <row r="40" ht="24.75" customHeight="1" spans="1:9">
      <c r="A40" s="167"/>
      <c r="B40" s="129" t="s">
        <v>156</v>
      </c>
      <c r="C40" s="130"/>
      <c r="D40" s="153"/>
      <c r="E40" s="187"/>
      <c r="F40" s="7">
        <v>204</v>
      </c>
      <c r="G40" s="7"/>
      <c r="H40" s="14"/>
      <c r="I40" s="50"/>
    </row>
    <row r="41" ht="24.75" customHeight="1" spans="1:9">
      <c r="A41" s="167" t="s">
        <v>154</v>
      </c>
      <c r="B41" s="129" t="s">
        <v>157</v>
      </c>
      <c r="C41" s="130"/>
      <c r="D41" s="153"/>
      <c r="E41" s="180"/>
      <c r="F41" s="113">
        <v>27</v>
      </c>
      <c r="G41" s="114"/>
      <c r="H41" s="14"/>
      <c r="I41" s="50"/>
    </row>
    <row r="42" ht="24.75" customHeight="1" spans="1:9">
      <c r="A42" s="167" t="s">
        <v>158</v>
      </c>
      <c r="B42" s="129" t="s">
        <v>159</v>
      </c>
      <c r="C42" s="130"/>
      <c r="D42" s="153"/>
      <c r="E42" s="180"/>
      <c r="F42" s="182">
        <v>1000</v>
      </c>
      <c r="G42" s="183"/>
      <c r="H42" s="14"/>
      <c r="I42" s="51"/>
    </row>
    <row r="43" ht="39" customHeight="1" spans="1:9">
      <c r="A43" s="167" t="s">
        <v>160</v>
      </c>
      <c r="B43" s="129" t="s">
        <v>161</v>
      </c>
      <c r="C43" s="130"/>
      <c r="D43" s="129" t="s">
        <v>162</v>
      </c>
      <c r="E43" s="188"/>
      <c r="F43" s="7">
        <v>100</v>
      </c>
      <c r="G43" s="7"/>
      <c r="H43" s="14"/>
      <c r="I43" s="50"/>
    </row>
    <row r="44" ht="41.25" customHeight="1" spans="1:9">
      <c r="A44" s="167" t="s">
        <v>163</v>
      </c>
      <c r="B44" s="129" t="s">
        <v>164</v>
      </c>
      <c r="C44" s="130"/>
      <c r="D44" s="129" t="s">
        <v>165</v>
      </c>
      <c r="E44" s="188"/>
      <c r="F44" s="7">
        <v>500</v>
      </c>
      <c r="G44" s="7"/>
      <c r="H44" s="14"/>
      <c r="I44" s="50"/>
    </row>
    <row r="45" ht="24.75" customHeight="1" spans="1:9">
      <c r="A45" s="176"/>
      <c r="B45" s="171" t="s">
        <v>166</v>
      </c>
      <c r="C45" s="172"/>
      <c r="D45" s="175" t="s">
        <v>167</v>
      </c>
      <c r="E45" s="186"/>
      <c r="F45" s="113">
        <v>800</v>
      </c>
      <c r="G45" s="114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140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48</v>
      </c>
      <c r="B52" s="31" t="s">
        <v>49</v>
      </c>
      <c r="C52" s="1" t="s">
        <v>50</v>
      </c>
      <c r="D52" s="14"/>
      <c r="E52" s="14"/>
      <c r="F52" s="14"/>
      <c r="G52" s="14"/>
      <c r="H52" s="14"/>
      <c r="I52" s="50"/>
    </row>
    <row r="53" spans="1:9">
      <c r="A53" s="32" t="s">
        <v>73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74</v>
      </c>
      <c r="B54" s="36"/>
      <c r="C54" s="177">
        <v>204</v>
      </c>
      <c r="D54" s="14"/>
      <c r="E54" s="14"/>
      <c r="F54" s="14"/>
      <c r="G54" s="14"/>
      <c r="H54" s="14"/>
      <c r="I54" s="50"/>
    </row>
    <row r="55" spans="1:9">
      <c r="A55" s="35" t="s">
        <v>75</v>
      </c>
      <c r="B55" s="36"/>
      <c r="C55" s="177">
        <v>207.5</v>
      </c>
      <c r="D55" s="14"/>
      <c r="E55" s="14"/>
      <c r="F55" s="14"/>
      <c r="G55" s="14"/>
      <c r="H55" s="14"/>
      <c r="I55" s="50"/>
    </row>
    <row r="56" spans="1:9">
      <c r="A56" s="38" t="s">
        <v>76</v>
      </c>
      <c r="B56" s="36"/>
      <c r="C56" s="177">
        <v>0</v>
      </c>
      <c r="D56" s="14"/>
      <c r="E56" s="14"/>
      <c r="F56" s="14"/>
      <c r="G56" s="14"/>
      <c r="H56" s="14"/>
      <c r="I56" s="50"/>
    </row>
    <row r="57" spans="1:9">
      <c r="A57" s="35" t="s">
        <v>59</v>
      </c>
      <c r="B57" s="39"/>
      <c r="C57" s="177">
        <v>0</v>
      </c>
      <c r="D57" s="14"/>
      <c r="E57" s="14"/>
      <c r="F57" s="14"/>
      <c r="G57" s="14"/>
      <c r="H57" s="14"/>
      <c r="I57" s="50"/>
    </row>
    <row r="58" spans="1:9">
      <c r="A58" s="178"/>
      <c r="B58" s="39"/>
      <c r="C58" s="177">
        <v>0</v>
      </c>
      <c r="D58" s="14"/>
      <c r="E58" s="14"/>
      <c r="F58" s="14"/>
      <c r="G58" s="14"/>
      <c r="H58" s="14"/>
      <c r="I58" s="50"/>
    </row>
    <row r="59" spans="1:9">
      <c r="A59" s="178"/>
      <c r="B59" s="39"/>
      <c r="C59" s="177">
        <v>0</v>
      </c>
      <c r="D59" s="14"/>
      <c r="E59" s="14"/>
      <c r="F59" s="14"/>
      <c r="G59" s="14"/>
      <c r="H59" s="14"/>
      <c r="I59" s="50"/>
    </row>
    <row r="60" spans="1:9">
      <c r="A60" s="178"/>
      <c r="B60" s="39"/>
      <c r="C60" s="177">
        <v>0</v>
      </c>
      <c r="D60" s="14"/>
      <c r="E60" s="14"/>
      <c r="F60" s="14"/>
      <c r="G60" s="14"/>
      <c r="H60" s="14"/>
      <c r="I60" s="50"/>
    </row>
    <row r="61" spans="1:9">
      <c r="A61" s="178"/>
      <c r="B61" s="39"/>
      <c r="C61" s="177">
        <v>0</v>
      </c>
      <c r="D61" s="14"/>
      <c r="E61" s="14"/>
      <c r="F61" s="14"/>
      <c r="G61" s="14"/>
      <c r="H61" s="14"/>
      <c r="I61" s="50"/>
    </row>
    <row r="62" spans="1:9">
      <c r="A62" s="41"/>
      <c r="B62" s="111" t="s">
        <v>77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78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81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82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11" t="s">
        <v>77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83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84</v>
      </c>
      <c r="B75" s="36" t="s">
        <v>85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86</v>
      </c>
      <c r="B76" s="36" t="s">
        <v>87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11" t="s">
        <v>88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89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90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11" t="s">
        <v>91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92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8" t="s">
        <v>93</v>
      </c>
      <c r="B94" s="115" t="s">
        <v>94</v>
      </c>
      <c r="C94" s="110">
        <v>600</v>
      </c>
      <c r="D94" s="14"/>
      <c r="E94" s="14"/>
      <c r="F94" s="14"/>
      <c r="G94" s="14"/>
      <c r="H94" s="14"/>
      <c r="I94" s="50"/>
    </row>
    <row r="95" ht="20.25" customHeight="1" spans="1:9">
      <c r="A95" s="116" t="s">
        <v>95</v>
      </c>
      <c r="B95" s="117" t="s">
        <v>96</v>
      </c>
      <c r="C95" s="110">
        <v>68</v>
      </c>
      <c r="D95" s="14"/>
      <c r="E95" s="14"/>
      <c r="F95" s="14"/>
      <c r="G95" s="14"/>
      <c r="H95" s="14"/>
      <c r="I95" s="50"/>
    </row>
    <row r="96" ht="78.75" customHeight="1" spans="1:9">
      <c r="A96" s="108" t="s">
        <v>97</v>
      </c>
      <c r="B96" s="109" t="s">
        <v>168</v>
      </c>
      <c r="C96" s="110">
        <v>79</v>
      </c>
      <c r="D96" s="14"/>
      <c r="E96" s="14"/>
      <c r="F96" s="14"/>
      <c r="G96" s="14"/>
      <c r="H96" s="14"/>
      <c r="I96" s="50"/>
    </row>
    <row r="97" ht="24.75" customHeight="1" spans="1:9">
      <c r="A97" s="108" t="s">
        <v>99</v>
      </c>
      <c r="B97" s="109" t="s">
        <v>169</v>
      </c>
      <c r="C97" s="110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11" t="s">
        <v>77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1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89" t="s">
        <v>102</v>
      </c>
      <c r="B104" s="190"/>
      <c r="C104" s="191"/>
      <c r="D104" s="14"/>
      <c r="E104" s="14"/>
      <c r="F104" s="14"/>
      <c r="G104" s="14"/>
      <c r="H104" s="14"/>
      <c r="I104" s="50"/>
    </row>
    <row r="105" spans="1:9">
      <c r="A105" s="118" t="s">
        <v>103</v>
      </c>
      <c r="B105" s="36"/>
      <c r="C105" s="37">
        <f>((('April 2024 - June 2024'!E133+'April 2024 - June 2024'!E160+'April 2024 - June 2024'!E187))+SUM(E125+E156+E183))-'April 2024 - June 2024'!C114</f>
        <v>-9383</v>
      </c>
      <c r="D105" s="14"/>
      <c r="E105" s="69"/>
      <c r="F105" s="14"/>
      <c r="G105" s="14"/>
      <c r="H105" s="14"/>
      <c r="I105" s="50"/>
    </row>
    <row r="106" spans="1:9">
      <c r="A106" s="118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18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8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8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2"/>
      <c r="F109" s="14"/>
      <c r="G109" s="14"/>
      <c r="H109" s="14"/>
      <c r="I109" s="50"/>
    </row>
    <row r="110" spans="1:9">
      <c r="A110" s="35"/>
      <c r="B110" s="36"/>
      <c r="C110" s="37">
        <f>(((('April 2024 - June 2024'!E138+'April 2024 - June 2024'!E165+'April 2024 - June 2024'!E192)))+SUM(E130+E161+E188))-'April 2024 - June 2024'!C119</f>
        <v>0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11" t="s">
        <v>108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11" t="s">
        <v>109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110</v>
      </c>
      <c r="B122" s="55"/>
      <c r="C122" s="53" t="s">
        <v>49</v>
      </c>
      <c r="D122" s="55"/>
      <c r="E122" s="70" t="s">
        <v>50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92</v>
      </c>
      <c r="B124" s="119"/>
      <c r="C124" s="61" t="s">
        <v>111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0"/>
      <c r="C125" s="65" t="s">
        <v>170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0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0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0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0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0"/>
      <c r="C135" s="67" t="s">
        <v>112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0"/>
      <c r="C136" s="125" t="s">
        <v>171</v>
      </c>
      <c r="D136" s="125"/>
      <c r="E136" s="110">
        <v>0</v>
      </c>
      <c r="F136" s="14"/>
      <c r="G136" s="14"/>
      <c r="H136" s="14"/>
      <c r="I136" s="50"/>
    </row>
    <row r="137" ht="40.5" customHeight="1" spans="1:9">
      <c r="A137" s="89"/>
      <c r="B137" s="120"/>
      <c r="C137" s="125" t="s">
        <v>123</v>
      </c>
      <c r="D137" s="125"/>
      <c r="E137" s="110">
        <v>788</v>
      </c>
      <c r="F137" s="14"/>
      <c r="G137" s="14"/>
      <c r="H137" s="14"/>
      <c r="I137" s="50"/>
    </row>
    <row r="138" ht="40.5" customHeight="1" spans="1:9">
      <c r="A138" s="89"/>
      <c r="B138" s="120"/>
      <c r="C138" s="125" t="s">
        <v>172</v>
      </c>
      <c r="D138" s="125"/>
      <c r="E138" s="110">
        <v>318</v>
      </c>
      <c r="F138" s="14"/>
      <c r="G138" s="14"/>
      <c r="H138" s="14"/>
      <c r="I138" s="50"/>
    </row>
    <row r="139" ht="40.5" customHeight="1" spans="1:9">
      <c r="A139" s="89"/>
      <c r="B139" s="120"/>
      <c r="C139" s="125" t="s">
        <v>173</v>
      </c>
      <c r="D139" s="125"/>
      <c r="E139" s="110">
        <v>600</v>
      </c>
      <c r="F139" s="14"/>
      <c r="G139" s="14"/>
      <c r="H139" s="14"/>
      <c r="I139" s="50"/>
    </row>
    <row r="140" ht="24.75" customHeight="1" spans="1:9">
      <c r="A140" s="89"/>
      <c r="B140" s="120"/>
      <c r="C140" s="125" t="s">
        <v>174</v>
      </c>
      <c r="D140" s="125"/>
      <c r="E140" s="110">
        <v>264</v>
      </c>
      <c r="F140" s="14"/>
      <c r="G140" s="14"/>
      <c r="H140" s="14"/>
      <c r="I140" s="50"/>
    </row>
    <row r="141" ht="24.75" customHeight="1" spans="1:9">
      <c r="A141" s="89"/>
      <c r="B141" s="120"/>
      <c r="C141" s="125" t="s">
        <v>175</v>
      </c>
      <c r="D141" s="125"/>
      <c r="E141" s="110">
        <v>60</v>
      </c>
      <c r="F141" s="14"/>
      <c r="G141" s="14"/>
      <c r="H141" s="14"/>
      <c r="I141" s="50"/>
    </row>
    <row r="142" ht="24.75" customHeight="1" spans="1:9">
      <c r="A142" s="89"/>
      <c r="B142" s="120"/>
      <c r="C142" s="125" t="s">
        <v>147</v>
      </c>
      <c r="D142" s="125"/>
      <c r="E142" s="110">
        <v>900</v>
      </c>
      <c r="F142" s="14"/>
      <c r="G142" s="14"/>
      <c r="H142" s="14"/>
      <c r="I142" s="50"/>
    </row>
    <row r="143" ht="24.75" customHeight="1" spans="1:9">
      <c r="A143" s="89"/>
      <c r="B143" s="120"/>
      <c r="C143" s="125" t="s">
        <v>176</v>
      </c>
      <c r="D143" s="125"/>
      <c r="E143" s="110">
        <v>204</v>
      </c>
      <c r="F143" s="14"/>
      <c r="G143" s="14"/>
      <c r="H143" s="14"/>
      <c r="I143" s="50"/>
    </row>
    <row r="144" ht="24.75" customHeight="1" spans="1:9">
      <c r="A144" s="89"/>
      <c r="B144" s="120"/>
      <c r="C144" s="125" t="s">
        <v>145</v>
      </c>
      <c r="D144" s="125"/>
      <c r="E144" s="110">
        <v>207.5</v>
      </c>
      <c r="F144" s="14"/>
      <c r="G144" s="14"/>
      <c r="H144" s="14"/>
      <c r="I144" s="50"/>
    </row>
    <row r="145" ht="24.75" customHeight="1" spans="1:9">
      <c r="A145" s="91"/>
      <c r="B145" s="121"/>
      <c r="C145" s="157" t="s">
        <v>177</v>
      </c>
      <c r="D145" s="157"/>
      <c r="E145" s="110">
        <v>139.28</v>
      </c>
      <c r="F145" s="14"/>
      <c r="G145" s="14"/>
      <c r="H145" s="14"/>
      <c r="I145" s="50"/>
    </row>
    <row r="146" ht="24.75" customHeight="1" spans="1:9">
      <c r="A146" s="56" t="s">
        <v>113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114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178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112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5" t="s">
        <v>123</v>
      </c>
      <c r="D167" s="125"/>
      <c r="E167" s="110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5" t="s">
        <v>179</v>
      </c>
      <c r="D168" s="125"/>
      <c r="E168" s="110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5" t="s">
        <v>180</v>
      </c>
      <c r="D169" s="125"/>
      <c r="E169" s="110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5" t="s">
        <v>175</v>
      </c>
      <c r="D170" s="125"/>
      <c r="E170" s="110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57" t="s">
        <v>177</v>
      </c>
      <c r="D171" s="157"/>
      <c r="E171" s="110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113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114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3" t="s">
        <v>92</v>
      </c>
      <c r="B182" s="194"/>
      <c r="C182" s="87" t="s">
        <v>111</v>
      </c>
      <c r="D182" s="88"/>
      <c r="E182" s="96"/>
      <c r="F182" s="14"/>
      <c r="G182" s="14"/>
      <c r="H182" s="14"/>
      <c r="I182" s="50"/>
    </row>
    <row r="183" ht="24.75" customHeight="1" spans="1:9">
      <c r="A183" s="195"/>
      <c r="B183" s="196"/>
      <c r="C183" s="125" t="s">
        <v>181</v>
      </c>
      <c r="D183" s="125"/>
      <c r="E183" s="37">
        <v>1150</v>
      </c>
      <c r="F183" s="14"/>
      <c r="G183" s="14"/>
      <c r="H183" s="14"/>
      <c r="I183" s="50"/>
    </row>
    <row r="184" ht="24.75" customHeight="1" spans="1:9">
      <c r="A184" s="195"/>
      <c r="B184" s="196"/>
      <c r="C184" s="65" t="s">
        <v>182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5"/>
      <c r="B185" s="196"/>
      <c r="C185" s="125" t="s">
        <v>178</v>
      </c>
      <c r="D185" s="125"/>
      <c r="E185" s="37">
        <v>500</v>
      </c>
      <c r="F185" s="14"/>
      <c r="G185" s="14"/>
      <c r="H185" s="14"/>
      <c r="I185" s="50"/>
    </row>
    <row r="186" ht="24.75" customHeight="1" spans="1:9">
      <c r="A186" s="195"/>
      <c r="B186" s="196"/>
      <c r="C186" s="65" t="s">
        <v>183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5"/>
      <c r="B187" s="196"/>
      <c r="C187" s="65" t="s">
        <v>184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5"/>
      <c r="B188" s="196"/>
      <c r="C188" s="65" t="s">
        <v>185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5"/>
      <c r="B189" s="196"/>
      <c r="C189" s="65" t="s">
        <v>186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5"/>
      <c r="B190" s="196"/>
      <c r="C190" s="65" t="s">
        <v>187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5"/>
      <c r="B191" s="196"/>
      <c r="C191" s="65" t="s">
        <v>188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5"/>
      <c r="B192" s="196"/>
      <c r="C192" s="65" t="s">
        <v>189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5"/>
      <c r="B193" s="196"/>
      <c r="C193" s="67" t="s">
        <v>112</v>
      </c>
      <c r="D193" s="62"/>
      <c r="E193" s="72"/>
      <c r="F193" s="14"/>
      <c r="G193" s="14"/>
      <c r="H193" s="14"/>
      <c r="I193" s="50"/>
    </row>
    <row r="194" ht="24.75" customHeight="1" spans="1:9">
      <c r="A194" s="195"/>
      <c r="B194" s="196"/>
      <c r="C194" s="125" t="s">
        <v>175</v>
      </c>
      <c r="D194" s="125"/>
      <c r="E194" s="110">
        <v>30</v>
      </c>
      <c r="F194" s="14"/>
      <c r="G194" s="14"/>
      <c r="H194" s="14"/>
      <c r="I194" s="50"/>
    </row>
    <row r="195" ht="24.75" customHeight="1" spans="1:9">
      <c r="A195" s="195"/>
      <c r="B195" s="196"/>
      <c r="C195" s="125" t="s">
        <v>190</v>
      </c>
      <c r="D195" s="125"/>
      <c r="E195" s="110">
        <v>130.84</v>
      </c>
      <c r="F195" s="14"/>
      <c r="G195" s="14"/>
      <c r="H195" s="14"/>
      <c r="I195" s="50"/>
    </row>
    <row r="196" ht="24.75" customHeight="1" spans="1:9">
      <c r="A196" s="195"/>
      <c r="B196" s="196"/>
      <c r="C196" s="125" t="s">
        <v>191</v>
      </c>
      <c r="D196" s="125"/>
      <c r="E196" s="110">
        <v>60</v>
      </c>
      <c r="F196" s="14"/>
      <c r="G196" s="14"/>
      <c r="H196" s="14"/>
      <c r="I196" s="50"/>
    </row>
    <row r="197" ht="96" customHeight="1" spans="1:9">
      <c r="A197" s="195"/>
      <c r="B197" s="196"/>
      <c r="C197" s="109" t="s">
        <v>192</v>
      </c>
      <c r="D197" s="109"/>
      <c r="E197" s="110">
        <v>919.52</v>
      </c>
      <c r="F197" s="14"/>
      <c r="G197" s="14"/>
      <c r="H197" s="14"/>
      <c r="I197" s="50"/>
    </row>
    <row r="198" ht="24.75" customHeight="1" spans="1:9">
      <c r="A198" s="195"/>
      <c r="B198" s="196"/>
      <c r="C198" s="109" t="s">
        <v>175</v>
      </c>
      <c r="D198" s="109"/>
      <c r="E198" s="110">
        <v>600</v>
      </c>
      <c r="F198" s="14"/>
      <c r="G198" s="14"/>
      <c r="H198" s="14"/>
      <c r="I198" s="50"/>
    </row>
    <row r="199" ht="24.75" customHeight="1" spans="1:9">
      <c r="A199" s="195"/>
      <c r="B199" s="196"/>
      <c r="C199" s="197" t="s">
        <v>177</v>
      </c>
      <c r="D199" s="198"/>
      <c r="E199" s="110">
        <v>9.5</v>
      </c>
      <c r="F199" s="14"/>
      <c r="G199" s="14"/>
      <c r="H199" s="14"/>
      <c r="I199" s="50"/>
    </row>
    <row r="200" ht="24.75" customHeight="1" spans="1:9">
      <c r="A200" s="199"/>
      <c r="B200" s="200"/>
      <c r="C200" s="65" t="s">
        <v>184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113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114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opLeftCell="A44" workbookViewId="0">
      <selection activeCell="A97" sqref="A97:C97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</row>
    <row r="3" ht="30" customHeight="1" spans="1:7">
      <c r="A3" s="5"/>
      <c r="B3" s="6" t="s">
        <v>133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196.239999999998</v>
      </c>
      <c r="D4" s="10"/>
      <c r="E4" s="10"/>
      <c r="F4" s="10"/>
      <c r="G4" s="10"/>
      <c r="H4" s="14"/>
      <c r="I4" s="50"/>
    </row>
    <row r="5" ht="30" customHeight="1" spans="1:9">
      <c r="A5" s="11" t="s">
        <v>134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98" t="s">
        <v>48</v>
      </c>
      <c r="C9" s="98"/>
      <c r="D9" s="18" t="s">
        <v>49</v>
      </c>
      <c r="E9" s="18"/>
      <c r="F9" s="99" t="s">
        <v>50</v>
      </c>
      <c r="G9" s="99"/>
      <c r="H9" s="14"/>
      <c r="I9" s="50"/>
    </row>
    <row r="10" ht="30" customHeight="1" spans="1:9">
      <c r="A10" s="100" t="s">
        <v>193</v>
      </c>
      <c r="B10" s="101" t="s">
        <v>66</v>
      </c>
      <c r="C10" s="101"/>
      <c r="D10" s="147" t="s">
        <v>153</v>
      </c>
      <c r="E10" s="153"/>
      <c r="F10" s="7">
        <v>0</v>
      </c>
      <c r="G10" s="7"/>
      <c r="H10" s="14"/>
      <c r="I10" s="50"/>
    </row>
    <row r="11" ht="30" customHeight="1" spans="1:9">
      <c r="A11" s="100" t="s">
        <v>194</v>
      </c>
      <c r="B11" s="101" t="s">
        <v>195</v>
      </c>
      <c r="C11" s="101"/>
      <c r="D11" s="147" t="s">
        <v>196</v>
      </c>
      <c r="E11" s="153"/>
      <c r="F11" s="7">
        <v>78</v>
      </c>
      <c r="G11" s="7"/>
      <c r="H11" s="14"/>
      <c r="I11" s="50"/>
    </row>
    <row r="12" ht="30" customHeight="1" spans="1:9">
      <c r="A12" s="100" t="s">
        <v>197</v>
      </c>
      <c r="B12" s="101" t="s">
        <v>75</v>
      </c>
      <c r="C12" s="101"/>
      <c r="D12" s="147" t="s">
        <v>198</v>
      </c>
      <c r="E12" s="153"/>
      <c r="F12" s="7">
        <v>174</v>
      </c>
      <c r="G12" s="7"/>
      <c r="H12" s="14"/>
      <c r="I12" s="50"/>
    </row>
    <row r="13" ht="30" customHeight="1" spans="1:9">
      <c r="A13" s="100" t="s">
        <v>197</v>
      </c>
      <c r="B13" s="101" t="s">
        <v>199</v>
      </c>
      <c r="C13" s="101"/>
      <c r="D13" s="147" t="s">
        <v>53</v>
      </c>
      <c r="E13" s="153"/>
      <c r="F13" s="7">
        <v>68</v>
      </c>
      <c r="G13" s="7"/>
      <c r="H13" s="14"/>
      <c r="I13" s="50"/>
    </row>
    <row r="14" ht="30" customHeight="1" spans="1:9">
      <c r="A14" s="100" t="s">
        <v>200</v>
      </c>
      <c r="B14" s="101" t="s">
        <v>199</v>
      </c>
      <c r="C14" s="101"/>
      <c r="D14" s="147" t="s">
        <v>53</v>
      </c>
      <c r="E14" s="153"/>
      <c r="F14" s="7">
        <v>68</v>
      </c>
      <c r="G14" s="7"/>
      <c r="H14" s="14"/>
      <c r="I14" s="50"/>
    </row>
    <row r="15" ht="30" customHeight="1" spans="1:9">
      <c r="A15" s="100" t="s">
        <v>201</v>
      </c>
      <c r="B15" s="101" t="s">
        <v>52</v>
      </c>
      <c r="C15" s="101"/>
      <c r="D15" s="147" t="s">
        <v>53</v>
      </c>
      <c r="E15" s="153"/>
      <c r="F15" s="7">
        <v>2405</v>
      </c>
      <c r="G15" s="7"/>
      <c r="H15" s="14"/>
      <c r="I15" s="50"/>
    </row>
    <row r="16" ht="30" customHeight="1" spans="1:9">
      <c r="A16" s="24"/>
      <c r="B16" s="137"/>
      <c r="C16" s="138"/>
      <c r="D16" s="27" t="s">
        <v>140</v>
      </c>
      <c r="E16" s="47"/>
      <c r="F16" s="144">
        <f>SUM(F10:G15)</f>
        <v>2793</v>
      </c>
      <c r="G16" s="145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9.25" customHeight="1" spans="1:9">
      <c r="A22" s="100" t="s">
        <v>202</v>
      </c>
      <c r="B22" s="101" t="s">
        <v>66</v>
      </c>
      <c r="C22" s="136"/>
      <c r="D22" s="102" t="s">
        <v>153</v>
      </c>
      <c r="E22" s="142"/>
      <c r="F22" s="7">
        <v>0</v>
      </c>
      <c r="G22" s="7"/>
      <c r="H22" s="14"/>
      <c r="I22" s="50"/>
    </row>
    <row r="23" ht="29.25" customHeight="1" spans="1:9">
      <c r="A23" s="100" t="s">
        <v>203</v>
      </c>
      <c r="B23" s="101" t="s">
        <v>52</v>
      </c>
      <c r="C23" s="136"/>
      <c r="D23" s="102" t="s">
        <v>53</v>
      </c>
      <c r="E23" s="142"/>
      <c r="F23" s="7">
        <v>2405</v>
      </c>
      <c r="G23" s="7"/>
      <c r="H23" s="14"/>
      <c r="I23" s="50"/>
    </row>
    <row r="24" ht="29.25" customHeight="1" spans="1:9">
      <c r="A24" s="100" t="s">
        <v>204</v>
      </c>
      <c r="B24" s="101" t="s">
        <v>173</v>
      </c>
      <c r="C24" s="136"/>
      <c r="D24" s="102" t="s">
        <v>205</v>
      </c>
      <c r="E24" s="142"/>
      <c r="F24" s="7">
        <v>300</v>
      </c>
      <c r="G24" s="7"/>
      <c r="H24" s="14"/>
      <c r="I24" s="50"/>
    </row>
    <row r="25" ht="29.25" customHeight="1" spans="1:9">
      <c r="A25" s="100" t="s">
        <v>206</v>
      </c>
      <c r="B25" s="101" t="s">
        <v>207</v>
      </c>
      <c r="C25" s="136"/>
      <c r="D25" s="101" t="s">
        <v>208</v>
      </c>
      <c r="E25" s="136"/>
      <c r="F25" s="7">
        <v>0</v>
      </c>
      <c r="G25" s="7"/>
      <c r="H25" s="14"/>
      <c r="I25" s="50"/>
    </row>
    <row r="26" ht="29.25" customHeight="1" spans="1:9">
      <c r="A26" s="100" t="s">
        <v>209</v>
      </c>
      <c r="B26" s="101" t="s">
        <v>103</v>
      </c>
      <c r="C26" s="136"/>
      <c r="D26" s="101" t="s">
        <v>210</v>
      </c>
      <c r="E26" s="136"/>
      <c r="F26" s="7">
        <v>500</v>
      </c>
      <c r="G26" s="7"/>
      <c r="H26" s="14"/>
      <c r="I26" s="50"/>
    </row>
    <row r="27" ht="29.25" customHeight="1" spans="1:9">
      <c r="A27" s="100" t="s">
        <v>211</v>
      </c>
      <c r="B27" s="101" t="s">
        <v>212</v>
      </c>
      <c r="C27" s="136"/>
      <c r="D27" s="101" t="s">
        <v>213</v>
      </c>
      <c r="E27" s="136"/>
      <c r="F27" s="7">
        <v>12</v>
      </c>
      <c r="G27" s="7"/>
      <c r="H27" s="14"/>
      <c r="I27" s="50"/>
    </row>
    <row r="28" ht="137.25" customHeight="1" spans="1:9">
      <c r="A28" s="100" t="s">
        <v>211</v>
      </c>
      <c r="B28" s="101" t="s">
        <v>214</v>
      </c>
      <c r="C28" s="136"/>
      <c r="D28" s="101" t="s">
        <v>215</v>
      </c>
      <c r="E28" s="136"/>
      <c r="F28" s="7">
        <v>49.1</v>
      </c>
      <c r="G28" s="7"/>
      <c r="H28" s="14"/>
      <c r="I28" s="50"/>
    </row>
    <row r="29" ht="29.25" customHeight="1" spans="1:9">
      <c r="A29" s="100" t="s">
        <v>216</v>
      </c>
      <c r="B29" s="101" t="s">
        <v>105</v>
      </c>
      <c r="C29" s="136"/>
      <c r="D29" s="101" t="s">
        <v>217</v>
      </c>
      <c r="E29" s="136"/>
      <c r="F29" s="7">
        <v>500</v>
      </c>
      <c r="G29" s="7"/>
      <c r="H29" s="14"/>
      <c r="I29" s="50"/>
    </row>
    <row r="30" ht="29.25" customHeight="1" spans="1:9">
      <c r="A30" s="100" t="s">
        <v>216</v>
      </c>
      <c r="B30" s="101" t="s">
        <v>218</v>
      </c>
      <c r="C30" s="136"/>
      <c r="D30" s="101" t="s">
        <v>219</v>
      </c>
      <c r="E30" s="136"/>
      <c r="F30" s="7">
        <v>5.04</v>
      </c>
      <c r="G30" s="7"/>
      <c r="H30" s="14"/>
      <c r="I30" s="50"/>
    </row>
    <row r="31" ht="29.25" customHeight="1" spans="1:9">
      <c r="A31" s="100" t="s">
        <v>220</v>
      </c>
      <c r="B31" s="101" t="s">
        <v>105</v>
      </c>
      <c r="C31" s="136"/>
      <c r="D31" s="101" t="s">
        <v>221</v>
      </c>
      <c r="E31" s="136"/>
      <c r="F31" s="7">
        <v>1000</v>
      </c>
      <c r="G31" s="7"/>
      <c r="H31" s="14"/>
      <c r="I31" s="50"/>
    </row>
    <row r="32" ht="29.25" customHeight="1" spans="1:9">
      <c r="A32" s="100" t="s">
        <v>222</v>
      </c>
      <c r="B32" s="101" t="s">
        <v>105</v>
      </c>
      <c r="C32" s="136"/>
      <c r="D32" s="101" t="s">
        <v>223</v>
      </c>
      <c r="E32" s="101"/>
      <c r="F32" s="113">
        <v>600</v>
      </c>
      <c r="G32" s="114"/>
      <c r="H32" s="14"/>
      <c r="I32" s="50"/>
    </row>
    <row r="33" ht="30" customHeight="1" spans="1:9">
      <c r="A33" s="24"/>
      <c r="B33" s="137"/>
      <c r="C33" s="138"/>
      <c r="D33" s="139" t="s">
        <v>140</v>
      </c>
      <c r="E33" s="143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29</v>
      </c>
      <c r="B38" s="98" t="s">
        <v>48</v>
      </c>
      <c r="C38" s="98"/>
      <c r="D38" s="99" t="s">
        <v>49</v>
      </c>
      <c r="E38" s="99"/>
      <c r="F38" s="99" t="s">
        <v>50</v>
      </c>
      <c r="G38" s="99"/>
      <c r="H38" s="14"/>
      <c r="I38" s="50"/>
    </row>
    <row r="39" ht="30" customHeight="1" spans="1:9">
      <c r="A39" s="100" t="s">
        <v>224</v>
      </c>
      <c r="B39" s="148" t="s">
        <v>66</v>
      </c>
      <c r="C39" s="149"/>
      <c r="D39" s="150" t="s">
        <v>153</v>
      </c>
      <c r="E39" s="154"/>
      <c r="F39" s="7">
        <v>0</v>
      </c>
      <c r="G39" s="7"/>
      <c r="H39" s="14"/>
      <c r="I39" s="50"/>
    </row>
    <row r="40" ht="30" customHeight="1" spans="1:9">
      <c r="A40" s="100"/>
      <c r="B40" s="148" t="s">
        <v>225</v>
      </c>
      <c r="C40" s="149"/>
      <c r="D40" s="150" t="s">
        <v>226</v>
      </c>
      <c r="E40" s="154"/>
      <c r="F40" s="7">
        <v>900</v>
      </c>
      <c r="G40" s="7"/>
      <c r="H40" s="14"/>
      <c r="I40" s="50"/>
    </row>
    <row r="41" ht="30" customHeight="1" spans="1:9">
      <c r="A41" s="100" t="s">
        <v>227</v>
      </c>
      <c r="B41" s="148" t="s">
        <v>52</v>
      </c>
      <c r="C41" s="149"/>
      <c r="D41" s="150" t="s">
        <v>53</v>
      </c>
      <c r="E41" s="154"/>
      <c r="F41" s="7">
        <v>2405</v>
      </c>
      <c r="G41" s="7"/>
      <c r="H41" s="14"/>
      <c r="I41" s="50"/>
    </row>
    <row r="42" ht="30" customHeight="1" spans="1:9">
      <c r="A42" s="100"/>
      <c r="B42" s="148" t="s">
        <v>103</v>
      </c>
      <c r="C42" s="149"/>
      <c r="D42" s="148" t="s">
        <v>228</v>
      </c>
      <c r="E42" s="149"/>
      <c r="F42" s="7">
        <v>66.4</v>
      </c>
      <c r="G42" s="7"/>
      <c r="H42" s="14"/>
      <c r="I42" s="50"/>
    </row>
    <row r="43" ht="30" customHeight="1" spans="1:9">
      <c r="A43" s="100" t="s">
        <v>227</v>
      </c>
      <c r="B43" s="148" t="s">
        <v>229</v>
      </c>
      <c r="C43" s="149"/>
      <c r="D43" s="148" t="s">
        <v>230</v>
      </c>
      <c r="E43" s="149"/>
      <c r="F43" s="7">
        <v>200</v>
      </c>
      <c r="G43" s="7"/>
      <c r="H43" s="14"/>
      <c r="I43" s="50"/>
    </row>
    <row r="44" ht="30" customHeight="1" spans="1:9">
      <c r="A44" s="100" t="s">
        <v>231</v>
      </c>
      <c r="B44" s="148" t="s">
        <v>105</v>
      </c>
      <c r="C44" s="149"/>
      <c r="D44" s="148" t="s">
        <v>232</v>
      </c>
      <c r="E44" s="149"/>
      <c r="F44" s="7">
        <v>100</v>
      </c>
      <c r="G44" s="7"/>
      <c r="H44" s="14"/>
      <c r="I44" s="50"/>
    </row>
    <row r="45" ht="30" customHeight="1" spans="1:9">
      <c r="A45" s="100" t="s">
        <v>233</v>
      </c>
      <c r="B45" s="148" t="s">
        <v>103</v>
      </c>
      <c r="C45" s="149"/>
      <c r="D45" s="148" t="s">
        <v>234</v>
      </c>
      <c r="E45" s="149"/>
      <c r="F45" s="7">
        <v>900</v>
      </c>
      <c r="G45" s="7"/>
      <c r="H45" s="14"/>
      <c r="I45" s="51"/>
    </row>
    <row r="46" ht="30" customHeight="1" spans="1:9">
      <c r="A46" s="100" t="s">
        <v>235</v>
      </c>
      <c r="B46" s="148" t="s">
        <v>103</v>
      </c>
      <c r="C46" s="149"/>
      <c r="D46" s="148" t="s">
        <v>236</v>
      </c>
      <c r="E46" s="149"/>
      <c r="F46" s="7">
        <v>50</v>
      </c>
      <c r="G46" s="7"/>
      <c r="H46" s="14"/>
      <c r="I46" s="50"/>
    </row>
    <row r="47" ht="30" customHeight="1" spans="1:9">
      <c r="A47" s="100" t="s">
        <v>237</v>
      </c>
      <c r="B47" s="148" t="s">
        <v>103</v>
      </c>
      <c r="C47" s="149"/>
      <c r="D47" s="148" t="s">
        <v>238</v>
      </c>
      <c r="E47" s="149"/>
      <c r="F47" s="7">
        <v>16.14</v>
      </c>
      <c r="G47" s="7"/>
      <c r="H47" s="14"/>
      <c r="I47" s="50"/>
    </row>
    <row r="48" ht="30" customHeight="1" spans="1:9">
      <c r="A48" s="100" t="s">
        <v>239</v>
      </c>
      <c r="B48" s="148" t="s">
        <v>105</v>
      </c>
      <c r="C48" s="149"/>
      <c r="D48" s="148" t="s">
        <v>240</v>
      </c>
      <c r="E48" s="149"/>
      <c r="F48" s="7">
        <v>50</v>
      </c>
      <c r="G48" s="7"/>
      <c r="H48" s="14"/>
      <c r="I48" s="50"/>
    </row>
    <row r="49" ht="30" customHeight="1" spans="1:9">
      <c r="A49" s="100" t="s">
        <v>241</v>
      </c>
      <c r="B49" s="148" t="s">
        <v>105</v>
      </c>
      <c r="C49" s="149"/>
      <c r="D49" s="148" t="s">
        <v>242</v>
      </c>
      <c r="E49" s="149"/>
      <c r="F49" s="7">
        <v>100</v>
      </c>
      <c r="G49" s="7"/>
      <c r="H49" s="14"/>
      <c r="I49" s="50"/>
    </row>
    <row r="50" ht="30" customHeight="1" spans="1:9">
      <c r="A50" s="100"/>
      <c r="B50" s="151" t="s">
        <v>243</v>
      </c>
      <c r="C50" s="152"/>
      <c r="D50" s="151" t="s">
        <v>244</v>
      </c>
      <c r="E50" s="152"/>
      <c r="F50" s="7">
        <v>229.6</v>
      </c>
      <c r="G50" s="7"/>
      <c r="H50" s="14"/>
      <c r="I50" s="50"/>
    </row>
    <row r="51" ht="30" customHeight="1" spans="1:9">
      <c r="A51" s="24"/>
      <c r="B51" s="137"/>
      <c r="C51" s="138"/>
      <c r="D51" s="139" t="s">
        <v>140</v>
      </c>
      <c r="E51" s="143"/>
      <c r="F51" s="144">
        <f>SUM(F39:G50)</f>
        <v>5017.14</v>
      </c>
      <c r="G51" s="145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48</v>
      </c>
      <c r="B56" s="31" t="s">
        <v>49</v>
      </c>
      <c r="C56" s="1" t="s">
        <v>50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73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8" t="s">
        <v>195</v>
      </c>
      <c r="B58" s="125"/>
      <c r="C58" s="110">
        <v>0</v>
      </c>
      <c r="D58" s="14"/>
      <c r="E58" s="14"/>
      <c r="F58" s="14"/>
      <c r="G58" s="14"/>
      <c r="H58" s="14"/>
      <c r="I58" s="50"/>
    </row>
    <row r="59" ht="30" customHeight="1" spans="1:9">
      <c r="A59" s="108" t="s">
        <v>59</v>
      </c>
      <c r="B59" s="125"/>
      <c r="C59" s="110">
        <v>0</v>
      </c>
      <c r="D59" s="14"/>
      <c r="E59" s="14"/>
      <c r="F59" s="14"/>
      <c r="G59" s="14"/>
      <c r="H59" s="14"/>
      <c r="I59" s="50"/>
    </row>
    <row r="60" ht="30" customHeight="1" spans="1:9">
      <c r="A60" s="108" t="s">
        <v>75</v>
      </c>
      <c r="B60" s="125" t="s">
        <v>245</v>
      </c>
      <c r="C60" s="110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11" t="s">
        <v>77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78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79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80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81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82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11" t="s">
        <v>77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83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84</v>
      </c>
      <c r="B79" s="36" t="s">
        <v>85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86</v>
      </c>
      <c r="B80" s="36" t="s">
        <v>87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11" t="s">
        <v>77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89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90</v>
      </c>
      <c r="B88" s="36" t="s">
        <v>246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247</v>
      </c>
      <c r="B89" s="36" t="s">
        <v>248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249</v>
      </c>
      <c r="B90" s="36" t="s">
        <v>250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11" t="s">
        <v>91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92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8" t="s">
        <v>93</v>
      </c>
      <c r="B98" s="115" t="s">
        <v>94</v>
      </c>
      <c r="C98" s="110">
        <v>200</v>
      </c>
      <c r="D98" s="14"/>
      <c r="E98" s="14"/>
      <c r="F98" s="14"/>
      <c r="G98" s="14"/>
      <c r="H98" s="14"/>
      <c r="I98" s="50"/>
    </row>
    <row r="99" ht="30" customHeight="1" spans="1:9">
      <c r="A99" s="116" t="s">
        <v>95</v>
      </c>
      <c r="B99" s="115" t="s">
        <v>96</v>
      </c>
      <c r="C99" s="110">
        <v>68</v>
      </c>
      <c r="D99" s="14"/>
      <c r="E99" s="14"/>
      <c r="F99" s="14"/>
      <c r="G99" s="14"/>
      <c r="H99" s="14"/>
      <c r="I99" s="50"/>
    </row>
    <row r="100" ht="30" customHeight="1" spans="1:9">
      <c r="A100" s="108" t="s">
        <v>97</v>
      </c>
      <c r="B100" s="109" t="s">
        <v>251</v>
      </c>
      <c r="C100" s="110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8" t="s">
        <v>99</v>
      </c>
      <c r="B101" s="115" t="s">
        <v>169</v>
      </c>
      <c r="C101" s="110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11" t="s">
        <v>77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1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18" t="s">
        <v>103</v>
      </c>
      <c r="B109" s="36"/>
      <c r="C109" s="37">
        <f>('July 2024 - September 2024'!C105)+SUM(E129+E156+E183)</f>
        <v>-9383</v>
      </c>
      <c r="D109" s="14"/>
      <c r="E109" s="69"/>
      <c r="F109" s="14"/>
      <c r="G109" s="14"/>
      <c r="H109" s="14"/>
      <c r="I109" s="50"/>
    </row>
    <row r="110" ht="30" customHeight="1" spans="1:9">
      <c r="A110" s="118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18" t="s">
        <v>105</v>
      </c>
      <c r="B111" s="36"/>
      <c r="C111" s="155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8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8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/>
      <c r="B114" s="36"/>
      <c r="C114" s="37">
        <f>('July 2024 - September 2024'!C110)+SUM(E134+E161+E188)</f>
        <v>0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11" t="s">
        <v>108</v>
      </c>
      <c r="C119" s="37">
        <f>SUM(C109:C113)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11" t="s">
        <v>109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110</v>
      </c>
      <c r="B126" s="55"/>
      <c r="C126" s="53" t="s">
        <v>49</v>
      </c>
      <c r="D126" s="55"/>
      <c r="E126" s="70" t="s">
        <v>50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6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92</v>
      </c>
      <c r="B128" s="86"/>
      <c r="C128" s="61" t="s">
        <v>111</v>
      </c>
      <c r="D128" s="62"/>
      <c r="E128" s="134"/>
      <c r="F128" s="14"/>
      <c r="G128" s="14"/>
      <c r="H128" s="14"/>
      <c r="I128" s="50"/>
    </row>
    <row r="129" ht="30" customHeight="1" spans="1:9">
      <c r="A129" s="89"/>
      <c r="B129" s="90"/>
      <c r="C129" s="125" t="s">
        <v>115</v>
      </c>
      <c r="D129" s="125"/>
      <c r="E129" s="110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3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5" t="s">
        <v>252</v>
      </c>
      <c r="D131" s="125"/>
      <c r="E131" s="110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3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3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3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3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3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3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3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112</v>
      </c>
      <c r="D139" s="62"/>
      <c r="E139" s="134"/>
      <c r="F139" s="14"/>
      <c r="G139" s="14"/>
      <c r="H139" s="14"/>
      <c r="I139" s="50"/>
    </row>
    <row r="140" ht="78.75" customHeight="1" spans="1:9">
      <c r="A140" s="89"/>
      <c r="B140" s="90"/>
      <c r="C140" s="109" t="s">
        <v>253</v>
      </c>
      <c r="D140" s="109"/>
      <c r="E140" s="110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5" t="s">
        <v>254</v>
      </c>
      <c r="D141" s="125"/>
      <c r="E141" s="110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5" t="s">
        <v>255</v>
      </c>
      <c r="D142" s="125"/>
      <c r="E142" s="110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57" t="s">
        <v>177</v>
      </c>
      <c r="D143" s="157"/>
      <c r="E143" s="110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5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5">
        <v>0</v>
      </c>
      <c r="F145" s="14"/>
      <c r="G145" s="14"/>
      <c r="H145" s="14"/>
      <c r="I145" s="50"/>
    </row>
    <row r="146" ht="30" customHeight="1" spans="1:9">
      <c r="A146" s="56" t="s">
        <v>113</v>
      </c>
      <c r="B146" s="77"/>
      <c r="C146" s="78"/>
      <c r="D146" s="79"/>
      <c r="E146" s="135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114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9" t="s">
        <v>256</v>
      </c>
      <c r="D156" s="109"/>
      <c r="E156" s="110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3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5" t="s">
        <v>257</v>
      </c>
      <c r="D158" s="125"/>
      <c r="E158" s="110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3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3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3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3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3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3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3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112</v>
      </c>
      <c r="D166" s="62"/>
      <c r="E166" s="134"/>
      <c r="F166" s="14"/>
      <c r="G166" s="14"/>
      <c r="H166" s="14"/>
      <c r="I166" s="50"/>
    </row>
    <row r="167" ht="231" customHeight="1" spans="1:9">
      <c r="A167" s="89"/>
      <c r="B167" s="90"/>
      <c r="C167" s="109" t="s">
        <v>258</v>
      </c>
      <c r="D167" s="109"/>
      <c r="E167" s="110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9" t="s">
        <v>259</v>
      </c>
      <c r="D168" s="109"/>
      <c r="E168" s="110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58" t="s">
        <v>177</v>
      </c>
      <c r="D169" s="158"/>
      <c r="E169" s="110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5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5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5">
        <v>0</v>
      </c>
      <c r="F172" s="14"/>
      <c r="G172" s="14"/>
      <c r="H172" s="14"/>
      <c r="I172" s="50"/>
    </row>
    <row r="173" ht="30" customHeight="1" spans="1:9">
      <c r="A173" s="56" t="s">
        <v>113</v>
      </c>
      <c r="B173" s="77"/>
      <c r="C173" s="78"/>
      <c r="D173" s="79"/>
      <c r="E173" s="135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114</v>
      </c>
      <c r="D174" s="82"/>
      <c r="E174" s="131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1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92</v>
      </c>
      <c r="B182" s="119"/>
      <c r="C182" s="159" t="s">
        <v>111</v>
      </c>
      <c r="D182" s="160"/>
      <c r="E182" s="132"/>
      <c r="F182" s="14"/>
      <c r="G182" s="14"/>
      <c r="H182" s="14"/>
      <c r="I182" s="50"/>
    </row>
    <row r="183" ht="30" customHeight="1" spans="1:9">
      <c r="A183" s="89"/>
      <c r="B183" s="120"/>
      <c r="C183" s="161" t="s">
        <v>115</v>
      </c>
      <c r="D183" s="161"/>
      <c r="E183" s="110">
        <v>0</v>
      </c>
      <c r="F183" s="14"/>
      <c r="G183" s="14"/>
      <c r="H183" s="14"/>
      <c r="I183" s="50"/>
    </row>
    <row r="184" ht="30" customHeight="1" spans="1:9">
      <c r="A184" s="89"/>
      <c r="B184" s="120"/>
      <c r="C184" s="162" t="s">
        <v>182</v>
      </c>
      <c r="D184" s="163"/>
      <c r="E184" s="133">
        <v>0</v>
      </c>
      <c r="F184" s="14"/>
      <c r="G184" s="14"/>
      <c r="H184" s="14"/>
      <c r="I184" s="50"/>
    </row>
    <row r="185" ht="30" customHeight="1" spans="1:9">
      <c r="A185" s="89"/>
      <c r="B185" s="120"/>
      <c r="C185" s="161" t="s">
        <v>178</v>
      </c>
      <c r="D185" s="161"/>
      <c r="E185" s="110">
        <v>500</v>
      </c>
      <c r="F185" s="14"/>
      <c r="G185" s="14"/>
      <c r="H185" s="14"/>
      <c r="I185" s="50"/>
    </row>
    <row r="186" ht="30" customHeight="1" spans="1:9">
      <c r="A186" s="89"/>
      <c r="B186" s="120"/>
      <c r="C186" s="162" t="s">
        <v>183</v>
      </c>
      <c r="D186" s="163"/>
      <c r="E186" s="133">
        <v>0</v>
      </c>
      <c r="F186" s="14"/>
      <c r="G186" s="14"/>
      <c r="H186" s="14"/>
      <c r="I186" s="50"/>
    </row>
    <row r="187" ht="30" customHeight="1" spans="1:9">
      <c r="A187" s="89"/>
      <c r="B187" s="120"/>
      <c r="C187" s="162" t="s">
        <v>184</v>
      </c>
      <c r="D187" s="163"/>
      <c r="E187" s="133">
        <v>0</v>
      </c>
      <c r="F187" s="14"/>
      <c r="G187" s="14"/>
      <c r="H187" s="14"/>
      <c r="I187" s="50"/>
    </row>
    <row r="188" ht="30" customHeight="1" spans="1:9">
      <c r="A188" s="89"/>
      <c r="B188" s="120"/>
      <c r="C188" s="162" t="s">
        <v>185</v>
      </c>
      <c r="D188" s="163"/>
      <c r="E188" s="133">
        <v>0</v>
      </c>
      <c r="F188" s="14"/>
      <c r="G188" s="14"/>
      <c r="H188" s="14"/>
      <c r="I188" s="50"/>
    </row>
    <row r="189" ht="30" customHeight="1" spans="1:9">
      <c r="A189" s="89"/>
      <c r="B189" s="120"/>
      <c r="C189" s="162" t="s">
        <v>186</v>
      </c>
      <c r="D189" s="163"/>
      <c r="E189" s="133">
        <v>0</v>
      </c>
      <c r="F189" s="14"/>
      <c r="G189" s="14"/>
      <c r="H189" s="14"/>
      <c r="I189" s="50"/>
    </row>
    <row r="190" ht="30" customHeight="1" spans="1:9">
      <c r="A190" s="89"/>
      <c r="B190" s="120"/>
      <c r="C190" s="162" t="s">
        <v>187</v>
      </c>
      <c r="D190" s="163"/>
      <c r="E190" s="133">
        <v>0</v>
      </c>
      <c r="F190" s="14"/>
      <c r="G190" s="14"/>
      <c r="H190" s="14"/>
      <c r="I190" s="50"/>
    </row>
    <row r="191" ht="30" customHeight="1" spans="1:9">
      <c r="A191" s="89"/>
      <c r="B191" s="120"/>
      <c r="C191" s="162" t="s">
        <v>188</v>
      </c>
      <c r="D191" s="163"/>
      <c r="E191" s="133">
        <v>0</v>
      </c>
      <c r="F191" s="14"/>
      <c r="G191" s="14"/>
      <c r="H191" s="14"/>
      <c r="I191" s="50"/>
    </row>
    <row r="192" ht="30" customHeight="1" spans="1:9">
      <c r="A192" s="89"/>
      <c r="B192" s="120"/>
      <c r="C192" s="162" t="s">
        <v>189</v>
      </c>
      <c r="D192" s="163"/>
      <c r="E192" s="133">
        <v>0</v>
      </c>
      <c r="F192" s="14"/>
      <c r="G192" s="14"/>
      <c r="H192" s="14"/>
      <c r="I192" s="50"/>
    </row>
    <row r="193" ht="30" customHeight="1" spans="1:9">
      <c r="A193" s="89"/>
      <c r="B193" s="120"/>
      <c r="C193" s="164" t="s">
        <v>112</v>
      </c>
      <c r="D193" s="165"/>
      <c r="E193" s="134"/>
      <c r="F193" s="14"/>
      <c r="G193" s="14"/>
      <c r="H193" s="14"/>
      <c r="I193" s="50"/>
    </row>
    <row r="194" ht="47.25" customHeight="1" spans="1:9">
      <c r="A194" s="89"/>
      <c r="B194" s="120"/>
      <c r="C194" s="161" t="s">
        <v>260</v>
      </c>
      <c r="D194" s="161"/>
      <c r="E194" s="110">
        <v>351</v>
      </c>
      <c r="F194" s="14"/>
      <c r="G194" s="14"/>
      <c r="H194" s="14"/>
      <c r="I194" s="50"/>
    </row>
    <row r="195" ht="45.75" customHeight="1" spans="1:9">
      <c r="A195" s="89"/>
      <c r="B195" s="120"/>
      <c r="C195" s="161" t="s">
        <v>261</v>
      </c>
      <c r="D195" s="161"/>
      <c r="E195" s="110">
        <v>370</v>
      </c>
      <c r="F195" s="14"/>
      <c r="G195" s="14"/>
      <c r="H195" s="14"/>
      <c r="I195" s="50"/>
    </row>
    <row r="196" ht="132" customHeight="1" spans="1:9">
      <c r="A196" s="89"/>
      <c r="B196" s="120"/>
      <c r="C196" s="161" t="s">
        <v>262</v>
      </c>
      <c r="D196" s="161"/>
      <c r="E196" s="110">
        <v>1182.5</v>
      </c>
      <c r="F196" s="14"/>
      <c r="G196" s="14"/>
      <c r="H196" s="14"/>
      <c r="I196" s="50"/>
    </row>
    <row r="197" ht="409.5" customHeight="1" spans="1:9">
      <c r="A197" s="89"/>
      <c r="B197" s="120"/>
      <c r="C197" s="161" t="s">
        <v>263</v>
      </c>
      <c r="D197" s="161"/>
      <c r="E197" s="110">
        <v>1232.7</v>
      </c>
      <c r="F197" s="14"/>
      <c r="G197" s="14"/>
      <c r="H197" s="14"/>
      <c r="I197" s="50"/>
    </row>
    <row r="198" ht="30" customHeight="1" spans="1:9">
      <c r="A198" s="89"/>
      <c r="B198" s="120"/>
      <c r="C198" s="166" t="s">
        <v>177</v>
      </c>
      <c r="D198" s="161"/>
      <c r="E198" s="110">
        <v>68</v>
      </c>
      <c r="F198" s="14"/>
      <c r="G198" s="14"/>
      <c r="H198" s="14"/>
      <c r="I198" s="50"/>
    </row>
    <row r="199" ht="30" customHeight="1" spans="1:9">
      <c r="A199" s="91"/>
      <c r="B199" s="121"/>
      <c r="C199" s="162" t="s">
        <v>184</v>
      </c>
      <c r="D199" s="163"/>
      <c r="E199" s="135">
        <v>0</v>
      </c>
      <c r="F199" s="14"/>
      <c r="G199" s="14"/>
      <c r="H199" s="14"/>
      <c r="I199" s="50"/>
    </row>
    <row r="200" ht="24.75" customHeight="1" spans="1:9">
      <c r="A200" s="56" t="s">
        <v>113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114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opLeftCell="A19" workbookViewId="0">
      <selection activeCell="D75" sqref="D75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E195</f>
        <v>859.199999999998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882.099999999998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 t="s">
        <v>264</v>
      </c>
      <c r="B10" s="101" t="s">
        <v>52</v>
      </c>
      <c r="C10" s="136"/>
      <c r="D10" s="102" t="s">
        <v>53</v>
      </c>
      <c r="E10" s="142"/>
      <c r="F10" s="7">
        <v>2405</v>
      </c>
      <c r="G10" s="7"/>
      <c r="H10" s="14"/>
      <c r="I10" s="50"/>
    </row>
    <row r="11" ht="24.75" customHeight="1" spans="1:9">
      <c r="A11" s="100" t="s">
        <v>265</v>
      </c>
      <c r="B11" s="101" t="s">
        <v>66</v>
      </c>
      <c r="C11" s="136"/>
      <c r="D11" s="102" t="s">
        <v>153</v>
      </c>
      <c r="E11" s="142"/>
      <c r="F11" s="7">
        <v>0</v>
      </c>
      <c r="G11" s="7"/>
      <c r="H11" s="14"/>
      <c r="I11" s="50"/>
    </row>
    <row r="12" ht="24.75" customHeight="1" spans="1:9">
      <c r="A12" s="100" t="s">
        <v>266</v>
      </c>
      <c r="B12" s="101" t="s">
        <v>267</v>
      </c>
      <c r="C12" s="136"/>
      <c r="D12" s="102" t="s">
        <v>268</v>
      </c>
      <c r="E12" s="142"/>
      <c r="F12" s="7">
        <v>1000</v>
      </c>
      <c r="G12" s="7"/>
      <c r="H12" s="14"/>
      <c r="I12" s="50"/>
    </row>
    <row r="13" ht="24.75" customHeight="1" spans="1:9">
      <c r="A13" s="100" t="s">
        <v>269</v>
      </c>
      <c r="B13" s="101" t="s">
        <v>270</v>
      </c>
      <c r="C13" s="136"/>
      <c r="D13" s="102" t="s">
        <v>268</v>
      </c>
      <c r="E13" s="142"/>
      <c r="F13" s="7">
        <v>1000</v>
      </c>
      <c r="G13" s="7"/>
      <c r="H13" s="14"/>
      <c r="I13" s="50"/>
    </row>
    <row r="14" ht="24.75" customHeight="1" spans="1:9">
      <c r="A14" s="100"/>
      <c r="B14" s="101" t="s">
        <v>103</v>
      </c>
      <c r="C14" s="136"/>
      <c r="D14" s="102" t="s">
        <v>271</v>
      </c>
      <c r="E14" s="142"/>
      <c r="F14" s="7">
        <v>2</v>
      </c>
      <c r="G14" s="7"/>
      <c r="H14" s="14"/>
      <c r="I14" s="50"/>
    </row>
    <row r="15" ht="24.75" customHeight="1" spans="1:9">
      <c r="A15" s="100"/>
      <c r="B15" s="101" t="s">
        <v>272</v>
      </c>
      <c r="C15" s="136"/>
      <c r="D15" s="102" t="s">
        <v>273</v>
      </c>
      <c r="E15" s="142"/>
      <c r="F15" s="7">
        <v>1</v>
      </c>
      <c r="G15" s="7"/>
      <c r="H15" s="14"/>
      <c r="I15" s="50"/>
    </row>
    <row r="16" ht="24.75" customHeight="1" spans="1:9">
      <c r="A16" s="100" t="s">
        <v>274</v>
      </c>
      <c r="B16" s="101" t="s">
        <v>103</v>
      </c>
      <c r="C16" s="136"/>
      <c r="D16" s="102" t="s">
        <v>275</v>
      </c>
      <c r="E16" s="142"/>
      <c r="F16" s="7">
        <v>500</v>
      </c>
      <c r="G16" s="7"/>
      <c r="H16" s="14"/>
      <c r="I16" s="50"/>
    </row>
    <row r="17" ht="24.75" customHeight="1" spans="1:9">
      <c r="A17" s="100" t="s">
        <v>276</v>
      </c>
      <c r="B17" s="101" t="s">
        <v>277</v>
      </c>
      <c r="C17" s="136"/>
      <c r="D17" s="102" t="s">
        <v>278</v>
      </c>
      <c r="E17" s="142"/>
      <c r="F17" s="7">
        <v>6</v>
      </c>
      <c r="G17" s="7"/>
      <c r="H17" s="14"/>
      <c r="I17" s="50"/>
    </row>
    <row r="18" ht="24.75" customHeight="1" spans="1:9">
      <c r="A18" s="100" t="s">
        <v>276</v>
      </c>
      <c r="B18" s="101" t="s">
        <v>279</v>
      </c>
      <c r="C18" s="136"/>
      <c r="D18" s="102" t="s">
        <v>280</v>
      </c>
      <c r="E18" s="142"/>
      <c r="F18" s="7">
        <v>10</v>
      </c>
      <c r="G18" s="7"/>
      <c r="H18" s="14"/>
      <c r="I18" s="50"/>
    </row>
    <row r="19" ht="24.75" customHeight="1" spans="1:9">
      <c r="A19" s="100" t="s">
        <v>281</v>
      </c>
      <c r="B19" s="101" t="s">
        <v>103</v>
      </c>
      <c r="C19" s="136"/>
      <c r="D19" s="102" t="s">
        <v>282</v>
      </c>
      <c r="E19" s="142"/>
      <c r="F19" s="7">
        <v>4.5</v>
      </c>
      <c r="G19" s="7"/>
      <c r="H19" s="14"/>
      <c r="I19" s="50"/>
    </row>
    <row r="20" ht="24.75" customHeight="1" spans="1:9">
      <c r="A20" s="100" t="s">
        <v>283</v>
      </c>
      <c r="B20" s="101" t="s">
        <v>277</v>
      </c>
      <c r="C20" s="136"/>
      <c r="D20" s="102" t="s">
        <v>284</v>
      </c>
      <c r="E20" s="142"/>
      <c r="F20" s="7">
        <v>1</v>
      </c>
      <c r="G20" s="7"/>
      <c r="H20" s="14"/>
      <c r="I20" s="50"/>
    </row>
    <row r="21" ht="24.75" customHeight="1" spans="1:9">
      <c r="A21" s="24"/>
      <c r="B21" s="137"/>
      <c r="C21" s="138"/>
      <c r="D21" s="139" t="s">
        <v>140</v>
      </c>
      <c r="E21" s="143"/>
      <c r="F21" s="144">
        <f>SUM(F10:G20)</f>
        <v>4929.5</v>
      </c>
      <c r="G21" s="145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29</v>
      </c>
      <c r="B26" s="98" t="s">
        <v>48</v>
      </c>
      <c r="C26" s="98"/>
      <c r="D26" s="99" t="s">
        <v>49</v>
      </c>
      <c r="E26" s="99"/>
      <c r="F26" s="99" t="s">
        <v>50</v>
      </c>
      <c r="G26" s="99"/>
      <c r="H26" s="14"/>
      <c r="I26" s="50"/>
    </row>
    <row r="27" ht="24.75" customHeight="1" spans="1:9">
      <c r="A27" s="100" t="s">
        <v>285</v>
      </c>
      <c r="B27" s="101" t="s">
        <v>52</v>
      </c>
      <c r="C27" s="101"/>
      <c r="D27" s="102" t="s">
        <v>53</v>
      </c>
      <c r="E27" s="102"/>
      <c r="F27" s="7">
        <v>2435</v>
      </c>
      <c r="G27" s="7"/>
      <c r="H27" s="14"/>
      <c r="I27" s="50"/>
    </row>
    <row r="28" ht="24.75" customHeight="1" spans="1:9">
      <c r="A28" s="100" t="s">
        <v>286</v>
      </c>
      <c r="B28" s="101" t="s">
        <v>66</v>
      </c>
      <c r="C28" s="101"/>
      <c r="D28" s="102" t="s">
        <v>153</v>
      </c>
      <c r="E28" s="102"/>
      <c r="F28" s="7">
        <v>0</v>
      </c>
      <c r="G28" s="7"/>
      <c r="H28" s="14"/>
      <c r="I28" s="50"/>
    </row>
    <row r="29" ht="24.75" customHeight="1" spans="1:9">
      <c r="A29" s="100"/>
      <c r="B29" s="101" t="s">
        <v>287</v>
      </c>
      <c r="C29" s="101"/>
      <c r="D29" s="102" t="s">
        <v>288</v>
      </c>
      <c r="E29" s="102"/>
      <c r="F29" s="7">
        <v>0</v>
      </c>
      <c r="G29" s="7"/>
      <c r="H29" s="14"/>
      <c r="I29" s="50"/>
    </row>
    <row r="30" ht="24.75" customHeight="1" spans="1:9">
      <c r="A30" s="100"/>
      <c r="B30" s="101" t="s">
        <v>289</v>
      </c>
      <c r="C30" s="101"/>
      <c r="D30" s="102" t="s">
        <v>290</v>
      </c>
      <c r="E30" s="102"/>
      <c r="F30" s="7">
        <v>50</v>
      </c>
      <c r="G30" s="7"/>
      <c r="H30" s="14"/>
      <c r="I30" s="50"/>
    </row>
    <row r="31" ht="44.25" customHeight="1" spans="1:9">
      <c r="A31" s="19" t="s">
        <v>291</v>
      </c>
      <c r="B31" s="103" t="s">
        <v>103</v>
      </c>
      <c r="C31" s="104"/>
      <c r="D31" s="103" t="s">
        <v>292</v>
      </c>
      <c r="E31" s="104"/>
      <c r="F31" s="113">
        <v>16</v>
      </c>
      <c r="G31" s="114"/>
      <c r="H31" s="14"/>
      <c r="I31" s="50"/>
    </row>
    <row r="32" ht="24.75" customHeight="1" spans="1:9">
      <c r="A32" s="19" t="s">
        <v>293</v>
      </c>
      <c r="B32" s="21" t="s">
        <v>105</v>
      </c>
      <c r="C32" s="22"/>
      <c r="D32" s="21" t="s">
        <v>294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0"/>
      <c r="C33" s="141"/>
      <c r="D33" s="27" t="s">
        <v>140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29</v>
      </c>
      <c r="B38" s="98" t="s">
        <v>48</v>
      </c>
      <c r="C38" s="98"/>
      <c r="D38" s="99" t="s">
        <v>49</v>
      </c>
      <c r="E38" s="99"/>
      <c r="F38" s="99" t="s">
        <v>50</v>
      </c>
      <c r="G38" s="99"/>
      <c r="H38" s="14"/>
      <c r="I38" s="50"/>
    </row>
    <row r="39" ht="24.75" customHeight="1" spans="1:9">
      <c r="A39" s="100"/>
      <c r="B39" s="101" t="s">
        <v>52</v>
      </c>
      <c r="C39" s="101"/>
      <c r="D39" s="142" t="s">
        <v>53</v>
      </c>
      <c r="E39" s="146"/>
      <c r="F39" s="7">
        <v>2435</v>
      </c>
      <c r="G39" s="7"/>
      <c r="H39" s="14"/>
      <c r="I39" s="50"/>
    </row>
    <row r="40" ht="24.75" customHeight="1" spans="1:9">
      <c r="A40" s="100" t="s">
        <v>295</v>
      </c>
      <c r="B40" s="101" t="s">
        <v>66</v>
      </c>
      <c r="C40" s="101"/>
      <c r="D40" s="142" t="s">
        <v>153</v>
      </c>
      <c r="E40" s="146"/>
      <c r="F40" s="7">
        <v>0</v>
      </c>
      <c r="G40" s="7"/>
      <c r="H40" s="14"/>
      <c r="I40" s="50"/>
    </row>
    <row r="41" ht="24.75" customHeight="1" spans="1:9">
      <c r="A41" s="100"/>
      <c r="B41" s="101" t="s">
        <v>289</v>
      </c>
      <c r="C41" s="101"/>
      <c r="D41" s="142" t="s">
        <v>290</v>
      </c>
      <c r="E41" s="146"/>
      <c r="F41" s="7">
        <v>50</v>
      </c>
      <c r="G41" s="7"/>
      <c r="H41" s="14"/>
      <c r="I41" s="51"/>
    </row>
    <row r="42" ht="24.75" customHeight="1" spans="1:9">
      <c r="A42" s="19"/>
      <c r="B42" s="103"/>
      <c r="C42" s="104"/>
      <c r="D42" s="103"/>
      <c r="E42" s="104"/>
      <c r="F42" s="113">
        <v>0</v>
      </c>
      <c r="G42" s="114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140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48</v>
      </c>
      <c r="B50" s="31" t="s">
        <v>49</v>
      </c>
      <c r="C50" s="1" t="s">
        <v>50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73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8" t="s">
        <v>195</v>
      </c>
      <c r="B52" s="109"/>
      <c r="C52" s="110">
        <v>78</v>
      </c>
      <c r="D52" s="14"/>
      <c r="E52" s="14"/>
      <c r="F52" s="14"/>
      <c r="G52" s="14"/>
      <c r="H52" s="14"/>
      <c r="I52" s="50"/>
    </row>
    <row r="53" ht="34.5" customHeight="1" spans="1:9">
      <c r="A53" s="108" t="s">
        <v>289</v>
      </c>
      <c r="B53" s="109" t="s">
        <v>296</v>
      </c>
      <c r="C53" s="110">
        <v>50</v>
      </c>
      <c r="D53" s="14"/>
      <c r="E53" s="14"/>
      <c r="F53" s="14"/>
      <c r="G53" s="14"/>
      <c r="H53" s="14"/>
      <c r="I53" s="50"/>
    </row>
    <row r="54" ht="24.75" customHeight="1" spans="1:9">
      <c r="A54" s="108" t="s">
        <v>75</v>
      </c>
      <c r="B54" s="109" t="s">
        <v>245</v>
      </c>
      <c r="C54" s="110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11" t="s">
        <v>77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78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79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80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81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82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11" t="s">
        <v>77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83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84</v>
      </c>
      <c r="B73" s="36" t="s">
        <v>85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86</v>
      </c>
      <c r="B74" s="36" t="s">
        <v>87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11" t="s">
        <v>77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89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90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11" t="s">
        <v>91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92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8" t="s">
        <v>93</v>
      </c>
      <c r="B92" s="115" t="s">
        <v>94</v>
      </c>
      <c r="C92" s="110">
        <v>0</v>
      </c>
      <c r="D92" s="14"/>
      <c r="E92" s="14"/>
      <c r="F92" s="14"/>
      <c r="G92" s="14"/>
      <c r="H92" s="14"/>
      <c r="I92" s="50"/>
    </row>
    <row r="93" ht="24.75" customHeight="1" spans="1:9">
      <c r="A93" s="116" t="s">
        <v>95</v>
      </c>
      <c r="B93" s="117" t="s">
        <v>96</v>
      </c>
      <c r="C93" s="110">
        <v>68</v>
      </c>
      <c r="D93" s="14"/>
      <c r="E93" s="14"/>
      <c r="F93" s="14"/>
      <c r="G93" s="14"/>
      <c r="H93" s="14"/>
      <c r="I93" s="50"/>
    </row>
    <row r="94" ht="24.75" customHeight="1" spans="1:9">
      <c r="A94" s="108" t="s">
        <v>97</v>
      </c>
      <c r="B94" s="109" t="s">
        <v>297</v>
      </c>
      <c r="C94" s="110">
        <v>52</v>
      </c>
      <c r="D94" s="14"/>
      <c r="E94" s="14"/>
      <c r="F94" s="14"/>
      <c r="G94" s="14"/>
      <c r="H94" s="14"/>
      <c r="I94" s="50"/>
    </row>
    <row r="95" ht="24.75" customHeight="1" spans="1:9">
      <c r="A95" s="108" t="s">
        <v>287</v>
      </c>
      <c r="B95" s="115" t="s">
        <v>298</v>
      </c>
      <c r="C95" s="110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11" t="s">
        <v>77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1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18" t="s">
        <v>103</v>
      </c>
      <c r="B103" s="36"/>
      <c r="C103" s="37">
        <f>('October 2024 - December 2024'!C109)+SUM(E123+E150+E177)</f>
        <v>-6983</v>
      </c>
      <c r="D103" s="14"/>
      <c r="E103" s="69"/>
      <c r="F103" s="14"/>
      <c r="G103" s="14"/>
      <c r="H103" s="14"/>
      <c r="I103" s="50"/>
    </row>
    <row r="104" ht="24.75" customHeight="1" spans="1:9">
      <c r="A104" s="118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18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8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8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/>
      <c r="B108" s="36"/>
      <c r="C108" s="37">
        <f>('October 2024 - December 2024'!C114)+SUM(E128+E155+E182)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11" t="s">
        <v>108</v>
      </c>
      <c r="C113" s="37">
        <f>SUM(C103:C107)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11" t="s">
        <v>109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110</v>
      </c>
      <c r="B120" s="55"/>
      <c r="C120" s="53" t="s">
        <v>49</v>
      </c>
      <c r="D120" s="55"/>
      <c r="E120" s="70" t="s">
        <v>50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92</v>
      </c>
      <c r="B122" s="119"/>
      <c r="C122" s="61" t="s">
        <v>111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0"/>
      <c r="C123" s="125" t="s">
        <v>299</v>
      </c>
      <c r="D123" s="125"/>
      <c r="E123" s="122">
        <v>1400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109" t="s">
        <v>178</v>
      </c>
      <c r="D125" s="109"/>
      <c r="E125" s="122">
        <v>500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0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0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7" t="s">
        <v>112</v>
      </c>
      <c r="D133" s="62"/>
      <c r="E133" s="72"/>
      <c r="F133" s="14"/>
      <c r="G133" s="14"/>
      <c r="H133" s="14"/>
      <c r="I133" s="50"/>
    </row>
    <row r="134" ht="148.5" customHeight="1" spans="1:9">
      <c r="A134" s="89"/>
      <c r="B134" s="120"/>
      <c r="C134" s="109" t="s">
        <v>300</v>
      </c>
      <c r="D134" s="109"/>
      <c r="E134" s="122">
        <v>2132.94</v>
      </c>
      <c r="F134" s="14"/>
      <c r="G134" s="14"/>
      <c r="H134" s="14"/>
      <c r="I134" s="50"/>
    </row>
    <row r="135" ht="348" customHeight="1" spans="1:9">
      <c r="A135" s="89"/>
      <c r="B135" s="120"/>
      <c r="C135" s="109" t="s">
        <v>301</v>
      </c>
      <c r="D135" s="109"/>
      <c r="E135" s="122">
        <v>316.9</v>
      </c>
      <c r="F135" s="14"/>
      <c r="G135" s="14"/>
      <c r="H135" s="14"/>
      <c r="I135" s="50"/>
    </row>
    <row r="136" ht="202.5" customHeight="1" spans="1:9">
      <c r="A136" s="89"/>
      <c r="B136" s="120"/>
      <c r="C136" s="129" t="s">
        <v>302</v>
      </c>
      <c r="D136" s="130"/>
      <c r="E136" s="122">
        <v>244</v>
      </c>
      <c r="F136" s="14"/>
      <c r="G136" s="14"/>
      <c r="H136" s="14"/>
      <c r="I136" s="50"/>
    </row>
    <row r="137" ht="24.75" customHeight="1" spans="1:9">
      <c r="A137" s="89"/>
      <c r="B137" s="120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0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1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113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114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110</v>
      </c>
      <c r="B147" s="55"/>
      <c r="C147" s="83" t="s">
        <v>49</v>
      </c>
      <c r="D147" s="84"/>
      <c r="E147" s="95" t="s">
        <v>50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92</v>
      </c>
      <c r="B149" s="86"/>
      <c r="C149" s="87" t="s">
        <v>111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9" t="s">
        <v>303</v>
      </c>
      <c r="D150" s="109"/>
      <c r="E150" s="122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112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9" t="s">
        <v>304</v>
      </c>
      <c r="D161" s="109"/>
      <c r="E161" s="122">
        <v>777.5</v>
      </c>
      <c r="F161" s="14"/>
      <c r="G161" s="14"/>
      <c r="H161" s="14"/>
      <c r="I161" s="50"/>
    </row>
    <row r="162" ht="262" customHeight="1" spans="1:9">
      <c r="A162" s="89"/>
      <c r="B162" s="90"/>
      <c r="C162" s="109" t="s">
        <v>305</v>
      </c>
      <c r="D162" s="109"/>
      <c r="E162" s="122">
        <v>443.3</v>
      </c>
      <c r="F162" s="14"/>
      <c r="G162" s="14"/>
      <c r="H162" s="14"/>
      <c r="I162" s="50"/>
    </row>
    <row r="163" ht="49.5" customHeight="1" spans="1:9">
      <c r="A163" s="89"/>
      <c r="B163" s="90"/>
      <c r="C163" s="73" t="s">
        <v>306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113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114</v>
      </c>
      <c r="D168" s="82"/>
      <c r="E168" s="97">
        <f>(F33+E148)-(SUM(E150:E159)+SUM(E161:E167))</f>
        <v>445.199999999998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110</v>
      </c>
      <c r="B174" s="55"/>
      <c r="C174" s="83" t="s">
        <v>49</v>
      </c>
      <c r="D174" s="84"/>
      <c r="E174" s="95" t="s">
        <v>50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445.199999999998</v>
      </c>
      <c r="F175" s="14"/>
      <c r="G175" s="14"/>
      <c r="H175" s="14"/>
      <c r="I175" s="50"/>
    </row>
    <row r="176" ht="24.75" customHeight="1" spans="1:9">
      <c r="A176" s="85" t="s">
        <v>92</v>
      </c>
      <c r="B176" s="86"/>
      <c r="C176" s="87" t="s">
        <v>111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5" t="s">
        <v>303</v>
      </c>
      <c r="D177" s="125"/>
      <c r="E177" s="122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307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112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9" t="s">
        <v>308</v>
      </c>
      <c r="D188" s="109"/>
      <c r="E188" s="37">
        <v>0</v>
      </c>
      <c r="F188" s="14"/>
      <c r="G188" s="14"/>
      <c r="H188" s="14"/>
      <c r="I188" s="50"/>
    </row>
    <row r="189" ht="158" customHeight="1" spans="1:9">
      <c r="A189" s="89"/>
      <c r="B189" s="90"/>
      <c r="C189" s="109" t="s">
        <v>309</v>
      </c>
      <c r="D189" s="109"/>
      <c r="E189" s="122">
        <v>374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113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114</v>
      </c>
      <c r="D195" s="82"/>
      <c r="E195" s="97">
        <f>(F45+E175)-(SUM(E177:E186)+SUM(E188:E194))</f>
        <v>859.199999999998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6" workbookViewId="0">
      <selection activeCell="D28" sqref="D28:E2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1192.5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1215.4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/>
      <c r="B10" s="101" t="s">
        <v>52</v>
      </c>
      <c r="C10" s="101"/>
      <c r="D10" s="102" t="s">
        <v>53</v>
      </c>
      <c r="E10" s="102"/>
      <c r="F10" s="7">
        <v>2435</v>
      </c>
      <c r="G10" s="7"/>
      <c r="H10" s="14"/>
      <c r="I10" s="50"/>
    </row>
    <row r="11" ht="24.75" customHeight="1" spans="1:9">
      <c r="A11" s="100"/>
      <c r="B11" s="101" t="s">
        <v>287</v>
      </c>
      <c r="C11" s="101"/>
      <c r="D11" s="102" t="s">
        <v>288</v>
      </c>
      <c r="E11" s="102"/>
      <c r="F11" s="7">
        <v>0</v>
      </c>
      <c r="G11" s="7"/>
      <c r="H11" s="14"/>
      <c r="I11" s="50"/>
    </row>
    <row r="12" ht="24.75" customHeight="1" spans="1:9">
      <c r="A12" s="100" t="s">
        <v>310</v>
      </c>
      <c r="B12" s="101" t="s">
        <v>66</v>
      </c>
      <c r="C12" s="101"/>
      <c r="D12" s="102" t="s">
        <v>153</v>
      </c>
      <c r="E12" s="102"/>
      <c r="F12" s="7">
        <v>0</v>
      </c>
      <c r="G12" s="7"/>
      <c r="H12" s="14"/>
      <c r="I12" s="50"/>
    </row>
    <row r="13" ht="24.75" customHeight="1" spans="1:9">
      <c r="A13" s="100"/>
      <c r="B13" s="101" t="s">
        <v>311</v>
      </c>
      <c r="C13" s="101"/>
      <c r="D13" s="102" t="s">
        <v>312</v>
      </c>
      <c r="E13" s="102"/>
      <c r="F13" s="7">
        <v>0</v>
      </c>
      <c r="G13" s="7"/>
      <c r="H13" s="14"/>
      <c r="I13" s="50"/>
    </row>
    <row r="14" ht="24.75" customHeight="1" spans="1:9">
      <c r="A14" s="19"/>
      <c r="B14" s="103"/>
      <c r="C14" s="104"/>
      <c r="D14" s="105"/>
      <c r="E14" s="112"/>
      <c r="F14" s="113">
        <v>0</v>
      </c>
      <c r="G14" s="114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4.75" customHeight="1" spans="1:9">
      <c r="A22" s="100"/>
      <c r="B22" s="101" t="s">
        <v>52</v>
      </c>
      <c r="C22" s="101"/>
      <c r="D22" s="102" t="s">
        <v>53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313</v>
      </c>
      <c r="B23" s="101" t="s">
        <v>66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00"/>
      <c r="B24" s="126" t="s">
        <v>52</v>
      </c>
      <c r="C24" s="126"/>
      <c r="D24" s="127" t="s">
        <v>314</v>
      </c>
      <c r="E24" s="127"/>
      <c r="F24" s="128">
        <v>1035</v>
      </c>
      <c r="G24" s="128"/>
      <c r="H24" s="14"/>
      <c r="I24" s="50"/>
    </row>
    <row r="25" ht="24.75" customHeight="1" spans="1:9">
      <c r="A25" s="19"/>
      <c r="B25" s="103"/>
      <c r="C25" s="104"/>
      <c r="D25" s="105"/>
      <c r="E25" s="112"/>
      <c r="F25" s="113">
        <v>0</v>
      </c>
      <c r="G25" s="114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00"/>
      <c r="B34" s="101" t="s">
        <v>52</v>
      </c>
      <c r="C34" s="101"/>
      <c r="D34" s="102" t="s">
        <v>53</v>
      </c>
      <c r="E34" s="102"/>
      <c r="F34" s="7">
        <v>2435</v>
      </c>
      <c r="G34" s="7"/>
      <c r="H34" s="14"/>
      <c r="I34" s="50"/>
    </row>
    <row r="35" ht="24.75" customHeight="1" spans="1:9">
      <c r="A35" s="100" t="s">
        <v>315</v>
      </c>
      <c r="B35" s="101" t="s">
        <v>66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00"/>
      <c r="B36" s="101" t="s">
        <v>287</v>
      </c>
      <c r="C36" s="101"/>
      <c r="D36" s="102" t="s">
        <v>288</v>
      </c>
      <c r="E36" s="102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3.75" customHeight="1" spans="1:9">
      <c r="A48" s="108" t="s">
        <v>289</v>
      </c>
      <c r="B48" s="109" t="s">
        <v>296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75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93</v>
      </c>
      <c r="B87" s="115" t="s">
        <v>94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95</v>
      </c>
      <c r="B88" s="117" t="s">
        <v>96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97</v>
      </c>
      <c r="B89" s="109" t="s">
        <v>297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287</v>
      </c>
      <c r="B90" s="115" t="s">
        <v>298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('January 2025 - March 2025'!C103)+SUM(E118+E145+E172)</f>
        <v>-3083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8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8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('January 2025 - March 2025'!C108)+SUM(E123+E150+E177)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859.199999999998</v>
      </c>
      <c r="F116" s="14"/>
      <c r="G116" s="14"/>
      <c r="H116" s="14"/>
      <c r="I116" s="50"/>
    </row>
    <row r="117" ht="24.75" customHeight="1" spans="1:9">
      <c r="A117" s="85" t="s">
        <v>92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125" t="s">
        <v>316</v>
      </c>
      <c r="D118" s="125"/>
      <c r="E118" s="110">
        <v>700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0"/>
      <c r="C129" s="109" t="s">
        <v>317</v>
      </c>
      <c r="D129" s="125"/>
      <c r="E129" s="110">
        <v>925</v>
      </c>
      <c r="F129" s="14"/>
      <c r="G129" s="14"/>
      <c r="H129" s="14"/>
      <c r="I129" s="50"/>
    </row>
    <row r="130" ht="166" customHeight="1" spans="1:9">
      <c r="A130" s="89"/>
      <c r="B130" s="120"/>
      <c r="C130" s="129" t="s">
        <v>309</v>
      </c>
      <c r="D130" s="130"/>
      <c r="E130" s="110">
        <v>374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948.199999999998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948.199999999998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5" t="s">
        <v>318</v>
      </c>
      <c r="D145" s="125"/>
      <c r="E145" s="110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9" t="s">
        <v>319</v>
      </c>
      <c r="D156" s="109"/>
      <c r="E156" s="110">
        <v>69</v>
      </c>
      <c r="F156" s="14"/>
      <c r="G156" s="14"/>
      <c r="H156" s="14"/>
      <c r="I156" s="50"/>
    </row>
    <row r="157" ht="150" customHeight="1" spans="1:9">
      <c r="A157" s="89"/>
      <c r="B157" s="90"/>
      <c r="C157" s="109" t="s">
        <v>309</v>
      </c>
      <c r="D157" s="109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1028.2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1">
        <f>E163</f>
        <v>1028.2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132"/>
      <c r="F171" s="14"/>
      <c r="G171" s="14"/>
      <c r="H171" s="14"/>
      <c r="I171" s="50"/>
    </row>
    <row r="172" ht="24.75" customHeight="1" spans="1:9">
      <c r="A172" s="89"/>
      <c r="B172" s="90"/>
      <c r="C172" s="125" t="s">
        <v>320</v>
      </c>
      <c r="D172" s="125"/>
      <c r="E172" s="110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3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3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3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3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3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3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3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3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3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134"/>
      <c r="F182" s="14"/>
      <c r="G182" s="14"/>
      <c r="H182" s="14"/>
      <c r="I182" s="50"/>
    </row>
    <row r="183" ht="63.75" customHeight="1" spans="1:9">
      <c r="A183" s="89"/>
      <c r="B183" s="90"/>
      <c r="C183" s="109" t="s">
        <v>317</v>
      </c>
      <c r="D183" s="109"/>
      <c r="E183" s="110">
        <v>925</v>
      </c>
      <c r="F183" s="14"/>
      <c r="G183" s="14"/>
      <c r="H183" s="14"/>
      <c r="I183" s="50"/>
    </row>
    <row r="184" ht="113.25" customHeight="1" spans="1:9">
      <c r="A184" s="89"/>
      <c r="B184" s="90"/>
      <c r="C184" s="109" t="s">
        <v>321</v>
      </c>
      <c r="D184" s="109"/>
      <c r="E184" s="110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5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5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5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5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135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1192.5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6" workbookViewId="0">
      <selection activeCell="D79" sqref="D79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1438.5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1461.4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3">
        <f>C108</f>
        <v>0</v>
      </c>
      <c r="D5" s="124"/>
      <c r="E5" s="124"/>
      <c r="F5" s="124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/>
      <c r="B10" s="101" t="s">
        <v>52</v>
      </c>
      <c r="C10" s="101"/>
      <c r="D10" s="102" t="s">
        <v>53</v>
      </c>
      <c r="E10" s="102"/>
      <c r="F10" s="7">
        <v>2435</v>
      </c>
      <c r="G10" s="7"/>
      <c r="H10" s="14"/>
      <c r="I10" s="50"/>
    </row>
    <row r="11" ht="24.75" customHeight="1" spans="1:9">
      <c r="A11" s="100" t="s">
        <v>322</v>
      </c>
      <c r="B11" s="101" t="s">
        <v>66</v>
      </c>
      <c r="C11" s="101"/>
      <c r="D11" s="102" t="s">
        <v>153</v>
      </c>
      <c r="E11" s="102"/>
      <c r="F11" s="7">
        <v>0</v>
      </c>
      <c r="G11" s="7"/>
      <c r="H11" s="14"/>
      <c r="I11" s="50"/>
    </row>
    <row r="12" ht="24.75" customHeight="1" spans="1:9">
      <c r="A12" s="100"/>
      <c r="B12" s="101" t="s">
        <v>323</v>
      </c>
      <c r="C12" s="101"/>
      <c r="D12" s="102" t="s">
        <v>324</v>
      </c>
      <c r="E12" s="102"/>
      <c r="F12" s="7">
        <v>0</v>
      </c>
      <c r="G12" s="7"/>
      <c r="H12" s="14"/>
      <c r="I12" s="50"/>
    </row>
    <row r="13" ht="24.75" customHeight="1" spans="1:9">
      <c r="A13" s="19"/>
      <c r="B13" s="103"/>
      <c r="C13" s="104"/>
      <c r="D13" s="105"/>
      <c r="E13" s="112"/>
      <c r="F13" s="113">
        <v>0</v>
      </c>
      <c r="G13" s="114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4.75" customHeight="1" spans="1:9">
      <c r="A22" s="100"/>
      <c r="B22" s="101" t="s">
        <v>52</v>
      </c>
      <c r="C22" s="101"/>
      <c r="D22" s="102" t="s">
        <v>53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325</v>
      </c>
      <c r="B23" s="101" t="s">
        <v>66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00"/>
      <c r="B24" s="101" t="s">
        <v>287</v>
      </c>
      <c r="C24" s="101"/>
      <c r="D24" s="102" t="s">
        <v>288</v>
      </c>
      <c r="E24" s="102"/>
      <c r="F24" s="7">
        <v>0</v>
      </c>
      <c r="G24" s="7"/>
      <c r="H24" s="14"/>
      <c r="I24" s="50"/>
    </row>
    <row r="25" ht="24.75" customHeight="1" spans="1:9">
      <c r="A25" s="19"/>
      <c r="B25" s="103"/>
      <c r="C25" s="104"/>
      <c r="D25" s="103"/>
      <c r="E25" s="104"/>
      <c r="F25" s="113"/>
      <c r="G25" s="114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98" t="s">
        <v>48</v>
      </c>
      <c r="C33" s="98"/>
      <c r="D33" s="99" t="s">
        <v>49</v>
      </c>
      <c r="E33" s="99"/>
      <c r="F33" s="99" t="s">
        <v>50</v>
      </c>
      <c r="G33" s="99"/>
      <c r="H33" s="14"/>
      <c r="I33" s="50"/>
    </row>
    <row r="34" ht="24.75" customHeight="1" spans="1:9">
      <c r="A34" s="100"/>
      <c r="B34" s="101" t="s">
        <v>52</v>
      </c>
      <c r="C34" s="101"/>
      <c r="D34" s="102" t="s">
        <v>53</v>
      </c>
      <c r="E34" s="102"/>
      <c r="F34" s="7">
        <v>2435</v>
      </c>
      <c r="G34" s="7"/>
      <c r="H34" s="14"/>
      <c r="I34" s="50"/>
    </row>
    <row r="35" ht="24.75" customHeight="1" spans="1:9">
      <c r="A35" s="100" t="s">
        <v>326</v>
      </c>
      <c r="B35" s="101" t="s">
        <v>66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9"/>
      <c r="B36" s="103"/>
      <c r="C36" s="104"/>
      <c r="D36" s="105"/>
      <c r="E36" s="112"/>
      <c r="F36" s="113">
        <v>0</v>
      </c>
      <c r="G36" s="114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9.75" customHeight="1" spans="1:9">
      <c r="A48" s="108" t="s">
        <v>289</v>
      </c>
      <c r="B48" s="109" t="s">
        <v>296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75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1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46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1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1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11" t="s">
        <v>327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93</v>
      </c>
      <c r="B87" s="115" t="s">
        <v>94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95</v>
      </c>
      <c r="B88" s="117" t="s">
        <v>328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97</v>
      </c>
      <c r="B89" s="109" t="s">
        <v>297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287</v>
      </c>
      <c r="B90" s="115" t="s">
        <v>298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1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1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8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8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1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1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1192.5</v>
      </c>
      <c r="F116" s="14"/>
      <c r="G116" s="14"/>
      <c r="H116" s="14"/>
      <c r="I116" s="50"/>
    </row>
    <row r="117" ht="24.75" customHeight="1" spans="1:9">
      <c r="A117" s="85" t="s">
        <v>92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125" t="s">
        <v>329</v>
      </c>
      <c r="D118" s="125"/>
      <c r="E118" s="110">
        <v>800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0"/>
      <c r="C129" s="109" t="s">
        <v>330</v>
      </c>
      <c r="D129" s="109"/>
      <c r="E129" s="110">
        <v>819</v>
      </c>
      <c r="F129" s="14"/>
      <c r="G129" s="14"/>
      <c r="H129" s="14"/>
      <c r="I129" s="50"/>
    </row>
    <row r="130" ht="163" customHeight="1" spans="1:9">
      <c r="A130" s="89"/>
      <c r="B130" s="120"/>
      <c r="C130" s="109" t="s">
        <v>309</v>
      </c>
      <c r="D130" s="109"/>
      <c r="E130" s="110">
        <v>374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1287.5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1287.5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5" t="s">
        <v>331</v>
      </c>
      <c r="D145" s="125"/>
      <c r="E145" s="110">
        <v>1400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332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9" t="s">
        <v>333</v>
      </c>
      <c r="D156" s="109"/>
      <c r="E156" s="110">
        <v>175</v>
      </c>
      <c r="F156" s="14"/>
      <c r="G156" s="14"/>
      <c r="H156" s="14"/>
      <c r="I156" s="50"/>
    </row>
    <row r="157" ht="162" customHeight="1" spans="1:9">
      <c r="A157" s="89"/>
      <c r="B157" s="90"/>
      <c r="C157" s="109" t="s">
        <v>309</v>
      </c>
      <c r="D157" s="109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1426.5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1426.5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5" t="s">
        <v>334</v>
      </c>
      <c r="D172" s="125"/>
      <c r="E172" s="37">
        <v>883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9" t="s">
        <v>330</v>
      </c>
      <c r="D183" s="109"/>
      <c r="E183" s="110">
        <v>819</v>
      </c>
      <c r="F183" s="14"/>
      <c r="G183" s="14"/>
      <c r="H183" s="14"/>
      <c r="I183" s="50"/>
    </row>
    <row r="184" ht="156" customHeight="1" spans="1:9">
      <c r="A184" s="89"/>
      <c r="B184" s="90"/>
      <c r="C184" s="109" t="s">
        <v>309</v>
      </c>
      <c r="D184" s="109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1438.5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" workbookViewId="0">
      <selection activeCell="F158" sqref="F15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/>
      <c r="B10" s="101" t="s">
        <v>52</v>
      </c>
      <c r="C10" s="101"/>
      <c r="D10" s="102" t="s">
        <v>53</v>
      </c>
      <c r="E10" s="102"/>
      <c r="F10" s="7">
        <v>2435</v>
      </c>
      <c r="G10" s="7"/>
      <c r="H10" s="14"/>
      <c r="I10" s="50"/>
    </row>
    <row r="11" ht="24.75" customHeight="1" spans="1:9">
      <c r="A11" s="100" t="s">
        <v>335</v>
      </c>
      <c r="B11" s="101" t="s">
        <v>66</v>
      </c>
      <c r="C11" s="101"/>
      <c r="D11" s="102" t="s">
        <v>153</v>
      </c>
      <c r="E11" s="102"/>
      <c r="F11" s="7">
        <v>0</v>
      </c>
      <c r="G11" s="7"/>
      <c r="H11" s="14"/>
      <c r="I11" s="50"/>
    </row>
    <row r="12" ht="24.75" customHeight="1" spans="1:9">
      <c r="A12" s="100"/>
      <c r="B12" s="101" t="s">
        <v>287</v>
      </c>
      <c r="C12" s="101"/>
      <c r="D12" s="102" t="s">
        <v>288</v>
      </c>
      <c r="E12" s="102"/>
      <c r="F12" s="7">
        <v>0</v>
      </c>
      <c r="G12" s="7"/>
      <c r="H12" s="14"/>
      <c r="I12" s="50"/>
    </row>
    <row r="13" ht="24.75" customHeight="1" spans="1:9">
      <c r="A13" s="19"/>
      <c r="B13" s="103"/>
      <c r="C13" s="104"/>
      <c r="D13" s="105"/>
      <c r="E13" s="112"/>
      <c r="F13" s="113">
        <v>0</v>
      </c>
      <c r="G13" s="114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4.75" customHeight="1" spans="1:9">
      <c r="A22" s="100"/>
      <c r="B22" s="101" t="s">
        <v>52</v>
      </c>
      <c r="C22" s="101"/>
      <c r="D22" s="102" t="s">
        <v>53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336</v>
      </c>
      <c r="B23" s="101" t="s">
        <v>66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9"/>
      <c r="B24" s="103"/>
      <c r="C24" s="104"/>
      <c r="D24" s="103"/>
      <c r="E24" s="104"/>
      <c r="F24" s="113">
        <v>0</v>
      </c>
      <c r="G24" s="114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06"/>
      <c r="C32" s="106"/>
      <c r="D32" s="106"/>
      <c r="E32" s="106"/>
      <c r="F32" s="106"/>
      <c r="G32" s="106"/>
      <c r="H32" s="14"/>
      <c r="I32" s="50"/>
    </row>
    <row r="33" ht="24.75" customHeight="1" spans="1:9">
      <c r="A33" s="10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00"/>
      <c r="B34" s="103" t="s">
        <v>52</v>
      </c>
      <c r="C34" s="104"/>
      <c r="D34" s="103" t="s">
        <v>53</v>
      </c>
      <c r="E34" s="104"/>
      <c r="F34" s="113">
        <v>2435</v>
      </c>
      <c r="G34" s="114"/>
      <c r="H34" s="14"/>
      <c r="I34" s="50"/>
    </row>
    <row r="35" ht="24.75" customHeight="1" spans="1:9">
      <c r="A35" s="100" t="s">
        <v>337</v>
      </c>
      <c r="B35" s="101" t="s">
        <v>66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00"/>
      <c r="B36" s="101" t="s">
        <v>287</v>
      </c>
      <c r="C36" s="101"/>
      <c r="D36" s="102" t="s">
        <v>288</v>
      </c>
      <c r="E36" s="102"/>
      <c r="F36" s="7">
        <v>0</v>
      </c>
      <c r="G36" s="7"/>
      <c r="H36" s="14"/>
      <c r="I36" s="51"/>
    </row>
    <row r="37" ht="24.75" customHeight="1" spans="1:9">
      <c r="A37" s="19"/>
      <c r="B37" s="103"/>
      <c r="C37" s="104"/>
      <c r="D37" s="105"/>
      <c r="E37" s="112"/>
      <c r="F37" s="113">
        <v>0</v>
      </c>
      <c r="G37" s="114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9" customHeight="1" spans="1:9">
      <c r="A48" s="108" t="s">
        <v>289</v>
      </c>
      <c r="B48" s="109" t="s">
        <v>296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75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1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1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1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11" t="s">
        <v>91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93</v>
      </c>
      <c r="B87" s="115" t="s">
        <v>94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95</v>
      </c>
      <c r="B88" s="117" t="s">
        <v>96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97</v>
      </c>
      <c r="B89" s="109" t="s">
        <v>297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287</v>
      </c>
      <c r="B90" s="115" t="s">
        <v>298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1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1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('July 2025 - September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('July 2025 - September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('July 2025 - September 2025'!C100)+SUM(E120+E147+E174)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8" t="s">
        <v>106</v>
      </c>
      <c r="B101" s="36"/>
      <c r="C101" s="37">
        <f>('July 2025 - September 2025'!C101)+SUM(E121+E148+E175)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8" t="s">
        <v>107</v>
      </c>
      <c r="B102" s="36"/>
      <c r="C102" s="37">
        <f>('July 2025 - September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('July 2025 - September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('July 2025 - September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('July 2025 - September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('July 2025 - September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('July 2025 - September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1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1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1438.5</v>
      </c>
      <c r="F116" s="14"/>
      <c r="G116" s="14"/>
      <c r="H116" s="14"/>
      <c r="I116" s="50"/>
    </row>
    <row r="117" ht="24.75" customHeight="1" spans="1:9">
      <c r="A117" s="85" t="s">
        <v>92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0"/>
      <c r="C129" s="109" t="s">
        <v>338</v>
      </c>
      <c r="D129" s="109"/>
      <c r="E129" s="110">
        <v>125</v>
      </c>
      <c r="F129" s="14"/>
      <c r="G129" s="14"/>
      <c r="H129" s="14"/>
      <c r="I129" s="50"/>
    </row>
    <row r="130" ht="42.75" customHeight="1" spans="1:9">
      <c r="A130" s="89"/>
      <c r="B130" s="120"/>
      <c r="C130" s="109" t="s">
        <v>229</v>
      </c>
      <c r="D130" s="109"/>
      <c r="E130" s="110">
        <v>374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3027.5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3027.5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9" t="s">
        <v>339</v>
      </c>
      <c r="D156" s="109"/>
      <c r="E156" s="122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9" t="s">
        <v>229</v>
      </c>
      <c r="D157" s="109"/>
      <c r="E157" s="122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4672.5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4672.5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9" t="s">
        <v>338</v>
      </c>
      <c r="D183" s="109"/>
      <c r="E183" s="110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9" t="s">
        <v>229</v>
      </c>
      <c r="D184" s="109"/>
      <c r="E184" s="110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28" workbookViewId="0">
      <selection activeCell="A86" sqref="A86:C86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('October 2025 - December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('October 2025 - December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('October 2025 - December 2025'!C100)+SUM(E120+E147+E174)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('October 2025 - December 2025'!C101)+SUM(E121+E148+E175)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('October 2025 - December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('October 2025 - December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('October 2025 - December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('October 2025 - December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('October 2025 - December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('October 2025 - December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8" workbookViewId="0">
      <selection activeCell="B107" sqref="A98:B107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(Forecast_8!C98)+SUM(E118+E145+E172)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(Forecast_8!C99)+SUM(E119+E146+E173)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(Forecast_8!C100)+SUM(E120+E147+E174)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(Forecast_8!C101)+SUM(E121+E148+E175)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(Forecast_8!C102)+SUM(E122+E149+E176)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(Forecast_8!C103)+SUM(E123+E150+E177)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(Forecast_8!C104)+SUM(E124+E151+E178)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(Forecast_8!C105)+SUM(E125+E152+E179)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(Forecast_8!C106)+SUM(E126+E153+E180)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(Forecast_8!C107)+SUM(E127+E154+E181)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Forecast_8!E190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340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341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 t="s">
        <v>342</v>
      </c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 t="s">
        <v>340</v>
      </c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341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340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341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 t="s">
        <v>343</v>
      </c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 t="s">
        <v>340</v>
      </c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341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340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341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spans="1:9">
      <c r="A183" s="89"/>
      <c r="B183" s="90"/>
      <c r="C183" s="73" t="s">
        <v>343</v>
      </c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 t="s">
        <v>340</v>
      </c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341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7" workbookViewId="0">
      <selection activeCell="C188" sqref="C183:D18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 t="s">
        <v>344</v>
      </c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(Forecast_9!C98)+SUM(E118+E145+E172)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(Forecast_9!C99)+SUM(E119+E146+E173)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(Forecast_9!C100)+SUM(E120+E147+E174)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(Forecast_9!C101)+SUM(E121+E148+E175)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(Forecast_9!C102)+SUM(E122+E149+E176)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(Forecast_9!C103)+SUM(E123+E150+E177)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(Forecast_9!C104)+SUM(E124+E151+E178)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(Forecast_9!C105)+SUM(E125+E152+E179)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(Forecast_9!C106)+SUM(E126+E153+E180)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(Forecast_9!C107)+SUM(E127+E154+E181)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Forecast_9!E190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83" workbookViewId="0">
      <selection activeCell="C188" sqref="C183:D18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(Forecast_10!C98)+SUM(E118+E145+E172)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(Forecast_10!C99)+SUM(E119+E146+E173)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(Forecast_10!C100)+SUM(E120+E147+E174)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(Forecast_10!C101)+SUM(E121+E148+E175)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(Forecast_10!C102)+SUM(E122+E149+E176)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(Forecast_10!C103)+SUM(E123+E150+E177)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(Forecast_10!C104)+SUM(E124+E151+E178)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(Forecast_10!C105)+SUM(E125+E152+E179)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(Forecast_10!C106)+SUM(E126+E153+E180)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(Forecast_10!C107)+SUM(E127+E154+E181)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Forecast_10!E190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4" workbookViewId="0">
      <selection activeCell="G92" sqref="G92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(Forecast_11!C98)+SUM(E118+E145+E172)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(Forecast_11!C99)+SUM(E119+E146+E173)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(Forecast_11!C100)+SUM(E120+E147+E174)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(Forecast_11!C101)+SUM(E121+E148+E175)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(Forecast_11!C102)+SUM(E122+E149+E176)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(Forecast_11!C103)+SUM(E123+E150+E177)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(Forecast_11!C104)+SUM(E124+E151+E178)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(Forecast_11!C105)+SUM(E125+E152+E179)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(Forecast_11!C106)+SUM(E126+E153+E180)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(Forecast_11!C107)+SUM(E127+E154+E181)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Forecast_11!E190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5" workbookViewId="0">
      <selection activeCell="C188" sqref="C183:D18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(Forecast_12!C98)+SUM(E118+E145+E172)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(Forecast_12!C99)+SUM(E119+E146+E173)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(Forecast_12!C100)+SUM(E120+E147+E174)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(Forecast_12!C101)+SUM(E121+E148+E175)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(Forecast_12!C102)+SUM(E122+E149+E176)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(Forecast_12!C103)+SUM(E123+E150+E177)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(Forecast_12!C104)+SUM(E124+E151+E178)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(Forecast_12!C105)+SUM(E125+E152+E179)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(Forecast_12!C106)+SUM(E126+E153+E180)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(Forecast_12!C107)+SUM(E127+E154+E181)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Forecast_12!E190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2" workbookViewId="0">
      <selection activeCell="C188" sqref="C183:D18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5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Forecast_13!E190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7" workbookViewId="0">
      <selection activeCell="C188" sqref="C183:D18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4" workbookViewId="0">
      <selection activeCell="C188" sqref="C183:D188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2025-02-23T21:27:00Z</dcterms:created>
  <dcterms:modified xsi:type="dcterms:W3CDTF">2025-03-06T09:58:31Z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