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cadinu.IT-MED\Documents\ecole\"/>
    </mc:Choice>
  </mc:AlternateContent>
  <bookViews>
    <workbookView xWindow="9720" yWindow="12" windowWidth="27408" windowHeight="6876"/>
  </bookViews>
  <sheets>
    <sheet name="DEVIS" sheetId="2" r:id="rId1"/>
    <sheet name="Liste Clients" sheetId="5" r:id="rId2"/>
  </sheets>
  <externalReferences>
    <externalReference r:id="rId3"/>
    <externalReference r:id="rId4"/>
  </externalReferences>
  <definedNames>
    <definedName name="CLIENTS">'Liste Clients'!$A$2:$A$400</definedName>
    <definedName name="code">[1]table!$A$2:$A$4</definedName>
    <definedName name="Commerciaux">DEVIS!$S$4:$T$7</definedName>
    <definedName name="CONTACTCIAL">'Liste Clients'!$C$2:$C$10</definedName>
    <definedName name="_xlnm.Print_Titles" localSheetId="0">DEVIS!$1:$22</definedName>
    <definedName name="MAIL" localSheetId="1">'Liste Clients'!$E$2:$E$10</definedName>
    <definedName name="TELCIAL">'Liste Clients'!$D$2:$D$10</definedName>
    <definedName name="_xlnm.Print_Area" localSheetId="0">DEVIS!$A$1:$G$88</definedName>
  </definedNames>
  <calcPr calcId="162913"/>
</workbook>
</file>

<file path=xl/calcChain.xml><?xml version="1.0" encoding="utf-8"?>
<calcChain xmlns="http://schemas.openxmlformats.org/spreadsheetml/2006/main">
  <c r="J56" i="2" l="1"/>
  <c r="Q66" i="2" l="1"/>
  <c r="I66" i="2"/>
  <c r="J66" i="2" s="1"/>
  <c r="K66" i="2" l="1"/>
  <c r="F66" i="2"/>
  <c r="M66" i="2" l="1"/>
  <c r="G66" i="2"/>
  <c r="O66" i="2"/>
  <c r="P66" i="2" s="1"/>
  <c r="Q46" i="2" l="1"/>
  <c r="I46" i="2"/>
  <c r="F46" i="2" l="1"/>
  <c r="O46" i="2" s="1"/>
  <c r="P46" i="2" s="1"/>
  <c r="K46" i="2"/>
  <c r="I28" i="2"/>
  <c r="J28" i="2" s="1"/>
  <c r="Q28" i="2"/>
  <c r="I29" i="2"/>
  <c r="J29" i="2" s="1"/>
  <c r="Q29" i="2"/>
  <c r="I30" i="2"/>
  <c r="J30" i="2" s="1"/>
  <c r="Q30" i="2"/>
  <c r="I31" i="2"/>
  <c r="J31" i="2" s="1"/>
  <c r="Q31" i="2"/>
  <c r="I32" i="2"/>
  <c r="J32" i="2" s="1"/>
  <c r="Q32" i="2"/>
  <c r="I33" i="2"/>
  <c r="J33" i="2" s="1"/>
  <c r="Q33" i="2"/>
  <c r="I34" i="2"/>
  <c r="J34" i="2" s="1"/>
  <c r="Q34" i="2"/>
  <c r="I35" i="2"/>
  <c r="J35" i="2" s="1"/>
  <c r="K35" i="2" s="1"/>
  <c r="Q35" i="2"/>
  <c r="I36" i="2"/>
  <c r="J36" i="2" s="1"/>
  <c r="Q36" i="2"/>
  <c r="I37" i="2"/>
  <c r="J37" i="2" s="1"/>
  <c r="Q37" i="2"/>
  <c r="I38" i="2"/>
  <c r="J38" i="2" s="1"/>
  <c r="Q38" i="2"/>
  <c r="I39" i="2"/>
  <c r="J39" i="2" s="1"/>
  <c r="Q39" i="2"/>
  <c r="I40" i="2"/>
  <c r="J40" i="2" s="1"/>
  <c r="Q40" i="2"/>
  <c r="I41" i="2"/>
  <c r="J41" i="2" s="1"/>
  <c r="Q41" i="2"/>
  <c r="I42" i="2"/>
  <c r="J42" i="2" s="1"/>
  <c r="Q42" i="2"/>
  <c r="I43" i="2"/>
  <c r="J43" i="2" s="1"/>
  <c r="Q43" i="2"/>
  <c r="G46" i="2" l="1"/>
  <c r="M46" i="2"/>
  <c r="K31" i="2"/>
  <c r="K39" i="2"/>
  <c r="M39" i="2"/>
  <c r="K43" i="2"/>
  <c r="K41" i="2"/>
  <c r="K33" i="2"/>
  <c r="K29" i="2"/>
  <c r="K42" i="2"/>
  <c r="M36" i="2"/>
  <c r="O36" i="2"/>
  <c r="P36" i="2" s="1"/>
  <c r="K34" i="2"/>
  <c r="M28" i="2"/>
  <c r="O28" i="2"/>
  <c r="P28" i="2" s="1"/>
  <c r="K37" i="2"/>
  <c r="M40" i="2"/>
  <c r="O40" i="2"/>
  <c r="P40" i="2" s="1"/>
  <c r="K38" i="2"/>
  <c r="M32" i="2"/>
  <c r="O32" i="2"/>
  <c r="P32" i="2" s="1"/>
  <c r="K30" i="2"/>
  <c r="O43" i="2"/>
  <c r="P43" i="2" s="1"/>
  <c r="O35" i="2"/>
  <c r="P35" i="2" s="1"/>
  <c r="K40" i="2"/>
  <c r="K36" i="2"/>
  <c r="M35" i="2"/>
  <c r="K32" i="2"/>
  <c r="K28" i="2"/>
  <c r="Q52" i="2"/>
  <c r="I52" i="2"/>
  <c r="J52" i="2" s="1"/>
  <c r="Q51" i="2"/>
  <c r="I51" i="2"/>
  <c r="J51" i="2" s="1"/>
  <c r="M51" i="2" s="1"/>
  <c r="Q50" i="2"/>
  <c r="I50" i="2"/>
  <c r="J50" i="2" s="1"/>
  <c r="Q49" i="2"/>
  <c r="I49" i="2"/>
  <c r="J49" i="2" s="1"/>
  <c r="Q48" i="2"/>
  <c r="I48" i="2"/>
  <c r="J48" i="2" s="1"/>
  <c r="M43" i="2" l="1"/>
  <c r="O39" i="2"/>
  <c r="P39" i="2" s="1"/>
  <c r="M31" i="2"/>
  <c r="O31" i="2"/>
  <c r="P31" i="2" s="1"/>
  <c r="O38" i="2"/>
  <c r="P38" i="2" s="1"/>
  <c r="M38" i="2"/>
  <c r="O42" i="2"/>
  <c r="P42" i="2" s="1"/>
  <c r="M42" i="2"/>
  <c r="M41" i="2"/>
  <c r="O41" i="2"/>
  <c r="P41" i="2" s="1"/>
  <c r="M37" i="2"/>
  <c r="O37" i="2"/>
  <c r="P37" i="2" s="1"/>
  <c r="M33" i="2"/>
  <c r="O33" i="2"/>
  <c r="P33" i="2" s="1"/>
  <c r="O30" i="2"/>
  <c r="P30" i="2" s="1"/>
  <c r="M30" i="2"/>
  <c r="O29" i="2"/>
  <c r="P29" i="2" s="1"/>
  <c r="M29" i="2"/>
  <c r="O34" i="2"/>
  <c r="P34" i="2" s="1"/>
  <c r="M34" i="2"/>
  <c r="K48" i="2"/>
  <c r="O48" i="2"/>
  <c r="P48" i="2" s="1"/>
  <c r="M49" i="2"/>
  <c r="K49" i="2"/>
  <c r="O50" i="2"/>
  <c r="P50" i="2" s="1"/>
  <c r="K50" i="2"/>
  <c r="M52" i="2"/>
  <c r="K52" i="2"/>
  <c r="K51" i="2"/>
  <c r="O51" i="2"/>
  <c r="P51" i="2" s="1"/>
  <c r="M50" i="2" l="1"/>
  <c r="M48" i="2"/>
  <c r="O49" i="2"/>
  <c r="P49" i="2" s="1"/>
  <c r="O52" i="2"/>
  <c r="P52" i="2" s="1"/>
  <c r="Q56" i="2"/>
  <c r="K56" i="2"/>
  <c r="I56" i="2"/>
  <c r="F56" i="2"/>
  <c r="O56" i="2" s="1"/>
  <c r="P56" i="2" s="1"/>
  <c r="M56" i="2" l="1"/>
  <c r="G56" i="2"/>
  <c r="E14" i="2"/>
  <c r="E13" i="2"/>
  <c r="E12" i="2"/>
  <c r="E11" i="2"/>
  <c r="E8" i="2"/>
  <c r="D8" i="2"/>
  <c r="D7" i="2"/>
  <c r="D6" i="2"/>
  <c r="D5" i="2"/>
  <c r="S19" i="2" l="1"/>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2" i="5"/>
  <c r="I85" i="2" l="1"/>
  <c r="Q60" i="2" l="1"/>
  <c r="I60" i="2"/>
  <c r="J60" i="2" s="1"/>
  <c r="K60" i="2" s="1"/>
  <c r="Q57" i="2"/>
  <c r="I57" i="2"/>
  <c r="K57" i="2" s="1"/>
  <c r="Q65" i="2"/>
  <c r="I65" i="2"/>
  <c r="J65" i="2" s="1"/>
  <c r="K65" i="2" s="1"/>
  <c r="Q47" i="2"/>
  <c r="I47" i="2"/>
  <c r="Q27" i="2"/>
  <c r="I27" i="2"/>
  <c r="H63" i="2"/>
  <c r="F73" i="2"/>
  <c r="G73" i="2" s="1"/>
  <c r="F77" i="2"/>
  <c r="G77" i="2" s="1"/>
  <c r="F75" i="2"/>
  <c r="M75" i="2" s="1"/>
  <c r="H1" i="2"/>
  <c r="M78" i="2"/>
  <c r="I77" i="2"/>
  <c r="J77" i="2" s="1"/>
  <c r="M76" i="2"/>
  <c r="H74" i="2"/>
  <c r="Q77" i="2"/>
  <c r="H24" i="2"/>
  <c r="F27" i="2" l="1"/>
  <c r="O27" i="2" s="1"/>
  <c r="P27" i="2" s="1"/>
  <c r="F60" i="2"/>
  <c r="O60" i="2" s="1"/>
  <c r="P60" i="2" s="1"/>
  <c r="J47" i="2"/>
  <c r="K47" i="2" s="1"/>
  <c r="F57" i="2"/>
  <c r="O57" i="2" s="1"/>
  <c r="P57" i="2" s="1"/>
  <c r="Q1" i="2"/>
  <c r="H16" i="2"/>
  <c r="G75" i="2"/>
  <c r="F65" i="2"/>
  <c r="O65" i="2" s="1"/>
  <c r="P65" i="2" s="1"/>
  <c r="I4" i="2"/>
  <c r="N4" i="2"/>
  <c r="M77" i="2"/>
  <c r="O77" i="2"/>
  <c r="P77" i="2" s="1"/>
  <c r="K77" i="2"/>
  <c r="S1" i="2"/>
  <c r="G60" i="2" l="1"/>
  <c r="M60" i="2"/>
  <c r="K27" i="2"/>
  <c r="O47" i="2"/>
  <c r="P47" i="2" s="1"/>
  <c r="L80" i="2" s="1"/>
  <c r="M57" i="2"/>
  <c r="G57" i="2"/>
  <c r="G65" i="2"/>
  <c r="M65" i="2"/>
  <c r="M27" i="2"/>
  <c r="G27" i="2"/>
  <c r="D61" i="2" l="1"/>
  <c r="M47" i="2"/>
  <c r="C79" i="2" l="1"/>
  <c r="C80" i="2" s="1"/>
  <c r="C81" i="2" s="1"/>
  <c r="A13" i="2"/>
  <c r="A16" i="2"/>
  <c r="A15" i="2"/>
  <c r="B19" i="2"/>
  <c r="B16" i="2"/>
  <c r="B18" i="2"/>
  <c r="A14" i="2"/>
  <c r="B17" i="2"/>
  <c r="H80" i="2" l="1"/>
</calcChain>
</file>

<file path=xl/comments1.xml><?xml version="1.0" encoding="utf-8"?>
<comments xmlns="http://schemas.openxmlformats.org/spreadsheetml/2006/main">
  <authors>
    <author>Cadinu</author>
  </authors>
  <commentList>
    <comment ref="D4" authorId="0" shapeId="0">
      <text>
        <r>
          <rPr>
            <b/>
            <sz val="9"/>
            <color indexed="81"/>
            <rFont val="Tahoma"/>
            <family val="2"/>
          </rPr>
          <t>Saisir le nom de la Société</t>
        </r>
        <r>
          <rPr>
            <sz val="9"/>
            <color indexed="81"/>
            <rFont val="Tahoma"/>
            <family val="2"/>
          </rPr>
          <t xml:space="preserve">
</t>
        </r>
      </text>
    </comment>
    <comment ref="B9" authorId="0" shapeId="0">
      <text>
        <r>
          <rPr>
            <b/>
            <sz val="9"/>
            <color indexed="81"/>
            <rFont val="Tahoma"/>
            <family val="2"/>
          </rPr>
          <t>Saisir le contact commercial</t>
        </r>
        <r>
          <rPr>
            <sz val="9"/>
            <color indexed="81"/>
            <rFont val="Tahoma"/>
            <family val="2"/>
          </rPr>
          <t xml:space="preserve">
</t>
        </r>
      </text>
    </comment>
  </commentList>
</comments>
</file>

<file path=xl/sharedStrings.xml><?xml version="1.0" encoding="utf-8"?>
<sst xmlns="http://schemas.openxmlformats.org/spreadsheetml/2006/main" count="163" uniqueCount="160">
  <si>
    <t>Désignation</t>
  </si>
  <si>
    <t>Référence</t>
  </si>
  <si>
    <t>PROPOSITION COMMERCIALE</t>
  </si>
  <si>
    <t xml:space="preserve">Fax : </t>
  </si>
  <si>
    <t>Qté</t>
  </si>
  <si>
    <t xml:space="preserve">Informations complémentaires : </t>
  </si>
  <si>
    <t>Mode de règlement :</t>
  </si>
  <si>
    <t>INFORMATIONS INTERNES</t>
  </si>
  <si>
    <t>Conditions de validité de l'offre :</t>
  </si>
  <si>
    <t>Durée de validité de l'offre :</t>
  </si>
  <si>
    <t>Devis hors prestation d'installation. Nous consulter si nécessaire.</t>
  </si>
  <si>
    <t>TOTAL TTC</t>
  </si>
  <si>
    <t>TOTAL HT</t>
  </si>
  <si>
    <t>Date</t>
  </si>
  <si>
    <t>Nom</t>
  </si>
  <si>
    <t>TECHNIQUE</t>
  </si>
  <si>
    <t>* = 4 à 7 jours - ** = 7 à 15 jours  - *** = 15 à 25 jours - **** = plus de 25 jours
? = disponibilité limitée et aléatoire</t>
  </si>
  <si>
    <t>(1) Délai indicatif de livraison en jours ouvrés 
     à date de commande :</t>
  </si>
  <si>
    <t>Prix Public Unitaire €HT</t>
  </si>
  <si>
    <t>Prix Net Unitaire €HT</t>
  </si>
  <si>
    <t>COMMERCIAL</t>
  </si>
  <si>
    <t>Signature</t>
  </si>
  <si>
    <t>VALIDATION INTERNE</t>
  </si>
  <si>
    <t>Ingénieur Système jour ouvré</t>
  </si>
  <si>
    <t>Prix net achat coté</t>
  </si>
  <si>
    <t>Remise sur PPI</t>
  </si>
  <si>
    <t>Remise contrac.</t>
  </si>
  <si>
    <t>Prix net achat std</t>
  </si>
  <si>
    <t xml:space="preserve">Chrono instantané = </t>
  </si>
  <si>
    <t>LIV_6A60</t>
  </si>
  <si>
    <t xml:space="preserve">Euros     </t>
  </si>
  <si>
    <t>Marge en %</t>
  </si>
  <si>
    <t>Remarque relative aux livraisons partielles</t>
  </si>
  <si>
    <t>Proposition valable pour l'ensemble des produits et quantités mentionnés. Pour une commande partielle merci de nous contacter pour valider les conditions.</t>
  </si>
  <si>
    <t>Sauf mention contraire, les frais de port s'entendent pour une (1) livraison totale par commande. Toute livraison partielle entraînera la facturation partielle correspondante, et un complément de frais de transport pourra être demandé.</t>
  </si>
  <si>
    <t>marge euros HT</t>
  </si>
  <si>
    <t>Statut Destinataire</t>
  </si>
  <si>
    <t>P = prospect - C = Client avec Mode de Règlement établi</t>
  </si>
  <si>
    <t>Conditions d'Achat</t>
  </si>
  <si>
    <t>Conditions de Vente</t>
  </si>
  <si>
    <t>fournisseur
commentaires</t>
  </si>
  <si>
    <t>Rappel
Référence</t>
  </si>
  <si>
    <t>Marge voulue</t>
  </si>
  <si>
    <t>marge vraie %</t>
  </si>
  <si>
    <t xml:space="preserve">Commerciaux </t>
  </si>
  <si>
    <t>P</t>
  </si>
  <si>
    <t>C</t>
  </si>
  <si>
    <t>AO</t>
  </si>
  <si>
    <t>marge en euro HT</t>
  </si>
  <si>
    <t>marge totale euro HT</t>
  </si>
  <si>
    <r>
      <t>Participation aux frais pour une Livraison Standard.</t>
    </r>
    <r>
      <rPr>
        <sz val="9"/>
        <rFont val="Verdana"/>
        <family val="2"/>
      </rPr>
      <t xml:space="preserve"> Nous contacter pour des prestations personnalisées : livraison partielle, livraison accélérée, livraison en étage, prise de rendez-vous, livraison différée,…</t>
    </r>
  </si>
  <si>
    <t>Prestation de services</t>
  </si>
  <si>
    <t>Yyyy YYYYYY</t>
  </si>
  <si>
    <t>Xxxx XXXXXX</t>
  </si>
  <si>
    <t>IS/EXP/20152</t>
  </si>
  <si>
    <t>N° de DEVIS</t>
  </si>
  <si>
    <t>REV</t>
  </si>
  <si>
    <t>Date :</t>
  </si>
  <si>
    <t xml:space="preserve">Contact : </t>
  </si>
  <si>
    <t>LIVRAISON</t>
  </si>
  <si>
    <t xml:space="preserve">Tél :   </t>
  </si>
  <si>
    <t>06 60 78 76 95</t>
  </si>
  <si>
    <t>p.cadinu@it-med.fr</t>
  </si>
  <si>
    <t>Pierre Cadinu</t>
  </si>
  <si>
    <t>Couriel :</t>
  </si>
  <si>
    <t xml:space="preserve">           31, Bd Charles Moretti </t>
  </si>
  <si>
    <t>Sous Total HT</t>
  </si>
  <si>
    <t>Prestations logistiques (non modifiables sauf accord de IT-med)</t>
  </si>
  <si>
    <t>Les produits matériels et ou logiciels sont facturées 30% à la commande, le solde à la livraison.
Les prestations en mode projet (Initialisation, Installation, Mise en ordre de marche, …) sont facturées 30% à la commande, le complément proportionnellement à chaque recette intermédiaire et le solde à la recette finale de la prestation.</t>
  </si>
  <si>
    <t>Tél :</t>
  </si>
  <si>
    <t>Courriel :</t>
  </si>
  <si>
    <t>TVA 20%</t>
  </si>
  <si>
    <t>V/Référence :</t>
  </si>
  <si>
    <t>N/Référence :</t>
  </si>
  <si>
    <t>Projet :</t>
  </si>
  <si>
    <t>CLIENT</t>
  </si>
  <si>
    <t>Frais Logistique</t>
  </si>
  <si>
    <t>Code client :</t>
  </si>
  <si>
    <t>COMMERCIAUX</t>
  </si>
  <si>
    <t>Thomas Giordano</t>
  </si>
  <si>
    <t>Joseph Pulicani</t>
  </si>
  <si>
    <t>Raphaël Julmy</t>
  </si>
  <si>
    <t>TEL</t>
  </si>
  <si>
    <t>06 60 82 69 63</t>
  </si>
  <si>
    <t>06 10 52 06 36</t>
  </si>
  <si>
    <t>06 19 68 21 70</t>
  </si>
  <si>
    <t>E-MAIL</t>
  </si>
  <si>
    <t>t.giordano@it-med.fr</t>
  </si>
  <si>
    <t>j.pulicani@it-med.fr</t>
  </si>
  <si>
    <t>r.julmy@it-med.fr</t>
  </si>
  <si>
    <t>Robin HAIRION</t>
  </si>
  <si>
    <t>r.hairion@it-med.fr</t>
  </si>
  <si>
    <t>Prix Net 
Total €HT</t>
  </si>
  <si>
    <t>Florent GIORGI</t>
  </si>
  <si>
    <t xml:space="preserve">06 52 40 69 79  </t>
  </si>
  <si>
    <t>f.giorgi@it-med.fr</t>
  </si>
  <si>
    <t>Alain LANDUCCI</t>
  </si>
  <si>
    <t>07 66 36 45 26</t>
  </si>
  <si>
    <t>a.landucci@it-med.fr</t>
  </si>
  <si>
    <t>CH d'Allauch AM</t>
  </si>
  <si>
    <t>OTS1304</t>
  </si>
  <si>
    <t>Cartes SSD HGST 6,4To
ULTRASTAR SN260 HH-HL 6400GB PCIe MLC RI 19NM</t>
  </si>
  <si>
    <t>HS00068</t>
  </si>
  <si>
    <t>OPTION : extension de la garantie matérielle 5 ans d'une carte HGST ULTRASTAR du mode "retour atelier" en mode "échange anticipé"
SSD Enterprise SAS PCIe HWS Advance Replacement Service</t>
  </si>
  <si>
    <t>DEN-EWR-S36-025</t>
  </si>
  <si>
    <t>Licence Perpétuelle + 3 ans de support -
Licence Datacore 1To Enterprise (Tranche 25 à 49)</t>
  </si>
  <si>
    <t>STOCKAGE DATACORE</t>
  </si>
  <si>
    <t>724864-B21</t>
  </si>
  <si>
    <t>HPE DL380 Gen9 2SFF Front/Rear SAS/SATA Kit</t>
  </si>
  <si>
    <t>768857-B21</t>
  </si>
  <si>
    <t>HPE DL380 Gen9 Additional 8SFF Bay2 Cage/Backplane Kit</t>
  </si>
  <si>
    <t>P04556-B21</t>
  </si>
  <si>
    <t>HPE 240GB SATA 6G Read Intensive SFF (2.5in) SC 3yr Wty Digitally Signed Firmware SSD</t>
  </si>
  <si>
    <t>727250-B21</t>
  </si>
  <si>
    <t>HPE 12Gb SAS Expander Card with Cables for DL380 Gen9</t>
  </si>
  <si>
    <t>765466-B21</t>
  </si>
  <si>
    <t>HPE 2TB SAS 12G Midline 7.2K SFF (2.5in) SC 1yr Wty 512e HDD</t>
  </si>
  <si>
    <t>726821-B21</t>
  </si>
  <si>
    <t>HPE Smart Array P440/4GB FBWC 12Gb 1-port Int SAS Controller</t>
  </si>
  <si>
    <t>868703-B21</t>
  </si>
  <si>
    <t>HPE ProLiant DL380 Gen10 8SFF Configure-to-order Server</t>
  </si>
  <si>
    <t>868703-B21  B19</t>
  </si>
  <si>
    <t>HPE DL380 Gen10 8SFF CTO Server</t>
  </si>
  <si>
    <t>P02498-L21</t>
  </si>
  <si>
    <t>HPE DL380 Gen10 Intel Xeon-Gold 5218 (2.3GHz/16-core/125W) FIO Processor Kit</t>
  </si>
  <si>
    <t>P02498-B21</t>
  </si>
  <si>
    <t>HPE DL380 Gen10 Intel Xeon-Gold 5218 (2.3GHz/16-core/125W) Processor Kit</t>
  </si>
  <si>
    <t>P00924-B21</t>
  </si>
  <si>
    <t>HPE 32GB (1x32GB) Dual Rank x4 DDR4-2933 CAS-21-21-21 Registered Smart Memory Kit</t>
  </si>
  <si>
    <t>665249-B21</t>
  </si>
  <si>
    <t>HPE Ethernet 10Gb 2-port 560SFP+ Adapter</t>
  </si>
  <si>
    <t>665243-B21</t>
  </si>
  <si>
    <t>HPE Ethernet 10Gb 2-port 560FLR-SFP+ Adapter</t>
  </si>
  <si>
    <t>865408-B21</t>
  </si>
  <si>
    <t>HPE 500W Flex Slot Platinum Hot Plug Low Halogen Power Supply Kit</t>
  </si>
  <si>
    <t>BD505A</t>
  </si>
  <si>
    <t>HPE iLO Advanced 1-server License with 3yr Support on iLO Licensed Features</t>
  </si>
  <si>
    <t>726116-B21</t>
  </si>
  <si>
    <t>HPE 8GB microSD Flash Memory Card</t>
  </si>
  <si>
    <t>733664-B21</t>
  </si>
  <si>
    <t>HPE 2U Cable Management Arm for Easy Install Rail Kit</t>
  </si>
  <si>
    <t>733660-B21</t>
  </si>
  <si>
    <t>HPE 2U Small Form Factor Easy Install Rail Kit</t>
  </si>
  <si>
    <t>826706-B21</t>
  </si>
  <si>
    <t>HPE DL380 Gen10 High Performance Heat Sink Kit</t>
  </si>
  <si>
    <t>H7J32A5</t>
  </si>
  <si>
    <t>HPE 5Y Foundation Care NBD SVC</t>
  </si>
  <si>
    <t>H7J32A5     R2M</t>
  </si>
  <si>
    <t>HPE iLO Advanced Non Blade - 3yr Support</t>
  </si>
  <si>
    <t>H7J32A5     WAH</t>
  </si>
  <si>
    <t>HPE DL38x Gen10 Support</t>
  </si>
  <si>
    <t>I115791194-01</t>
  </si>
  <si>
    <t>Icon #1 - CH ALLAUCH Serveurs Config32</t>
  </si>
  <si>
    <t>I115789864-01</t>
  </si>
  <si>
    <t>Icon #1 - CH ALLAUCH ADD-ON Config 1</t>
  </si>
  <si>
    <t>AT-ISSUPP</t>
  </si>
  <si>
    <t>Contrat de support MCO</t>
  </si>
  <si>
    <t>LICENCE DATACORE - TradeUp Datacore Remplacement des 14To de VL2 par 25To (12,5To répliqués) en licences Datacore Enterprise -</t>
  </si>
  <si>
    <t>VIRTUALISATION : 2 HPE DL380 Gen10</t>
  </si>
  <si>
    <t>SAUVEGARDE : ADDON SERVEUR ESX EXISTANT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</si>
</sst>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0.00\ &quot;€&quot;;[Red]\-#,##0.00\ &quot;€&quot;"/>
    <numFmt numFmtId="164" formatCode="_-* #,##0.00\ &quot;F&quot;_-;\-* #,##0.00\ &quot;F&quot;_-;_-* &quot;-&quot;??\ &quot;F&quot;_-;_-@_-"/>
    <numFmt numFmtId="165" formatCode="0.0%"/>
    <numFmt numFmtId="166" formatCode="#,##0.00\ [$€-1]"/>
    <numFmt numFmtId="167" formatCode="#,##0.00\ [$€-1];\-#,##0.00\ [$€-1]"/>
    <numFmt numFmtId="168" formatCode="0.000"/>
    <numFmt numFmtId="169" formatCode="d/m/yy\ h:mm"/>
    <numFmt numFmtId="170" formatCode="d\ mmmm\ yyyy"/>
    <numFmt numFmtId="171" formatCode="#,##0.00\ [$€-1]_ ;\-#,##0.00\ [$€-1]\ "/>
    <numFmt numFmtId="172" formatCode="#,##0.00\ &quot;€&quot;"/>
  </numFmts>
  <fonts count="38" x14ac:knownFonts="1">
    <font>
      <sz val="10"/>
      <name val="Arial"/>
    </font>
    <font>
      <sz val="10"/>
      <name val="Arial"/>
      <family val="2"/>
    </font>
    <font>
      <sz val="10"/>
      <name val="Verdana"/>
      <family val="2"/>
    </font>
    <font>
      <b/>
      <sz val="18"/>
      <name val="Verdana"/>
      <family val="2"/>
    </font>
    <font>
      <b/>
      <sz val="10"/>
      <name val="Verdana"/>
      <family val="2"/>
    </font>
    <font>
      <sz val="10"/>
      <color indexed="10"/>
      <name val="Verdana"/>
      <family val="2"/>
    </font>
    <font>
      <b/>
      <sz val="10"/>
      <color indexed="12"/>
      <name val="Verdana"/>
      <family val="2"/>
    </font>
    <font>
      <b/>
      <sz val="10"/>
      <color indexed="10"/>
      <name val="Verdana"/>
      <family val="2"/>
    </font>
    <font>
      <i/>
      <sz val="10"/>
      <name val="Verdana"/>
      <family val="2"/>
    </font>
    <font>
      <sz val="9"/>
      <name val="Verdana"/>
      <family val="2"/>
    </font>
    <font>
      <b/>
      <sz val="9"/>
      <color indexed="8"/>
      <name val="Verdana"/>
      <family val="2"/>
    </font>
    <font>
      <sz val="9"/>
      <color indexed="8"/>
      <name val="Verdana"/>
      <family val="2"/>
    </font>
    <font>
      <b/>
      <sz val="9"/>
      <name val="Verdana"/>
      <family val="2"/>
    </font>
    <font>
      <b/>
      <sz val="9"/>
      <color indexed="57"/>
      <name val="Verdana"/>
      <family val="2"/>
    </font>
    <font>
      <sz val="9"/>
      <color indexed="10"/>
      <name val="Verdana"/>
      <family val="2"/>
    </font>
    <font>
      <b/>
      <sz val="9"/>
      <color indexed="12"/>
      <name val="Verdana"/>
      <family val="2"/>
    </font>
    <font>
      <b/>
      <sz val="9"/>
      <color indexed="10"/>
      <name val="Verdana"/>
      <family val="2"/>
    </font>
    <font>
      <sz val="9"/>
      <color indexed="12"/>
      <name val="Verdana"/>
      <family val="2"/>
    </font>
    <font>
      <sz val="9"/>
      <color indexed="63"/>
      <name val="Verdana"/>
      <family val="2"/>
    </font>
    <font>
      <sz val="9"/>
      <color indexed="9"/>
      <name val="Verdana"/>
      <family val="2"/>
    </font>
    <font>
      <sz val="9"/>
      <name val="Arial"/>
      <family val="2"/>
    </font>
    <font>
      <sz val="10"/>
      <name val="Arial"/>
      <family val="2"/>
    </font>
    <font>
      <b/>
      <sz val="10"/>
      <name val="Arial"/>
      <family val="2"/>
    </font>
    <font>
      <u/>
      <sz val="10"/>
      <color theme="10"/>
      <name val="Arial"/>
      <family val="2"/>
    </font>
    <font>
      <b/>
      <sz val="24"/>
      <name val="Verdana"/>
      <family val="2"/>
    </font>
    <font>
      <b/>
      <sz val="16"/>
      <color theme="1"/>
      <name val="Verdana"/>
      <family val="2"/>
    </font>
    <font>
      <sz val="16"/>
      <color theme="1"/>
      <name val="Verdana"/>
      <family val="2"/>
    </font>
    <font>
      <b/>
      <sz val="12"/>
      <name val="Verdana"/>
      <family val="2"/>
    </font>
    <font>
      <u/>
      <sz val="10"/>
      <color rgb="FF0000FF"/>
      <name val="Arial"/>
      <family val="2"/>
    </font>
    <font>
      <b/>
      <sz val="10"/>
      <color rgb="FF0000FF"/>
      <name val="Arial"/>
      <family val="2"/>
    </font>
    <font>
      <u/>
      <sz val="10"/>
      <color rgb="FFFF6600"/>
      <name val="Arial"/>
      <family val="2"/>
    </font>
    <font>
      <b/>
      <sz val="10"/>
      <color rgb="FFFF6600"/>
      <name val="Arial"/>
      <family val="2"/>
    </font>
    <font>
      <b/>
      <sz val="10"/>
      <color rgb="FF800000"/>
      <name val="Arial"/>
      <family val="2"/>
    </font>
    <font>
      <sz val="9"/>
      <color indexed="81"/>
      <name val="Tahoma"/>
      <family val="2"/>
    </font>
    <font>
      <b/>
      <sz val="9"/>
      <color indexed="81"/>
      <name val="Tahoma"/>
      <family val="2"/>
    </font>
    <font>
      <b/>
      <sz val="12"/>
      <color theme="0"/>
      <name val="Verdana"/>
      <family val="2"/>
    </font>
    <font>
      <b/>
      <sz val="12"/>
      <color rgb="FF000000"/>
      <name val="Arial"/>
      <family val="2"/>
    </font>
    <font>
      <b/>
      <sz val="9"/>
      <name val="Arial"/>
      <family val="2"/>
    </font>
  </fonts>
  <fills count="1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rgb="FFFFDD71"/>
        <bgColor indexed="64"/>
      </patternFill>
    </fill>
    <fill>
      <patternFill patternType="solid">
        <fgColor theme="0" tint="-0.14999847407452621"/>
        <bgColor indexed="64"/>
      </patternFill>
    </fill>
    <fill>
      <patternFill patternType="solid">
        <fgColor rgb="FF99CCFF"/>
        <bgColor indexed="64"/>
      </patternFill>
    </fill>
    <fill>
      <patternFill patternType="solid">
        <fgColor theme="0"/>
        <bgColor indexed="64"/>
      </patternFill>
    </fill>
    <fill>
      <patternFill patternType="solid">
        <fgColor indexed="13"/>
        <bgColor indexed="64"/>
      </patternFill>
    </fill>
    <fill>
      <patternFill patternType="solid">
        <fgColor rgb="FFFFFF00"/>
        <bgColor indexed="64"/>
      </patternFill>
    </fill>
  </fills>
  <borders count="50">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21" fillId="0" borderId="0"/>
    <xf numFmtId="0" fontId="23" fillId="0" borderId="0" applyNumberFormat="0" applyFill="0" applyBorder="0" applyAlignment="0" applyProtection="0">
      <alignment vertical="top"/>
      <protection locked="0"/>
    </xf>
  </cellStyleXfs>
  <cellXfs count="260">
    <xf numFmtId="0" fontId="0" fillId="0" borderId="0" xfId="0"/>
    <xf numFmtId="0" fontId="2" fillId="0" borderId="0" xfId="3" applyFont="1"/>
    <xf numFmtId="0" fontId="3" fillId="0" borderId="0" xfId="3" applyNumberFormat="1" applyFont="1" applyBorder="1" applyAlignment="1">
      <alignment horizontal="center" vertical="center" shrinkToFit="1"/>
    </xf>
    <xf numFmtId="0" fontId="2" fillId="0" borderId="0" xfId="3" applyFont="1" applyBorder="1"/>
    <xf numFmtId="9" fontId="5" fillId="0" borderId="0" xfId="2" applyFont="1"/>
    <xf numFmtId="164" fontId="5" fillId="0" borderId="0" xfId="1" applyFont="1"/>
    <xf numFmtId="0" fontId="5" fillId="0" borderId="0" xfId="3" applyFont="1"/>
    <xf numFmtId="0" fontId="9" fillId="0" borderId="0" xfId="3" applyFont="1"/>
    <xf numFmtId="0" fontId="12" fillId="3" borderId="4" xfId="3" applyFont="1" applyFill="1" applyBorder="1" applyAlignment="1">
      <alignment horizontal="center" vertical="center"/>
    </xf>
    <xf numFmtId="0" fontId="9" fillId="0" borderId="0" xfId="3" applyFont="1" applyBorder="1"/>
    <xf numFmtId="169" fontId="9" fillId="0" borderId="0" xfId="3" applyNumberFormat="1" applyFont="1" applyAlignment="1">
      <alignment horizontal="right"/>
    </xf>
    <xf numFmtId="1" fontId="9" fillId="0" borderId="0" xfId="3" applyNumberFormat="1" applyFont="1" applyAlignment="1">
      <alignment horizontal="center"/>
    </xf>
    <xf numFmtId="0" fontId="12" fillId="3" borderId="6" xfId="3" applyFont="1" applyFill="1" applyBorder="1" applyAlignment="1">
      <alignment horizontal="center" vertical="center"/>
    </xf>
    <xf numFmtId="0" fontId="9" fillId="0" borderId="0" xfId="3" applyFont="1" applyAlignment="1">
      <alignment horizontal="center"/>
    </xf>
    <xf numFmtId="168" fontId="9" fillId="0" borderId="0" xfId="3" applyNumberFormat="1" applyFont="1" applyAlignment="1">
      <alignment horizontal="center"/>
    </xf>
    <xf numFmtId="0" fontId="13" fillId="4" borderId="4" xfId="3" applyFont="1" applyFill="1" applyBorder="1" applyAlignment="1">
      <alignment horizontal="center" vertical="center"/>
    </xf>
    <xf numFmtId="9" fontId="14" fillId="0" borderId="0" xfId="2" applyFont="1"/>
    <xf numFmtId="164" fontId="14" fillId="0" borderId="0" xfId="1" applyFont="1"/>
    <xf numFmtId="0" fontId="14" fillId="0" borderId="0" xfId="3" applyFont="1"/>
    <xf numFmtId="0" fontId="12" fillId="0" borderId="0" xfId="3" applyFont="1"/>
    <xf numFmtId="0" fontId="9" fillId="0" borderId="5" xfId="3" applyFont="1" applyBorder="1" applyAlignment="1">
      <alignment horizontal="center"/>
    </xf>
    <xf numFmtId="164" fontId="13" fillId="4" borderId="7" xfId="1" applyFont="1" applyFill="1" applyBorder="1" applyAlignment="1">
      <alignment horizontal="center" vertical="center" shrinkToFit="1"/>
    </xf>
    <xf numFmtId="0" fontId="12" fillId="0" borderId="6" xfId="3" applyFont="1" applyBorder="1" applyAlignment="1">
      <alignment horizontal="center"/>
    </xf>
    <xf numFmtId="0" fontId="9" fillId="2" borderId="8" xfId="3" applyFont="1" applyFill="1" applyBorder="1"/>
    <xf numFmtId="164" fontId="15" fillId="2" borderId="11" xfId="1" applyFont="1" applyFill="1" applyBorder="1" applyAlignment="1">
      <alignment horizontal="center" vertical="top" wrapText="1"/>
    </xf>
    <xf numFmtId="164" fontId="17" fillId="2" borderId="12" xfId="1" applyFont="1" applyFill="1" applyBorder="1" applyAlignment="1">
      <alignment horizontal="center" vertical="top" wrapText="1"/>
    </xf>
    <xf numFmtId="164" fontId="16" fillId="2" borderId="10" xfId="1" applyFont="1" applyFill="1" applyBorder="1" applyAlignment="1">
      <alignment horizontal="center" vertical="top" wrapText="1"/>
    </xf>
    <xf numFmtId="9" fontId="16" fillId="2" borderId="11" xfId="2" applyFont="1" applyFill="1" applyBorder="1" applyAlignment="1">
      <alignment horizontal="center" vertical="top" wrapText="1"/>
    </xf>
    <xf numFmtId="9" fontId="11" fillId="2" borderId="11" xfId="2" applyFont="1" applyFill="1" applyBorder="1" applyAlignment="1">
      <alignment horizontal="center" vertical="top" wrapText="1"/>
    </xf>
    <xf numFmtId="164" fontId="14" fillId="2" borderId="11" xfId="1" applyFont="1" applyFill="1" applyBorder="1" applyAlignment="1">
      <alignment horizontal="center" vertical="top" wrapText="1"/>
    </xf>
    <xf numFmtId="164" fontId="14" fillId="2" borderId="13" xfId="1" applyFont="1" applyFill="1" applyBorder="1" applyAlignment="1">
      <alignment horizontal="center" vertical="top" wrapText="1"/>
    </xf>
    <xf numFmtId="164" fontId="11" fillId="2" borderId="8" xfId="1" applyFont="1" applyFill="1" applyBorder="1" applyAlignment="1">
      <alignment horizontal="center" vertical="top" wrapText="1"/>
    </xf>
    <xf numFmtId="0" fontId="12" fillId="0" borderId="0" xfId="3" applyFont="1" applyAlignment="1">
      <alignment wrapText="1"/>
    </xf>
    <xf numFmtId="164" fontId="14" fillId="0" borderId="14" xfId="1" applyFont="1" applyBorder="1" applyAlignment="1">
      <alignment horizontal="center" vertical="top" wrapText="1"/>
    </xf>
    <xf numFmtId="9" fontId="14" fillId="0" borderId="14" xfId="2" applyFont="1" applyBorder="1" applyAlignment="1">
      <alignment horizontal="center" vertical="top" wrapText="1"/>
    </xf>
    <xf numFmtId="0" fontId="14" fillId="0" borderId="15" xfId="3" applyFont="1" applyBorder="1" applyAlignment="1">
      <alignment wrapText="1"/>
    </xf>
    <xf numFmtId="0" fontId="9" fillId="0" borderId="0" xfId="3" applyFont="1" applyAlignment="1">
      <alignment wrapText="1"/>
    </xf>
    <xf numFmtId="0" fontId="9" fillId="0" borderId="0" xfId="3" applyFont="1" applyAlignment="1">
      <alignment vertical="center" wrapText="1"/>
    </xf>
    <xf numFmtId="167" fontId="17" fillId="4" borderId="18" xfId="1" applyNumberFormat="1" applyFont="1" applyFill="1" applyBorder="1" applyAlignment="1">
      <alignment horizontal="center" vertical="top" wrapText="1"/>
    </xf>
    <xf numFmtId="167" fontId="15" fillId="4" borderId="18" xfId="1" applyNumberFormat="1" applyFont="1" applyFill="1" applyBorder="1" applyAlignment="1">
      <alignment horizontal="center" vertical="top" wrapText="1"/>
    </xf>
    <xf numFmtId="10" fontId="17" fillId="3" borderId="19" xfId="2" applyNumberFormat="1" applyFont="1" applyFill="1" applyBorder="1" applyAlignment="1">
      <alignment horizontal="center" vertical="top" wrapText="1"/>
    </xf>
    <xf numFmtId="10" fontId="14" fillId="4" borderId="17" xfId="2" applyNumberFormat="1" applyFont="1" applyFill="1" applyBorder="1" applyAlignment="1">
      <alignment horizontal="center" vertical="top" wrapText="1"/>
    </xf>
    <xf numFmtId="10" fontId="16" fillId="3" borderId="18" xfId="2" applyNumberFormat="1" applyFont="1" applyFill="1" applyBorder="1" applyAlignment="1">
      <alignment horizontal="center" vertical="top" wrapText="1"/>
    </xf>
    <xf numFmtId="10" fontId="18" fillId="4" borderId="18" xfId="2" applyNumberFormat="1" applyFont="1" applyFill="1" applyBorder="1" applyAlignment="1">
      <alignment horizontal="center" vertical="top" wrapText="1"/>
    </xf>
    <xf numFmtId="167" fontId="14" fillId="3" borderId="18" xfId="1" applyNumberFormat="1" applyFont="1" applyFill="1" applyBorder="1" applyAlignment="1">
      <alignment horizontal="center" vertical="top" wrapText="1"/>
    </xf>
    <xf numFmtId="167" fontId="14" fillId="3" borderId="20" xfId="1" applyNumberFormat="1" applyFont="1" applyFill="1" applyBorder="1" applyAlignment="1">
      <alignment horizontal="center" vertical="top" wrapText="1"/>
    </xf>
    <xf numFmtId="10" fontId="18" fillId="3" borderId="21" xfId="2" applyNumberFormat="1" applyFont="1" applyFill="1" applyBorder="1" applyAlignment="1">
      <alignment horizontal="center" vertical="top" wrapText="1"/>
    </xf>
    <xf numFmtId="0" fontId="9" fillId="0" borderId="0" xfId="3" applyFont="1" applyAlignment="1">
      <alignment vertical="top" wrapText="1"/>
    </xf>
    <xf numFmtId="167" fontId="17" fillId="4" borderId="24" xfId="1" applyNumberFormat="1" applyFont="1" applyFill="1" applyBorder="1" applyAlignment="1">
      <alignment horizontal="center" vertical="top" wrapText="1"/>
    </xf>
    <xf numFmtId="167" fontId="15" fillId="4" borderId="24" xfId="1" applyNumberFormat="1" applyFont="1" applyFill="1" applyBorder="1" applyAlignment="1">
      <alignment horizontal="center" vertical="top" wrapText="1"/>
    </xf>
    <xf numFmtId="10" fontId="17" fillId="3" borderId="25" xfId="2" applyNumberFormat="1" applyFont="1" applyFill="1" applyBorder="1" applyAlignment="1">
      <alignment horizontal="center" vertical="top" wrapText="1"/>
    </xf>
    <xf numFmtId="10" fontId="14" fillId="4" borderId="22" xfId="2" applyNumberFormat="1" applyFont="1" applyFill="1" applyBorder="1" applyAlignment="1">
      <alignment horizontal="center" vertical="top" wrapText="1"/>
    </xf>
    <xf numFmtId="10" fontId="16" fillId="3" borderId="24" xfId="2" applyNumberFormat="1" applyFont="1" applyFill="1" applyBorder="1" applyAlignment="1">
      <alignment horizontal="center" vertical="top" wrapText="1"/>
    </xf>
    <xf numFmtId="10" fontId="18" fillId="4" borderId="24" xfId="2" applyNumberFormat="1" applyFont="1" applyFill="1" applyBorder="1" applyAlignment="1">
      <alignment horizontal="center" vertical="top" wrapText="1"/>
    </xf>
    <xf numFmtId="167" fontId="14" fillId="3" borderId="24" xfId="1" applyNumberFormat="1" applyFont="1" applyFill="1" applyBorder="1" applyAlignment="1">
      <alignment horizontal="center" vertical="top" wrapText="1"/>
    </xf>
    <xf numFmtId="167" fontId="14" fillId="3" borderId="16" xfId="1" applyNumberFormat="1" applyFont="1" applyFill="1" applyBorder="1" applyAlignment="1">
      <alignment horizontal="center" vertical="top" wrapText="1"/>
    </xf>
    <xf numFmtId="10" fontId="18" fillId="3" borderId="25" xfId="2" applyNumberFormat="1" applyFont="1" applyFill="1" applyBorder="1" applyAlignment="1">
      <alignment horizontal="center" vertical="top" wrapText="1"/>
    </xf>
    <xf numFmtId="10" fontId="18" fillId="3" borderId="30" xfId="2" applyNumberFormat="1" applyFont="1" applyFill="1" applyBorder="1" applyAlignment="1">
      <alignment horizontal="center" vertical="top" wrapText="1"/>
    </xf>
    <xf numFmtId="9" fontId="14" fillId="0" borderId="0" xfId="2" applyFont="1" applyAlignment="1">
      <alignment horizontal="center" vertical="top" wrapText="1"/>
    </xf>
    <xf numFmtId="164" fontId="14" fillId="0" borderId="0" xfId="1" applyFont="1" applyAlignment="1">
      <alignment horizontal="center" vertical="top" wrapText="1"/>
    </xf>
    <xf numFmtId="0" fontId="19" fillId="0" borderId="8" xfId="3" applyNumberFormat="1" applyFont="1" applyBorder="1" applyAlignment="1">
      <alignment horizontal="center" vertical="center" shrinkToFit="1"/>
    </xf>
    <xf numFmtId="22" fontId="9" fillId="0" borderId="9" xfId="3" applyNumberFormat="1" applyFont="1" applyBorder="1" applyAlignment="1">
      <alignment horizontal="center" vertical="center" shrinkToFit="1"/>
    </xf>
    <xf numFmtId="0" fontId="12" fillId="0" borderId="0" xfId="3" applyNumberFormat="1" applyFont="1" applyBorder="1" applyAlignment="1">
      <alignment horizontal="center" vertical="center" shrinkToFit="1"/>
    </xf>
    <xf numFmtId="0" fontId="9" fillId="3" borderId="5" xfId="3" applyFont="1" applyFill="1" applyBorder="1" applyAlignment="1">
      <alignment horizontal="center" vertical="center"/>
    </xf>
    <xf numFmtId="167" fontId="17" fillId="4" borderId="28" xfId="1" applyNumberFormat="1" applyFont="1" applyFill="1" applyBorder="1" applyAlignment="1">
      <alignment horizontal="center" vertical="top" wrapText="1"/>
    </xf>
    <xf numFmtId="167" fontId="15" fillId="4" borderId="28" xfId="1" applyNumberFormat="1" applyFont="1" applyFill="1" applyBorder="1" applyAlignment="1">
      <alignment horizontal="center" vertical="top" wrapText="1"/>
    </xf>
    <xf numFmtId="10" fontId="17" fillId="3" borderId="30" xfId="2" applyNumberFormat="1" applyFont="1" applyFill="1" applyBorder="1" applyAlignment="1">
      <alignment horizontal="center" vertical="top" wrapText="1"/>
    </xf>
    <xf numFmtId="10" fontId="14" fillId="4" borderId="26" xfId="2" applyNumberFormat="1" applyFont="1" applyFill="1" applyBorder="1" applyAlignment="1">
      <alignment horizontal="center" vertical="top" wrapText="1"/>
    </xf>
    <xf numFmtId="10" fontId="16" fillId="3" borderId="28" xfId="2" applyNumberFormat="1" applyFont="1" applyFill="1" applyBorder="1" applyAlignment="1">
      <alignment horizontal="center" vertical="top" wrapText="1"/>
    </xf>
    <xf numFmtId="10" fontId="18" fillId="4" borderId="28" xfId="2" applyNumberFormat="1" applyFont="1" applyFill="1" applyBorder="1" applyAlignment="1">
      <alignment horizontal="center" vertical="top" wrapText="1"/>
    </xf>
    <xf numFmtId="167" fontId="14" fillId="3" borderId="28" xfId="1" applyNumberFormat="1" applyFont="1" applyFill="1" applyBorder="1" applyAlignment="1">
      <alignment horizontal="center" vertical="top" wrapText="1"/>
    </xf>
    <xf numFmtId="167" fontId="14" fillId="3" borderId="29" xfId="1" applyNumberFormat="1" applyFont="1" applyFill="1" applyBorder="1" applyAlignment="1">
      <alignment horizontal="center" vertical="top" wrapText="1"/>
    </xf>
    <xf numFmtId="164" fontId="13" fillId="5" borderId="1" xfId="1" applyFont="1" applyFill="1" applyBorder="1" applyAlignment="1">
      <alignment horizontal="center" vertical="center" shrinkToFit="1"/>
    </xf>
    <xf numFmtId="164" fontId="13" fillId="5" borderId="36" xfId="1" applyFont="1" applyFill="1" applyBorder="1" applyAlignment="1">
      <alignment horizontal="center" vertical="center" shrinkToFit="1"/>
    </xf>
    <xf numFmtId="164" fontId="13" fillId="5" borderId="8" xfId="1" applyFont="1" applyFill="1" applyBorder="1" applyAlignment="1">
      <alignment horizontal="center" vertical="center" shrinkToFit="1"/>
    </xf>
    <xf numFmtId="164" fontId="13" fillId="4" borderId="36" xfId="1" applyFont="1" applyFill="1" applyBorder="1" applyAlignment="1">
      <alignment horizontal="center" vertical="center" shrinkToFit="1"/>
    </xf>
    <xf numFmtId="0" fontId="12" fillId="0" borderId="0" xfId="3" applyFont="1" applyBorder="1" applyAlignment="1">
      <alignment horizontal="center"/>
    </xf>
    <xf numFmtId="1" fontId="11" fillId="2" borderId="40" xfId="2" applyNumberFormat="1" applyFont="1" applyFill="1" applyBorder="1" applyAlignment="1">
      <alignment horizontal="center" vertical="center"/>
    </xf>
    <xf numFmtId="0" fontId="12" fillId="0" borderId="0" xfId="3" applyFont="1" applyFill="1" applyBorder="1" applyAlignment="1">
      <alignment horizontal="center"/>
    </xf>
    <xf numFmtId="0" fontId="4" fillId="0" borderId="0" xfId="3" applyFont="1" applyBorder="1" applyAlignment="1">
      <alignment horizontal="left"/>
    </xf>
    <xf numFmtId="0" fontId="4" fillId="0" borderId="0" xfId="3" applyFont="1" applyBorder="1" applyAlignment="1">
      <alignment horizontal="center"/>
    </xf>
    <xf numFmtId="0" fontId="25" fillId="0" borderId="0" xfId="3" applyFont="1" applyFill="1" applyBorder="1" applyAlignment="1">
      <alignment horizontal="left"/>
    </xf>
    <xf numFmtId="0" fontId="2" fillId="0" borderId="0" xfId="3" applyFont="1" applyBorder="1" applyAlignment="1">
      <alignment horizontal="left"/>
    </xf>
    <xf numFmtId="14" fontId="2" fillId="0" borderId="0" xfId="3" applyNumberFormat="1" applyFont="1" applyBorder="1" applyAlignment="1">
      <alignment horizontal="left"/>
    </xf>
    <xf numFmtId="0" fontId="26" fillId="0" borderId="0" xfId="3" applyFont="1" applyFill="1" applyBorder="1" applyAlignment="1">
      <alignment horizontal="left"/>
    </xf>
    <xf numFmtId="0" fontId="9" fillId="0" borderId="0" xfId="3" applyFont="1" applyFill="1" applyBorder="1" applyAlignment="1">
      <alignment horizontal="left"/>
    </xf>
    <xf numFmtId="0" fontId="9" fillId="0" borderId="0" xfId="3" applyFont="1" applyFill="1" applyBorder="1" applyAlignment="1"/>
    <xf numFmtId="0" fontId="27" fillId="0" borderId="0" xfId="3" applyFont="1" applyFill="1" applyBorder="1" applyAlignment="1">
      <alignment horizontal="center" vertical="center"/>
    </xf>
    <xf numFmtId="0" fontId="1" fillId="0" borderId="0" xfId="0" applyFont="1" applyAlignment="1"/>
    <xf numFmtId="0" fontId="1" fillId="0" borderId="0" xfId="4" applyFont="1" applyFill="1" applyBorder="1" applyAlignment="1" applyProtection="1">
      <alignment horizontal="left"/>
    </xf>
    <xf numFmtId="0" fontId="9" fillId="0" borderId="46" xfId="3" applyFont="1" applyFill="1" applyBorder="1" applyAlignment="1"/>
    <xf numFmtId="0" fontId="9" fillId="0" borderId="47" xfId="3" applyFont="1" applyFill="1" applyBorder="1" applyAlignment="1">
      <alignment horizontal="center"/>
    </xf>
    <xf numFmtId="0" fontId="28" fillId="0" borderId="47" xfId="4" applyFont="1" applyFill="1" applyBorder="1" applyAlignment="1" applyProtection="1">
      <alignment horizontal="center"/>
    </xf>
    <xf numFmtId="0" fontId="9" fillId="0" borderId="46" xfId="3" applyFont="1" applyFill="1" applyBorder="1" applyAlignment="1">
      <alignment vertical="center"/>
    </xf>
    <xf numFmtId="0" fontId="9" fillId="0" borderId="47" xfId="3" applyFont="1" applyFill="1" applyBorder="1" applyAlignment="1">
      <alignment horizontal="center" vertical="center"/>
    </xf>
    <xf numFmtId="0" fontId="9" fillId="0" borderId="0" xfId="3" applyFont="1" applyFill="1" applyBorder="1" applyAlignment="1">
      <alignment horizontal="left" vertical="center"/>
    </xf>
    <xf numFmtId="0" fontId="1" fillId="0" borderId="0" xfId="0" applyFont="1"/>
    <xf numFmtId="0" fontId="9" fillId="0" borderId="0" xfId="3" applyFont="1" applyFill="1" applyBorder="1" applyAlignment="1">
      <alignment vertical="center"/>
    </xf>
    <xf numFmtId="170" fontId="9" fillId="0" borderId="47" xfId="3" applyNumberFormat="1" applyFont="1" applyFill="1" applyBorder="1" applyAlignment="1">
      <alignment horizontal="left" vertical="center"/>
    </xf>
    <xf numFmtId="9" fontId="15" fillId="2" borderId="32" xfId="2" applyFont="1" applyFill="1" applyBorder="1" applyAlignment="1">
      <alignment horizontal="center" vertical="top" wrapText="1"/>
    </xf>
    <xf numFmtId="9" fontId="14" fillId="0" borderId="31" xfId="2" applyFont="1" applyBorder="1" applyAlignment="1">
      <alignment horizontal="center" vertical="top" wrapText="1"/>
    </xf>
    <xf numFmtId="10" fontId="17" fillId="4" borderId="43" xfId="2" applyNumberFormat="1" applyFont="1" applyFill="1" applyBorder="1" applyAlignment="1">
      <alignment horizontal="center" vertical="top" wrapText="1"/>
    </xf>
    <xf numFmtId="10" fontId="17" fillId="4" borderId="23" xfId="2" applyNumberFormat="1" applyFont="1" applyFill="1" applyBorder="1" applyAlignment="1">
      <alignment horizontal="center" vertical="top" wrapText="1"/>
    </xf>
    <xf numFmtId="10" fontId="17" fillId="4" borderId="27" xfId="2" applyNumberFormat="1" applyFont="1" applyFill="1" applyBorder="1" applyAlignment="1">
      <alignment horizontal="center" vertical="top" wrapText="1"/>
    </xf>
    <xf numFmtId="0" fontId="9" fillId="0" borderId="0" xfId="3" applyFont="1" applyBorder="1" applyAlignment="1">
      <alignment wrapText="1"/>
    </xf>
    <xf numFmtId="0" fontId="9" fillId="0" borderId="0" xfId="3" applyFont="1" applyBorder="1" applyAlignment="1">
      <alignment vertical="top" wrapText="1"/>
    </xf>
    <xf numFmtId="0" fontId="9" fillId="0" borderId="0" xfId="3" applyFont="1" applyBorder="1" applyAlignment="1">
      <alignment horizontal="center" wrapText="1"/>
    </xf>
    <xf numFmtId="164" fontId="9" fillId="0" borderId="0" xfId="1" applyFont="1" applyBorder="1" applyAlignment="1">
      <alignment wrapText="1"/>
    </xf>
    <xf numFmtId="0" fontId="9" fillId="0" borderId="0" xfId="3" applyFont="1" applyBorder="1" applyAlignment="1">
      <alignment horizontal="left" vertical="top" wrapText="1"/>
    </xf>
    <xf numFmtId="0" fontId="9" fillId="0" borderId="0" xfId="3" applyFont="1" applyBorder="1" applyAlignment="1">
      <alignment horizontal="center" vertical="top" wrapText="1"/>
    </xf>
    <xf numFmtId="167" fontId="9" fillId="0" borderId="0" xfId="1" applyNumberFormat="1" applyFont="1" applyBorder="1" applyAlignment="1">
      <alignment horizontal="right" vertical="top" wrapText="1"/>
    </xf>
    <xf numFmtId="165" fontId="9" fillId="0" borderId="0" xfId="2" applyNumberFormat="1" applyFont="1" applyBorder="1" applyAlignment="1">
      <alignment vertical="top" wrapText="1"/>
    </xf>
    <xf numFmtId="0" fontId="4" fillId="7" borderId="0" xfId="3" applyFont="1" applyFill="1" applyBorder="1" applyAlignment="1">
      <alignment horizontal="center"/>
    </xf>
    <xf numFmtId="0" fontId="9" fillId="0" borderId="0" xfId="3" applyFont="1" applyFill="1" applyBorder="1" applyAlignment="1">
      <alignment horizontal="left"/>
    </xf>
    <xf numFmtId="0" fontId="9" fillId="0" borderId="0" xfId="3" applyFont="1" applyFill="1" applyBorder="1" applyAlignment="1">
      <alignment horizontal="left" vertical="center"/>
    </xf>
    <xf numFmtId="0" fontId="30" fillId="0" borderId="0" xfId="4" applyFont="1" applyFill="1" applyBorder="1" applyAlignment="1" applyProtection="1">
      <alignment horizontal="left" vertical="center"/>
    </xf>
    <xf numFmtId="0" fontId="12" fillId="7" borderId="0" xfId="3" applyFont="1" applyFill="1" applyBorder="1" applyAlignment="1">
      <alignment horizontal="center" vertical="center" wrapText="1"/>
    </xf>
    <xf numFmtId="0" fontId="31" fillId="0" borderId="0" xfId="0" applyFont="1" applyBorder="1"/>
    <xf numFmtId="0" fontId="32" fillId="0" borderId="0" xfId="0" applyFont="1" applyBorder="1"/>
    <xf numFmtId="0" fontId="9" fillId="0" borderId="0" xfId="3" applyFont="1" applyBorder="1" applyAlignment="1">
      <alignment horizontal="left" vertical="top" wrapText="1"/>
    </xf>
    <xf numFmtId="0" fontId="11" fillId="6" borderId="0" xfId="2" applyNumberFormat="1" applyFont="1" applyFill="1" applyBorder="1" applyAlignment="1">
      <alignment horizontal="center" vertical="center" wrapText="1"/>
    </xf>
    <xf numFmtId="0" fontId="11" fillId="6" borderId="39" xfId="2" applyNumberFormat="1" applyFont="1" applyFill="1" applyBorder="1" applyAlignment="1">
      <alignment horizontal="center" vertical="center" wrapText="1"/>
    </xf>
    <xf numFmtId="0" fontId="12" fillId="9" borderId="0" xfId="3" applyFont="1" applyFill="1" applyBorder="1" applyAlignment="1">
      <alignment horizontal="center" vertical="center" wrapText="1"/>
    </xf>
    <xf numFmtId="1" fontId="9" fillId="0" borderId="47" xfId="3" applyNumberFormat="1" applyFont="1" applyFill="1" applyBorder="1" applyAlignment="1">
      <alignment horizontal="left" vertical="center"/>
    </xf>
    <xf numFmtId="0" fontId="12" fillId="0" borderId="46" xfId="3" applyFont="1" applyFill="1" applyBorder="1" applyAlignment="1">
      <alignment vertical="center"/>
    </xf>
    <xf numFmtId="0" fontId="12" fillId="0" borderId="48" xfId="3" applyFont="1" applyBorder="1" applyAlignment="1"/>
    <xf numFmtId="0" fontId="24" fillId="0" borderId="0" xfId="3" applyFont="1" applyBorder="1" applyAlignment="1">
      <alignment horizontal="right" vertical="center"/>
    </xf>
    <xf numFmtId="0" fontId="27" fillId="0" borderId="0" xfId="3" applyFont="1" applyFill="1" applyBorder="1" applyAlignment="1">
      <alignment horizontal="left" vertical="center"/>
    </xf>
    <xf numFmtId="0" fontId="9" fillId="0" borderId="0" xfId="3" applyFont="1" applyFill="1" applyBorder="1" applyAlignment="1">
      <alignment horizontal="left" vertical="center"/>
    </xf>
    <xf numFmtId="0" fontId="9" fillId="0" borderId="0" xfId="3" applyFont="1" applyFill="1" applyBorder="1" applyAlignment="1">
      <alignment horizontal="left"/>
    </xf>
    <xf numFmtId="0" fontId="23" fillId="0" borderId="0" xfId="4" applyFill="1" applyBorder="1" applyAlignment="1" applyProtection="1">
      <alignment horizontal="left"/>
    </xf>
    <xf numFmtId="0" fontId="12" fillId="0" borderId="0" xfId="3" applyFont="1" applyFill="1" applyBorder="1" applyAlignment="1">
      <alignment horizontal="left" vertical="center"/>
    </xf>
    <xf numFmtId="164" fontId="10" fillId="2" borderId="34" xfId="1" applyFont="1" applyFill="1" applyBorder="1" applyAlignment="1">
      <alignment horizontal="center"/>
    </xf>
    <xf numFmtId="164" fontId="10" fillId="2" borderId="35" xfId="1" applyFont="1" applyFill="1" applyBorder="1" applyAlignment="1">
      <alignment horizontal="center"/>
    </xf>
    <xf numFmtId="164" fontId="10" fillId="2" borderId="33" xfId="1" applyFont="1" applyFill="1" applyBorder="1" applyAlignment="1">
      <alignment horizontal="center"/>
    </xf>
    <xf numFmtId="164" fontId="10" fillId="2" borderId="40" xfId="1" applyFont="1" applyFill="1" applyBorder="1" applyAlignment="1">
      <alignment horizontal="center"/>
    </xf>
    <xf numFmtId="164" fontId="13" fillId="5" borderId="36" xfId="1" applyFont="1" applyFill="1" applyBorder="1" applyAlignment="1">
      <alignment horizontal="center" vertical="center" shrinkToFit="1"/>
    </xf>
    <xf numFmtId="164" fontId="13" fillId="5" borderId="1" xfId="1" applyFont="1" applyFill="1" applyBorder="1" applyAlignment="1">
      <alignment horizontal="center" vertical="center" shrinkToFit="1"/>
    </xf>
    <xf numFmtId="164" fontId="13" fillId="5" borderId="8" xfId="1" applyFont="1" applyFill="1" applyBorder="1" applyAlignment="1">
      <alignment horizontal="center" vertical="center" shrinkToFit="1"/>
    </xf>
    <xf numFmtId="0" fontId="9" fillId="0" borderId="0" xfId="3" applyFont="1" applyFill="1" applyBorder="1" applyAlignment="1">
      <alignment horizontal="left"/>
    </xf>
    <xf numFmtId="9" fontId="11" fillId="2" borderId="37" xfId="2" applyFont="1" applyFill="1" applyBorder="1" applyAlignment="1"/>
    <xf numFmtId="0" fontId="9" fillId="0" borderId="0" xfId="3" applyFont="1" applyBorder="1" applyAlignment="1"/>
    <xf numFmtId="0" fontId="2" fillId="0" borderId="0" xfId="3" applyFont="1" applyBorder="1" applyAlignment="1"/>
    <xf numFmtId="0" fontId="2" fillId="0" borderId="0" xfId="3" applyFont="1" applyAlignment="1"/>
    <xf numFmtId="0" fontId="23" fillId="0" borderId="49" xfId="4" applyFill="1" applyBorder="1" applyAlignment="1" applyProtection="1">
      <alignment horizontal="left"/>
    </xf>
    <xf numFmtId="0" fontId="12" fillId="0" borderId="0" xfId="3" applyFont="1" applyBorder="1" applyAlignment="1"/>
    <xf numFmtId="170" fontId="9" fillId="0" borderId="0" xfId="3" applyNumberFormat="1" applyFont="1" applyFill="1" applyBorder="1" applyAlignment="1">
      <alignment horizontal="left" vertical="center"/>
    </xf>
    <xf numFmtId="0" fontId="0" fillId="10" borderId="9" xfId="0" applyFill="1" applyBorder="1"/>
    <xf numFmtId="0" fontId="9" fillId="0" borderId="46" xfId="3" applyFont="1" applyFill="1" applyBorder="1" applyAlignment="1">
      <alignment horizontal="left" vertical="center"/>
    </xf>
    <xf numFmtId="172" fontId="20" fillId="0" borderId="0" xfId="3" applyNumberFormat="1" applyFont="1" applyFill="1" applyBorder="1" applyAlignment="1">
      <alignment horizontal="right" vertical="top"/>
    </xf>
    <xf numFmtId="8" fontId="20" fillId="0" borderId="0" xfId="3" applyNumberFormat="1" applyFont="1" applyFill="1" applyBorder="1" applyAlignment="1">
      <alignment horizontal="right" vertical="top"/>
    </xf>
    <xf numFmtId="0" fontId="1" fillId="10" borderId="9" xfId="0" applyFont="1" applyFill="1" applyBorder="1"/>
    <xf numFmtId="0" fontId="1" fillId="11" borderId="0" xfId="0" applyFont="1" applyFill="1"/>
    <xf numFmtId="0" fontId="23" fillId="0" borderId="0" xfId="4" applyAlignment="1" applyProtection="1"/>
    <xf numFmtId="0" fontId="0" fillId="11" borderId="0" xfId="0" applyFill="1"/>
    <xf numFmtId="0" fontId="12" fillId="0" borderId="44" xfId="3" applyFont="1" applyFill="1" applyBorder="1" applyAlignment="1">
      <alignment horizontal="center" vertical="center"/>
    </xf>
    <xf numFmtId="0" fontId="12" fillId="0" borderId="45" xfId="3" applyFont="1" applyFill="1" applyBorder="1" applyAlignment="1">
      <alignment horizontal="center" vertical="center"/>
    </xf>
    <xf numFmtId="0" fontId="0" fillId="0" borderId="0" xfId="0" applyBorder="1" applyAlignment="1">
      <alignment horizontal="center"/>
    </xf>
    <xf numFmtId="0" fontId="9" fillId="0" borderId="0" xfId="3" applyFont="1" applyFill="1" applyBorder="1" applyAlignment="1">
      <alignment horizontal="center"/>
    </xf>
    <xf numFmtId="0" fontId="28" fillId="0" borderId="0" xfId="4" applyFont="1" applyFill="1" applyBorder="1" applyAlignment="1" applyProtection="1">
      <alignment horizontal="center"/>
    </xf>
    <xf numFmtId="0" fontId="9" fillId="0" borderId="0" xfId="3" applyFont="1" applyFill="1" applyBorder="1" applyAlignment="1">
      <alignment horizontal="center" vertical="center"/>
    </xf>
    <xf numFmtId="170" fontId="9" fillId="0" borderId="0" xfId="3" applyNumberFormat="1" applyFont="1" applyFill="1" applyBorder="1" applyAlignment="1">
      <alignment horizontal="center" vertical="center"/>
    </xf>
    <xf numFmtId="0" fontId="35" fillId="0" borderId="0" xfId="3" applyFont="1" applyFill="1" applyBorder="1" applyAlignment="1">
      <alignment horizontal="left" vertical="center"/>
    </xf>
    <xf numFmtId="0" fontId="12" fillId="0" borderId="0" xfId="3" applyFont="1" applyBorder="1" applyAlignment="1">
      <alignment horizontal="left" vertical="top" wrapText="1"/>
    </xf>
    <xf numFmtId="0" fontId="9" fillId="0" borderId="0" xfId="3" applyFont="1" applyBorder="1" applyAlignment="1">
      <alignment horizontal="left" vertical="top" wrapText="1"/>
    </xf>
    <xf numFmtId="0" fontId="9" fillId="0" borderId="0" xfId="3" applyFont="1" applyBorder="1" applyAlignment="1">
      <alignment horizontal="left" vertical="top" wrapText="1"/>
    </xf>
    <xf numFmtId="167" fontId="31" fillId="0" borderId="0" xfId="0" applyNumberFormat="1" applyFont="1" applyBorder="1" applyAlignment="1">
      <alignment horizontal="center"/>
    </xf>
    <xf numFmtId="0" fontId="31" fillId="0" borderId="0" xfId="0" applyFont="1" applyAlignment="1">
      <alignment horizontal="center"/>
    </xf>
    <xf numFmtId="0" fontId="12" fillId="0" borderId="0" xfId="3" applyFont="1" applyBorder="1" applyAlignment="1">
      <alignment horizontal="left" vertical="top" wrapText="1"/>
    </xf>
    <xf numFmtId="0" fontId="9" fillId="0" borderId="0" xfId="3" applyFont="1" applyBorder="1" applyAlignment="1">
      <alignment horizontal="left" vertical="top" wrapText="1"/>
    </xf>
    <xf numFmtId="8" fontId="2" fillId="0" borderId="0" xfId="3" applyNumberFormat="1" applyFont="1" applyBorder="1" applyAlignment="1">
      <alignment horizontal="center"/>
    </xf>
    <xf numFmtId="0" fontId="12" fillId="0" borderId="0" xfId="3" applyFont="1" applyBorder="1" applyAlignment="1">
      <alignment vertical="top" wrapText="1"/>
    </xf>
    <xf numFmtId="0" fontId="12" fillId="0" borderId="0" xfId="3" applyFont="1" applyBorder="1" applyAlignment="1">
      <alignment horizontal="center" vertical="top" wrapText="1"/>
    </xf>
    <xf numFmtId="172" fontId="37" fillId="0" borderId="0" xfId="3" applyNumberFormat="1" applyFont="1" applyFill="1" applyBorder="1" applyAlignment="1">
      <alignment horizontal="right" vertical="top"/>
    </xf>
    <xf numFmtId="165" fontId="12" fillId="0" borderId="0" xfId="2" applyNumberFormat="1" applyFont="1" applyBorder="1" applyAlignment="1">
      <alignment vertical="top" wrapText="1"/>
    </xf>
    <xf numFmtId="167" fontId="12" fillId="0" borderId="0" xfId="1" applyNumberFormat="1" applyFont="1" applyBorder="1" applyAlignment="1">
      <alignment horizontal="right" vertical="top" wrapText="1"/>
    </xf>
    <xf numFmtId="0" fontId="9" fillId="0" borderId="0" xfId="3" applyFont="1" applyBorder="1" applyAlignment="1">
      <alignment horizontal="left" vertical="top" wrapText="1"/>
    </xf>
    <xf numFmtId="0" fontId="12" fillId="0" borderId="0" xfId="3" applyFont="1" applyBorder="1" applyAlignment="1">
      <alignment horizontal="left" vertical="top" wrapText="1"/>
    </xf>
    <xf numFmtId="0" fontId="9" fillId="0" borderId="0" xfId="3" applyFont="1" applyBorder="1" applyAlignment="1">
      <alignment horizontal="left" vertical="top" wrapText="1"/>
    </xf>
    <xf numFmtId="0" fontId="12" fillId="8" borderId="0" xfId="3" applyFont="1" applyFill="1" applyBorder="1" applyAlignment="1">
      <alignment horizontal="center" vertical="center" wrapText="1"/>
    </xf>
    <xf numFmtId="0" fontId="7" fillId="3" borderId="34" xfId="3" applyFont="1" applyFill="1" applyBorder="1" applyAlignment="1">
      <alignment horizontal="center"/>
    </xf>
    <xf numFmtId="0" fontId="1" fillId="6" borderId="41" xfId="3" applyFont="1" applyFill="1" applyBorder="1" applyAlignment="1">
      <alignment horizontal="left" vertical="top" wrapText="1"/>
    </xf>
    <xf numFmtId="0" fontId="1" fillId="6" borderId="42" xfId="3" applyFont="1" applyFill="1" applyBorder="1"/>
    <xf numFmtId="0" fontId="1" fillId="6" borderId="25" xfId="3" applyFont="1" applyFill="1" applyBorder="1"/>
    <xf numFmtId="9" fontId="10" fillId="2" borderId="37" xfId="2" applyFont="1" applyFill="1" applyBorder="1" applyAlignment="1">
      <alignment horizontal="center" vertical="center"/>
    </xf>
    <xf numFmtId="9" fontId="10" fillId="2" borderId="40" xfId="2" applyFont="1" applyFill="1" applyBorder="1" applyAlignment="1">
      <alignment horizontal="center" vertical="center"/>
    </xf>
    <xf numFmtId="9" fontId="15" fillId="2" borderId="17" xfId="2" applyFont="1" applyFill="1" applyBorder="1" applyAlignment="1">
      <alignment horizontal="center"/>
    </xf>
    <xf numFmtId="9" fontId="15" fillId="2" borderId="18" xfId="2" applyFont="1" applyFill="1" applyBorder="1" applyAlignment="1">
      <alignment horizontal="center"/>
    </xf>
    <xf numFmtId="9" fontId="15" fillId="2" borderId="38" xfId="2" applyFont="1" applyFill="1" applyBorder="1" applyAlignment="1">
      <alignment horizontal="center"/>
    </xf>
    <xf numFmtId="0" fontId="11" fillId="6" borderId="34" xfId="2" applyNumberFormat="1" applyFont="1" applyFill="1" applyBorder="1" applyAlignment="1">
      <alignment horizontal="center" vertical="center" wrapText="1"/>
    </xf>
    <xf numFmtId="0" fontId="11" fillId="6" borderId="8" xfId="2" applyNumberFormat="1" applyFont="1" applyFill="1" applyBorder="1" applyAlignment="1">
      <alignment horizontal="center" vertical="center" wrapText="1"/>
    </xf>
    <xf numFmtId="9" fontId="10" fillId="2" borderId="39" xfId="2" applyFont="1" applyFill="1" applyBorder="1" applyAlignment="1">
      <alignment horizontal="center" vertical="center"/>
    </xf>
    <xf numFmtId="164" fontId="13" fillId="5" borderId="36" xfId="1" applyFont="1" applyFill="1" applyBorder="1" applyAlignment="1">
      <alignment horizontal="center" vertical="center" shrinkToFit="1"/>
    </xf>
    <xf numFmtId="164" fontId="13" fillId="5" borderId="37" xfId="1" applyFont="1" applyFill="1" applyBorder="1" applyAlignment="1">
      <alignment horizontal="center" vertical="center" shrinkToFit="1"/>
    </xf>
    <xf numFmtId="164" fontId="13" fillId="5" borderId="1" xfId="1" applyFont="1" applyFill="1" applyBorder="1" applyAlignment="1">
      <alignment horizontal="center" vertical="center" shrinkToFit="1"/>
    </xf>
    <xf numFmtId="164" fontId="13" fillId="5" borderId="8" xfId="1" applyFont="1" applyFill="1" applyBorder="1" applyAlignment="1">
      <alignment horizontal="center" vertical="center" shrinkToFit="1"/>
    </xf>
    <xf numFmtId="9" fontId="16" fillId="2" borderId="17" xfId="2" applyFont="1" applyFill="1" applyBorder="1" applyAlignment="1">
      <alignment horizontal="center"/>
    </xf>
    <xf numFmtId="9" fontId="16" fillId="2" borderId="18" xfId="2" applyFont="1" applyFill="1" applyBorder="1" applyAlignment="1">
      <alignment horizontal="center"/>
    </xf>
    <xf numFmtId="9" fontId="16" fillId="2" borderId="20" xfId="2" applyFont="1" applyFill="1" applyBorder="1" applyAlignment="1">
      <alignment horizontal="center"/>
    </xf>
    <xf numFmtId="170" fontId="10" fillId="2" borderId="34" xfId="1" applyNumberFormat="1" applyFont="1" applyFill="1" applyBorder="1" applyAlignment="1">
      <alignment horizontal="center"/>
    </xf>
    <xf numFmtId="164" fontId="10" fillId="2" borderId="34" xfId="1" applyFont="1" applyFill="1" applyBorder="1" applyAlignment="1">
      <alignment horizontal="center"/>
    </xf>
    <xf numFmtId="164" fontId="10" fillId="2" borderId="8" xfId="1" applyFont="1" applyFill="1" applyBorder="1" applyAlignment="1">
      <alignment horizontal="center"/>
    </xf>
    <xf numFmtId="164" fontId="11" fillId="0" borderId="1" xfId="1" applyFont="1" applyBorder="1" applyAlignment="1">
      <alignment horizontal="center"/>
    </xf>
    <xf numFmtId="164" fontId="11" fillId="0" borderId="36" xfId="1" applyFont="1" applyBorder="1" applyAlignment="1">
      <alignment horizontal="center"/>
    </xf>
    <xf numFmtId="164" fontId="11" fillId="0" borderId="37" xfId="1" applyFont="1" applyBorder="1" applyAlignment="1">
      <alignment horizontal="center"/>
    </xf>
    <xf numFmtId="164" fontId="11" fillId="0" borderId="2" xfId="1" applyFont="1" applyBorder="1" applyAlignment="1">
      <alignment horizontal="center"/>
    </xf>
    <xf numFmtId="164" fontId="11" fillId="0" borderId="0" xfId="1" applyFont="1" applyBorder="1" applyAlignment="1">
      <alignment horizontal="center"/>
    </xf>
    <xf numFmtId="164" fontId="11" fillId="0" borderId="39" xfId="1" applyFont="1" applyBorder="1" applyAlignment="1">
      <alignment horizontal="center"/>
    </xf>
    <xf numFmtId="164" fontId="11" fillId="0" borderId="3" xfId="1" applyFont="1" applyBorder="1" applyAlignment="1">
      <alignment horizontal="center"/>
    </xf>
    <xf numFmtId="164" fontId="11" fillId="0" borderId="33" xfId="1" applyFont="1" applyBorder="1" applyAlignment="1">
      <alignment horizontal="center"/>
    </xf>
    <xf numFmtId="164" fontId="11" fillId="0" borderId="40" xfId="1" applyFont="1" applyBorder="1" applyAlignment="1">
      <alignment horizontal="center"/>
    </xf>
    <xf numFmtId="0" fontId="22" fillId="8" borderId="0" xfId="3" applyFont="1" applyFill="1" applyBorder="1" applyAlignment="1">
      <alignment horizontal="left" vertical="top" wrapText="1"/>
    </xf>
    <xf numFmtId="0" fontId="9" fillId="0" borderId="0" xfId="3" applyFont="1" applyBorder="1" applyAlignment="1">
      <alignment horizontal="center"/>
    </xf>
    <xf numFmtId="0" fontId="29" fillId="8" borderId="0" xfId="3" applyFont="1" applyFill="1" applyBorder="1" applyAlignment="1">
      <alignment horizontal="left" vertical="top" wrapText="1"/>
    </xf>
    <xf numFmtId="0" fontId="29" fillId="8" borderId="0" xfId="3" applyFont="1" applyFill="1" applyBorder="1"/>
    <xf numFmtId="15" fontId="1" fillId="8" borderId="0" xfId="3" applyNumberFormat="1" applyFont="1" applyFill="1" applyBorder="1" applyAlignment="1">
      <alignment horizontal="left" vertical="top" wrapText="1"/>
    </xf>
    <xf numFmtId="0" fontId="1" fillId="8" borderId="0" xfId="3" applyFont="1" applyFill="1" applyBorder="1"/>
    <xf numFmtId="0" fontId="1" fillId="8" borderId="0" xfId="3" applyFont="1" applyFill="1" applyBorder="1" applyAlignment="1">
      <alignment horizontal="left" wrapText="1"/>
    </xf>
    <xf numFmtId="0" fontId="1" fillId="8" borderId="0" xfId="3" applyFont="1" applyFill="1" applyBorder="1" applyAlignment="1">
      <alignment horizontal="left" vertical="top" wrapText="1"/>
    </xf>
    <xf numFmtId="170" fontId="22" fillId="8" borderId="0" xfId="3" applyNumberFormat="1" applyFont="1" applyFill="1" applyBorder="1" applyAlignment="1">
      <alignment horizontal="center" vertical="top" wrapText="1"/>
    </xf>
    <xf numFmtId="22" fontId="19" fillId="0" borderId="34" xfId="1" applyNumberFormat="1" applyFont="1" applyBorder="1" applyAlignment="1">
      <alignment horizontal="center" vertical="center"/>
    </xf>
    <xf numFmtId="22" fontId="19" fillId="0" borderId="8" xfId="1" applyNumberFormat="1" applyFont="1" applyBorder="1" applyAlignment="1">
      <alignment horizontal="center" vertical="center"/>
    </xf>
    <xf numFmtId="0" fontId="6" fillId="0" borderId="1" xfId="3" applyFont="1" applyFill="1" applyBorder="1" applyAlignment="1">
      <alignment horizontal="center"/>
    </xf>
    <xf numFmtId="0" fontId="6" fillId="0" borderId="36" xfId="3" applyFont="1" applyFill="1" applyBorder="1" applyAlignment="1">
      <alignment horizontal="center"/>
    </xf>
    <xf numFmtId="0" fontId="6" fillId="0" borderId="37" xfId="3" applyFont="1" applyFill="1" applyBorder="1" applyAlignment="1">
      <alignment horizontal="center"/>
    </xf>
    <xf numFmtId="171" fontId="6" fillId="0" borderId="2" xfId="3" applyNumberFormat="1" applyFont="1" applyFill="1" applyBorder="1" applyAlignment="1">
      <alignment horizontal="center" vertical="center"/>
    </xf>
    <xf numFmtId="171" fontId="6" fillId="0" borderId="0" xfId="3" applyNumberFormat="1" applyFont="1" applyFill="1" applyBorder="1" applyAlignment="1">
      <alignment horizontal="center" vertical="center"/>
    </xf>
    <xf numFmtId="171" fontId="6" fillId="0" borderId="39" xfId="3" applyNumberFormat="1" applyFont="1" applyFill="1" applyBorder="1" applyAlignment="1">
      <alignment horizontal="center" vertical="center"/>
    </xf>
    <xf numFmtId="171" fontId="6" fillId="0" borderId="3" xfId="3" applyNumberFormat="1" applyFont="1" applyFill="1" applyBorder="1" applyAlignment="1">
      <alignment horizontal="center" vertical="center"/>
    </xf>
    <xf numFmtId="171" fontId="6" fillId="0" borderId="33" xfId="3" applyNumberFormat="1" applyFont="1" applyFill="1" applyBorder="1" applyAlignment="1">
      <alignment horizontal="center" vertical="center"/>
    </xf>
    <xf numFmtId="171" fontId="6" fillId="0" borderId="40" xfId="3" applyNumberFormat="1" applyFont="1" applyFill="1" applyBorder="1" applyAlignment="1">
      <alignment horizontal="center" vertical="center"/>
    </xf>
    <xf numFmtId="166" fontId="7" fillId="3" borderId="1" xfId="2" applyNumberFormat="1" applyFont="1" applyFill="1" applyBorder="1" applyAlignment="1">
      <alignment horizontal="center" vertical="center"/>
    </xf>
    <xf numFmtId="166" fontId="7" fillId="3" borderId="36" xfId="2" applyNumberFormat="1" applyFont="1" applyFill="1" applyBorder="1" applyAlignment="1">
      <alignment horizontal="center" vertical="center"/>
    </xf>
    <xf numFmtId="166" fontId="7" fillId="3" borderId="3" xfId="2" applyNumberFormat="1" applyFont="1" applyFill="1" applyBorder="1" applyAlignment="1">
      <alignment horizontal="center" vertical="center"/>
    </xf>
    <xf numFmtId="166" fontId="7" fillId="3" borderId="33" xfId="2" applyNumberFormat="1" applyFont="1" applyFill="1" applyBorder="1" applyAlignment="1">
      <alignment horizontal="center" vertical="center"/>
    </xf>
    <xf numFmtId="15" fontId="11" fillId="0" borderId="1" xfId="1" applyNumberFormat="1" applyFont="1" applyBorder="1" applyAlignment="1">
      <alignment horizontal="center" vertical="center"/>
    </xf>
    <xf numFmtId="15" fontId="11" fillId="0" borderId="36" xfId="1" applyNumberFormat="1" applyFont="1" applyBorder="1" applyAlignment="1">
      <alignment horizontal="center" vertical="center"/>
    </xf>
    <xf numFmtId="15" fontId="11" fillId="0" borderId="37" xfId="1" applyNumberFormat="1" applyFont="1" applyBorder="1" applyAlignment="1">
      <alignment horizontal="center" vertical="center"/>
    </xf>
    <xf numFmtId="15" fontId="11" fillId="0" borderId="3" xfId="1" applyNumberFormat="1" applyFont="1" applyBorder="1" applyAlignment="1">
      <alignment horizontal="center" vertical="center"/>
    </xf>
    <xf numFmtId="15" fontId="11" fillId="0" borderId="33" xfId="1" applyNumberFormat="1" applyFont="1" applyBorder="1" applyAlignment="1">
      <alignment horizontal="center" vertical="center"/>
    </xf>
    <xf numFmtId="15" fontId="11" fillId="0" borderId="40" xfId="1" applyNumberFormat="1" applyFont="1" applyBorder="1" applyAlignment="1">
      <alignment horizontal="center" vertical="center"/>
    </xf>
    <xf numFmtId="0" fontId="7" fillId="3" borderId="8" xfId="3" applyFont="1" applyFill="1" applyBorder="1" applyAlignment="1">
      <alignment horizontal="center"/>
    </xf>
    <xf numFmtId="10" fontId="7" fillId="3" borderId="36" xfId="2" applyNumberFormat="1" applyFont="1" applyFill="1" applyBorder="1" applyAlignment="1">
      <alignment horizontal="center" vertical="center"/>
    </xf>
    <xf numFmtId="10" fontId="7" fillId="3" borderId="37" xfId="2" applyNumberFormat="1" applyFont="1" applyFill="1" applyBorder="1" applyAlignment="1">
      <alignment horizontal="center" vertical="center"/>
    </xf>
    <xf numFmtId="10" fontId="7" fillId="3" borderId="33" xfId="2" applyNumberFormat="1" applyFont="1" applyFill="1" applyBorder="1" applyAlignment="1">
      <alignment horizontal="center" vertical="center"/>
    </xf>
    <xf numFmtId="10" fontId="7" fillId="3" borderId="40" xfId="2" applyNumberFormat="1" applyFont="1" applyFill="1" applyBorder="1" applyAlignment="1">
      <alignment horizontal="center" vertical="center"/>
    </xf>
    <xf numFmtId="164" fontId="19" fillId="0" borderId="35" xfId="1" applyFont="1" applyBorder="1" applyAlignment="1">
      <alignment horizontal="right" vertical="center"/>
    </xf>
    <xf numFmtId="164" fontId="19" fillId="0" borderId="34" xfId="1" applyFont="1" applyBorder="1" applyAlignment="1">
      <alignment horizontal="right" vertical="center"/>
    </xf>
    <xf numFmtId="164" fontId="10" fillId="2" borderId="35" xfId="1" applyFont="1" applyFill="1" applyBorder="1" applyAlignment="1">
      <alignment horizontal="center" vertical="center"/>
    </xf>
    <xf numFmtId="164" fontId="10" fillId="2" borderId="34" xfId="1" applyFont="1" applyFill="1" applyBorder="1" applyAlignment="1">
      <alignment horizontal="center" vertical="center"/>
    </xf>
    <xf numFmtId="164" fontId="10" fillId="2" borderId="8" xfId="1" applyFont="1" applyFill="1" applyBorder="1" applyAlignment="1">
      <alignment horizontal="center" vertical="center"/>
    </xf>
    <xf numFmtId="164" fontId="8" fillId="7" borderId="0" xfId="1" applyFont="1" applyFill="1" applyBorder="1" applyAlignment="1">
      <alignment horizontal="right" vertical="center"/>
    </xf>
    <xf numFmtId="0" fontId="4" fillId="7" borderId="0" xfId="3" applyFont="1" applyFill="1" applyBorder="1" applyAlignment="1">
      <alignment horizontal="right" vertical="center"/>
    </xf>
    <xf numFmtId="167" fontId="4" fillId="8" borderId="0" xfId="1" applyNumberFormat="1" applyFont="1" applyFill="1" applyBorder="1" applyAlignment="1">
      <alignment horizontal="right"/>
    </xf>
    <xf numFmtId="0" fontId="24" fillId="0" borderId="0" xfId="3" applyFont="1" applyBorder="1" applyAlignment="1">
      <alignment horizontal="right" vertical="center"/>
    </xf>
    <xf numFmtId="167" fontId="31" fillId="0" borderId="0" xfId="0" applyNumberFormat="1" applyFont="1" applyBorder="1" applyAlignment="1">
      <alignment horizontal="center"/>
    </xf>
    <xf numFmtId="0" fontId="31" fillId="0" borderId="0" xfId="0" applyFont="1" applyAlignment="1">
      <alignment horizontal="center"/>
    </xf>
    <xf numFmtId="0" fontId="9" fillId="0" borderId="0" xfId="3"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vertical="top"/>
    </xf>
  </cellXfs>
  <cellStyles count="5">
    <cellStyle name="=C:\WINNT\SYSTEM32\COMMAND.COM" xfId="3"/>
    <cellStyle name="Lien hypertexte" xfId="4" builtinId="8"/>
    <cellStyle name="Monétaire" xfId="1" builtinId="4"/>
    <cellStyle name="Normal" xfId="0" builtinId="0"/>
    <cellStyle name="Pourcentage" xfId="2" builtinId="5"/>
  </cellStyles>
  <dxfs count="0"/>
  <tableStyles count="0" defaultTableStyle="TableStyleMedium9" defaultPivotStyle="PivotStyleLight16"/>
  <colors>
    <mruColors>
      <color rgb="FFFF6600"/>
      <color rgb="FF0000FF"/>
      <color rgb="FF00B0F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514350</xdr:rowOff>
    </xdr:from>
    <xdr:to>
      <xdr:col>0</xdr:col>
      <xdr:colOff>1</xdr:colOff>
      <xdr:row>0</xdr:row>
      <xdr:rowOff>533399</xdr:rowOff>
    </xdr:to>
    <xdr:cxnSp macro="">
      <xdr:nvCxnSpPr>
        <xdr:cNvPr id="6" name="Connecteur droit 5"/>
        <xdr:cNvCxnSpPr/>
      </xdr:nvCxnSpPr>
      <xdr:spPr bwMode="auto">
        <a:xfrm rot="10800000" flipV="1">
          <a:off x="0" y="514350"/>
          <a:ext cx="1" cy="190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oneCellAnchor>
    <xdr:from>
      <xdr:col>1</xdr:col>
      <xdr:colOff>2400300</xdr:colOff>
      <xdr:row>56</xdr:row>
      <xdr:rowOff>57150</xdr:rowOff>
    </xdr:from>
    <xdr:ext cx="184731" cy="264560"/>
    <xdr:sp macro="" textlink="">
      <xdr:nvSpPr>
        <xdr:cNvPr id="13" name="ZoneTexte 12"/>
        <xdr:cNvSpPr txBox="1"/>
      </xdr:nvSpPr>
      <xdr:spPr>
        <a:xfrm>
          <a:off x="3419475" y="5876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twoCellAnchor>
    <xdr:from>
      <xdr:col>0</xdr:col>
      <xdr:colOff>0</xdr:colOff>
      <xdr:row>1</xdr:row>
      <xdr:rowOff>514350</xdr:rowOff>
    </xdr:from>
    <xdr:to>
      <xdr:col>0</xdr:col>
      <xdr:colOff>1</xdr:colOff>
      <xdr:row>1</xdr:row>
      <xdr:rowOff>533399</xdr:rowOff>
    </xdr:to>
    <xdr:cxnSp macro="">
      <xdr:nvCxnSpPr>
        <xdr:cNvPr id="7" name="Connecteur droit 6"/>
        <xdr:cNvCxnSpPr/>
      </xdr:nvCxnSpPr>
      <xdr:spPr bwMode="auto">
        <a:xfrm rot="10800000" flipV="1">
          <a:off x="0" y="723900"/>
          <a:ext cx="1" cy="190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oneCellAnchor>
    <xdr:from>
      <xdr:col>1</xdr:col>
      <xdr:colOff>2400300</xdr:colOff>
      <xdr:row>60</xdr:row>
      <xdr:rowOff>0</xdr:rowOff>
    </xdr:from>
    <xdr:ext cx="184731" cy="264560"/>
    <xdr:sp macro="" textlink="">
      <xdr:nvSpPr>
        <xdr:cNvPr id="8" name="ZoneTexte 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 name="ZoneTexte 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1" name="ZoneTexte 1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2" name="ZoneTexte 1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4" name="ZoneTexte 1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5" name="ZoneTexte 1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6" name="ZoneTexte 1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7" name="ZoneTexte 1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8" name="ZoneTexte 1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9" name="ZoneTexte 1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0" name="ZoneTexte 1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1" name="ZoneTexte 2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2" name="ZoneTexte 2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3" name="ZoneTexte 2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4" name="ZoneTexte 2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5" name="ZoneTexte 2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6" name="ZoneTexte 2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7" name="ZoneTexte 2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8" name="ZoneTexte 2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29" name="ZoneTexte 2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0" name="ZoneTexte 2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1" name="ZoneTexte 3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2" name="ZoneTexte 3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3" name="ZoneTexte 3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4" name="ZoneTexte 3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5" name="ZoneTexte 3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6" name="ZoneTexte 3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7" name="ZoneTexte 3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8" name="ZoneTexte 3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39" name="ZoneTexte 3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0" name="ZoneTexte 3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1" name="ZoneTexte 4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2" name="ZoneTexte 4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3" name="ZoneTexte 4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4" name="ZoneTexte 4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5" name="ZoneTexte 4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6" name="ZoneTexte 4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7" name="ZoneTexte 4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8" name="ZoneTexte 4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49" name="ZoneTexte 4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0" name="ZoneTexte 4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1" name="ZoneTexte 5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2" name="ZoneTexte 5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3" name="ZoneTexte 5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4" name="ZoneTexte 5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5" name="ZoneTexte 5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6" name="ZoneTexte 5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7" name="ZoneTexte 5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8" name="ZoneTexte 5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59" name="ZoneTexte 5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0" name="ZoneTexte 5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1" name="ZoneTexte 6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2" name="ZoneTexte 6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3" name="ZoneTexte 6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4" name="ZoneTexte 6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5" name="ZoneTexte 6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6" name="ZoneTexte 6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7" name="ZoneTexte 6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8" name="ZoneTexte 6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69" name="ZoneTexte 6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0" name="ZoneTexte 6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1" name="ZoneTexte 7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2" name="ZoneTexte 7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3" name="ZoneTexte 7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4" name="ZoneTexte 7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5" name="ZoneTexte 7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6" name="ZoneTexte 7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7" name="ZoneTexte 7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8" name="ZoneTexte 7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79" name="ZoneTexte 7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0" name="ZoneTexte 7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1" name="ZoneTexte 8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2" name="ZoneTexte 8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3" name="ZoneTexte 8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4" name="ZoneTexte 8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5" name="ZoneTexte 8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6" name="ZoneTexte 8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7" name="ZoneTexte 8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8" name="ZoneTexte 8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89" name="ZoneTexte 8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0" name="ZoneTexte 8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1" name="ZoneTexte 9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2" name="ZoneTexte 9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3" name="ZoneTexte 9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4" name="ZoneTexte 9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5" name="ZoneTexte 9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6" name="ZoneTexte 9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7" name="ZoneTexte 9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8" name="ZoneTexte 9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99" name="ZoneTexte 9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0" name="ZoneTexte 99"/>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1" name="ZoneTexte 100"/>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2" name="ZoneTexte 101"/>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3" name="ZoneTexte 102"/>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4" name="ZoneTexte 103"/>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5" name="ZoneTexte 104"/>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6" name="ZoneTexte 105"/>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7" name="ZoneTexte 106"/>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8" name="ZoneTexte 107"/>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60</xdr:row>
      <xdr:rowOff>0</xdr:rowOff>
    </xdr:from>
    <xdr:ext cx="184731" cy="264560"/>
    <xdr:sp macro="" textlink="">
      <xdr:nvSpPr>
        <xdr:cNvPr id="109" name="ZoneTexte 108"/>
        <xdr:cNvSpPr txBox="1"/>
      </xdr:nvSpPr>
      <xdr:spPr>
        <a:xfrm>
          <a:off x="3486150" y="1002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63</xdr:row>
      <xdr:rowOff>57150</xdr:rowOff>
    </xdr:from>
    <xdr:ext cx="184731" cy="264560"/>
    <xdr:sp macro="" textlink="">
      <xdr:nvSpPr>
        <xdr:cNvPr id="110" name="ZoneTexte 109"/>
        <xdr:cNvSpPr txBox="1"/>
      </xdr:nvSpPr>
      <xdr:spPr>
        <a:xfrm>
          <a:off x="3581400" y="6943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twoCellAnchor>
    <xdr:from>
      <xdr:col>0</xdr:col>
      <xdr:colOff>0</xdr:colOff>
      <xdr:row>0</xdr:row>
      <xdr:rowOff>514350</xdr:rowOff>
    </xdr:from>
    <xdr:to>
      <xdr:col>0</xdr:col>
      <xdr:colOff>1</xdr:colOff>
      <xdr:row>0</xdr:row>
      <xdr:rowOff>533399</xdr:rowOff>
    </xdr:to>
    <xdr:cxnSp macro="">
      <xdr:nvCxnSpPr>
        <xdr:cNvPr id="111" name="Connecteur droit 110"/>
        <xdr:cNvCxnSpPr/>
      </xdr:nvCxnSpPr>
      <xdr:spPr bwMode="auto">
        <a:xfrm rot="10800000" flipV="1">
          <a:off x="0" y="1238250"/>
          <a:ext cx="1" cy="190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oneCellAnchor>
    <xdr:from>
      <xdr:col>1</xdr:col>
      <xdr:colOff>2400300</xdr:colOff>
      <xdr:row>60</xdr:row>
      <xdr:rowOff>0</xdr:rowOff>
    </xdr:from>
    <xdr:ext cx="184731" cy="264560"/>
    <xdr:sp macro="" textlink="">
      <xdr:nvSpPr>
        <xdr:cNvPr id="112" name="ZoneTexte 111"/>
        <xdr:cNvSpPr txBox="1"/>
      </xdr:nvSpPr>
      <xdr:spPr>
        <a:xfrm>
          <a:off x="3581400" y="6734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mc:AlternateContent xmlns:mc="http://schemas.openxmlformats.org/markup-compatibility/2006">
    <mc:Choice xmlns:a14="http://schemas.microsoft.com/office/drawing/2010/main" Requires="a14">
      <xdr:twoCellAnchor>
        <xdr:from>
          <xdr:col>7</xdr:col>
          <xdr:colOff>76200</xdr:colOff>
          <xdr:row>0</xdr:row>
          <xdr:rowOff>76200</xdr:rowOff>
        </xdr:from>
        <xdr:to>
          <xdr:col>12</xdr:col>
          <xdr:colOff>571500</xdr:colOff>
          <xdr:row>0</xdr:row>
          <xdr:rowOff>647700</xdr:rowOff>
        </xdr:to>
        <xdr:sp macro="" textlink="">
          <xdr:nvSpPr>
            <xdr:cNvPr id="1032" name="Button 8" hidden="1">
              <a:extLst>
                <a:ext uri="{63B3BB69-23CF-44E3-9099-C40C66FF867C}">
                  <a14:compatExt spid="_x0000_s1032"/>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fr-FR" sz="1200" b="1" i="0" u="none" strike="noStrike" baseline="0">
                  <a:solidFill>
                    <a:srgbClr val="000000"/>
                  </a:solidFill>
                  <a:latin typeface="Arial"/>
                  <a:cs typeface="Arial"/>
                </a:rPr>
                <a:t>SAUVEGARDER</a:t>
              </a:r>
            </a:p>
          </xdr:txBody>
        </xdr:sp>
        <xdr:clientData fPrintsWithSheet="0"/>
      </xdr:twoCellAnchor>
    </mc:Choice>
    <mc:Fallback/>
  </mc:AlternateContent>
  <xdr:oneCellAnchor>
    <xdr:from>
      <xdr:col>1</xdr:col>
      <xdr:colOff>2400300</xdr:colOff>
      <xdr:row>52</xdr:row>
      <xdr:rowOff>0</xdr:rowOff>
    </xdr:from>
    <xdr:ext cx="184731" cy="264560"/>
    <xdr:sp macro="" textlink="">
      <xdr:nvSpPr>
        <xdr:cNvPr id="113" name="ZoneTexte 11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14" name="ZoneTexte 11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15" name="ZoneTexte 11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16" name="ZoneTexte 11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17" name="ZoneTexte 11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18" name="ZoneTexte 11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19" name="ZoneTexte 11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0" name="ZoneTexte 11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1" name="ZoneTexte 12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2" name="ZoneTexte 12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3" name="ZoneTexte 12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4" name="ZoneTexte 12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5" name="ZoneTexte 12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6" name="ZoneTexte 12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7" name="ZoneTexte 12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8" name="ZoneTexte 12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29" name="ZoneTexte 12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0" name="ZoneTexte 12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1" name="ZoneTexte 13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2" name="ZoneTexte 13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3" name="ZoneTexte 13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4" name="ZoneTexte 13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5" name="ZoneTexte 13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6" name="ZoneTexte 13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7" name="ZoneTexte 13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8" name="ZoneTexte 13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39" name="ZoneTexte 13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0" name="ZoneTexte 13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1" name="ZoneTexte 14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2" name="ZoneTexte 14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3" name="ZoneTexte 14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4" name="ZoneTexte 14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5" name="ZoneTexte 14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6" name="ZoneTexte 14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7" name="ZoneTexte 14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8" name="ZoneTexte 14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49" name="ZoneTexte 14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0" name="ZoneTexte 14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1" name="ZoneTexte 15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2" name="ZoneTexte 15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3" name="ZoneTexte 15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4" name="ZoneTexte 15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5" name="ZoneTexte 15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6" name="ZoneTexte 15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7" name="ZoneTexte 15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8" name="ZoneTexte 15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59" name="ZoneTexte 15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0" name="ZoneTexte 15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1" name="ZoneTexte 16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2" name="ZoneTexte 16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3" name="ZoneTexte 16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4" name="ZoneTexte 16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5" name="ZoneTexte 16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6" name="ZoneTexte 16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7" name="ZoneTexte 16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8" name="ZoneTexte 16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69" name="ZoneTexte 16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0" name="ZoneTexte 16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1" name="ZoneTexte 17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2" name="ZoneTexte 17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3" name="ZoneTexte 17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4" name="ZoneTexte 17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5" name="ZoneTexte 17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6" name="ZoneTexte 17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7" name="ZoneTexte 17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8" name="ZoneTexte 17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79" name="ZoneTexte 17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0" name="ZoneTexte 17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1" name="ZoneTexte 18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2" name="ZoneTexte 18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3" name="ZoneTexte 18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4" name="ZoneTexte 18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5" name="ZoneTexte 18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6" name="ZoneTexte 18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7" name="ZoneTexte 18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8" name="ZoneTexte 18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89" name="ZoneTexte 18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0" name="ZoneTexte 18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1" name="ZoneTexte 19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2" name="ZoneTexte 19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3" name="ZoneTexte 19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4" name="ZoneTexte 19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5" name="ZoneTexte 19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6" name="ZoneTexte 19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7" name="ZoneTexte 19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8" name="ZoneTexte 19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199" name="ZoneTexte 19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0" name="ZoneTexte 19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1" name="ZoneTexte 20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2" name="ZoneTexte 20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3" name="ZoneTexte 20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4" name="ZoneTexte 203"/>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5" name="ZoneTexte 204"/>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6" name="ZoneTexte 205"/>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7" name="ZoneTexte 206"/>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8" name="ZoneTexte 207"/>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09" name="ZoneTexte 208"/>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10" name="ZoneTexte 209"/>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11" name="ZoneTexte 210"/>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12" name="ZoneTexte 211"/>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52</xdr:row>
      <xdr:rowOff>0</xdr:rowOff>
    </xdr:from>
    <xdr:ext cx="184731" cy="264560"/>
    <xdr:sp macro="" textlink="">
      <xdr:nvSpPr>
        <xdr:cNvPr id="213" name="ZoneTexte 212"/>
        <xdr:cNvSpPr txBox="1"/>
      </xdr:nvSpPr>
      <xdr:spPr>
        <a:xfrm>
          <a:off x="3581400" y="1124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64</xdr:row>
      <xdr:rowOff>57150</xdr:rowOff>
    </xdr:from>
    <xdr:ext cx="184731" cy="264560"/>
    <xdr:sp macro="" textlink="">
      <xdr:nvSpPr>
        <xdr:cNvPr id="315" name="ZoneTexte 314"/>
        <xdr:cNvSpPr txBox="1"/>
      </xdr:nvSpPr>
      <xdr:spPr>
        <a:xfrm>
          <a:off x="3581400" y="1493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14" name="ZoneTexte 21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15" name="ZoneTexte 21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16" name="ZoneTexte 21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17" name="ZoneTexte 21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18" name="ZoneTexte 21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19" name="ZoneTexte 21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0" name="ZoneTexte 21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1" name="ZoneTexte 22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2" name="ZoneTexte 22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3" name="ZoneTexte 22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4" name="ZoneTexte 22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5" name="ZoneTexte 22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6" name="ZoneTexte 22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7" name="ZoneTexte 22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8" name="ZoneTexte 22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29" name="ZoneTexte 22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0" name="ZoneTexte 22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1" name="ZoneTexte 23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2" name="ZoneTexte 23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3" name="ZoneTexte 23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4" name="ZoneTexte 23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5" name="ZoneTexte 23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6" name="ZoneTexte 23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7" name="ZoneTexte 23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8" name="ZoneTexte 23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39" name="ZoneTexte 23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0" name="ZoneTexte 23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1" name="ZoneTexte 24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2" name="ZoneTexte 24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3" name="ZoneTexte 24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4" name="ZoneTexte 24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5" name="ZoneTexte 24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6" name="ZoneTexte 24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7" name="ZoneTexte 24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8" name="ZoneTexte 24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49" name="ZoneTexte 24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0" name="ZoneTexte 24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1" name="ZoneTexte 25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2" name="ZoneTexte 25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3" name="ZoneTexte 25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4" name="ZoneTexte 25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5" name="ZoneTexte 25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6" name="ZoneTexte 25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7" name="ZoneTexte 25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8" name="ZoneTexte 25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59" name="ZoneTexte 25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0" name="ZoneTexte 25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1" name="ZoneTexte 26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2" name="ZoneTexte 26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3" name="ZoneTexte 26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4" name="ZoneTexte 26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5" name="ZoneTexte 26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6" name="ZoneTexte 26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7" name="ZoneTexte 26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8" name="ZoneTexte 26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69" name="ZoneTexte 26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0" name="ZoneTexte 26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1" name="ZoneTexte 27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2" name="ZoneTexte 27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3" name="ZoneTexte 27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4" name="ZoneTexte 27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5" name="ZoneTexte 27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6" name="ZoneTexte 27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7" name="ZoneTexte 27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8" name="ZoneTexte 27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79" name="ZoneTexte 27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0" name="ZoneTexte 27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1" name="ZoneTexte 28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2" name="ZoneTexte 28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3" name="ZoneTexte 28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4" name="ZoneTexte 28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5" name="ZoneTexte 28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6" name="ZoneTexte 28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7" name="ZoneTexte 28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8" name="ZoneTexte 28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89" name="ZoneTexte 28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0" name="ZoneTexte 28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1" name="ZoneTexte 29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2" name="ZoneTexte 29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3" name="ZoneTexte 29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4" name="ZoneTexte 29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5" name="ZoneTexte 29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6" name="ZoneTexte 29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7" name="ZoneTexte 29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8" name="ZoneTexte 29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299" name="ZoneTexte 29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0" name="ZoneTexte 29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1" name="ZoneTexte 30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2" name="ZoneTexte 30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3" name="ZoneTexte 30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4" name="ZoneTexte 30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5" name="ZoneTexte 304"/>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6" name="ZoneTexte 305"/>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7" name="ZoneTexte 306"/>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8" name="ZoneTexte 307"/>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09" name="ZoneTexte 308"/>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10" name="ZoneTexte 309"/>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11" name="ZoneTexte 310"/>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12" name="ZoneTexte 311"/>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13" name="ZoneTexte 312"/>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oneCellAnchor>
    <xdr:from>
      <xdr:col>1</xdr:col>
      <xdr:colOff>2400300</xdr:colOff>
      <xdr:row>56</xdr:row>
      <xdr:rowOff>0</xdr:rowOff>
    </xdr:from>
    <xdr:ext cx="184731" cy="264560"/>
    <xdr:sp macro="" textlink="">
      <xdr:nvSpPr>
        <xdr:cNvPr id="314" name="ZoneTexte 313"/>
        <xdr:cNvSpPr txBox="1"/>
      </xdr:nvSpPr>
      <xdr:spPr>
        <a:xfrm>
          <a:off x="3581400" y="1210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adinu/Documents/@-EXERCICE%202016-2016/_EXPLOITATION%20EX%202015-2016/EXPLOITATATION%20CREDIT%20PACK/TEST%20DEV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GESTION%20COMMERCIALE\Information%20commerci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e clients"/>
      <sheetName val="Infos opérationnelles"/>
      <sheetName val="Infos commerciales"/>
      <sheetName val="table"/>
      <sheetName val="DETAILPOUR IMP"/>
      <sheetName val="Tarification Std"/>
      <sheetName val="Tarification RAIPONCE"/>
    </sheetNames>
    <sheetDataSet>
      <sheetData sheetId="0"/>
      <sheetData sheetId="1"/>
      <sheetData sheetId="2"/>
      <sheetData sheetId="3">
        <row r="2">
          <cell r="A2" t="str">
            <v>Mr</v>
          </cell>
        </row>
        <row r="3">
          <cell r="A3" t="str">
            <v>Mme</v>
          </cell>
        </row>
        <row r="4">
          <cell r="A4" t="str">
            <v>Melle</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CLIENTS"/>
      <sheetName val="INFO FRS"/>
      <sheetName val="TYPE"/>
      <sheetName val="COMMERCIAUX"/>
    </sheetNames>
    <sheetDataSet>
      <sheetData sheetId="0">
        <row r="1">
          <cell r="B1" t="str">
            <v xml:space="preserve"> PARLYM</v>
          </cell>
          <cell r="C1" t="str">
            <v xml:space="preserve"> PARLYM</v>
          </cell>
          <cell r="D1" t="str">
            <v>860 rue René Descartes</v>
          </cell>
          <cell r="E1" t="str">
            <v>ZAC de la Duranne, Les Pléiades 1 Bât A</v>
          </cell>
          <cell r="F1">
            <v>13857</v>
          </cell>
          <cell r="G1" t="str">
            <v>Aix En Provence</v>
          </cell>
          <cell r="H1" t="str">
            <v>Mr.</v>
          </cell>
          <cell r="I1" t="str">
            <v>Jérôme GIRAUD</v>
          </cell>
          <cell r="J1" t="str">
            <v>04 88 04 08 59</v>
          </cell>
          <cell r="K1" t="str">
            <v>-</v>
          </cell>
          <cell r="L1" t="str">
            <v>jerome.giraud@parlym.com</v>
          </cell>
          <cell r="M1"/>
          <cell r="N1"/>
          <cell r="O1"/>
          <cell r="P1"/>
          <cell r="Q1"/>
          <cell r="R1" t="str">
            <v>Thomas GIORDANO</v>
          </cell>
          <cell r="S1"/>
          <cell r="T1"/>
          <cell r="U1" t="str">
            <v>Dossier COM NETWORK</v>
          </cell>
          <cell r="V1"/>
          <cell r="W1"/>
        </row>
        <row r="2">
          <cell r="B2" t="str">
            <v>13 CECA</v>
          </cell>
          <cell r="C2" t="str">
            <v>13 CECA</v>
          </cell>
          <cell r="D2" t="str">
            <v>467, chemin du Littoral</v>
          </cell>
          <cell r="E2" t="str">
            <v>CS 80061</v>
          </cell>
          <cell r="F2">
            <v>13321</v>
          </cell>
          <cell r="G2" t="str">
            <v>MARSEILLE</v>
          </cell>
          <cell r="H2" t="str">
            <v>Mr</v>
          </cell>
          <cell r="I2" t="str">
            <v>CASTIGLIONE</v>
          </cell>
          <cell r="J2" t="str">
            <v>-</v>
          </cell>
          <cell r="K2" t="str">
            <v>-</v>
          </cell>
          <cell r="L2" t="str">
            <v>-</v>
          </cell>
          <cell r="M2"/>
          <cell r="N2"/>
          <cell r="O2"/>
          <cell r="P2"/>
          <cell r="Q2"/>
          <cell r="R2"/>
          <cell r="S2"/>
          <cell r="T2"/>
          <cell r="U2"/>
          <cell r="V2"/>
          <cell r="W2"/>
        </row>
        <row r="3">
          <cell r="B3" t="str">
            <v>13 HABITAT AG</v>
          </cell>
          <cell r="C3" t="str">
            <v>13 HABITAT</v>
          </cell>
          <cell r="D3" t="str">
            <v>80, rue Albe</v>
          </cell>
          <cell r="E3" t="str">
            <v>-</v>
          </cell>
          <cell r="F3">
            <v>13234</v>
          </cell>
          <cell r="G3" t="str">
            <v>MARSEILLE CEDEX 04</v>
          </cell>
          <cell r="H3" t="str">
            <v>Mr.</v>
          </cell>
          <cell r="I3" t="str">
            <v>Amaury GOUIN</v>
          </cell>
          <cell r="J3" t="str">
            <v>04 91 12 72 65</v>
          </cell>
          <cell r="K3" t="str">
            <v>-</v>
          </cell>
          <cell r="L3" t="str">
            <v>agouin@13habitat.fr</v>
          </cell>
          <cell r="M3"/>
          <cell r="N3"/>
          <cell r="O3"/>
          <cell r="P3"/>
          <cell r="Q3"/>
          <cell r="R3" t="str">
            <v>Pierre CADINU</v>
          </cell>
          <cell r="S3"/>
          <cell r="T3"/>
          <cell r="U3"/>
          <cell r="V3"/>
          <cell r="W3"/>
        </row>
        <row r="4">
          <cell r="B4" t="str">
            <v>13 HABITAT Fact</v>
          </cell>
          <cell r="C4" t="str">
            <v>13 HABITAT</v>
          </cell>
          <cell r="D4" t="str">
            <v>80, rue Albe</v>
          </cell>
          <cell r="E4" t="str">
            <v>CS 40238</v>
          </cell>
          <cell r="F4">
            <v>13248</v>
          </cell>
          <cell r="G4" t="str">
            <v>MARSEILLE CEDEX 04</v>
          </cell>
          <cell r="H4"/>
          <cell r="I4" t="str">
            <v xml:space="preserve"> </v>
          </cell>
          <cell r="J4" t="str">
            <v>04 91 12 71 00</v>
          </cell>
          <cell r="K4" t="str">
            <v>04 91 12 71 01</v>
          </cell>
          <cell r="L4" t="str">
            <v xml:space="preserve"> </v>
          </cell>
          <cell r="M4"/>
          <cell r="N4"/>
          <cell r="O4"/>
          <cell r="P4"/>
          <cell r="Q4"/>
          <cell r="R4"/>
          <cell r="S4"/>
          <cell r="T4"/>
          <cell r="U4"/>
          <cell r="V4"/>
          <cell r="W4"/>
        </row>
        <row r="5">
          <cell r="B5" t="str">
            <v>13 HABITAT Livr</v>
          </cell>
          <cell r="C5" t="str">
            <v>13 HABITAT</v>
          </cell>
          <cell r="D5" t="str">
            <v>1, Traverse TRIVIER</v>
          </cell>
          <cell r="E5" t="str">
            <v>Centre Informatique</v>
          </cell>
          <cell r="F5">
            <v>13004</v>
          </cell>
          <cell r="G5" t="str">
            <v>MARSEILLE</v>
          </cell>
          <cell r="H5" t="str">
            <v>Mr.</v>
          </cell>
          <cell r="I5" t="str">
            <v>Amaury GOUIN</v>
          </cell>
          <cell r="J5" t="str">
            <v>04 91 12 72 65</v>
          </cell>
          <cell r="K5" t="str">
            <v>-</v>
          </cell>
          <cell r="L5" t="str">
            <v>agouin@13habitat.fr</v>
          </cell>
          <cell r="M5"/>
          <cell r="N5"/>
          <cell r="O5"/>
          <cell r="P5"/>
          <cell r="Q5"/>
          <cell r="R5" t="str">
            <v>Pierre CADINU</v>
          </cell>
          <cell r="S5"/>
          <cell r="T5"/>
        </row>
        <row r="6">
          <cell r="B6" t="str">
            <v>13 HABITAT VG</v>
          </cell>
          <cell r="C6" t="str">
            <v>13 HABITAT</v>
          </cell>
          <cell r="D6" t="str">
            <v>80, rue Albe</v>
          </cell>
          <cell r="E6" t="str">
            <v>-</v>
          </cell>
          <cell r="F6">
            <v>13248</v>
          </cell>
          <cell r="G6" t="str">
            <v>MARSEILLE CEDEX 04</v>
          </cell>
          <cell r="H6" t="str">
            <v>Mr.</v>
          </cell>
          <cell r="I6" t="str">
            <v>Vincent GAUDIN</v>
          </cell>
          <cell r="J6" t="str">
            <v>04 91 12 71 00</v>
          </cell>
          <cell r="K6" t="str">
            <v>-</v>
          </cell>
          <cell r="L6" t="str">
            <v>vgaudin@13habitat.fr</v>
          </cell>
          <cell r="M6"/>
          <cell r="N6"/>
          <cell r="O6"/>
          <cell r="P6"/>
          <cell r="Q6"/>
          <cell r="R6"/>
          <cell r="S6"/>
          <cell r="T6"/>
        </row>
        <row r="7">
          <cell r="B7" t="str">
            <v>ACABIS</v>
          </cell>
          <cell r="C7" t="str">
            <v>ACABIS</v>
          </cell>
          <cell r="D7" t="str">
            <v>636 Avenue des Paluds</v>
          </cell>
          <cell r="E7" t="str">
            <v>-</v>
          </cell>
          <cell r="F7">
            <v>13400</v>
          </cell>
          <cell r="G7" t="str">
            <v>AUBAGNE</v>
          </cell>
          <cell r="H7" t="str">
            <v>Mr.</v>
          </cell>
          <cell r="I7" t="str">
            <v>Serge PICCININI</v>
          </cell>
          <cell r="J7" t="str">
            <v>04 42 82 10 30</v>
          </cell>
          <cell r="K7" t="str">
            <v>04 42 82 10 31</v>
          </cell>
          <cell r="L7" t="str">
            <v>spiccinini@acabis.fr</v>
          </cell>
          <cell r="M7"/>
          <cell r="N7"/>
          <cell r="O7"/>
          <cell r="P7"/>
          <cell r="Q7"/>
          <cell r="R7"/>
          <cell r="S7"/>
          <cell r="T7"/>
        </row>
        <row r="8">
          <cell r="B8" t="str">
            <v>ADEP</v>
          </cell>
          <cell r="C8" t="str">
            <v>ADEP</v>
          </cell>
          <cell r="D8" t="str">
            <v>574 route de Corneilhan - CS80618</v>
          </cell>
          <cell r="E8" t="str">
            <v>-</v>
          </cell>
          <cell r="F8">
            <v>34535</v>
          </cell>
          <cell r="G8" t="str">
            <v>BEZIERS cedex</v>
          </cell>
          <cell r="H8" t="str">
            <v>Mr.</v>
          </cell>
          <cell r="I8" t="str">
            <v>Cyril Sabatier</v>
          </cell>
          <cell r="J8" t="str">
            <v>04 67 30 90 29</v>
          </cell>
          <cell r="K8" t="str">
            <v>04 67 31 59 05</v>
          </cell>
          <cell r="L8" t="str">
            <v>cyril.sabatier@adep.com</v>
          </cell>
          <cell r="M8"/>
          <cell r="N8"/>
          <cell r="O8"/>
          <cell r="P8"/>
          <cell r="Q8"/>
          <cell r="R8" t="str">
            <v>Florent GIORGI</v>
          </cell>
          <cell r="S8"/>
          <cell r="T8"/>
        </row>
        <row r="9">
          <cell r="B9" t="str">
            <v>AEROPORT DE BASTIA PORETTA</v>
          </cell>
          <cell r="C9" t="str">
            <v>AEROPORT DE BASTIA PORETTA</v>
          </cell>
          <cell r="D9" t="str">
            <v>route de l'aéroport</v>
          </cell>
          <cell r="E9" t="str">
            <v>Service Informatique</v>
          </cell>
          <cell r="F9">
            <v>20290</v>
          </cell>
          <cell r="G9" t="str">
            <v>LUCCIANA</v>
          </cell>
          <cell r="H9" t="str">
            <v>Mr.</v>
          </cell>
          <cell r="I9" t="str">
            <v>Pierre-François NOVELLA</v>
          </cell>
          <cell r="J9" t="str">
            <v>04 95 54 54 53</v>
          </cell>
          <cell r="K9" t="str">
            <v>-</v>
          </cell>
          <cell r="L9" t="str">
            <v>pf.novella@bastia.aeroport.fr</v>
          </cell>
          <cell r="M9"/>
          <cell r="N9"/>
          <cell r="O9"/>
          <cell r="P9"/>
          <cell r="Q9"/>
          <cell r="R9"/>
          <cell r="S9"/>
          <cell r="T9"/>
        </row>
        <row r="10">
          <cell r="B10" t="str">
            <v>Aérostock</v>
          </cell>
          <cell r="C10" t="str">
            <v>Aérostock</v>
          </cell>
          <cell r="D10" t="str">
            <v>Rue Jacques Monod</v>
          </cell>
          <cell r="E10" t="str">
            <v>ZA la Pardiguière</v>
          </cell>
          <cell r="F10">
            <v>83340</v>
          </cell>
          <cell r="G10" t="str">
            <v>Le Luc en Provence</v>
          </cell>
          <cell r="H10" t="str">
            <v>Mr.</v>
          </cell>
          <cell r="I10" t="str">
            <v>Boulanger Vincent</v>
          </cell>
          <cell r="J10" t="str">
            <v>06 82 50 96 26</v>
          </cell>
          <cell r="K10" t="str">
            <v>-</v>
          </cell>
          <cell r="L10" t="str">
            <v>vboulanger@aerostock.fr</v>
          </cell>
          <cell r="M10"/>
          <cell r="N10"/>
          <cell r="O10"/>
          <cell r="P10"/>
          <cell r="Q10"/>
          <cell r="R10"/>
          <cell r="S10"/>
          <cell r="T10"/>
          <cell r="U10"/>
          <cell r="V10"/>
          <cell r="W10"/>
        </row>
        <row r="11">
          <cell r="B11" t="str">
            <v>AGRISCOPE</v>
          </cell>
          <cell r="C11" t="str">
            <v>AGRISCOPE</v>
          </cell>
          <cell r="D11" t="str">
            <v>270 Rue Thomas Edison</v>
          </cell>
          <cell r="E11" t="str">
            <v>-</v>
          </cell>
          <cell r="F11">
            <v>34400</v>
          </cell>
          <cell r="G11" t="str">
            <v>LUNEL</v>
          </cell>
          <cell r="H11" t="str">
            <v>Mr.</v>
          </cell>
          <cell r="I11" t="str">
            <v>GUILLAUME FERNANDEZ</v>
          </cell>
          <cell r="J11" t="str">
            <v>06 61 47 50 79</v>
          </cell>
          <cell r="K11" t="str">
            <v>-</v>
          </cell>
          <cell r="L11" t="str">
            <v>guillaume@agriscope.fr</v>
          </cell>
          <cell r="M11"/>
          <cell r="N11"/>
          <cell r="O11"/>
          <cell r="P11"/>
          <cell r="Q11"/>
          <cell r="R11"/>
          <cell r="S11"/>
          <cell r="T11"/>
          <cell r="U11"/>
          <cell r="V11"/>
          <cell r="W11"/>
        </row>
        <row r="12">
          <cell r="B12" t="str">
            <v>ALISE</v>
          </cell>
          <cell r="C12" t="str">
            <v>Alise</v>
          </cell>
          <cell r="D12" t="str">
            <v>Avenue Madeleine Bonnaud</v>
          </cell>
          <cell r="E12" t="str">
            <v>-</v>
          </cell>
          <cell r="F12">
            <v>13770</v>
          </cell>
          <cell r="G12" t="str">
            <v>VENELLES</v>
          </cell>
          <cell r="H12" t="str">
            <v>Mr.</v>
          </cell>
          <cell r="I12" t="str">
            <v>Christophe Sicard</v>
          </cell>
          <cell r="J12" t="str">
            <v>04 42 54 12 12</v>
          </cell>
          <cell r="K12" t="str">
            <v>-</v>
          </cell>
          <cell r="L12" t="str">
            <v>c.sicard@alise.net</v>
          </cell>
          <cell r="M12"/>
          <cell r="N12"/>
          <cell r="O12"/>
          <cell r="P12"/>
          <cell r="Q12"/>
          <cell r="R12" t="str">
            <v>Thomas GIORDANO</v>
          </cell>
          <cell r="S12"/>
          <cell r="T12"/>
          <cell r="U12" t="str">
            <v>Perdu</v>
          </cell>
          <cell r="V12">
            <v>0</v>
          </cell>
          <cell r="W12">
            <v>0</v>
          </cell>
        </row>
        <row r="13">
          <cell r="B13" t="str">
            <v>ALTEA - FOTIUS</v>
          </cell>
          <cell r="C13" t="str">
            <v>ALTEA</v>
          </cell>
          <cell r="D13" t="str">
            <v>3 rue St Roch</v>
          </cell>
          <cell r="E13" t="str">
            <v>-</v>
          </cell>
          <cell r="F13">
            <v>84360</v>
          </cell>
          <cell r="G13" t="str">
            <v>LAURIS</v>
          </cell>
          <cell r="H13" t="str">
            <v>Mr.</v>
          </cell>
          <cell r="I13" t="str">
            <v>Christophe FOTIUS</v>
          </cell>
          <cell r="J13" t="str">
            <v xml:space="preserve">04 90 68 14 64 </v>
          </cell>
          <cell r="K13" t="str">
            <v>04 30 65 04 22</v>
          </cell>
          <cell r="L13" t="str">
            <v>contact@alteainfo.fr</v>
          </cell>
          <cell r="M13"/>
          <cell r="N13"/>
          <cell r="O13"/>
          <cell r="P13"/>
          <cell r="Q13"/>
          <cell r="R13"/>
          <cell r="S13"/>
          <cell r="T13"/>
          <cell r="U13" t="str">
            <v>Perdu</v>
          </cell>
        </row>
        <row r="14">
          <cell r="B14" t="str">
            <v>ALTEA - POTTIER</v>
          </cell>
          <cell r="C14" t="str">
            <v>ALTEA</v>
          </cell>
          <cell r="D14" t="str">
            <v>3 rue St Roch</v>
          </cell>
          <cell r="E14" t="str">
            <v>-</v>
          </cell>
          <cell r="F14">
            <v>84360</v>
          </cell>
          <cell r="G14" t="str">
            <v>LAURIS</v>
          </cell>
          <cell r="H14" t="str">
            <v>Mr.</v>
          </cell>
          <cell r="I14" t="str">
            <v>Anthony POTTIER</v>
          </cell>
          <cell r="J14" t="str">
            <v xml:space="preserve">04 90 68 14 64 </v>
          </cell>
          <cell r="K14" t="str">
            <v>04 30 65 04 22</v>
          </cell>
          <cell r="L14" t="str">
            <v>anthony@alteainfo.fr</v>
          </cell>
          <cell r="M14"/>
          <cell r="N14"/>
          <cell r="O14"/>
          <cell r="P14"/>
          <cell r="Q14"/>
          <cell r="R14"/>
          <cell r="S14"/>
          <cell r="T14"/>
        </row>
        <row r="15">
          <cell r="B15" t="str">
            <v>ALTEO</v>
          </cell>
          <cell r="C15" t="str">
            <v>ALTEO</v>
          </cell>
          <cell r="D15" t="str">
            <v>Route de Biver – B.P. 62</v>
          </cell>
          <cell r="E15" t="str">
            <v>-</v>
          </cell>
          <cell r="F15">
            <v>13120</v>
          </cell>
          <cell r="G15" t="str">
            <v>GARDANNE</v>
          </cell>
          <cell r="H15" t="str">
            <v>Mr</v>
          </cell>
          <cell r="I15" t="str">
            <v>Fabrice VANCOMERBECK</v>
          </cell>
          <cell r="J15" t="str">
            <v>04 42 65 23 84</v>
          </cell>
          <cell r="K15" t="str">
            <v>-</v>
          </cell>
          <cell r="L15" t="str">
            <v xml:space="preserve">Fabrice.Vancomerbeck@alteo-alumina.com </v>
          </cell>
          <cell r="M15"/>
          <cell r="N15"/>
          <cell r="O15"/>
          <cell r="P15"/>
          <cell r="Q15"/>
          <cell r="R15" t="str">
            <v>Thomas GIORDANO</v>
          </cell>
          <cell r="S15"/>
          <cell r="T15"/>
          <cell r="U15"/>
        </row>
        <row r="16">
          <cell r="B16" t="str">
            <v>AMARI METAL</v>
          </cell>
          <cell r="C16" t="str">
            <v>AMARI METAL</v>
          </cell>
          <cell r="D16" t="str">
            <v>41, Chemin de St. Henri</v>
          </cell>
          <cell r="E16" t="str">
            <v>-</v>
          </cell>
          <cell r="F16">
            <v>13016</v>
          </cell>
          <cell r="G16" t="str">
            <v>MARSEILLE</v>
          </cell>
          <cell r="H16" t="str">
            <v>Mr</v>
          </cell>
          <cell r="I16" t="str">
            <v>Joël TREVISAN</v>
          </cell>
          <cell r="J16" t="str">
            <v>04 74 95 81 88</v>
          </cell>
          <cell r="K16" t="str">
            <v>-</v>
          </cell>
          <cell r="L16" t="str">
            <v>joel.trevisan@almet-metal.com</v>
          </cell>
          <cell r="M16"/>
          <cell r="N16"/>
          <cell r="O16"/>
          <cell r="P16"/>
          <cell r="Q16"/>
          <cell r="R16" t="str">
            <v>Pierre CADINU</v>
          </cell>
          <cell r="S16"/>
          <cell r="T16"/>
          <cell r="U16">
            <v>0</v>
          </cell>
        </row>
        <row r="17">
          <cell r="B17" t="str">
            <v>ANGERS LOIRE HABITAT</v>
          </cell>
          <cell r="C17" t="str">
            <v>ANGERS LOIRE HABITAT</v>
          </cell>
          <cell r="D17" t="str">
            <v>4 Rue de la Rame</v>
          </cell>
          <cell r="E17" t="str">
            <v>-</v>
          </cell>
          <cell r="F17">
            <v>49100</v>
          </cell>
          <cell r="G17" t="str">
            <v>ANGERS</v>
          </cell>
          <cell r="H17" t="str">
            <v>Mr.</v>
          </cell>
          <cell r="I17" t="str">
            <v>Fabien Galisson</v>
          </cell>
          <cell r="J17" t="str">
            <v>02 41 23 57 10</v>
          </cell>
          <cell r="K17" t="str">
            <v>-</v>
          </cell>
          <cell r="L17" t="str">
            <v xml:space="preserve">fabien.galisson@angers-loire-habitat.fr </v>
          </cell>
          <cell r="M17"/>
          <cell r="N17"/>
          <cell r="O17"/>
          <cell r="P17"/>
          <cell r="Q17"/>
          <cell r="R17" t="str">
            <v>Thomas GIORDANO</v>
          </cell>
          <cell r="S17"/>
          <cell r="T17"/>
        </row>
        <row r="18">
          <cell r="B18" t="str">
            <v>Apical Technologies</v>
          </cell>
          <cell r="C18" t="str">
            <v>Apical Technologies</v>
          </cell>
          <cell r="D18" t="str">
            <v>14 Avenue Jean Jaurès</v>
          </cell>
          <cell r="E18" t="str">
            <v>-</v>
          </cell>
          <cell r="F18">
            <v>13170</v>
          </cell>
          <cell r="G18" t="str">
            <v>Les Pennes-Mirabeau</v>
          </cell>
          <cell r="H18" t="str">
            <v>Mr.</v>
          </cell>
          <cell r="I18" t="str">
            <v>François GLASSER</v>
          </cell>
          <cell r="J18" t="str">
            <v>04.42.06.78.03</v>
          </cell>
          <cell r="K18" t="str">
            <v>04.13.33.76.25</v>
          </cell>
          <cell r="L18" t="str">
            <v>fglasser@apical.fr</v>
          </cell>
          <cell r="M18"/>
          <cell r="N18"/>
          <cell r="O18"/>
          <cell r="P18"/>
          <cell r="Q18"/>
          <cell r="R18" t="str">
            <v>Thomas GIORDANO</v>
          </cell>
          <cell r="S18"/>
          <cell r="T18"/>
          <cell r="U18"/>
          <cell r="V18"/>
        </row>
        <row r="19">
          <cell r="B19" t="str">
            <v>ASSURANT France CG</v>
          </cell>
          <cell r="C19" t="str">
            <v>ASSURANT France</v>
          </cell>
          <cell r="D19" t="str">
            <v xml:space="preserve">Parc Cézanne - Bâtiment C </v>
          </cell>
          <cell r="E19" t="str">
            <v xml:space="preserve">380 Avenue Archimède </v>
          </cell>
          <cell r="F19">
            <v>13290</v>
          </cell>
          <cell r="G19" t="str">
            <v xml:space="preserve">Aix-en-Provence </v>
          </cell>
          <cell r="H19" t="str">
            <v>Mr.</v>
          </cell>
          <cell r="I19" t="str">
            <v xml:space="preserve">Cédric GROC </v>
          </cell>
          <cell r="J19" t="str">
            <v>04 86 91 02 04</v>
          </cell>
          <cell r="K19" t="str">
            <v>-</v>
          </cell>
          <cell r="L19" t="str">
            <v>cedric.groc@assurant.com</v>
          </cell>
          <cell r="M19"/>
          <cell r="N19"/>
          <cell r="O19"/>
          <cell r="P19"/>
          <cell r="Q19"/>
          <cell r="R19"/>
          <cell r="S19"/>
          <cell r="T19"/>
          <cell r="U19"/>
          <cell r="V19"/>
        </row>
        <row r="20">
          <cell r="B20" t="str">
            <v>ASSURANT France Fact</v>
          </cell>
          <cell r="C20" t="str">
            <v>ASSURANT France</v>
          </cell>
          <cell r="D20" t="str">
            <v>Comptabilité Fournisseurs</v>
          </cell>
          <cell r="E20" t="str">
            <v>45, rue Denis Papin</v>
          </cell>
          <cell r="F20">
            <v>13100</v>
          </cell>
          <cell r="G20" t="str">
            <v xml:space="preserve">Aix-en-Provence </v>
          </cell>
          <cell r="H20"/>
          <cell r="I20" t="str">
            <v>-</v>
          </cell>
          <cell r="J20" t="str">
            <v>-</v>
          </cell>
          <cell r="K20" t="str">
            <v>-</v>
          </cell>
          <cell r="L20" t="str">
            <v>daf.compta-fournisseur@cwisas.com</v>
          </cell>
          <cell r="M20"/>
          <cell r="N20"/>
          <cell r="O20"/>
          <cell r="P20"/>
          <cell r="Q20"/>
          <cell r="R20"/>
          <cell r="S20"/>
          <cell r="T20"/>
          <cell r="U20"/>
          <cell r="V20"/>
        </row>
        <row r="21">
          <cell r="B21" t="str">
            <v>ASSURANT France Fact1</v>
          </cell>
          <cell r="C21" t="str">
            <v>ASSURANT France</v>
          </cell>
          <cell r="D21" t="str">
            <v xml:space="preserve">Parc Cézanne - Bâtiment C </v>
          </cell>
          <cell r="E21" t="str">
            <v xml:space="preserve">380 Avenue Archimède </v>
          </cell>
          <cell r="F21">
            <v>13290</v>
          </cell>
          <cell r="G21" t="str">
            <v xml:space="preserve">Aix-en-Provence </v>
          </cell>
          <cell r="H21" t="str">
            <v>Mr.</v>
          </cell>
          <cell r="I21" t="str">
            <v xml:space="preserve">Cédric GROC </v>
          </cell>
          <cell r="J21" t="str">
            <v>04 86 91 02 04</v>
          </cell>
          <cell r="K21" t="str">
            <v>-</v>
          </cell>
          <cell r="L21" t="str">
            <v>cedric.groc@assurant.com</v>
          </cell>
          <cell r="M21"/>
          <cell r="N21"/>
          <cell r="O21"/>
          <cell r="P21"/>
          <cell r="Q21"/>
          <cell r="R21"/>
          <cell r="S21"/>
          <cell r="T21"/>
          <cell r="U21"/>
          <cell r="V21"/>
        </row>
        <row r="22">
          <cell r="B22" t="str">
            <v>ASSURANT France MB</v>
          </cell>
          <cell r="C22" t="str">
            <v>ASSURANT France</v>
          </cell>
          <cell r="D22" t="str">
            <v xml:space="preserve">Parc Cézanne - Bâtiment C </v>
          </cell>
          <cell r="E22" t="str">
            <v xml:space="preserve">380 Avenue Archimède </v>
          </cell>
          <cell r="F22">
            <v>13290</v>
          </cell>
          <cell r="G22" t="str">
            <v xml:space="preserve">Aix-en-Provence </v>
          </cell>
          <cell r="H22" t="str">
            <v>Mr.</v>
          </cell>
          <cell r="I22" t="str">
            <v>Mickaël BENASSY</v>
          </cell>
          <cell r="J22" t="str">
            <v>04 86 91 01 41</v>
          </cell>
          <cell r="K22" t="str">
            <v>04 42 38 84 34</v>
          </cell>
          <cell r="L22" t="str">
            <v>mickael.benassy@assurant.com</v>
          </cell>
          <cell r="M22"/>
          <cell r="N22"/>
          <cell r="O22"/>
          <cell r="P22"/>
          <cell r="Q22"/>
          <cell r="R22"/>
          <cell r="S22"/>
          <cell r="T22"/>
          <cell r="U22"/>
          <cell r="V22"/>
          <cell r="W22"/>
        </row>
        <row r="23">
          <cell r="B23" t="str">
            <v>ASSURANT France SP</v>
          </cell>
          <cell r="C23" t="str">
            <v>ASSURANT France</v>
          </cell>
          <cell r="D23" t="str">
            <v xml:space="preserve">Parc Cézanne - Bâtiment C </v>
          </cell>
          <cell r="E23" t="str">
            <v xml:space="preserve">380 Avenue Archimède </v>
          </cell>
          <cell r="F23">
            <v>13290</v>
          </cell>
          <cell r="G23" t="str">
            <v xml:space="preserve">Aix-en-Provence </v>
          </cell>
          <cell r="H23" t="str">
            <v>Mr.</v>
          </cell>
          <cell r="I23" t="str">
            <v>Stephan PANTACCHINI</v>
          </cell>
          <cell r="J23" t="str">
            <v>04 86 91 01 95</v>
          </cell>
          <cell r="K23" t="str">
            <v>-</v>
          </cell>
          <cell r="L23" t="str">
            <v>Stephan.PANTACCHINI@assurant.com</v>
          </cell>
          <cell r="M23"/>
          <cell r="N23"/>
          <cell r="O23"/>
          <cell r="P23"/>
          <cell r="Q23"/>
          <cell r="R23"/>
          <cell r="S23"/>
          <cell r="T23"/>
          <cell r="U23"/>
          <cell r="V23"/>
          <cell r="W23"/>
        </row>
        <row r="24">
          <cell r="B24" t="str">
            <v>ASSURANT France XD</v>
          </cell>
          <cell r="C24" t="str">
            <v>ASSURANT France</v>
          </cell>
          <cell r="D24" t="str">
            <v xml:space="preserve">Parc Cézanne - Bâtiment C </v>
          </cell>
          <cell r="E24" t="str">
            <v xml:space="preserve">380 Avenue Archimède </v>
          </cell>
          <cell r="F24">
            <v>13290</v>
          </cell>
          <cell r="G24" t="str">
            <v xml:space="preserve">Aix-en-Provence </v>
          </cell>
          <cell r="H24" t="str">
            <v>Mr.</v>
          </cell>
          <cell r="I24" t="str">
            <v>Xavier DROUAR</v>
          </cell>
          <cell r="J24" t="str">
            <v>+33 (0)4 86 91 02 07</v>
          </cell>
          <cell r="K24" t="str">
            <v>04 42 38 84 34</v>
          </cell>
          <cell r="L24" t="str">
            <v>xavier.drouar@assurant.com</v>
          </cell>
          <cell r="M24"/>
          <cell r="N24"/>
          <cell r="O24"/>
          <cell r="P24"/>
          <cell r="Q24"/>
          <cell r="R24"/>
          <cell r="S24"/>
          <cell r="T24"/>
          <cell r="U24"/>
          <cell r="V24"/>
          <cell r="W24"/>
        </row>
        <row r="25">
          <cell r="B25" t="str">
            <v>Asteria</v>
          </cell>
          <cell r="C25" t="str">
            <v>Asteria</v>
          </cell>
          <cell r="D25" t="str">
            <v>275 Rue Paul Langevin</v>
          </cell>
          <cell r="E25" t="str">
            <v>-</v>
          </cell>
          <cell r="F25">
            <v>13799</v>
          </cell>
          <cell r="G25" t="str">
            <v>Aix en Provence cedex 3</v>
          </cell>
          <cell r="H25" t="str">
            <v>Mr.</v>
          </cell>
          <cell r="I25" t="str">
            <v>Stephane Rosoli</v>
          </cell>
          <cell r="J25" t="str">
            <v>04 42 16 30 30</v>
          </cell>
          <cell r="K25" t="str">
            <v>-</v>
          </cell>
          <cell r="L25" t="str">
            <v>srosoli@groupeasteria.fr</v>
          </cell>
          <cell r="M25"/>
          <cell r="N25"/>
          <cell r="O25"/>
          <cell r="P25"/>
          <cell r="Q25"/>
          <cell r="R25" t="str">
            <v>Florent Giorgi</v>
          </cell>
          <cell r="S25"/>
          <cell r="T25"/>
          <cell r="U25"/>
          <cell r="V25"/>
          <cell r="W25"/>
        </row>
        <row r="26">
          <cell r="B26" t="str">
            <v xml:space="preserve">AUDEMAR S.A. </v>
          </cell>
          <cell r="C26" t="str">
            <v xml:space="preserve">AUDEMAR S.A. </v>
          </cell>
          <cell r="D26" t="str">
            <v xml:space="preserve">1 place Noel Blache </v>
          </cell>
          <cell r="E26" t="str">
            <v>-</v>
          </cell>
          <cell r="F26">
            <v>83000</v>
          </cell>
          <cell r="G26" t="str">
            <v>TOULON</v>
          </cell>
          <cell r="H26" t="str">
            <v>Mr</v>
          </cell>
          <cell r="I26" t="str">
            <v>Frédéric Pastor</v>
          </cell>
          <cell r="J26" t="str">
            <v>04 94 18 93 37</v>
          </cell>
          <cell r="K26" t="str">
            <v>-</v>
          </cell>
          <cell r="L26" t="str">
            <v>web@audemar.com</v>
          </cell>
          <cell r="M26"/>
          <cell r="N26"/>
          <cell r="O26"/>
          <cell r="P26"/>
          <cell r="Q26"/>
          <cell r="R26" t="str">
            <v>Thomas GIORDANO</v>
          </cell>
          <cell r="S26"/>
          <cell r="T26"/>
          <cell r="U26"/>
          <cell r="V26"/>
        </row>
        <row r="27">
          <cell r="B27" t="str">
            <v>AUTO MOTO CENTER</v>
          </cell>
          <cell r="C27" t="str">
            <v>AUTO MOTO CENTER</v>
          </cell>
          <cell r="D27" t="str">
            <v>572 Route de Réalpanier</v>
          </cell>
          <cell r="E27" t="str">
            <v>BP 20043</v>
          </cell>
          <cell r="F27">
            <v>84270</v>
          </cell>
          <cell r="G27" t="str">
            <v xml:space="preserve">VEDÈNE </v>
          </cell>
          <cell r="H27" t="str">
            <v>Mr.</v>
          </cell>
          <cell r="I27" t="str">
            <v xml:space="preserve">JOSE ALESI </v>
          </cell>
          <cell r="J27" t="str">
            <v>04.90.32.38.02</v>
          </cell>
          <cell r="K27" t="str">
            <v>-</v>
          </cell>
          <cell r="L27" t="str">
            <v>alesi@alesi.fr</v>
          </cell>
          <cell r="M27"/>
          <cell r="N27"/>
          <cell r="O27"/>
          <cell r="P27"/>
          <cell r="Q27"/>
          <cell r="R27" t="str">
            <v>Thomas GIORDANO</v>
          </cell>
          <cell r="S27"/>
          <cell r="T27"/>
          <cell r="U27"/>
        </row>
        <row r="28">
          <cell r="B28" t="str">
            <v>AUTOMATIC ALARM</v>
          </cell>
          <cell r="C28" t="str">
            <v>AUTOMATIC ALARM</v>
          </cell>
          <cell r="D28" t="str">
            <v>31 bv Frederic sauvage</v>
          </cell>
          <cell r="E28" t="str">
            <v>Batiment A 7 par club des Aygal</v>
          </cell>
          <cell r="F28">
            <v>13014</v>
          </cell>
          <cell r="G28" t="str">
            <v>MARSEILLE</v>
          </cell>
          <cell r="H28" t="str">
            <v>Mr</v>
          </cell>
          <cell r="I28" t="str">
            <v>S.Loupias</v>
          </cell>
          <cell r="J28" t="str">
            <v>05 65 35 87 53</v>
          </cell>
          <cell r="K28" t="str">
            <v>-</v>
          </cell>
          <cell r="L28" t="str">
            <v>s.loupias@automatic-alarm.fr</v>
          </cell>
          <cell r="M28"/>
          <cell r="N28"/>
          <cell r="O28"/>
          <cell r="P28"/>
          <cell r="Q28"/>
          <cell r="R28" t="str">
            <v>Thomas GIORDANO</v>
          </cell>
          <cell r="S28"/>
          <cell r="T28"/>
          <cell r="U28"/>
        </row>
        <row r="29">
          <cell r="B29" t="str">
            <v>AVENIR TELECOM</v>
          </cell>
          <cell r="C29" t="str">
            <v>AVENIR TELECOM</v>
          </cell>
          <cell r="D29" t="str">
            <v>208 Boulevard de Plombières</v>
          </cell>
          <cell r="E29" t="str">
            <v>-</v>
          </cell>
          <cell r="F29">
            <v>13014</v>
          </cell>
          <cell r="G29" t="str">
            <v>MARSEILLE</v>
          </cell>
          <cell r="H29" t="str">
            <v>Mr.</v>
          </cell>
          <cell r="I29" t="str">
            <v>Pierre BADUEL</v>
          </cell>
          <cell r="J29">
            <v>488006261</v>
          </cell>
          <cell r="K29" t="str">
            <v>-</v>
          </cell>
          <cell r="L29" t="str">
            <v>pbaduel@avenir-telecom.com</v>
          </cell>
          <cell r="M29"/>
          <cell r="N29"/>
          <cell r="O29"/>
          <cell r="P29"/>
          <cell r="Q29"/>
          <cell r="R29" t="str">
            <v>Thomas GIORDANO</v>
          </cell>
          <cell r="S29"/>
          <cell r="T29"/>
          <cell r="U29"/>
          <cell r="V29">
            <v>0</v>
          </cell>
          <cell r="W29">
            <v>0</v>
          </cell>
        </row>
        <row r="30">
          <cell r="B30" t="str">
            <v>BAKAR</v>
          </cell>
          <cell r="C30" t="str">
            <v>BAKAR</v>
          </cell>
          <cell r="D30" t="str">
            <v>245 AVENUE PIERRE BROSSOLETTE</v>
          </cell>
          <cell r="E30" t="str">
            <v>-</v>
          </cell>
          <cell r="F30">
            <v>13400</v>
          </cell>
          <cell r="G30" t="str">
            <v>AUBAGNE</v>
          </cell>
          <cell r="H30" t="str">
            <v>Mr.</v>
          </cell>
          <cell r="I30" t="str">
            <v>Jacob BENEBRHI</v>
          </cell>
          <cell r="J30" t="str">
            <v>04 91 24 48 44</v>
          </cell>
          <cell r="K30" t="str">
            <v>-</v>
          </cell>
          <cell r="L30" t="str">
            <v>direction@bakar.fr</v>
          </cell>
          <cell r="M30"/>
          <cell r="N30"/>
          <cell r="O30"/>
          <cell r="P30"/>
          <cell r="Q30"/>
          <cell r="R30"/>
          <cell r="S30"/>
          <cell r="T30"/>
          <cell r="U30" t="str">
            <v>A RELANCER</v>
          </cell>
          <cell r="V30"/>
          <cell r="W30"/>
        </row>
        <row r="31">
          <cell r="B31" t="str">
            <v>BAOLI Group</v>
          </cell>
          <cell r="C31" t="str">
            <v>BAOLI Group</v>
          </cell>
          <cell r="D31" t="str">
            <v>4 Rue des Etats Unis</v>
          </cell>
          <cell r="E31" t="str">
            <v>Le Gray d'Albion</v>
          </cell>
          <cell r="F31">
            <v>6400</v>
          </cell>
          <cell r="G31" t="str">
            <v>CANNES</v>
          </cell>
          <cell r="H31" t="str">
            <v>Mr.</v>
          </cell>
          <cell r="I31" t="str">
            <v xml:space="preserve">Nicolas MARCHINI </v>
          </cell>
          <cell r="J31" t="str">
            <v>04 97 06 12 22</v>
          </cell>
          <cell r="K31" t="str">
            <v>-</v>
          </cell>
          <cell r="L31" t="str">
            <v>nicolas@baolicannes.com</v>
          </cell>
          <cell r="M31"/>
          <cell r="N31"/>
          <cell r="O31"/>
          <cell r="P31"/>
          <cell r="Q31"/>
          <cell r="R31" t="str">
            <v>Thomas GIORDANO</v>
          </cell>
          <cell r="S31"/>
          <cell r="T31"/>
          <cell r="U31" t="str">
            <v>A RELANCER</v>
          </cell>
          <cell r="V31"/>
          <cell r="W31"/>
        </row>
        <row r="32">
          <cell r="B32" t="str">
            <v>BMW</v>
          </cell>
          <cell r="C32" t="str">
            <v>BMW</v>
          </cell>
          <cell r="D32" t="str">
            <v>522 chemin du littoral</v>
          </cell>
          <cell r="E32" t="str">
            <v>-</v>
          </cell>
          <cell r="F32">
            <v>13016</v>
          </cell>
          <cell r="G32" t="str">
            <v>MARSEILLE</v>
          </cell>
          <cell r="H32" t="str">
            <v>Mr.</v>
          </cell>
          <cell r="I32" t="str">
            <v>Christophe CANDILLE</v>
          </cell>
          <cell r="J32" t="str">
            <v>06 03 63 02 36</v>
          </cell>
          <cell r="K32" t="str">
            <v>-</v>
          </cell>
          <cell r="L32" t="str">
            <v>christophe.candille@station7.net.bmw.fr</v>
          </cell>
          <cell r="M32"/>
          <cell r="N32"/>
          <cell r="O32"/>
          <cell r="P32"/>
          <cell r="Q32"/>
          <cell r="R32" t="str">
            <v>Thomas GIORDANO</v>
          </cell>
          <cell r="S32"/>
          <cell r="T32"/>
          <cell r="U32" t="str">
            <v>A RELANCER A COLLO</v>
          </cell>
          <cell r="V32"/>
          <cell r="W32"/>
        </row>
        <row r="33">
          <cell r="B33" t="str">
            <v>Cabesto Aubagne</v>
          </cell>
          <cell r="C33" t="str">
            <v>Cabesto Aubagne</v>
          </cell>
          <cell r="D33" t="str">
            <v>ZAC Le Pastré 2</v>
          </cell>
          <cell r="E33" t="str">
            <v>Zone commercial d'Auchan</v>
          </cell>
          <cell r="F33">
            <v>13400</v>
          </cell>
          <cell r="G33" t="str">
            <v>AUBAGNE</v>
          </cell>
          <cell r="H33" t="str">
            <v>Mr.</v>
          </cell>
          <cell r="I33" t="str">
            <v>Thomas Santander</v>
          </cell>
          <cell r="J33"/>
          <cell r="K33" t="str">
            <v>-</v>
          </cell>
          <cell r="L33" t="str">
            <v>thomas.santander@cabesto.com</v>
          </cell>
          <cell r="M33"/>
          <cell r="N33"/>
          <cell r="O33"/>
          <cell r="P33"/>
          <cell r="Q33"/>
          <cell r="R33"/>
          <cell r="S33"/>
          <cell r="T33"/>
          <cell r="U33" t="str">
            <v>Dossier COM NETWORK</v>
          </cell>
          <cell r="V33"/>
        </row>
        <row r="34">
          <cell r="B34" t="str">
            <v xml:space="preserve">Cameron France SAS </v>
          </cell>
          <cell r="C34" t="str">
            <v xml:space="preserve">Cameron France SAS </v>
          </cell>
          <cell r="D34" t="str">
            <v xml:space="preserve">Plaine St Pierre </v>
          </cell>
          <cell r="E34" t="str">
            <v xml:space="preserve">CS 10620 </v>
          </cell>
          <cell r="F34">
            <v>34535</v>
          </cell>
          <cell r="G34" t="str">
            <v>BEZIERS</v>
          </cell>
          <cell r="H34" t="str">
            <v>Mr</v>
          </cell>
          <cell r="I34" t="str">
            <v xml:space="preserve">El khatir HAMZAOUI </v>
          </cell>
          <cell r="J34" t="str">
            <v>04 67 11 36 58</v>
          </cell>
          <cell r="K34" t="str">
            <v>-</v>
          </cell>
          <cell r="L34" t="str">
            <v>Elkhatir.Hamzaoui@c-a-m.com</v>
          </cell>
          <cell r="M34"/>
          <cell r="N34"/>
          <cell r="O34"/>
          <cell r="P34"/>
          <cell r="Q34"/>
          <cell r="R34" t="str">
            <v>Thomas GIORDANO</v>
          </cell>
          <cell r="S34"/>
          <cell r="T34"/>
          <cell r="U34" t="str">
            <v>Dossier COM NETWORK</v>
          </cell>
          <cell r="V34"/>
        </row>
        <row r="35">
          <cell r="B35" t="str">
            <v>Canal de Provence</v>
          </cell>
          <cell r="C35" t="str">
            <v>Canal de Provence</v>
          </cell>
          <cell r="D35" t="str">
            <v>Le Tholonet</v>
          </cell>
          <cell r="E35" t="str">
            <v>CS 70064</v>
          </cell>
          <cell r="F35">
            <v>13182</v>
          </cell>
          <cell r="G35" t="str">
            <v>Aix-en-Provence Cedex 5</v>
          </cell>
          <cell r="H35" t="str">
            <v>Mr</v>
          </cell>
          <cell r="I35" t="str">
            <v>Michel GARRIDO</v>
          </cell>
          <cell r="J35" t="str">
            <v>04 42 66 71 66</v>
          </cell>
          <cell r="K35" t="str">
            <v>-</v>
          </cell>
          <cell r="L35" t="str">
            <v>michel.garrido@canal-de-provence.com</v>
          </cell>
          <cell r="M35"/>
          <cell r="N35"/>
          <cell r="O35"/>
          <cell r="P35"/>
          <cell r="Q35"/>
          <cell r="R35" t="str">
            <v>Florent GIORGI</v>
          </cell>
          <cell r="S35"/>
          <cell r="T35"/>
          <cell r="U35"/>
          <cell r="V35"/>
        </row>
        <row r="36">
          <cell r="B36" t="str">
            <v>Cap'Fruit</v>
          </cell>
          <cell r="C36" t="str">
            <v>Cap'Fruit</v>
          </cell>
          <cell r="D36" t="str">
            <v>Rapon</v>
          </cell>
          <cell r="E36" t="str">
            <v>-</v>
          </cell>
          <cell r="F36">
            <v>26140</v>
          </cell>
          <cell r="G36" t="str">
            <v>ANNEYRON</v>
          </cell>
          <cell r="H36" t="str">
            <v>Mr.</v>
          </cell>
          <cell r="I36" t="str">
            <v>DUCLAUX Regis</v>
          </cell>
          <cell r="J36" t="str">
            <v>04 75 31 40 22</v>
          </cell>
          <cell r="K36" t="str">
            <v>-</v>
          </cell>
          <cell r="L36" t="str">
            <v>regis.duclaux@capfruit.com</v>
          </cell>
          <cell r="M36"/>
          <cell r="N36"/>
          <cell r="O36"/>
          <cell r="P36"/>
          <cell r="Q36"/>
          <cell r="R36" t="str">
            <v>Thomas GIORDANO</v>
          </cell>
          <cell r="S36"/>
          <cell r="T36"/>
          <cell r="U36" t="str">
            <v>A RELANCER</v>
          </cell>
          <cell r="V36"/>
        </row>
        <row r="37">
          <cell r="B37" t="str">
            <v>CARROSSERIE ALESI ET FILS</v>
          </cell>
          <cell r="C37" t="str">
            <v>CARROSSERIE ALESI ET FILS</v>
          </cell>
          <cell r="D37" t="str">
            <v xml:space="preserve">584 Route de Réalpanier </v>
          </cell>
          <cell r="E37" t="str">
            <v>Boite Postale 10042</v>
          </cell>
          <cell r="F37">
            <v>84270</v>
          </cell>
          <cell r="G37" t="str">
            <v xml:space="preserve">VEDÈNE </v>
          </cell>
          <cell r="H37" t="str">
            <v>Mr.</v>
          </cell>
          <cell r="I37" t="str">
            <v xml:space="preserve">JOSE ALESI </v>
          </cell>
          <cell r="J37" t="str">
            <v>04.90.32.38.02</v>
          </cell>
          <cell r="K37" t="str">
            <v>-</v>
          </cell>
          <cell r="L37" t="str">
            <v>alesi@alesi.fr</v>
          </cell>
          <cell r="M37"/>
          <cell r="N37"/>
          <cell r="O37"/>
          <cell r="P37"/>
          <cell r="Q37"/>
          <cell r="R37" t="str">
            <v>Thomas GIORDANO</v>
          </cell>
          <cell r="S37"/>
          <cell r="T37"/>
          <cell r="U37"/>
          <cell r="V37"/>
        </row>
        <row r="38">
          <cell r="B38" t="str">
            <v>CBA Informatique Libérale OSSAMA</v>
          </cell>
          <cell r="C38" t="str">
            <v>CBA Informatique Libérale</v>
          </cell>
          <cell r="D38" t="str">
            <v xml:space="preserve">35 rue du Traité de Rome </v>
          </cell>
          <cell r="E38" t="str">
            <v>Site Agroparc - CS 60526</v>
          </cell>
          <cell r="F38">
            <v>84908</v>
          </cell>
          <cell r="G38" t="str">
            <v>AVIGNON Cedex 9</v>
          </cell>
          <cell r="H38" t="str">
            <v>Mr.</v>
          </cell>
          <cell r="I38" t="str">
            <v>SALMI Ossama</v>
          </cell>
          <cell r="J38" t="str">
            <v>06 38 51 00 83</v>
          </cell>
          <cell r="K38" t="str">
            <v>-</v>
          </cell>
          <cell r="L38" t="str">
            <v>ossama.salmi@cbainfo.fr</v>
          </cell>
          <cell r="M38"/>
          <cell r="N38"/>
          <cell r="O38"/>
          <cell r="P38"/>
          <cell r="Q38"/>
          <cell r="R38" t="str">
            <v>Thomas GIORDANO</v>
          </cell>
          <cell r="S38"/>
          <cell r="T38"/>
          <cell r="U38"/>
          <cell r="V38"/>
          <cell r="W38"/>
        </row>
        <row r="39">
          <cell r="B39" t="str">
            <v>CBA Informatique Libérale RAOUX</v>
          </cell>
          <cell r="C39" t="str">
            <v>CBA Informatique Libérale</v>
          </cell>
          <cell r="D39" t="str">
            <v xml:space="preserve">35 rue du Traité de Rome </v>
          </cell>
          <cell r="E39" t="str">
            <v>Site Agroparc - CS 60526</v>
          </cell>
          <cell r="F39">
            <v>84908</v>
          </cell>
          <cell r="G39" t="str">
            <v>AVIGNON Cedex 9</v>
          </cell>
          <cell r="H39" t="str">
            <v>Mr.</v>
          </cell>
          <cell r="I39" t="str">
            <v>Olivier RAOUX</v>
          </cell>
          <cell r="J39" t="str">
            <v>04 90 84 80 06</v>
          </cell>
          <cell r="K39" t="str">
            <v>-</v>
          </cell>
          <cell r="L39" t="str">
            <v>olivier.raoux@cbainfo.fr</v>
          </cell>
          <cell r="M39"/>
          <cell r="N39"/>
          <cell r="O39"/>
          <cell r="P39"/>
          <cell r="Q39"/>
          <cell r="R39" t="str">
            <v>Thomas GIORDANO</v>
          </cell>
          <cell r="S39"/>
          <cell r="T39"/>
          <cell r="U39"/>
          <cell r="V39"/>
          <cell r="W39"/>
        </row>
        <row r="40">
          <cell r="B40" t="str">
            <v>CCI DE LA GUYANE</v>
          </cell>
          <cell r="C40" t="str">
            <v>CCI DE LA GUYANE</v>
          </cell>
          <cell r="D40" t="str">
            <v xml:space="preserve">Hôtel Consulaire </v>
          </cell>
          <cell r="E40" t="str">
            <v>Place de l'Esplanade BP49</v>
          </cell>
          <cell r="F40">
            <v>97321</v>
          </cell>
          <cell r="G40" t="str">
            <v>CAYENNE Cedex</v>
          </cell>
          <cell r="H40" t="str">
            <v>Mme.</v>
          </cell>
          <cell r="I40" t="str">
            <v>Elyane PREVOT</v>
          </cell>
          <cell r="J40" t="str">
            <v>05 94 29 96 00</v>
          </cell>
          <cell r="K40" t="str">
            <v>05 94 29 96 34</v>
          </cell>
          <cell r="L40" t="str">
            <v xml:space="preserve"> </v>
          </cell>
          <cell r="M40"/>
          <cell r="N40"/>
          <cell r="O40"/>
          <cell r="P40"/>
          <cell r="Q40"/>
          <cell r="R40"/>
          <cell r="S40"/>
          <cell r="T40"/>
          <cell r="U40"/>
          <cell r="V40"/>
          <cell r="W40"/>
        </row>
        <row r="41">
          <cell r="B41" t="str">
            <v>CCI DU VAR 1</v>
          </cell>
          <cell r="C41" t="str">
            <v>CCI DU VAR</v>
          </cell>
          <cell r="D41" t="str">
            <v>Campus La Grande Tourrache</v>
          </cell>
          <cell r="E41" t="str">
            <v>450, Avenue François ARAGO - CS90262</v>
          </cell>
          <cell r="F41">
            <v>83078</v>
          </cell>
          <cell r="G41" t="str">
            <v>TOULON CEDEX 9</v>
          </cell>
          <cell r="H41" t="str">
            <v>Mr.</v>
          </cell>
          <cell r="I41" t="str">
            <v>Jean Claude MICHELI</v>
          </cell>
          <cell r="J41" t="str">
            <v>04 94 22 81 25</v>
          </cell>
          <cell r="K41" t="str">
            <v>-</v>
          </cell>
          <cell r="L41" t="str">
            <v>jean-claude.micheli@var.cci.fr</v>
          </cell>
          <cell r="M41"/>
          <cell r="N41"/>
          <cell r="O41"/>
          <cell r="P41"/>
          <cell r="Q41"/>
          <cell r="R41"/>
          <cell r="S41"/>
          <cell r="T41"/>
          <cell r="U41"/>
          <cell r="V41"/>
          <cell r="W41"/>
        </row>
        <row r="42">
          <cell r="B42" t="str">
            <v>CCI DU VAR Fact</v>
          </cell>
          <cell r="C42" t="str">
            <v>CCI DU VAR</v>
          </cell>
          <cell r="D42" t="str">
            <v>236, Bd du Général Leclerc</v>
          </cell>
          <cell r="E42" t="str">
            <v>CS 90008</v>
          </cell>
          <cell r="F42">
            <v>83107</v>
          </cell>
          <cell r="G42" t="str">
            <v>TOULON Cedex</v>
          </cell>
          <cell r="H42" t="str">
            <v>Mr.</v>
          </cell>
          <cell r="I42" t="str">
            <v xml:space="preserve"> </v>
          </cell>
          <cell r="J42" t="str">
            <v>-</v>
          </cell>
          <cell r="K42" t="str">
            <v>-</v>
          </cell>
          <cell r="L42" t="str">
            <v xml:space="preserve"> </v>
          </cell>
          <cell r="M42"/>
          <cell r="N42"/>
          <cell r="O42"/>
          <cell r="P42"/>
          <cell r="Q42"/>
          <cell r="R42"/>
          <cell r="S42"/>
          <cell r="T42"/>
          <cell r="U42"/>
          <cell r="V42"/>
          <cell r="W42"/>
        </row>
        <row r="43">
          <cell r="B43" t="str">
            <v>CCI DU VAR LG</v>
          </cell>
          <cell r="C43" t="str">
            <v>CCI DU VAR</v>
          </cell>
          <cell r="D43" t="str">
            <v>Campus La Grande Tourrache</v>
          </cell>
          <cell r="E43" t="str">
            <v>ZI Toulon EST</v>
          </cell>
          <cell r="F43">
            <v>83078</v>
          </cell>
          <cell r="G43" t="str">
            <v>TOULON</v>
          </cell>
          <cell r="H43" t="str">
            <v>Mr.</v>
          </cell>
          <cell r="I43" t="str">
            <v>Laurent GALCERAN</v>
          </cell>
          <cell r="J43" t="str">
            <v>04 94 22 80 94</v>
          </cell>
          <cell r="K43" t="str">
            <v>-</v>
          </cell>
          <cell r="L43" t="str">
            <v>laurent.galceran@var.cci.fr</v>
          </cell>
          <cell r="M43"/>
          <cell r="N43"/>
          <cell r="O43"/>
          <cell r="P43"/>
          <cell r="Q43"/>
          <cell r="R43"/>
          <cell r="S43"/>
          <cell r="T43"/>
          <cell r="U43"/>
          <cell r="V43"/>
          <cell r="W43"/>
        </row>
        <row r="44">
          <cell r="B44" t="str">
            <v>CCI DU VAR Livr</v>
          </cell>
          <cell r="C44" t="str">
            <v>CCI DU VAR</v>
          </cell>
          <cell r="D44" t="str">
            <v>Campus La Grande Tourrache</v>
          </cell>
          <cell r="E44" t="str">
            <v>450, Avenue François ARAGO - CS90262</v>
          </cell>
          <cell r="F44">
            <v>83078</v>
          </cell>
          <cell r="G44" t="str">
            <v>TOULON CEDEX 9</v>
          </cell>
          <cell r="H44" t="str">
            <v>Mme.</v>
          </cell>
          <cell r="I44" t="str">
            <v>Françoise ENNEBIC</v>
          </cell>
          <cell r="J44" t="str">
            <v>04 94 22 80 07</v>
          </cell>
          <cell r="K44" t="str">
            <v>-</v>
          </cell>
          <cell r="L44" t="str">
            <v xml:space="preserve"> </v>
          </cell>
          <cell r="M44"/>
          <cell r="N44"/>
          <cell r="O44"/>
          <cell r="P44"/>
          <cell r="Q44"/>
          <cell r="R44"/>
          <cell r="S44"/>
          <cell r="T44"/>
          <cell r="U44"/>
          <cell r="V44"/>
          <cell r="W44"/>
        </row>
        <row r="45">
          <cell r="B45" t="str">
            <v>CCI DU VAR Livr 2</v>
          </cell>
          <cell r="C45" t="str">
            <v>CCI DU VAR</v>
          </cell>
          <cell r="D45" t="str">
            <v>236, Bd du Général Leclerc</v>
          </cell>
          <cell r="E45" t="str">
            <v>CS 90008 - SSI</v>
          </cell>
          <cell r="F45">
            <v>83107</v>
          </cell>
          <cell r="G45" t="str">
            <v>TOULON Cedex</v>
          </cell>
          <cell r="H45" t="str">
            <v>Mr.</v>
          </cell>
          <cell r="I45" t="str">
            <v>Laurent GALCERAN</v>
          </cell>
          <cell r="J45" t="str">
            <v>04 94 22 80 07</v>
          </cell>
          <cell r="K45" t="str">
            <v>-</v>
          </cell>
          <cell r="L45" t="str">
            <v>laurent.galceran@var.cci.fr</v>
          </cell>
          <cell r="M45"/>
          <cell r="N45"/>
          <cell r="O45"/>
          <cell r="P45"/>
          <cell r="Q45"/>
          <cell r="R45"/>
          <cell r="S45"/>
          <cell r="T45"/>
          <cell r="U45"/>
          <cell r="V45"/>
          <cell r="W45"/>
        </row>
        <row r="46">
          <cell r="B46" t="str">
            <v>CDG31</v>
          </cell>
          <cell r="C46" t="str">
            <v>CDG31</v>
          </cell>
          <cell r="D46" t="str">
            <v>590 RUE BUISSONNIERE</v>
          </cell>
          <cell r="E46" t="str">
            <v>-</v>
          </cell>
          <cell r="F46">
            <v>31676</v>
          </cell>
          <cell r="G46" t="str">
            <v>LABEGE</v>
          </cell>
          <cell r="H46"/>
          <cell r="I46"/>
          <cell r="J46" t="str">
            <v>05 81 91 93 00</v>
          </cell>
          <cell r="K46"/>
          <cell r="L46"/>
          <cell r="M46"/>
          <cell r="N46"/>
          <cell r="O46"/>
          <cell r="P46"/>
          <cell r="Q46"/>
          <cell r="R46" t="str">
            <v>Thomas GIORDANO</v>
          </cell>
          <cell r="S46"/>
          <cell r="T46"/>
          <cell r="U46"/>
          <cell r="V46"/>
          <cell r="W46"/>
        </row>
        <row r="47">
          <cell r="B47" t="str">
            <v>CEREMA</v>
          </cell>
          <cell r="C47" t="str">
            <v>CEREMA</v>
          </cell>
          <cell r="D47" t="str">
            <v>Pôle d’activités Les Milles</v>
          </cell>
          <cell r="E47" t="str">
            <v>30, Avenue Albert Einstein - CS 70499</v>
          </cell>
          <cell r="F47">
            <v>13593</v>
          </cell>
          <cell r="G47" t="str">
            <v>AiIX-EN-PROVENCE</v>
          </cell>
          <cell r="H47" t="str">
            <v>Mr</v>
          </cell>
          <cell r="I47" t="str">
            <v xml:space="preserve">Gil Romand </v>
          </cell>
          <cell r="J47" t="str">
            <v>04 42 24 76 20</v>
          </cell>
          <cell r="K47" t="str">
            <v>-</v>
          </cell>
          <cell r="L47" t="str">
            <v>gil.romand@cerema,fr</v>
          </cell>
          <cell r="M47"/>
          <cell r="N47"/>
          <cell r="O47"/>
          <cell r="P47"/>
          <cell r="Q47"/>
          <cell r="R47" t="str">
            <v>Thomas GIORDANO</v>
          </cell>
          <cell r="S47"/>
          <cell r="T47"/>
          <cell r="U47"/>
          <cell r="V47"/>
          <cell r="W47"/>
        </row>
        <row r="48">
          <cell r="B48" t="str">
            <v>CEREMA Fact</v>
          </cell>
          <cell r="C48" t="str">
            <v>CEREMA - DTER MED</v>
          </cell>
          <cell r="D48" t="str">
            <v>Bureau Financier - Pôle d’activités Les Milles</v>
          </cell>
          <cell r="E48" t="str">
            <v>30, Avenue Albert Einstein - CS 70499</v>
          </cell>
          <cell r="F48">
            <v>13593</v>
          </cell>
          <cell r="G48" t="str">
            <v>AiIX-EN-PROVENCE</v>
          </cell>
          <cell r="H48"/>
          <cell r="I48"/>
          <cell r="J48" t="str">
            <v>04 42 24 78 85</v>
          </cell>
          <cell r="K48" t="str">
            <v>04 42 24 72 37</v>
          </cell>
          <cell r="L48"/>
          <cell r="M48"/>
          <cell r="N48"/>
          <cell r="O48"/>
          <cell r="P48"/>
          <cell r="Q48"/>
          <cell r="R48" t="str">
            <v>Thomas GIORDANO</v>
          </cell>
          <cell r="S48"/>
          <cell r="T48"/>
          <cell r="U48"/>
          <cell r="V48"/>
          <cell r="W48"/>
        </row>
        <row r="49">
          <cell r="B49" t="str">
            <v>CEREQ</v>
          </cell>
          <cell r="C49" t="str">
            <v>CEREQ</v>
          </cell>
          <cell r="D49" t="str">
            <v>10 Place de la Joliette</v>
          </cell>
          <cell r="E49" t="str">
            <v>3ème étage, Atrium 10.1</v>
          </cell>
          <cell r="F49">
            <v>13002</v>
          </cell>
          <cell r="G49" t="str">
            <v>MARSEILLE</v>
          </cell>
          <cell r="H49" t="str">
            <v>Mr</v>
          </cell>
          <cell r="I49" t="str">
            <v>Silvère CHIEUSSE</v>
          </cell>
          <cell r="J49">
            <v>491132804</v>
          </cell>
          <cell r="K49" t="str">
            <v>-</v>
          </cell>
          <cell r="L49" t="str">
            <v>silvere.chieusse@cereq.fr</v>
          </cell>
          <cell r="M49"/>
          <cell r="N49"/>
          <cell r="O49"/>
          <cell r="P49"/>
          <cell r="Q49"/>
          <cell r="R49" t="str">
            <v>Florent GIORGI</v>
          </cell>
          <cell r="S49"/>
          <cell r="T49"/>
          <cell r="U49"/>
          <cell r="V49"/>
          <cell r="W49"/>
        </row>
        <row r="50">
          <cell r="B50" t="str">
            <v xml:space="preserve">CG06 </v>
          </cell>
          <cell r="C50" t="str">
            <v>Conseil Général des Alpes Maritimes</v>
          </cell>
          <cell r="D50" t="str">
            <v xml:space="preserve">147 boulevard du Mercantour </v>
          </cell>
          <cell r="E50" t="str">
            <v>B.P 3007</v>
          </cell>
          <cell r="F50" t="str">
            <v>06201</v>
          </cell>
          <cell r="G50" t="str">
            <v>NICE Cedex 3</v>
          </cell>
          <cell r="H50"/>
          <cell r="I50"/>
          <cell r="J50"/>
          <cell r="K50" t="str">
            <v>-</v>
          </cell>
          <cell r="L50"/>
          <cell r="M50"/>
          <cell r="N50"/>
          <cell r="O50"/>
          <cell r="P50"/>
          <cell r="Q50"/>
          <cell r="R50" t="str">
            <v>Thomas GIORDANO</v>
          </cell>
          <cell r="S50"/>
          <cell r="T50"/>
          <cell r="U50"/>
          <cell r="V50"/>
        </row>
        <row r="51">
          <cell r="B51" t="str">
            <v>CG06 Fact</v>
          </cell>
          <cell r="C51" t="str">
            <v>OSIATIS France</v>
          </cell>
          <cell r="D51" t="str">
            <v>Comptabilité Fournisseurs</v>
          </cell>
          <cell r="E51" t="str">
            <v>1, rue du Petit Clamart - Bat F - BP 26</v>
          </cell>
          <cell r="F51">
            <v>78142</v>
          </cell>
          <cell r="G51" t="str">
            <v>VELIZY</v>
          </cell>
          <cell r="H51" t="str">
            <v>Mme.</v>
          </cell>
          <cell r="I51" t="str">
            <v>Laetitia DELLOUE</v>
          </cell>
          <cell r="J51"/>
          <cell r="K51" t="str">
            <v>-</v>
          </cell>
          <cell r="L51" t="str">
            <v>laetitia.delloue@econocom.com</v>
          </cell>
          <cell r="M51"/>
          <cell r="N51"/>
          <cell r="O51"/>
          <cell r="P51"/>
          <cell r="Q51"/>
          <cell r="R51" t="str">
            <v>Thomas GIORDANO</v>
          </cell>
          <cell r="S51"/>
          <cell r="T51"/>
          <cell r="U51"/>
          <cell r="V51"/>
        </row>
        <row r="52">
          <cell r="B52" t="str">
            <v>CGD</v>
          </cell>
          <cell r="C52" t="str">
            <v>Centre Gérontologique Départemental</v>
          </cell>
          <cell r="D52" t="str">
            <v xml:space="preserve">176 avenue de Montolivet, </v>
          </cell>
          <cell r="E52" t="str">
            <v>BP 50058</v>
          </cell>
          <cell r="F52">
            <v>13012</v>
          </cell>
          <cell r="G52" t="str">
            <v>MARSEILLE</v>
          </cell>
          <cell r="H52" t="str">
            <v>Mme.</v>
          </cell>
          <cell r="I52" t="str">
            <v>Françoise CANAVELLI</v>
          </cell>
          <cell r="J52" t="str">
            <v>04 91 12 74 40</v>
          </cell>
          <cell r="K52" t="str">
            <v>-</v>
          </cell>
          <cell r="L52" t="str">
            <v>francoise.canavelli@cgd13.fr</v>
          </cell>
          <cell r="M52"/>
          <cell r="N52"/>
          <cell r="O52"/>
          <cell r="P52"/>
          <cell r="Q52"/>
          <cell r="R52" t="str">
            <v>Thomas GIORDANO</v>
          </cell>
          <cell r="S52"/>
          <cell r="T52"/>
          <cell r="U52"/>
          <cell r="V52"/>
        </row>
        <row r="53">
          <cell r="B53" t="str">
            <v>CGD Fact</v>
          </cell>
          <cell r="C53" t="str">
            <v>Centre Gérontologique Départemental</v>
          </cell>
          <cell r="D53" t="str">
            <v>Direction des Services Economiques</v>
          </cell>
          <cell r="E53" t="str">
            <v>176 avenue de Montolivet</v>
          </cell>
          <cell r="F53">
            <v>13012</v>
          </cell>
          <cell r="G53" t="str">
            <v>MARSEILLE</v>
          </cell>
          <cell r="H53" t="str">
            <v>Mme.</v>
          </cell>
          <cell r="I53" t="str">
            <v>Joelle GRENERON</v>
          </cell>
          <cell r="J53" t="str">
            <v>04 91 12 74 21</v>
          </cell>
          <cell r="K53" t="str">
            <v>04 91 12 74 26</v>
          </cell>
          <cell r="L53" t="str">
            <v>joelle.greneron@cgd13.fr</v>
          </cell>
          <cell r="M53"/>
          <cell r="N53"/>
          <cell r="O53"/>
          <cell r="P53"/>
          <cell r="Q53"/>
          <cell r="R53" t="str">
            <v>Thomas GIORDANO</v>
          </cell>
          <cell r="S53"/>
          <cell r="T53"/>
          <cell r="U53"/>
          <cell r="V53"/>
        </row>
        <row r="54">
          <cell r="B54" t="str">
            <v>CH Alès. Cévennes PM</v>
          </cell>
          <cell r="C54" t="str">
            <v>CH Alès. Cévennes</v>
          </cell>
          <cell r="D54" t="str">
            <v>811, AV du Docteur Jean Goubert</v>
          </cell>
          <cell r="E54" t="str">
            <v>-</v>
          </cell>
          <cell r="F54">
            <v>30103</v>
          </cell>
          <cell r="G54" t="str">
            <v>ALES</v>
          </cell>
          <cell r="H54" t="str">
            <v>Mr.</v>
          </cell>
          <cell r="I54" t="str">
            <v>Patrice MARTIN</v>
          </cell>
          <cell r="J54" t="str">
            <v>04 66 78 33 16</v>
          </cell>
          <cell r="K54" t="str">
            <v>-</v>
          </cell>
          <cell r="L54" t="str">
            <v>pmartin@ch-ales.fr</v>
          </cell>
          <cell r="M54">
            <v>0</v>
          </cell>
          <cell r="N54"/>
          <cell r="O54"/>
          <cell r="P54">
            <v>0</v>
          </cell>
          <cell r="Q54">
            <v>0</v>
          </cell>
          <cell r="R54">
            <v>0</v>
          </cell>
          <cell r="S54">
            <v>0</v>
          </cell>
          <cell r="T54"/>
          <cell r="U54">
            <v>0</v>
          </cell>
          <cell r="V54">
            <v>0</v>
          </cell>
          <cell r="W54">
            <v>0</v>
          </cell>
        </row>
        <row r="55">
          <cell r="B55" t="str">
            <v>CH Carpentras AP Fact</v>
          </cell>
          <cell r="C55" t="str">
            <v>CH Carpentras</v>
          </cell>
          <cell r="D55" t="str">
            <v>24, Rond-Point de l'Amitié- BP6 0263</v>
          </cell>
          <cell r="E55" t="str">
            <v>-</v>
          </cell>
          <cell r="F55">
            <v>84208</v>
          </cell>
          <cell r="G55" t="str">
            <v xml:space="preserve">CARPENTRAS </v>
          </cell>
          <cell r="H55" t="str">
            <v>Mme.</v>
          </cell>
          <cell r="I55" t="str">
            <v>Alicia PEREIRA</v>
          </cell>
          <cell r="J55" t="str">
            <v>04 32 85 88 72</v>
          </cell>
          <cell r="K55" t="str">
            <v>-</v>
          </cell>
          <cell r="L55" t="str">
            <v>a.pereira@ch-carpentras.fr</v>
          </cell>
          <cell r="M55"/>
          <cell r="N55"/>
          <cell r="O55"/>
          <cell r="P55"/>
          <cell r="Q55"/>
          <cell r="R55"/>
          <cell r="S55"/>
          <cell r="T55"/>
          <cell r="U55">
            <v>0</v>
          </cell>
          <cell r="V55">
            <v>0</v>
          </cell>
          <cell r="W55">
            <v>0</v>
          </cell>
        </row>
        <row r="56">
          <cell r="B56" t="str">
            <v>CH Carpentras Fact</v>
          </cell>
          <cell r="C56" t="str">
            <v>CH Carpentras</v>
          </cell>
          <cell r="D56" t="str">
            <v>24, Rond-Point de l'Amitié- BP6 0263</v>
          </cell>
          <cell r="E56" t="str">
            <v>-</v>
          </cell>
          <cell r="F56">
            <v>84208</v>
          </cell>
          <cell r="G56" t="str">
            <v xml:space="preserve">CARPENTRAS </v>
          </cell>
          <cell r="H56" t="str">
            <v>Mr.</v>
          </cell>
          <cell r="I56" t="str">
            <v>Benjamin COLLET</v>
          </cell>
          <cell r="J56" t="str">
            <v>-</v>
          </cell>
          <cell r="K56" t="str">
            <v>-</v>
          </cell>
          <cell r="L56" t="str">
            <v>b.collet@ch-carpentras.fr</v>
          </cell>
          <cell r="M56"/>
          <cell r="N56"/>
          <cell r="O56"/>
          <cell r="P56"/>
          <cell r="Q56"/>
          <cell r="R56"/>
          <cell r="S56"/>
          <cell r="T56"/>
          <cell r="U56"/>
          <cell r="V56"/>
          <cell r="W56"/>
        </row>
        <row r="57">
          <cell r="B57" t="str">
            <v>CH Carpentras JC</v>
          </cell>
          <cell r="C57" t="str">
            <v>CH Carpentras</v>
          </cell>
          <cell r="D57" t="str">
            <v>24, Rond-Point de l'Amitié- BP6 0263</v>
          </cell>
          <cell r="E57" t="str">
            <v>-</v>
          </cell>
          <cell r="F57">
            <v>84208</v>
          </cell>
          <cell r="G57" t="str">
            <v xml:space="preserve">CARPENTRAS </v>
          </cell>
          <cell r="H57" t="str">
            <v>Mr.</v>
          </cell>
          <cell r="I57" t="str">
            <v>Jacques CHAREYRON</v>
          </cell>
          <cell r="J57" t="str">
            <v xml:space="preserve">04 32 85 88 70 </v>
          </cell>
          <cell r="K57" t="str">
            <v>-</v>
          </cell>
          <cell r="L57" t="str">
            <v>j.chareyron@ch-carpentras.fr</v>
          </cell>
          <cell r="M57"/>
          <cell r="N57"/>
          <cell r="O57"/>
          <cell r="P57"/>
          <cell r="Q57"/>
          <cell r="R57"/>
          <cell r="S57"/>
          <cell r="T57"/>
          <cell r="U57"/>
          <cell r="V57"/>
          <cell r="W57"/>
        </row>
        <row r="58">
          <cell r="B58" t="str">
            <v>CH Carpentras VC</v>
          </cell>
          <cell r="C58" t="str">
            <v>CH Carpentras</v>
          </cell>
          <cell r="D58" t="str">
            <v>24, Rond-Point de l'Amitié- BP6 0263</v>
          </cell>
          <cell r="E58" t="str">
            <v>-</v>
          </cell>
          <cell r="F58">
            <v>84208</v>
          </cell>
          <cell r="G58" t="str">
            <v xml:space="preserve">CARPENTRAS </v>
          </cell>
          <cell r="H58" t="str">
            <v>Mr.</v>
          </cell>
          <cell r="I58" t="str">
            <v>Vincent CAT</v>
          </cell>
          <cell r="J58" t="str">
            <v xml:space="preserve">04 32 85 88 70 </v>
          </cell>
          <cell r="K58" t="str">
            <v>-</v>
          </cell>
          <cell r="L58" t="str">
            <v>v.cat@ch-carpentras.fr</v>
          </cell>
          <cell r="M58"/>
          <cell r="N58"/>
          <cell r="O58"/>
          <cell r="P58"/>
          <cell r="Q58"/>
          <cell r="R58"/>
          <cell r="S58"/>
          <cell r="T58"/>
          <cell r="U58">
            <v>0</v>
          </cell>
          <cell r="V58">
            <v>0</v>
          </cell>
          <cell r="W58">
            <v>0</v>
          </cell>
        </row>
        <row r="59">
          <cell r="B59" t="str">
            <v>CH d'Allauch AM</v>
          </cell>
          <cell r="C59" t="str">
            <v>Centre Hospitalier d'Allauch</v>
          </cell>
          <cell r="D59" t="str">
            <v>Chemin des 1000 Écus</v>
          </cell>
          <cell r="E59" t="str">
            <v>-</v>
          </cell>
          <cell r="F59">
            <v>13190</v>
          </cell>
          <cell r="G59" t="str">
            <v>Allauch</v>
          </cell>
          <cell r="H59" t="str">
            <v>Mr</v>
          </cell>
          <cell r="I59" t="str">
            <v>Amine MAHIOUZ</v>
          </cell>
          <cell r="J59" t="str">
            <v>04 91 10 46 41</v>
          </cell>
          <cell r="K59" t="str">
            <v>-</v>
          </cell>
          <cell r="L59" t="str">
            <v>a.mahiouz@ch-allauch.fr</v>
          </cell>
          <cell r="M59"/>
          <cell r="N59"/>
          <cell r="O59"/>
          <cell r="P59"/>
          <cell r="Q59"/>
          <cell r="R59"/>
          <cell r="S59"/>
          <cell r="T59"/>
          <cell r="U59"/>
          <cell r="V59"/>
          <cell r="W59"/>
        </row>
        <row r="60">
          <cell r="B60" t="str">
            <v>CH d'Allauch FC</v>
          </cell>
          <cell r="C60" t="str">
            <v>Centre Hospitalier d'Allauch</v>
          </cell>
          <cell r="D60" t="str">
            <v>Chemin des 1000 Écus</v>
          </cell>
          <cell r="E60" t="str">
            <v>-</v>
          </cell>
          <cell r="F60">
            <v>13190</v>
          </cell>
          <cell r="G60" t="str">
            <v>Allauch</v>
          </cell>
          <cell r="H60" t="str">
            <v>Mme.</v>
          </cell>
          <cell r="I60" t="str">
            <v>Françoise CANAVELLI</v>
          </cell>
          <cell r="J60" t="str">
            <v>04 91 12 74 40</v>
          </cell>
          <cell r="K60" t="str">
            <v>-</v>
          </cell>
          <cell r="L60" t="str">
            <v>f.canavelli@ch-allauch.fr</v>
          </cell>
          <cell r="M60"/>
          <cell r="N60"/>
          <cell r="O60"/>
          <cell r="P60"/>
          <cell r="Q60"/>
          <cell r="R60"/>
          <cell r="S60"/>
          <cell r="T60"/>
          <cell r="U60"/>
          <cell r="V60"/>
          <cell r="W60"/>
        </row>
        <row r="61">
          <cell r="B61" t="str">
            <v>CH de LA CIOTAT</v>
          </cell>
          <cell r="C61" t="str">
            <v>CH de LA CIOTAT</v>
          </cell>
          <cell r="D61" t="str">
            <v xml:space="preserve">70 Boulevard Lamartine </v>
          </cell>
          <cell r="E61" t="str">
            <v>BP 150</v>
          </cell>
          <cell r="F61">
            <v>13708</v>
          </cell>
          <cell r="G61" t="str">
            <v xml:space="preserve"> La Ciotat Cedex</v>
          </cell>
          <cell r="H61" t="str">
            <v>Mr</v>
          </cell>
          <cell r="I61" t="str">
            <v>Stéphane PAPADAKIS</v>
          </cell>
          <cell r="J61" t="str">
            <v>04 42 08 77 26</v>
          </cell>
          <cell r="K61" t="str">
            <v>-</v>
          </cell>
          <cell r="L61" t="str">
            <v>Stephane.PAPADAKIS@ch-laciotat.fr</v>
          </cell>
          <cell r="M61"/>
          <cell r="N61"/>
          <cell r="O61"/>
          <cell r="P61"/>
          <cell r="Q61"/>
          <cell r="R61"/>
          <cell r="S61"/>
          <cell r="T61"/>
          <cell r="U61">
            <v>0</v>
          </cell>
          <cell r="V61">
            <v>0</v>
          </cell>
          <cell r="W61"/>
        </row>
        <row r="62">
          <cell r="B62" t="str">
            <v>CH de Manosque</v>
          </cell>
          <cell r="C62" t="str">
            <v>CH de Manosque</v>
          </cell>
          <cell r="D62" t="str">
            <v>Chemin Auguste Girard</v>
          </cell>
          <cell r="E62" t="str">
            <v>-</v>
          </cell>
          <cell r="F62" t="str">
            <v>04100</v>
          </cell>
          <cell r="G62" t="str">
            <v>MANOSQUE</v>
          </cell>
          <cell r="H62" t="str">
            <v>Mr.</v>
          </cell>
          <cell r="I62" t="str">
            <v>Dominique GOBIN</v>
          </cell>
          <cell r="J62" t="str">
            <v>04 92 73 42 57</v>
          </cell>
          <cell r="K62" t="str">
            <v>-</v>
          </cell>
          <cell r="L62" t="str">
            <v>gobin.d@ch-manosque.fr</v>
          </cell>
          <cell r="M62"/>
          <cell r="N62"/>
          <cell r="O62"/>
          <cell r="P62"/>
          <cell r="Q62"/>
          <cell r="R62"/>
          <cell r="S62"/>
          <cell r="T62"/>
          <cell r="U62"/>
          <cell r="V62"/>
          <cell r="W62"/>
        </row>
        <row r="63">
          <cell r="B63" t="str">
            <v xml:space="preserve">CH du Pays d'Aix </v>
          </cell>
          <cell r="C63" t="str">
            <v>C.H.P.A - C.H.I.A.P</v>
          </cell>
          <cell r="D63" t="str">
            <v>D.S.I.O.</v>
          </cell>
          <cell r="E63" t="str">
            <v>Avenue des Tamaris</v>
          </cell>
          <cell r="F63">
            <v>13616</v>
          </cell>
          <cell r="G63" t="str">
            <v>Aix-en-Provence</v>
          </cell>
          <cell r="H63" t="str">
            <v>Mme.</v>
          </cell>
          <cell r="I63" t="str">
            <v>Geneviève PLANES</v>
          </cell>
          <cell r="J63" t="str">
            <v>04 42 33 50 13</v>
          </cell>
          <cell r="K63" t="str">
            <v>04 42 33 51 88</v>
          </cell>
          <cell r="L63" t="str">
            <v>gplanes@ch-aix.fr</v>
          </cell>
          <cell r="M63"/>
          <cell r="N63"/>
          <cell r="O63"/>
          <cell r="P63"/>
          <cell r="Q63"/>
          <cell r="R63"/>
          <cell r="S63"/>
          <cell r="T63"/>
          <cell r="U63"/>
          <cell r="V63"/>
          <cell r="W63"/>
        </row>
        <row r="64">
          <cell r="B64" t="str">
            <v>CH du Pays d'Aix Liv</v>
          </cell>
          <cell r="C64" t="str">
            <v>Centre Hospitalier du Pays d'Aix</v>
          </cell>
          <cell r="D64" t="str">
            <v>MAGASIN INFORMATIQUE</v>
          </cell>
          <cell r="E64" t="str">
            <v>Avenue des Tamaris</v>
          </cell>
          <cell r="F64">
            <v>13616</v>
          </cell>
          <cell r="G64" t="str">
            <v>Aix-en-Provence</v>
          </cell>
          <cell r="H64" t="str">
            <v>Mr.</v>
          </cell>
          <cell r="I64" t="str">
            <v xml:space="preserve">Pascal Sabatier </v>
          </cell>
          <cell r="J64" t="str">
            <v xml:space="preserve">04 42 33 91 65 </v>
          </cell>
          <cell r="K64" t="str">
            <v>-</v>
          </cell>
          <cell r="L64" t="str">
            <v>psabatier@ch-aix.fr</v>
          </cell>
          <cell r="M64"/>
          <cell r="N64"/>
          <cell r="O64"/>
          <cell r="P64"/>
          <cell r="Q64"/>
          <cell r="R64"/>
          <cell r="S64"/>
          <cell r="T64"/>
          <cell r="U64"/>
          <cell r="V64"/>
          <cell r="W64"/>
        </row>
        <row r="65">
          <cell r="B65" t="str">
            <v>CH Edmond Garcin (Aubagne)</v>
          </cell>
          <cell r="C65" t="str">
            <v>CH Edmond Garcin (Aubagne)</v>
          </cell>
          <cell r="D65" t="str">
            <v>179 Av des Sœurs Gastine</v>
          </cell>
          <cell r="E65" t="str">
            <v>-</v>
          </cell>
          <cell r="F65">
            <v>13677</v>
          </cell>
          <cell r="G65" t="str">
            <v>AUBAGNE Cedex</v>
          </cell>
          <cell r="H65" t="str">
            <v>Mr.</v>
          </cell>
          <cell r="I65" t="str">
            <v>Gilbert CASANOVA</v>
          </cell>
          <cell r="J65" t="str">
            <v>04.42.84.70.30</v>
          </cell>
          <cell r="K65" t="str">
            <v>-</v>
          </cell>
          <cell r="L65" t="str">
            <v>gcasa@ch-aubagne.fr</v>
          </cell>
          <cell r="M65"/>
          <cell r="N65"/>
          <cell r="O65"/>
          <cell r="P65"/>
          <cell r="Q65"/>
          <cell r="R65"/>
          <cell r="S65"/>
          <cell r="T65"/>
          <cell r="U65"/>
          <cell r="V65"/>
          <cell r="W65"/>
        </row>
        <row r="66">
          <cell r="B66" t="str">
            <v>CH Edmond Garcin (Aubagne) MS</v>
          </cell>
          <cell r="C66" t="str">
            <v>CH Edmond Garcin (Aubagne)</v>
          </cell>
          <cell r="D66" t="str">
            <v>179 Av des Sœurs Gastine</v>
          </cell>
          <cell r="E66" t="str">
            <v>-</v>
          </cell>
          <cell r="F66">
            <v>13677</v>
          </cell>
          <cell r="G66" t="str">
            <v>AUBAGNE Cedex</v>
          </cell>
          <cell r="H66" t="str">
            <v>Mr.</v>
          </cell>
          <cell r="I66" t="str">
            <v>Marc SARKISSIAN</v>
          </cell>
          <cell r="J66" t="str">
            <v>04.42.84.70.31</v>
          </cell>
          <cell r="K66" t="str">
            <v>-</v>
          </cell>
          <cell r="L66" t="str">
            <v>Marc.Sarkissian@ch-aubagne.fr</v>
          </cell>
          <cell r="M66"/>
          <cell r="N66"/>
          <cell r="O66"/>
          <cell r="P66"/>
          <cell r="Q66"/>
          <cell r="R66"/>
          <cell r="S66"/>
          <cell r="T66"/>
          <cell r="U66" t="str">
            <v>PERDU</v>
          </cell>
          <cell r="V66">
            <v>0</v>
          </cell>
        </row>
        <row r="67">
          <cell r="B67" t="str">
            <v>CH Edmond Garcin (Aubagne) PS</v>
          </cell>
          <cell r="C67" t="str">
            <v>CH Edmond Garcin (Aubagne)</v>
          </cell>
          <cell r="D67" t="str">
            <v>179 Av des Sœurs Gastine</v>
          </cell>
          <cell r="E67" t="str">
            <v>-</v>
          </cell>
          <cell r="F67">
            <v>13677</v>
          </cell>
          <cell r="G67" t="str">
            <v>AUBAGNE Cedex</v>
          </cell>
          <cell r="H67" t="str">
            <v>Mr.</v>
          </cell>
          <cell r="I67" t="str">
            <v>Pierre SUN</v>
          </cell>
          <cell r="J67" t="str">
            <v>04.42.84.72.23</v>
          </cell>
          <cell r="K67" t="str">
            <v>-</v>
          </cell>
          <cell r="L67" t="str">
            <v>psun@ch-aubagne.fr</v>
          </cell>
          <cell r="M67"/>
          <cell r="N67"/>
          <cell r="O67"/>
          <cell r="P67"/>
          <cell r="Q67"/>
          <cell r="R67"/>
          <cell r="S67"/>
          <cell r="T67"/>
          <cell r="U67" t="str">
            <v>Dossier NOEVA</v>
          </cell>
          <cell r="V67"/>
        </row>
        <row r="68">
          <cell r="B68" t="str">
            <v>CH Edouard TOULOUSE</v>
          </cell>
          <cell r="C68" t="str">
            <v>Centre Hospitalier Edouard TOULOUSE</v>
          </cell>
          <cell r="D68" t="str">
            <v>118, chemin de Mimet</v>
          </cell>
          <cell r="E68" t="str">
            <v>-</v>
          </cell>
          <cell r="F68">
            <v>13015</v>
          </cell>
          <cell r="G68" t="str">
            <v>MARSEILLE</v>
          </cell>
          <cell r="H68" t="str">
            <v>Mme.</v>
          </cell>
          <cell r="I68" t="str">
            <v>Laurence BOUDEREAUX</v>
          </cell>
          <cell r="J68" t="str">
            <v>(04) 91 96 99 86</v>
          </cell>
          <cell r="K68" t="str">
            <v>-</v>
          </cell>
          <cell r="L68" t="str">
            <v>laurence.boudereaux@ch-edouard-toulouse.fr</v>
          </cell>
          <cell r="M68"/>
          <cell r="N68"/>
          <cell r="O68"/>
          <cell r="P68"/>
          <cell r="Q68"/>
          <cell r="R68"/>
          <cell r="S68"/>
          <cell r="T68"/>
          <cell r="U68"/>
          <cell r="V68"/>
          <cell r="W68"/>
        </row>
        <row r="69">
          <cell r="B69" t="str">
            <v>CH Louis Giorgi (Orange)</v>
          </cell>
          <cell r="C69" t="str">
            <v>CH Louis Giorgi (Orange)</v>
          </cell>
          <cell r="D69" t="str">
            <v>Avenue de Lavoisier</v>
          </cell>
          <cell r="E69" t="str">
            <v>-</v>
          </cell>
          <cell r="F69">
            <v>84100</v>
          </cell>
          <cell r="G69" t="str">
            <v>ORANGE</v>
          </cell>
          <cell r="H69" t="str">
            <v>Mr.</v>
          </cell>
          <cell r="I69" t="str">
            <v>Gérard GARCIA</v>
          </cell>
          <cell r="J69" t="str">
            <v>04 90 11 22 85</v>
          </cell>
          <cell r="K69" t="str">
            <v>-</v>
          </cell>
          <cell r="L69" t="str">
            <v>ggarcia@ch-orange.fr</v>
          </cell>
          <cell r="M69"/>
          <cell r="N69"/>
          <cell r="O69"/>
          <cell r="P69"/>
          <cell r="Q69"/>
          <cell r="R69"/>
          <cell r="S69"/>
          <cell r="T69"/>
          <cell r="U69"/>
          <cell r="V69"/>
        </row>
        <row r="70">
          <cell r="B70" t="str">
            <v>CH SALON DE PROVENCE</v>
          </cell>
          <cell r="C70" t="str">
            <v>CH SALON DE PROVENCE</v>
          </cell>
          <cell r="D70" t="str">
            <v>207, Avenue Julien Fabre</v>
          </cell>
          <cell r="E70" t="str">
            <v>BP 321</v>
          </cell>
          <cell r="F70">
            <v>13658</v>
          </cell>
          <cell r="G70" t="str">
            <v>SALON DE PROVENCE CEDEX</v>
          </cell>
          <cell r="H70" t="str">
            <v>Mr</v>
          </cell>
          <cell r="I70" t="str">
            <v>Thomas SAVATIER</v>
          </cell>
          <cell r="J70" t="str">
            <v xml:space="preserve">04 90 44 92 88 </v>
          </cell>
          <cell r="K70" t="str">
            <v>-</v>
          </cell>
          <cell r="L70" t="str">
            <v>thomas.savatier@ch-salon.fr</v>
          </cell>
          <cell r="M70"/>
          <cell r="N70"/>
          <cell r="O70"/>
          <cell r="P70"/>
          <cell r="Q70"/>
          <cell r="R70"/>
          <cell r="S70"/>
          <cell r="T70"/>
          <cell r="U70"/>
          <cell r="V70"/>
        </row>
        <row r="71">
          <cell r="B71" t="str">
            <v>CH St Affrique</v>
          </cell>
          <cell r="C71" t="str">
            <v>Centre Hospitalier EMILE BOREL</v>
          </cell>
          <cell r="D71" t="str">
            <v>88 Avenue Lucien Galtier</v>
          </cell>
          <cell r="E71" t="str">
            <v>-</v>
          </cell>
          <cell r="F71">
            <v>12400</v>
          </cell>
          <cell r="G71" t="str">
            <v>Saint-Affrique</v>
          </cell>
          <cell r="H71" t="str">
            <v>Mr.</v>
          </cell>
          <cell r="I71" t="str">
            <v>MAJOREL Fabien</v>
          </cell>
          <cell r="J71" t="str">
            <v>05 65 49 71 85</v>
          </cell>
          <cell r="K71" t="str">
            <v>-</v>
          </cell>
          <cell r="L71" t="str">
            <v>f.majorel@ch-saintaffrique.fr</v>
          </cell>
          <cell r="M71"/>
          <cell r="N71"/>
          <cell r="O71"/>
          <cell r="P71"/>
          <cell r="Q71"/>
          <cell r="R71" t="str">
            <v>Thomas GIORDANO</v>
          </cell>
          <cell r="S71"/>
          <cell r="T71"/>
          <cell r="U71" t="str">
            <v>PERDU</v>
          </cell>
          <cell r="V71"/>
        </row>
        <row r="72">
          <cell r="B72" t="str">
            <v>CHS AINAY LE CHÂTEAU</v>
          </cell>
          <cell r="C72" t="str">
            <v>CHS AINAY LE CHÂTEAU</v>
          </cell>
          <cell r="D72" t="str">
            <v>6bis Rue du Pavé</v>
          </cell>
          <cell r="E72" t="str">
            <v>-</v>
          </cell>
          <cell r="F72">
            <v>3360</v>
          </cell>
          <cell r="G72" t="str">
            <v xml:space="preserve"> AINAY LE CHÂTEAU</v>
          </cell>
          <cell r="H72" t="str">
            <v>Mr.</v>
          </cell>
          <cell r="I72" t="str">
            <v>MASSON</v>
          </cell>
          <cell r="J72" t="str">
            <v>04 70 02 26 79</v>
          </cell>
          <cell r="K72" t="str">
            <v>-</v>
          </cell>
          <cell r="L72" t="str">
            <v>jmasson@chsi-ainay.fr</v>
          </cell>
          <cell r="M72"/>
          <cell r="N72"/>
          <cell r="O72"/>
          <cell r="P72"/>
          <cell r="Q72"/>
          <cell r="R72"/>
          <cell r="S72"/>
          <cell r="T72"/>
          <cell r="U72">
            <v>0</v>
          </cell>
          <cell r="V72">
            <v>0</v>
          </cell>
        </row>
        <row r="73">
          <cell r="B73" t="str">
            <v>CIRCET</v>
          </cell>
          <cell r="C73" t="str">
            <v>CIRCET</v>
          </cell>
          <cell r="D73" t="str">
            <v>625 Rue des Roseaux</v>
          </cell>
          <cell r="E73" t="str">
            <v>-</v>
          </cell>
          <cell r="F73">
            <v>13320</v>
          </cell>
          <cell r="G73" t="str">
            <v>Bouc-Bel-Air</v>
          </cell>
          <cell r="H73" t="str">
            <v>Mr</v>
          </cell>
          <cell r="I73" t="str">
            <v>SCARRONE Xavier</v>
          </cell>
          <cell r="J73" t="str">
            <v>04 94 13 57 80</v>
          </cell>
          <cell r="K73" t="str">
            <v>-</v>
          </cell>
          <cell r="L73" t="str">
            <v>Xavier.SCARRONE@circet.fr</v>
          </cell>
          <cell r="M73"/>
          <cell r="N73"/>
          <cell r="O73"/>
          <cell r="P73"/>
          <cell r="Q73"/>
          <cell r="R73" t="str">
            <v>Thomas GIORDANO</v>
          </cell>
          <cell r="S73"/>
          <cell r="T73"/>
          <cell r="U73" t="str">
            <v>Dossier NOEVA</v>
          </cell>
          <cell r="V73"/>
        </row>
        <row r="74">
          <cell r="B74" t="str">
            <v>Clé client</v>
          </cell>
          <cell r="C74" t="str">
            <v>Sté client</v>
          </cell>
          <cell r="D74" t="str">
            <v>Adresse 1</v>
          </cell>
          <cell r="E74" t="str">
            <v>Adresse 2</v>
          </cell>
          <cell r="F74" t="str">
            <v>CP</v>
          </cell>
          <cell r="G74" t="str">
            <v>Ville</v>
          </cell>
          <cell r="H74" t="str">
            <v>Mr / Mme</v>
          </cell>
          <cell r="I74" t="str">
            <v>Interlocuteur</v>
          </cell>
          <cell r="J74" t="str">
            <v>Téléphone</v>
          </cell>
          <cell r="K74" t="str">
            <v>Fax</v>
          </cell>
          <cell r="L74" t="str">
            <v>Courriel</v>
          </cell>
          <cell r="M74" t="str">
            <v>Réf contrat</v>
          </cell>
          <cell r="N74" t="str">
            <v>Date d'effet</v>
          </cell>
          <cell r="O74" t="str">
            <v>Date de fin</v>
          </cell>
          <cell r="P74" t="str">
            <v>N° facture</v>
          </cell>
          <cell r="Q74" t="str">
            <v xml:space="preserve">Réglement facture </v>
          </cell>
          <cell r="R74" t="str">
            <v>Commercial</v>
          </cell>
          <cell r="S74" t="str">
            <v>Crédit initial pt</v>
          </cell>
          <cell r="T74" t="str">
            <v>Crédit initial euro</v>
          </cell>
          <cell r="U74" t="str">
            <v>STATUT</v>
          </cell>
          <cell r="V74"/>
          <cell r="W74"/>
        </row>
        <row r="75">
          <cell r="B75" t="str">
            <v>Clinique Jeanne d'arc</v>
          </cell>
          <cell r="C75" t="str">
            <v>Clinique Jeanne d'Arc</v>
          </cell>
          <cell r="D75" t="str">
            <v>7 Rue Nicolas Saboly</v>
          </cell>
          <cell r="E75" t="str">
            <v>-</v>
          </cell>
          <cell r="F75">
            <v>13200</v>
          </cell>
          <cell r="G75" t="str">
            <v>ARLES</v>
          </cell>
          <cell r="H75" t="str">
            <v>Mr.</v>
          </cell>
          <cell r="I75" t="str">
            <v>Cyril BERTRAND</v>
          </cell>
          <cell r="J75" t="str">
            <v>04 90 99 32 63</v>
          </cell>
          <cell r="K75" t="str">
            <v>-</v>
          </cell>
          <cell r="L75" t="str">
            <v>cyril.bertrand@cljeannedarc.fr</v>
          </cell>
          <cell r="M75"/>
          <cell r="N75"/>
          <cell r="O75"/>
          <cell r="P75"/>
          <cell r="Q75"/>
          <cell r="R75" t="str">
            <v>Thomas GIORDANO</v>
          </cell>
          <cell r="S75"/>
          <cell r="T75"/>
          <cell r="U75"/>
          <cell r="V75"/>
        </row>
        <row r="76">
          <cell r="B76" t="str">
            <v>CMAR PACA</v>
          </cell>
          <cell r="C76" t="str">
            <v>CMAR PACA</v>
          </cell>
          <cell r="D76" t="str">
            <v>87, Boulevard Périer</v>
          </cell>
          <cell r="E76" t="str">
            <v>-</v>
          </cell>
          <cell r="F76">
            <v>13008</v>
          </cell>
          <cell r="G76" t="str">
            <v>MARSEILLE</v>
          </cell>
          <cell r="H76" t="str">
            <v>Mr.</v>
          </cell>
          <cell r="I76" t="str">
            <v>Frédéric MEYER</v>
          </cell>
          <cell r="J76" t="str">
            <v>04 91 32 14 09</v>
          </cell>
          <cell r="K76" t="str">
            <v>-</v>
          </cell>
          <cell r="L76" t="str">
            <v>f.meyer@cmar-paca.fr</v>
          </cell>
          <cell r="M76"/>
          <cell r="N76"/>
          <cell r="O76"/>
          <cell r="P76"/>
          <cell r="Q76"/>
          <cell r="R76"/>
          <cell r="S76"/>
          <cell r="T76"/>
          <cell r="U76">
            <v>0</v>
          </cell>
          <cell r="V76">
            <v>0</v>
          </cell>
        </row>
        <row r="77">
          <cell r="B77" t="str">
            <v>CMAR PACA Fact</v>
          </cell>
          <cell r="C77" t="str">
            <v>CMAR PACA</v>
          </cell>
          <cell r="D77" t="str">
            <v>87, Boulevard Périer</v>
          </cell>
          <cell r="E77" t="str">
            <v>Service comptabilité</v>
          </cell>
          <cell r="F77">
            <v>13008</v>
          </cell>
          <cell r="G77" t="str">
            <v>MARSEILLE</v>
          </cell>
          <cell r="H77" t="str">
            <v>Mr.</v>
          </cell>
          <cell r="I77" t="str">
            <v>Gilles COLLE</v>
          </cell>
          <cell r="J77" t="str">
            <v>-</v>
          </cell>
          <cell r="K77" t="str">
            <v>-</v>
          </cell>
          <cell r="L77" t="str">
            <v>g.colle@cmar-paca.fr</v>
          </cell>
          <cell r="M77"/>
          <cell r="N77"/>
          <cell r="O77"/>
          <cell r="P77"/>
          <cell r="Q77"/>
          <cell r="R77"/>
          <cell r="S77"/>
          <cell r="T77"/>
          <cell r="U77">
            <v>0</v>
          </cell>
          <cell r="V77">
            <v>0</v>
          </cell>
        </row>
        <row r="78">
          <cell r="B78" t="str">
            <v>CMPR BOBIGNY</v>
          </cell>
          <cell r="C78" t="str">
            <v>CMPR de BOBIGNY</v>
          </cell>
          <cell r="D78" t="str">
            <v>359 Avenue Paul Vaillant Couturier</v>
          </cell>
          <cell r="E78" t="str">
            <v>-</v>
          </cell>
          <cell r="F78">
            <v>93000</v>
          </cell>
          <cell r="G78" t="str">
            <v>BOBIGNY</v>
          </cell>
          <cell r="H78" t="str">
            <v>Mr.</v>
          </cell>
          <cell r="I78" t="str">
            <v>Jean-Jacques TURNACO</v>
          </cell>
          <cell r="J78" t="str">
            <v>01 43 93 26 08</v>
          </cell>
          <cell r="K78" t="str">
            <v>-</v>
          </cell>
          <cell r="L78" t="str">
            <v>jjturnaco@cos-asso.org</v>
          </cell>
          <cell r="M78"/>
          <cell r="N78"/>
          <cell r="O78"/>
          <cell r="P78"/>
          <cell r="Q78"/>
          <cell r="R78"/>
          <cell r="S78"/>
          <cell r="T78"/>
          <cell r="U78"/>
          <cell r="V78"/>
        </row>
        <row r="79">
          <cell r="B79" t="str">
            <v>CMR</v>
          </cell>
          <cell r="C79" t="str">
            <v>CMR - Controle Mesure Regulation</v>
          </cell>
          <cell r="D79" t="str">
            <v>Technopole de Chateau Gombert</v>
          </cell>
          <cell r="E79" t="str">
            <v>Rue John Maynard Keynes BP 85</v>
          </cell>
          <cell r="F79">
            <v>13013</v>
          </cell>
          <cell r="G79" t="str">
            <v>MARSEILLE</v>
          </cell>
          <cell r="H79" t="str">
            <v>Mr</v>
          </cell>
          <cell r="I79" t="str">
            <v>Vincent Petit</v>
          </cell>
          <cell r="J79" t="str">
            <v xml:space="preserve">04 91 11 37 00 </v>
          </cell>
          <cell r="K79" t="str">
            <v>-</v>
          </cell>
          <cell r="L79" t="str">
            <v>vincent.petit@cmr-group.com</v>
          </cell>
          <cell r="M79"/>
          <cell r="N79"/>
          <cell r="O79"/>
          <cell r="P79"/>
          <cell r="Q79"/>
          <cell r="R79"/>
          <cell r="S79"/>
          <cell r="T79"/>
          <cell r="U79"/>
          <cell r="V79"/>
        </row>
        <row r="80">
          <cell r="B80" t="str">
            <v>CMR Fact</v>
          </cell>
          <cell r="C80" t="str">
            <v>CMR - Controle Mesure Regulation</v>
          </cell>
          <cell r="D80" t="str">
            <v>Technopole de Chateau Gombert</v>
          </cell>
          <cell r="E80" t="str">
            <v>Rue John Maynard Keynes BP 85</v>
          </cell>
          <cell r="F80">
            <v>13013</v>
          </cell>
          <cell r="G80" t="str">
            <v>MARSEILLE</v>
          </cell>
          <cell r="H80" t="str">
            <v>Mr.</v>
          </cell>
          <cell r="I80" t="str">
            <v>Laurent SERRA</v>
          </cell>
          <cell r="J80" t="str">
            <v xml:space="preserve">04 91 11 37 00 </v>
          </cell>
          <cell r="K80" t="str">
            <v>-</v>
          </cell>
          <cell r="L80" t="str">
            <v>laurent.serra@cmr-group.com</v>
          </cell>
          <cell r="M80"/>
          <cell r="N80"/>
          <cell r="O80"/>
          <cell r="P80"/>
          <cell r="Q80"/>
          <cell r="R80"/>
          <cell r="S80"/>
          <cell r="T80"/>
          <cell r="U80"/>
          <cell r="V80"/>
        </row>
        <row r="81">
          <cell r="B81" t="str">
            <v>CMR MP</v>
          </cell>
          <cell r="C81" t="str">
            <v>CMR - Controle Mesure Regulation</v>
          </cell>
          <cell r="D81" t="str">
            <v>Technopole de Chateau Gombert</v>
          </cell>
          <cell r="E81" t="str">
            <v>Rue John Maynard Keynes BP 85</v>
          </cell>
          <cell r="F81">
            <v>13013</v>
          </cell>
          <cell r="G81" t="str">
            <v>MARSEILLE</v>
          </cell>
          <cell r="H81" t="str">
            <v>Mme.</v>
          </cell>
          <cell r="I81" t="str">
            <v>Muriel PULICANI</v>
          </cell>
          <cell r="J81" t="str">
            <v xml:space="preserve">04 91 11 37 00 </v>
          </cell>
          <cell r="K81" t="str">
            <v>-</v>
          </cell>
          <cell r="L81" t="str">
            <v>muriel.pulicani@cmr-group.com</v>
          </cell>
          <cell r="M81"/>
          <cell r="N81"/>
          <cell r="O81"/>
          <cell r="P81"/>
          <cell r="Q81"/>
          <cell r="R81"/>
          <cell r="S81"/>
          <cell r="T81"/>
        </row>
        <row r="82">
          <cell r="B82" t="str">
            <v>CMR YD</v>
          </cell>
          <cell r="C82" t="str">
            <v>CMR - Controle Mesure Regulation</v>
          </cell>
          <cell r="D82" t="str">
            <v>Technopole de Chateau Gombert</v>
          </cell>
          <cell r="E82" t="str">
            <v>Rue John Maynard Keynes BP 85</v>
          </cell>
          <cell r="F82">
            <v>13013</v>
          </cell>
          <cell r="G82" t="str">
            <v>MARSEILLE</v>
          </cell>
          <cell r="H82" t="str">
            <v>Mr</v>
          </cell>
          <cell r="I82" t="str">
            <v>Yvon DEFOUR</v>
          </cell>
          <cell r="J82" t="str">
            <v>+33 (0) 49 111 3709</v>
          </cell>
          <cell r="K82" t="str">
            <v>-</v>
          </cell>
          <cell r="L82" t="str">
            <v>yvon.defour@cmr-group.com</v>
          </cell>
          <cell r="M82"/>
          <cell r="N82"/>
          <cell r="O82"/>
          <cell r="P82"/>
          <cell r="Q82"/>
          <cell r="R82"/>
          <cell r="S82"/>
          <cell r="T82"/>
          <cell r="U82">
            <v>0</v>
          </cell>
          <cell r="V82">
            <v>0</v>
          </cell>
        </row>
        <row r="83">
          <cell r="B83" t="str">
            <v>Collège Sainte Elisabeth</v>
          </cell>
          <cell r="C83" t="str">
            <v>Collège Sainte Elisabeth</v>
          </cell>
          <cell r="D83" t="str">
            <v>128 Vieille Route de la Gavotte</v>
          </cell>
          <cell r="E83" t="str">
            <v>-</v>
          </cell>
          <cell r="F83">
            <v>13170</v>
          </cell>
          <cell r="G83" t="str">
            <v>Les Pennes-Mirabeau</v>
          </cell>
          <cell r="H83" t="str">
            <v>Mr.</v>
          </cell>
          <cell r="I83" t="str">
            <v>Patrick Cotton De Curières De Castelnau</v>
          </cell>
          <cell r="J83" t="str">
            <v>04 91 09 44 81</v>
          </cell>
          <cell r="K83" t="str">
            <v>-</v>
          </cell>
          <cell r="L83" t="str">
            <v>technologie.cotton@laposte.net</v>
          </cell>
          <cell r="M83"/>
          <cell r="N83"/>
          <cell r="O83"/>
          <cell r="P83"/>
          <cell r="Q83"/>
          <cell r="R83" t="str">
            <v>Thomas GIORDANO</v>
          </cell>
          <cell r="S83"/>
          <cell r="T83"/>
          <cell r="U83"/>
          <cell r="V83"/>
        </row>
        <row r="84">
          <cell r="B84" t="str">
            <v>COMMUNE de Sénas</v>
          </cell>
          <cell r="C84" t="str">
            <v>COMMUNE de Sénas</v>
          </cell>
          <cell r="D84" t="str">
            <v>Place Victor Hugo</v>
          </cell>
          <cell r="E84" t="str">
            <v>-</v>
          </cell>
          <cell r="F84">
            <v>13560</v>
          </cell>
          <cell r="G84" t="str">
            <v>SENAS</v>
          </cell>
          <cell r="H84"/>
          <cell r="I84"/>
          <cell r="J84"/>
          <cell r="K84" t="str">
            <v>-</v>
          </cell>
          <cell r="L84"/>
          <cell r="M84"/>
          <cell r="N84"/>
          <cell r="O84"/>
          <cell r="P84"/>
          <cell r="Q84"/>
          <cell r="R84" t="str">
            <v>Pierre CADINU</v>
          </cell>
          <cell r="S84"/>
          <cell r="T84"/>
          <cell r="U84"/>
          <cell r="V84"/>
        </row>
        <row r="85">
          <cell r="B85" t="str">
            <v>COMMUNE DE SORGUES</v>
          </cell>
          <cell r="C85" t="str">
            <v>COMMUNE DE SORGUES</v>
          </cell>
          <cell r="D85" t="str">
            <v>RUE MAILLAUDE</v>
          </cell>
          <cell r="E85" t="str">
            <v>-</v>
          </cell>
          <cell r="F85">
            <v>84700</v>
          </cell>
          <cell r="G85" t="str">
            <v>SORGUES</v>
          </cell>
          <cell r="H85" t="str">
            <v>Mr</v>
          </cell>
          <cell r="I85" t="str">
            <v>Le Port Anthony</v>
          </cell>
          <cell r="J85" t="str">
            <v>06 42 55 03 94</v>
          </cell>
          <cell r="K85" t="str">
            <v>-</v>
          </cell>
          <cell r="L85" t="str">
            <v>al@sorgues.fr</v>
          </cell>
          <cell r="M85"/>
          <cell r="N85"/>
          <cell r="O85"/>
          <cell r="P85"/>
          <cell r="Q85"/>
          <cell r="R85" t="str">
            <v>Thomas GIORDANO</v>
          </cell>
          <cell r="S85"/>
          <cell r="T85"/>
          <cell r="U85"/>
          <cell r="V85"/>
        </row>
        <row r="86">
          <cell r="B86" t="str">
            <v>COMPUFIRST</v>
          </cell>
          <cell r="C86" t="str">
            <v>COMPUFIRST</v>
          </cell>
          <cell r="D86" t="str">
            <v xml:space="preserve">Bât Archimède - </v>
          </cell>
          <cell r="E86" t="str">
            <v xml:space="preserve">ZAC Eurêka - 396 rue du Mas de Verchant </v>
          </cell>
          <cell r="F86">
            <v>34000</v>
          </cell>
          <cell r="G86" t="str">
            <v xml:space="preserve">MONTPELLIER </v>
          </cell>
          <cell r="H86" t="str">
            <v>Mme.</v>
          </cell>
          <cell r="I86" t="str">
            <v>Caroline PAYEN</v>
          </cell>
          <cell r="J86" t="str">
            <v xml:space="preserve">04.34.35.72.42 </v>
          </cell>
          <cell r="K86" t="str">
            <v>-</v>
          </cell>
          <cell r="L86" t="str">
            <v>caroline.payen@compufirst.com</v>
          </cell>
          <cell r="M86"/>
          <cell r="N86"/>
          <cell r="O86"/>
          <cell r="P86"/>
          <cell r="Q86"/>
          <cell r="R86"/>
          <cell r="S86"/>
          <cell r="T86"/>
          <cell r="U86"/>
          <cell r="V86"/>
        </row>
        <row r="87">
          <cell r="B87" t="str">
            <v>Coradin</v>
          </cell>
          <cell r="C87" t="str">
            <v>Coradin</v>
          </cell>
          <cell r="D87" t="str">
            <v>460 Avenue de la Quiéra</v>
          </cell>
          <cell r="E87" t="str">
            <v>Parc d’Activité de l’Argile VI – Lot 620</v>
          </cell>
          <cell r="F87" t="str">
            <v>06370</v>
          </cell>
          <cell r="G87" t="str">
            <v>MOUANS SARTOUX</v>
          </cell>
          <cell r="H87" t="str">
            <v>M</v>
          </cell>
          <cell r="I87" t="str">
            <v>Thomas Clauss</v>
          </cell>
          <cell r="J87" t="str">
            <v>04 92 28 80 00</v>
          </cell>
          <cell r="K87"/>
          <cell r="L87" t="str">
            <v>thomas.clauss@coradin.com</v>
          </cell>
          <cell r="M87"/>
          <cell r="N87"/>
          <cell r="O87"/>
          <cell r="P87"/>
          <cell r="Q87"/>
          <cell r="R87"/>
          <cell r="S87"/>
          <cell r="T87"/>
          <cell r="U87"/>
          <cell r="V87"/>
        </row>
        <row r="88">
          <cell r="B88" t="str">
            <v>CRYOPEP</v>
          </cell>
          <cell r="C88" t="str">
            <v>CRYOPEP</v>
          </cell>
          <cell r="D88" t="str">
            <v>83 Rue Yves Montand</v>
          </cell>
          <cell r="E88" t="str">
            <v>-</v>
          </cell>
          <cell r="F88">
            <v>34000</v>
          </cell>
          <cell r="G88" t="str">
            <v xml:space="preserve">MONTPELLIER </v>
          </cell>
          <cell r="H88" t="str">
            <v>M.</v>
          </cell>
          <cell r="I88" t="str">
            <v>Norbert BENATTAR</v>
          </cell>
          <cell r="J88" t="str">
            <v>04 67 10 71 20</v>
          </cell>
          <cell r="K88"/>
          <cell r="L88" t="str">
            <v>Norbert.benattar@cryopep.com</v>
          </cell>
          <cell r="M88"/>
          <cell r="N88"/>
          <cell r="O88"/>
          <cell r="P88"/>
          <cell r="Q88"/>
          <cell r="R88"/>
          <cell r="S88"/>
          <cell r="T88"/>
          <cell r="U88"/>
          <cell r="V88"/>
        </row>
        <row r="89">
          <cell r="B89" t="str">
            <v>CYBERNETIX</v>
          </cell>
          <cell r="C89" t="str">
            <v>CYBERNETIX</v>
          </cell>
          <cell r="D89" t="str">
            <v>Technopole de Chateau Gombert</v>
          </cell>
          <cell r="E89" t="str">
            <v>306, rue Albert Einstein - BP 94</v>
          </cell>
          <cell r="F89">
            <v>13382</v>
          </cell>
          <cell r="G89" t="str">
            <v>MARSEILLE CEDEX 13</v>
          </cell>
          <cell r="H89" t="str">
            <v>Mr</v>
          </cell>
          <cell r="I89" t="str">
            <v>Jacques GUILBERT</v>
          </cell>
          <cell r="J89" t="str">
            <v>04 91 21 77 21</v>
          </cell>
          <cell r="K89" t="str">
            <v>-</v>
          </cell>
          <cell r="L89" t="str">
            <v>jacques.guilbert@cybernetix.fr</v>
          </cell>
          <cell r="M89"/>
          <cell r="N89"/>
          <cell r="O89"/>
          <cell r="P89"/>
          <cell r="Q89"/>
          <cell r="R89"/>
          <cell r="S89"/>
          <cell r="T89"/>
          <cell r="U89"/>
          <cell r="V89"/>
        </row>
        <row r="90">
          <cell r="B90" t="str">
            <v>DART France</v>
          </cell>
          <cell r="C90" t="str">
            <v>DART France</v>
          </cell>
          <cell r="D90" t="str">
            <v>1 Route de la Luye</v>
          </cell>
          <cell r="E90" t="str">
            <v>-</v>
          </cell>
          <cell r="F90" t="str">
            <v>05000</v>
          </cell>
          <cell r="G90" t="str">
            <v>Gap</v>
          </cell>
          <cell r="H90" t="str">
            <v>Mr</v>
          </cell>
          <cell r="I90" t="str">
            <v>Philippe Bonnafoux</v>
          </cell>
          <cell r="J90" t="str">
            <v>04 92 52 85 80</v>
          </cell>
          <cell r="K90"/>
          <cell r="L90" t="str">
            <v>Philippe.bonnafoux@dartfrance.fr</v>
          </cell>
          <cell r="M90"/>
          <cell r="N90"/>
          <cell r="O90"/>
          <cell r="P90"/>
          <cell r="Q90"/>
          <cell r="R90"/>
          <cell r="S90"/>
          <cell r="T90"/>
          <cell r="U90"/>
          <cell r="V90"/>
        </row>
        <row r="91">
          <cell r="B91" t="str">
            <v>DataCore</v>
          </cell>
          <cell r="C91" t="str">
            <v>DataCore</v>
          </cell>
          <cell r="D91" t="str">
            <v>112, Avenue de Paris</v>
          </cell>
          <cell r="E91" t="str">
            <v>-</v>
          </cell>
          <cell r="F91">
            <v>94300</v>
          </cell>
          <cell r="G91" t="str">
            <v>VINCENNES</v>
          </cell>
          <cell r="H91" t="str">
            <v xml:space="preserve"> </v>
          </cell>
          <cell r="I91" t="str">
            <v xml:space="preserve"> </v>
          </cell>
          <cell r="J91" t="str">
            <v xml:space="preserve"> </v>
          </cell>
          <cell r="K91" t="str">
            <v xml:space="preserve"> </v>
          </cell>
          <cell r="L91" t="str">
            <v xml:space="preserve"> </v>
          </cell>
          <cell r="M91"/>
          <cell r="N91"/>
          <cell r="O91"/>
          <cell r="P91"/>
          <cell r="Q91"/>
          <cell r="R91"/>
          <cell r="S91"/>
          <cell r="T91"/>
        </row>
        <row r="92">
          <cell r="B92" t="str">
            <v>DLL</v>
          </cell>
          <cell r="C92" t="str">
            <v xml:space="preserve">De Lage Landen Leasing SAS </v>
          </cell>
          <cell r="D92" t="str">
            <v xml:space="preserve">53, avenue Jean Jaurès </v>
          </cell>
          <cell r="E92" t="str">
            <v xml:space="preserve">CS 70013 </v>
          </cell>
          <cell r="F92">
            <v>93351</v>
          </cell>
          <cell r="G92" t="str">
            <v>Le Bourget Cedex</v>
          </cell>
          <cell r="H92" t="str">
            <v>Mme.</v>
          </cell>
          <cell r="I92" t="str">
            <v xml:space="preserve">Edith Martins Dacunha </v>
          </cell>
          <cell r="J92" t="str">
            <v xml:space="preserve"> +33 (0) 1 56 63 24 33</v>
          </cell>
          <cell r="K92" t="str">
            <v>-</v>
          </cell>
          <cell r="L92" t="str">
            <v xml:space="preserve">edith.martins@dllgroup.com </v>
          </cell>
          <cell r="M92"/>
          <cell r="N92"/>
          <cell r="O92"/>
          <cell r="P92"/>
          <cell r="Q92"/>
          <cell r="R92" t="str">
            <v>Thomas GIORDANO</v>
          </cell>
          <cell r="S92"/>
          <cell r="T92"/>
          <cell r="U92"/>
          <cell r="V92"/>
        </row>
        <row r="93">
          <cell r="B93" t="str">
            <v>DWARF-LABS</v>
          </cell>
          <cell r="C93" t="str">
            <v>DWARF-LABS</v>
          </cell>
          <cell r="D93" t="str">
            <v>125 Impasse Adam Smith</v>
          </cell>
          <cell r="E93" t="str">
            <v>-</v>
          </cell>
          <cell r="F93">
            <v>34470</v>
          </cell>
          <cell r="G93" t="str">
            <v>PEROLS</v>
          </cell>
          <cell r="H93" t="str">
            <v>Mr</v>
          </cell>
          <cell r="I93" t="str">
            <v>Laurent Doit</v>
          </cell>
          <cell r="J93" t="str">
            <v>04 48 19 01 77</v>
          </cell>
          <cell r="K93" t="str">
            <v>-</v>
          </cell>
          <cell r="L93" t="str">
            <v>laurent.doit@dwarf-labs.com</v>
          </cell>
          <cell r="M93"/>
          <cell r="N93"/>
          <cell r="O93"/>
          <cell r="P93"/>
          <cell r="Q93"/>
          <cell r="R93" t="str">
            <v>Thomas GIORDANO</v>
          </cell>
          <cell r="S93"/>
          <cell r="T93"/>
          <cell r="U93"/>
          <cell r="V93"/>
        </row>
        <row r="94">
          <cell r="B94" t="str">
            <v>Ecole Gan Ami</v>
          </cell>
          <cell r="C94" t="str">
            <v>Ecole Gan Ami</v>
          </cell>
          <cell r="D94" t="str">
            <v xml:space="preserve">Rue St Suffren </v>
          </cell>
          <cell r="E94" t="str">
            <v>-</v>
          </cell>
          <cell r="F94">
            <v>13006</v>
          </cell>
          <cell r="G94" t="str">
            <v>MARSEILLE</v>
          </cell>
          <cell r="H94" t="str">
            <v>Mr</v>
          </cell>
          <cell r="I94" t="str">
            <v>G. Zenou</v>
          </cell>
          <cell r="J94"/>
          <cell r="K94" t="str">
            <v>-</v>
          </cell>
          <cell r="L94" t="str">
            <v>contact@hava-conseil.fr</v>
          </cell>
          <cell r="M94"/>
          <cell r="N94"/>
          <cell r="O94"/>
          <cell r="P94"/>
          <cell r="Q94"/>
          <cell r="R94" t="str">
            <v>Thomas GIORDANO</v>
          </cell>
          <cell r="S94"/>
          <cell r="T94"/>
          <cell r="U94"/>
        </row>
        <row r="95">
          <cell r="B95" t="str">
            <v>Ecole Nationale Supérieure d'Architecture de Marseille</v>
          </cell>
          <cell r="C95" t="str">
            <v>Ecole Nationale Supérieure d'Architecture de Marseille</v>
          </cell>
          <cell r="D95" t="str">
            <v>184 Avenue de Luminy</v>
          </cell>
          <cell r="E95" t="str">
            <v>-</v>
          </cell>
          <cell r="F95">
            <v>13009</v>
          </cell>
          <cell r="G95" t="str">
            <v>MARSEILLE</v>
          </cell>
          <cell r="H95" t="str">
            <v>Mr</v>
          </cell>
          <cell r="I95" t="str">
            <v>Eric ZENATTI</v>
          </cell>
          <cell r="J95" t="str">
            <v>04 91 82 71 1 3</v>
          </cell>
          <cell r="K95" t="str">
            <v>-</v>
          </cell>
          <cell r="L95" t="str">
            <v>eric.zenatti@marseille.archi.fr</v>
          </cell>
          <cell r="M95"/>
          <cell r="N95"/>
          <cell r="O95"/>
          <cell r="P95"/>
          <cell r="Q95"/>
          <cell r="R95" t="str">
            <v>Thomas GIORDANO</v>
          </cell>
          <cell r="S95"/>
          <cell r="T95"/>
          <cell r="U95"/>
        </row>
        <row r="96">
          <cell r="B96" t="str">
            <v>E-Concept</v>
          </cell>
          <cell r="C96" t="str">
            <v>E-Concept</v>
          </cell>
          <cell r="D96" t="str">
            <v>223 AVENUE DE LA PLAINE</v>
          </cell>
          <cell r="E96" t="str">
            <v>Parc d'Activité de la Plaine</v>
          </cell>
          <cell r="F96">
            <v>6250</v>
          </cell>
          <cell r="G96" t="str">
            <v>MOUGINS</v>
          </cell>
          <cell r="H96" t="str">
            <v>Mme.</v>
          </cell>
          <cell r="I96" t="str">
            <v>Anne-Marie Guastavino</v>
          </cell>
          <cell r="J96" t="str">
            <v>04 92 28 36 36</v>
          </cell>
          <cell r="K96" t="str">
            <v>-</v>
          </cell>
          <cell r="L96" t="str">
            <v xml:space="preserve">ag@pastor.fr </v>
          </cell>
          <cell r="M96"/>
          <cell r="N96"/>
          <cell r="O96"/>
          <cell r="P96"/>
          <cell r="Q96"/>
          <cell r="R96" t="str">
            <v>Thomas GIORDANO</v>
          </cell>
          <cell r="S96"/>
          <cell r="T96"/>
          <cell r="U96"/>
        </row>
        <row r="97">
          <cell r="B97" t="str">
            <v>ECONOCOM OSIATIS France</v>
          </cell>
          <cell r="C97" t="str">
            <v>ECONOCOM OSIATIS France</v>
          </cell>
          <cell r="D97" t="str">
            <v>40 Quai de Dion Bouton</v>
          </cell>
          <cell r="E97" t="str">
            <v>Direction des Opérations et du Refinancement</v>
          </cell>
          <cell r="F97">
            <v>92800</v>
          </cell>
          <cell r="G97" t="str">
            <v>PUTEAUX</v>
          </cell>
          <cell r="H97" t="str">
            <v>Mr.</v>
          </cell>
          <cell r="I97" t="str">
            <v>Eric VINCENT</v>
          </cell>
          <cell r="J97" t="str">
            <v>04 42 34 47 12</v>
          </cell>
          <cell r="K97" t="str">
            <v>-</v>
          </cell>
          <cell r="L97" t="str">
            <v>eric.vincent@econocom.com</v>
          </cell>
          <cell r="M97"/>
          <cell r="N97"/>
          <cell r="O97"/>
          <cell r="P97"/>
          <cell r="Q97"/>
          <cell r="R97" t="str">
            <v>Thomas GIORDANO</v>
          </cell>
          <cell r="S97"/>
          <cell r="T97"/>
          <cell r="U97"/>
        </row>
        <row r="98">
          <cell r="B98" t="str">
            <v>EDIPOLES</v>
          </cell>
          <cell r="C98" t="str">
            <v>EDIPOLES</v>
          </cell>
          <cell r="D98" t="str">
            <v>4 RUE DE LA BERGERIE</v>
          </cell>
          <cell r="E98" t="str">
            <v>-</v>
          </cell>
          <cell r="F98">
            <v>30100</v>
          </cell>
          <cell r="G98" t="str">
            <v>ALES</v>
          </cell>
          <cell r="H98" t="str">
            <v>Mme</v>
          </cell>
          <cell r="I98" t="str">
            <v>Perrine CAILLOL</v>
          </cell>
          <cell r="J98" t="str">
            <v xml:space="preserve">04 66 56 40 45  </v>
          </cell>
          <cell r="K98" t="str">
            <v>-</v>
          </cell>
          <cell r="L98" t="str">
            <v>pcaillol@edipoles.com</v>
          </cell>
          <cell r="M98"/>
          <cell r="N98"/>
          <cell r="O98"/>
          <cell r="P98"/>
          <cell r="Q98"/>
          <cell r="R98" t="str">
            <v>Thomas GIORDANO</v>
          </cell>
          <cell r="S98"/>
          <cell r="T98"/>
          <cell r="U98"/>
        </row>
        <row r="99">
          <cell r="B99" t="str">
            <v>EDIPOLES 1</v>
          </cell>
          <cell r="C99" t="str">
            <v>EDIPOLES</v>
          </cell>
          <cell r="D99" t="str">
            <v>4 RUE DE LA BERGERIE</v>
          </cell>
          <cell r="E99" t="str">
            <v>-</v>
          </cell>
          <cell r="F99">
            <v>30100</v>
          </cell>
          <cell r="G99" t="str">
            <v>ALES</v>
          </cell>
          <cell r="H99" t="str">
            <v>Mme</v>
          </cell>
          <cell r="I99" t="str">
            <v>Marie ALLANOU</v>
          </cell>
          <cell r="J99" t="str">
            <v xml:space="preserve">04 66 56 40 45 </v>
          </cell>
          <cell r="K99" t="str">
            <v>-</v>
          </cell>
          <cell r="L99" t="str">
            <v>mallanou@edipoles.com</v>
          </cell>
          <cell r="M99"/>
          <cell r="N99"/>
          <cell r="O99"/>
          <cell r="P99"/>
          <cell r="Q99"/>
          <cell r="R99" t="str">
            <v>Thomas GIORDANO</v>
          </cell>
          <cell r="S99"/>
          <cell r="T99"/>
          <cell r="U99">
            <v>0</v>
          </cell>
          <cell r="V99">
            <v>0</v>
          </cell>
        </row>
        <row r="100">
          <cell r="B100" t="str">
            <v>EDIPOLES Fact</v>
          </cell>
          <cell r="C100" t="str">
            <v>EDIPOLES</v>
          </cell>
          <cell r="D100" t="str">
            <v>4 RUE DE LA BERGERIE</v>
          </cell>
          <cell r="E100" t="str">
            <v>-</v>
          </cell>
          <cell r="F100">
            <v>30100</v>
          </cell>
          <cell r="G100" t="str">
            <v>ALES</v>
          </cell>
          <cell r="H100" t="str">
            <v>Mme</v>
          </cell>
          <cell r="I100" t="str">
            <v>Perrine CAILLOL</v>
          </cell>
          <cell r="J100" t="str">
            <v xml:space="preserve">04 66 56 40 45  </v>
          </cell>
          <cell r="K100" t="str">
            <v>-</v>
          </cell>
          <cell r="L100" t="str">
            <v>achat@edipoles.com</v>
          </cell>
          <cell r="M100"/>
          <cell r="N100"/>
          <cell r="O100"/>
          <cell r="P100"/>
          <cell r="Q100"/>
          <cell r="R100" t="str">
            <v>Thomas GIORDANO</v>
          </cell>
          <cell r="S100"/>
          <cell r="T100"/>
          <cell r="V100">
            <v>0</v>
          </cell>
        </row>
        <row r="101">
          <cell r="B101" t="str">
            <v>EDIPOLES LC</v>
          </cell>
          <cell r="C101" t="str">
            <v>EDIPOLES</v>
          </cell>
          <cell r="D101" t="str">
            <v>4 RUE DE LA BERGERIE</v>
          </cell>
          <cell r="E101" t="str">
            <v>-</v>
          </cell>
          <cell r="F101">
            <v>30100</v>
          </cell>
          <cell r="G101" t="str">
            <v>ALES</v>
          </cell>
          <cell r="H101" t="str">
            <v>M,</v>
          </cell>
          <cell r="I101" t="str">
            <v>Laurent Combemale</v>
          </cell>
          <cell r="J101" t="str">
            <v>06 72 47 91 62</v>
          </cell>
          <cell r="K101" t="str">
            <v>-</v>
          </cell>
          <cell r="L101" t="str">
            <v>lcombemale@edipoles.com</v>
          </cell>
          <cell r="M101"/>
          <cell r="N101"/>
          <cell r="O101"/>
          <cell r="P101"/>
          <cell r="Q101"/>
          <cell r="R101" t="str">
            <v>Thomas GIORDANO</v>
          </cell>
          <cell r="S101"/>
          <cell r="T101"/>
          <cell r="U101" t="str">
            <v>DELL</v>
          </cell>
          <cell r="V101">
            <v>0</v>
          </cell>
        </row>
        <row r="102">
          <cell r="B102" t="str">
            <v xml:space="preserve">EHPADA LBERT ARTILLAND </v>
          </cell>
          <cell r="C102" t="str">
            <v xml:space="preserve">EHPADA LBERT ARTILLAND </v>
          </cell>
          <cell r="D102" t="str">
            <v xml:space="preserve">Secrétariat - Accueil </v>
          </cell>
          <cell r="E102" t="str">
            <v xml:space="preserve">Route de Malaucène </v>
          </cell>
          <cell r="F102">
            <v>84410</v>
          </cell>
          <cell r="G102" t="str">
            <v>BEDOIN</v>
          </cell>
          <cell r="H102" t="str">
            <v>Mme.</v>
          </cell>
          <cell r="I102" t="str">
            <v>Landreau</v>
          </cell>
          <cell r="J102" t="str">
            <v>04 90 65 64 14</v>
          </cell>
          <cell r="K102" t="str">
            <v>-</v>
          </cell>
          <cell r="L102" t="str">
            <v>direction@mr-bedoin.fr</v>
          </cell>
          <cell r="M102"/>
          <cell r="N102"/>
          <cell r="O102"/>
          <cell r="P102"/>
          <cell r="Q102"/>
          <cell r="R102" t="str">
            <v>Thomas GIORDANO</v>
          </cell>
          <cell r="S102"/>
          <cell r="T102"/>
          <cell r="U102" t="str">
            <v>????????????????</v>
          </cell>
        </row>
        <row r="103">
          <cell r="B103" t="str">
            <v>ELEKTA</v>
          </cell>
          <cell r="C103" t="str">
            <v>ELEKTA</v>
          </cell>
          <cell r="D103" t="str">
            <v>53 Avenue Emile Zola – CS 60002</v>
          </cell>
          <cell r="E103" t="str">
            <v>Immeuble « La Factory »</v>
          </cell>
          <cell r="F103">
            <v>92100</v>
          </cell>
          <cell r="G103" t="str">
            <v>BOULOGNE BILLANCOURT CDX</v>
          </cell>
          <cell r="H103" t="str">
            <v>Mme</v>
          </cell>
          <cell r="I103" t="str">
            <v xml:space="preserve">Nadia KACI  </v>
          </cell>
          <cell r="J103" t="str">
            <v>01.55.95.99.50</v>
          </cell>
          <cell r="K103" t="str">
            <v>-</v>
          </cell>
          <cell r="L103"/>
          <cell r="M103"/>
          <cell r="N103"/>
          <cell r="O103"/>
          <cell r="P103"/>
          <cell r="Q103"/>
          <cell r="R103" t="str">
            <v>Thomas GIORDANO</v>
          </cell>
          <cell r="S103"/>
          <cell r="T103"/>
          <cell r="U103"/>
        </row>
        <row r="104">
          <cell r="B104" t="str">
            <v>ENGIE</v>
          </cell>
          <cell r="C104" t="str">
            <v>ENGIE</v>
          </cell>
          <cell r="D104" t="str">
            <v xml:space="preserve">165, rue Georges Claude </v>
          </cell>
          <cell r="E104" t="str">
            <v>BP241000</v>
          </cell>
          <cell r="F104">
            <v>13797</v>
          </cell>
          <cell r="G104" t="str">
            <v>Aix En Provence</v>
          </cell>
          <cell r="H104" t="str">
            <v>Mr.</v>
          </cell>
          <cell r="I104" t="str">
            <v>Bruno FESTA</v>
          </cell>
          <cell r="J104" t="str">
            <v>04 42 78 25 05</v>
          </cell>
          <cell r="K104" t="str">
            <v xml:space="preserve">06 81 86 26 85 </v>
          </cell>
          <cell r="L104" t="str">
            <v xml:space="preserve">bruno.festa@engie.com </v>
          </cell>
          <cell r="M104"/>
          <cell r="N104"/>
          <cell r="O104"/>
          <cell r="P104"/>
          <cell r="Q104"/>
          <cell r="R104" t="str">
            <v>Thomas GIORDANO</v>
          </cell>
          <cell r="S104"/>
          <cell r="T104"/>
          <cell r="U104"/>
          <cell r="V104"/>
          <cell r="W104"/>
        </row>
        <row r="105">
          <cell r="B105" t="str">
            <v>ENOVACOM</v>
          </cell>
          <cell r="C105" t="str">
            <v>ENOVACOM</v>
          </cell>
          <cell r="D105" t="str">
            <v>521 AVENUE DU PRADO</v>
          </cell>
          <cell r="E105" t="str">
            <v>-</v>
          </cell>
          <cell r="F105">
            <v>13008</v>
          </cell>
          <cell r="G105" t="str">
            <v>MARSEILLE</v>
          </cell>
          <cell r="H105" t="str">
            <v>Mr</v>
          </cell>
          <cell r="I105" t="str">
            <v>Arnaud Yvis</v>
          </cell>
          <cell r="J105" t="str">
            <v>04 86 67 00 22</v>
          </cell>
          <cell r="K105" t="str">
            <v>-</v>
          </cell>
          <cell r="L105" t="str">
            <v>ayvis@enovacom,fr</v>
          </cell>
          <cell r="M105"/>
          <cell r="N105"/>
          <cell r="O105"/>
          <cell r="P105"/>
          <cell r="Q105"/>
          <cell r="R105" t="str">
            <v>Thomas GIORDANO</v>
          </cell>
          <cell r="S105"/>
          <cell r="T105"/>
          <cell r="U105" t="str">
            <v>DELL</v>
          </cell>
        </row>
        <row r="106">
          <cell r="B106" t="str">
            <v>Ensemble Scolaire La Salle DP</v>
          </cell>
          <cell r="C106" t="str">
            <v xml:space="preserve">Ensemble Scolaire La Salle </v>
          </cell>
          <cell r="D106" t="str">
            <v xml:space="preserve">9 rue Notre Dame des 7 douleurs </v>
          </cell>
          <cell r="E106" t="str">
            <v xml:space="preserve">BP 50165 </v>
          </cell>
          <cell r="F106">
            <v>84008</v>
          </cell>
          <cell r="G106" t="str">
            <v>Avignon</v>
          </cell>
          <cell r="H106" t="str">
            <v>Mr.</v>
          </cell>
          <cell r="I106" t="str">
            <v xml:space="preserve">Didier PILOT </v>
          </cell>
          <cell r="J106" t="str">
            <v>04 90 14 56 56</v>
          </cell>
          <cell r="K106" t="str">
            <v xml:space="preserve">04 90 14 56 66 </v>
          </cell>
          <cell r="L106" t="str">
            <v>serviceinfo@lasalle84.org</v>
          </cell>
          <cell r="M106"/>
          <cell r="N106"/>
          <cell r="O106"/>
          <cell r="P106"/>
          <cell r="Q106"/>
          <cell r="R106" t="str">
            <v>Thomas GIORDANO</v>
          </cell>
          <cell r="S106"/>
          <cell r="T106"/>
          <cell r="U106"/>
          <cell r="V106"/>
          <cell r="W106"/>
        </row>
        <row r="107">
          <cell r="B107" t="str">
            <v>Ensemble Scolaire La Salle VF</v>
          </cell>
          <cell r="C107" t="str">
            <v xml:space="preserve">Ensemble Scolaire La Salle </v>
          </cell>
          <cell r="D107" t="str">
            <v xml:space="preserve">9 rue Notre Dame des 7 douleurs </v>
          </cell>
          <cell r="E107" t="str">
            <v xml:space="preserve">BP 50165 </v>
          </cell>
          <cell r="F107">
            <v>84008</v>
          </cell>
          <cell r="G107" t="str">
            <v>Avignon</v>
          </cell>
          <cell r="H107" t="str">
            <v>Mr.</v>
          </cell>
          <cell r="I107" t="str">
            <v xml:space="preserve">Vincent FONTAINE </v>
          </cell>
          <cell r="J107" t="str">
            <v>04 90 14 56 56</v>
          </cell>
          <cell r="K107" t="str">
            <v xml:space="preserve">04 90 14 56 66 </v>
          </cell>
          <cell r="L107" t="str">
            <v>serviceinfo@lasalle84.org</v>
          </cell>
          <cell r="M107"/>
          <cell r="N107"/>
          <cell r="O107"/>
          <cell r="P107"/>
          <cell r="Q107"/>
          <cell r="R107" t="str">
            <v>Thomas GIORDANO</v>
          </cell>
          <cell r="S107"/>
          <cell r="T107"/>
          <cell r="U107"/>
          <cell r="V107">
            <v>0</v>
          </cell>
          <cell r="W107">
            <v>0</v>
          </cell>
        </row>
        <row r="108">
          <cell r="B108" t="str">
            <v>ERICA</v>
          </cell>
          <cell r="C108" t="str">
            <v>ERICA</v>
          </cell>
          <cell r="D108" t="str">
            <v xml:space="preserve">Cap Var - Bat D1 </v>
          </cell>
          <cell r="E108" t="str">
            <v xml:space="preserve">Avenue Georges Guynemer </v>
          </cell>
          <cell r="F108" t="str">
            <v>06700</v>
          </cell>
          <cell r="G108" t="str">
            <v>Saint Laurent du Var</v>
          </cell>
          <cell r="H108" t="str">
            <v>Mr.</v>
          </cell>
          <cell r="I108" t="str">
            <v>Laurent DESHAIES</v>
          </cell>
          <cell r="J108" t="str">
            <v>06 10 51 59 94</v>
          </cell>
          <cell r="K108" t="str">
            <v>-</v>
          </cell>
          <cell r="L108" t="str">
            <v>ldeshaies@erica.fr</v>
          </cell>
          <cell r="M108"/>
          <cell r="N108"/>
          <cell r="O108"/>
          <cell r="P108"/>
          <cell r="Q108"/>
          <cell r="R108"/>
          <cell r="S108"/>
          <cell r="T108"/>
          <cell r="U108" t="str">
            <v>?????????????</v>
          </cell>
        </row>
        <row r="109">
          <cell r="B109" t="str">
            <v>Euroméditerranée</v>
          </cell>
          <cell r="C109" t="str">
            <v>Euroméditerranée</v>
          </cell>
          <cell r="D109" t="str">
            <v>L'astrolabe, 79 Boulevard de Dunkerque</v>
          </cell>
          <cell r="E109"/>
          <cell r="F109">
            <v>13235</v>
          </cell>
          <cell r="G109" t="str">
            <v>MARSEILLE</v>
          </cell>
          <cell r="H109"/>
          <cell r="I109"/>
          <cell r="J109"/>
          <cell r="K109"/>
          <cell r="L109"/>
          <cell r="M109"/>
          <cell r="N109"/>
          <cell r="O109"/>
          <cell r="P109"/>
          <cell r="Q109"/>
          <cell r="R109" t="str">
            <v>Thomas GIORDANO</v>
          </cell>
          <cell r="S109"/>
          <cell r="T109"/>
          <cell r="U109"/>
          <cell r="V109"/>
        </row>
        <row r="110">
          <cell r="B110" t="str">
            <v>EUROS SAS</v>
          </cell>
          <cell r="C110" t="str">
            <v>EUROS SAS</v>
          </cell>
          <cell r="D110" t="str">
            <v>Z.E. Athélia III</v>
          </cell>
          <cell r="E110" t="str">
            <v>-</v>
          </cell>
          <cell r="F110">
            <v>13600</v>
          </cell>
          <cell r="G110" t="str">
            <v>LA CIOTAT</v>
          </cell>
          <cell r="H110" t="str">
            <v>Mr.</v>
          </cell>
          <cell r="I110" t="str">
            <v>Julian CHAUMONT</v>
          </cell>
          <cell r="J110" t="str">
            <v>+33 4 42 71 88 46  </v>
          </cell>
          <cell r="K110" t="str">
            <v>-</v>
          </cell>
          <cell r="L110" t="str">
            <v>jchaumont@euros.fr</v>
          </cell>
          <cell r="M110"/>
          <cell r="N110"/>
          <cell r="O110"/>
          <cell r="P110"/>
          <cell r="Q110"/>
          <cell r="R110" t="str">
            <v>Florent GIORGI</v>
          </cell>
          <cell r="S110"/>
          <cell r="T110"/>
          <cell r="V110"/>
        </row>
        <row r="111">
          <cell r="B111" t="str">
            <v>EUROSTEO SCOP</v>
          </cell>
          <cell r="C111" t="str">
            <v>EUROSTEO SCOP</v>
          </cell>
          <cell r="D111" t="str">
            <v>1985, Route de la Martina</v>
          </cell>
          <cell r="E111" t="str">
            <v>Château de la Saurine</v>
          </cell>
          <cell r="F111">
            <v>13590</v>
          </cell>
          <cell r="G111" t="str">
            <v>MEYREUIL</v>
          </cell>
          <cell r="H111" t="str">
            <v>Mr.</v>
          </cell>
          <cell r="I111" t="str">
            <v>Maxime MAFFRE</v>
          </cell>
          <cell r="J111" t="str">
            <v>04 42 58 63 72</v>
          </cell>
          <cell r="K111" t="str">
            <v>-</v>
          </cell>
          <cell r="L111" t="str">
            <v>maxime.maffre.osteo@gmail.com</v>
          </cell>
          <cell r="M111"/>
          <cell r="N111"/>
          <cell r="O111"/>
          <cell r="P111"/>
          <cell r="Q111"/>
          <cell r="R111"/>
          <cell r="S111"/>
          <cell r="T111"/>
          <cell r="U111">
            <v>0</v>
          </cell>
        </row>
        <row r="112">
          <cell r="B112" t="str">
            <v>FAMAR L'AIGLE</v>
          </cell>
          <cell r="C112" t="str">
            <v>FAMAR L'AIGLE</v>
          </cell>
          <cell r="D112" t="str">
            <v>RUE DE L ISLE</v>
          </cell>
          <cell r="E112" t="str">
            <v>-</v>
          </cell>
          <cell r="F112">
            <v>28380</v>
          </cell>
          <cell r="G112" t="str">
            <v>ST REMY SUR AVRE</v>
          </cell>
          <cell r="H112" t="str">
            <v>Mr.</v>
          </cell>
          <cell r="I112" t="str">
            <v>NICOLAS RONDEL</v>
          </cell>
          <cell r="J112" t="str">
            <v>02 37 38 86 76</v>
          </cell>
          <cell r="K112" t="str">
            <v>-</v>
          </cell>
          <cell r="L112" t="str">
            <v>n.rondel@fr.famar.gr</v>
          </cell>
          <cell r="M112"/>
          <cell r="N112"/>
          <cell r="O112"/>
          <cell r="P112"/>
          <cell r="Q112"/>
          <cell r="R112" t="str">
            <v>Thomas GIORDANO</v>
          </cell>
          <cell r="S112"/>
          <cell r="T112"/>
          <cell r="U112" t="str">
            <v>DELL</v>
          </cell>
          <cell r="V112"/>
        </row>
        <row r="113">
          <cell r="B113" t="str">
            <v>Fives Pillard</v>
          </cell>
          <cell r="C113" t="str">
            <v>Fives Pillard</v>
          </cell>
          <cell r="D113" t="str">
            <v xml:space="preserve">13, rue Raymond Teissère  </v>
          </cell>
          <cell r="E113" t="str">
            <v>-</v>
          </cell>
          <cell r="F113">
            <v>13008</v>
          </cell>
          <cell r="G113" t="str">
            <v>MARSEILLE</v>
          </cell>
          <cell r="H113" t="str">
            <v>Mr.</v>
          </cell>
          <cell r="I113" t="str">
            <v>Eric SERVANT</v>
          </cell>
          <cell r="J113" t="str">
            <v xml:space="preserve">04 91 80 63 71 </v>
          </cell>
          <cell r="K113" t="str">
            <v>-</v>
          </cell>
          <cell r="L113" t="str">
            <v>eric.servant@fivesgroup.com</v>
          </cell>
          <cell r="M113"/>
          <cell r="N113"/>
          <cell r="O113"/>
          <cell r="P113"/>
          <cell r="Q113"/>
          <cell r="R113"/>
          <cell r="S113"/>
          <cell r="T113"/>
          <cell r="U113">
            <v>0</v>
          </cell>
        </row>
        <row r="114">
          <cell r="B114" t="str">
            <v>Fives Pillard Fact</v>
          </cell>
          <cell r="C114" t="str">
            <v>Fives Pillard</v>
          </cell>
          <cell r="D114" t="str">
            <v xml:space="preserve">13, rue Raymond Teissère  </v>
          </cell>
          <cell r="E114" t="str">
            <v>-</v>
          </cell>
          <cell r="F114">
            <v>13008</v>
          </cell>
          <cell r="G114" t="str">
            <v>MARSEILLE</v>
          </cell>
          <cell r="H114"/>
          <cell r="I114" t="str">
            <v>FACTURATION</v>
          </cell>
          <cell r="J114" t="str">
            <v>-</v>
          </cell>
          <cell r="K114" t="str">
            <v>-</v>
          </cell>
          <cell r="L114" t="str">
            <v>fpi.factures.pillard@fivesgroup.com</v>
          </cell>
          <cell r="M114"/>
          <cell r="N114"/>
          <cell r="O114"/>
          <cell r="P114"/>
          <cell r="Q114"/>
          <cell r="R114"/>
          <cell r="S114"/>
          <cell r="T114"/>
          <cell r="U114">
            <v>0</v>
          </cell>
        </row>
        <row r="115">
          <cell r="B115" t="str">
            <v>Fondation Saint Jean de Dieu</v>
          </cell>
          <cell r="C115" t="str">
            <v>Fondation Saint Jean de Dieu</v>
          </cell>
          <cell r="D115" t="str">
            <v>35 rue de Forbin</v>
          </cell>
          <cell r="E115"/>
          <cell r="F115">
            <v>13002</v>
          </cell>
          <cell r="G115" t="str">
            <v>Marseille</v>
          </cell>
          <cell r="H115" t="str">
            <v>Mr.</v>
          </cell>
          <cell r="I115" t="str">
            <v>M Kemmerlocher</v>
          </cell>
          <cell r="J115" t="str">
            <v>04 91 13 71 03</v>
          </cell>
          <cell r="K115"/>
          <cell r="L115" t="str">
            <v>chrsforbin@fondation-sjd.fr</v>
          </cell>
          <cell r="M115"/>
          <cell r="N115"/>
          <cell r="O115"/>
          <cell r="P115"/>
          <cell r="Q115"/>
          <cell r="R115"/>
          <cell r="S115"/>
          <cell r="T115"/>
        </row>
        <row r="116">
          <cell r="B116" t="str">
            <v>GCC Mediterranée</v>
          </cell>
          <cell r="C116" t="str">
            <v>GCC Mediterranée</v>
          </cell>
          <cell r="D116" t="str">
            <v>3055 ROUTE DE SISTERON</v>
          </cell>
          <cell r="E116" t="str">
            <v>-</v>
          </cell>
          <cell r="F116">
            <v>13100</v>
          </cell>
          <cell r="G116" t="str">
            <v>AIX-EN-PROVENCE</v>
          </cell>
          <cell r="H116" t="str">
            <v>Mr</v>
          </cell>
          <cell r="I116" t="str">
            <v>Michael Cozette</v>
          </cell>
          <cell r="J116">
            <v>619583422</v>
          </cell>
          <cell r="K116" t="str">
            <v>-</v>
          </cell>
          <cell r="L116" t="str">
            <v>mcozette@gcc-med.com</v>
          </cell>
          <cell r="M116"/>
          <cell r="N116"/>
          <cell r="O116"/>
          <cell r="P116"/>
          <cell r="Q116"/>
          <cell r="R116"/>
          <cell r="S116"/>
          <cell r="T116"/>
          <cell r="U116">
            <v>0</v>
          </cell>
          <cell r="V116">
            <v>0</v>
          </cell>
        </row>
        <row r="117">
          <cell r="B117" t="str">
            <v>GCSPA</v>
          </cell>
          <cell r="C117" t="str">
            <v>GCSPA</v>
          </cell>
          <cell r="D117" t="str">
            <v>CH MONTPERRIN</v>
          </cell>
          <cell r="E117" t="str">
            <v>109 avenue Petit Barthélémy</v>
          </cell>
          <cell r="F117">
            <v>13617</v>
          </cell>
          <cell r="G117" t="str">
            <v>AIX-EN-PROVENCE</v>
          </cell>
          <cell r="H117" t="str">
            <v>Mr.</v>
          </cell>
          <cell r="I117" t="str">
            <v>Jean-Marie ROUX</v>
          </cell>
          <cell r="J117" t="str">
            <v>04 42 16 17 32</v>
          </cell>
          <cell r="K117"/>
          <cell r="L117" t="str">
            <v>jean-marie.roux@gcspa.fr</v>
          </cell>
          <cell r="M117"/>
          <cell r="N117"/>
          <cell r="O117"/>
          <cell r="P117"/>
          <cell r="Q117"/>
          <cell r="R117"/>
          <cell r="S117"/>
          <cell r="T117"/>
          <cell r="U117">
            <v>0</v>
          </cell>
          <cell r="V117">
            <v>0</v>
          </cell>
          <cell r="W117" t="str">
            <v>pquenault@datacorp.fr</v>
          </cell>
        </row>
        <row r="118">
          <cell r="B118" t="str">
            <v>GCSPA</v>
          </cell>
          <cell r="C118" t="str">
            <v>GCSPA</v>
          </cell>
          <cell r="D118" t="str">
            <v>109 Ave Petit Barthélémy</v>
          </cell>
          <cell r="E118" t="str">
            <v>-</v>
          </cell>
          <cell r="F118">
            <v>13617</v>
          </cell>
          <cell r="G118" t="str">
            <v>Aix En Provence</v>
          </cell>
          <cell r="H118" t="str">
            <v>Mr.</v>
          </cell>
          <cell r="I118" t="str">
            <v>Jean-Marie Roux</v>
          </cell>
          <cell r="J118">
            <v>442161732</v>
          </cell>
          <cell r="K118" t="str">
            <v>-</v>
          </cell>
          <cell r="L118" t="str">
            <v>jean-marie.roux@gcspa.fr</v>
          </cell>
          <cell r="M118"/>
          <cell r="N118"/>
          <cell r="O118"/>
          <cell r="P118"/>
          <cell r="Q118"/>
          <cell r="R118"/>
          <cell r="S118"/>
          <cell r="T118"/>
          <cell r="U118">
            <v>0</v>
          </cell>
          <cell r="V118" t="str">
            <v>04 93 95 87 10</v>
          </cell>
          <cell r="W118" t="str">
            <v>pquenault@datacorp.fr</v>
          </cell>
        </row>
        <row r="119">
          <cell r="B119" t="str">
            <v>GENERALE DE SERVICES COMPTABLES</v>
          </cell>
          <cell r="C119" t="str">
            <v>GENERALE DE SERVICES COMPTABLES</v>
          </cell>
          <cell r="D119" t="str">
            <v>3 BOULEVARD DE STRASBOURG</v>
          </cell>
          <cell r="E119" t="str">
            <v>-</v>
          </cell>
          <cell r="F119">
            <v>13003</v>
          </cell>
          <cell r="G119" t="str">
            <v>MARSEILLE</v>
          </cell>
          <cell r="H119" t="str">
            <v>Mr</v>
          </cell>
          <cell r="I119" t="str">
            <v>Than NGUYEN</v>
          </cell>
          <cell r="J119" t="str">
            <v>04 91 08 14 24</v>
          </cell>
          <cell r="K119" t="str">
            <v>04 91 08 14 20</v>
          </cell>
          <cell r="L119" t="str">
            <v>gsc13@wanadoo.fr</v>
          </cell>
          <cell r="M119"/>
          <cell r="N119"/>
          <cell r="O119"/>
          <cell r="P119"/>
          <cell r="Q119"/>
          <cell r="R119" t="str">
            <v>Thomas GIORDANO</v>
          </cell>
          <cell r="S119"/>
          <cell r="T119"/>
          <cell r="U119"/>
          <cell r="V119">
            <v>0</v>
          </cell>
        </row>
        <row r="120">
          <cell r="B120" t="str">
            <v>GEOGAZ</v>
          </cell>
          <cell r="C120" t="str">
            <v>GEOGAZ</v>
          </cell>
          <cell r="D120" t="str">
            <v>3 Route gay lussac</v>
          </cell>
          <cell r="E120" t="str">
            <v>-</v>
          </cell>
          <cell r="F120">
            <v>13117</v>
          </cell>
          <cell r="G120" t="str">
            <v>Lavera</v>
          </cell>
          <cell r="H120" t="str">
            <v>Mr</v>
          </cell>
          <cell r="I120" t="str">
            <v>SIMON Freddy</v>
          </cell>
          <cell r="J120" t="str">
            <v>04 42 13 18 19</v>
          </cell>
          <cell r="K120" t="str">
            <v>-</v>
          </cell>
          <cell r="L120" t="str">
            <v>freddy.simon@geostock.fr</v>
          </cell>
          <cell r="M120"/>
          <cell r="N120"/>
          <cell r="O120"/>
          <cell r="P120"/>
          <cell r="Q120"/>
          <cell r="R120" t="str">
            <v>Thomas GIORDANO</v>
          </cell>
          <cell r="S120"/>
          <cell r="T120"/>
          <cell r="U120" t="str">
            <v>?????????????</v>
          </cell>
          <cell r="V120">
            <v>0</v>
          </cell>
        </row>
        <row r="121">
          <cell r="B121" t="str">
            <v>Geom</v>
          </cell>
          <cell r="C121" t="str">
            <v>Geom</v>
          </cell>
          <cell r="D121" t="str">
            <v>35 rue de Berlin</v>
          </cell>
          <cell r="E121"/>
          <cell r="F121">
            <v>13127</v>
          </cell>
          <cell r="G121" t="str">
            <v>Vitrolles</v>
          </cell>
          <cell r="H121" t="str">
            <v>Mr.</v>
          </cell>
          <cell r="I121" t="str">
            <v>Christophe Mayet</v>
          </cell>
          <cell r="J121" t="str">
            <v xml:space="preserve">04 42 80 84 69 </v>
          </cell>
          <cell r="K121"/>
          <cell r="L121" t="str">
            <v xml:space="preserve">contact@geom.pro </v>
          </cell>
          <cell r="M121"/>
          <cell r="N121"/>
          <cell r="O121"/>
          <cell r="P121"/>
          <cell r="Q121"/>
          <cell r="R121" t="str">
            <v>Florent GIORGI</v>
          </cell>
          <cell r="S121"/>
          <cell r="T121"/>
          <cell r="U121"/>
          <cell r="V121">
            <v>0</v>
          </cell>
        </row>
        <row r="122">
          <cell r="B122" t="str">
            <v>Gie UNICIL AL</v>
          </cell>
          <cell r="C122" t="str">
            <v>Gie Unicil AL</v>
          </cell>
          <cell r="D122" t="str">
            <v>11 rue Armeny</v>
          </cell>
          <cell r="E122" t="str">
            <v>-</v>
          </cell>
          <cell r="F122">
            <v>13006</v>
          </cell>
          <cell r="G122" t="str">
            <v>MARSEILLE</v>
          </cell>
          <cell r="H122" t="str">
            <v>Mr.</v>
          </cell>
          <cell r="I122" t="str">
            <v>Philippe MARTINEZ</v>
          </cell>
          <cell r="J122" t="str">
            <v>04 91 13 59 07</v>
          </cell>
          <cell r="K122" t="str">
            <v>-</v>
          </cell>
          <cell r="L122" t="str">
            <v>p.martinez@unicil.fr</v>
          </cell>
          <cell r="M122"/>
          <cell r="N122"/>
          <cell r="O122"/>
          <cell r="P122"/>
          <cell r="Q122"/>
          <cell r="R122"/>
          <cell r="S122"/>
          <cell r="T122"/>
          <cell r="U122">
            <v>0</v>
          </cell>
          <cell r="V122">
            <v>0</v>
          </cell>
        </row>
        <row r="123">
          <cell r="B123" t="str">
            <v>Gie UNICIL AL Liv</v>
          </cell>
          <cell r="C123" t="str">
            <v>Gie Unicil AL</v>
          </cell>
          <cell r="D123" t="str">
            <v xml:space="preserve">20 boulevard Peytral </v>
          </cell>
          <cell r="E123" t="str">
            <v>-</v>
          </cell>
          <cell r="F123">
            <v>13006</v>
          </cell>
          <cell r="G123" t="str">
            <v>MARSEILLE</v>
          </cell>
          <cell r="H123" t="str">
            <v>Mr.</v>
          </cell>
          <cell r="I123" t="str">
            <v>Philippe MARTINEZ</v>
          </cell>
          <cell r="J123" t="str">
            <v>04 91 13 59 07</v>
          </cell>
          <cell r="K123" t="str">
            <v>-</v>
          </cell>
          <cell r="L123" t="str">
            <v>p.martinez@unicil.fr</v>
          </cell>
          <cell r="M123"/>
          <cell r="N123"/>
          <cell r="O123"/>
          <cell r="P123"/>
          <cell r="Q123"/>
          <cell r="R123"/>
          <cell r="S123"/>
          <cell r="T123"/>
          <cell r="U123">
            <v>0</v>
          </cell>
          <cell r="V123">
            <v>0</v>
          </cell>
          <cell r="W123">
            <v>0</v>
          </cell>
        </row>
        <row r="124">
          <cell r="B124" t="str">
            <v>GROUPE FOR MM</v>
          </cell>
          <cell r="C124" t="str">
            <v>GROUPE FOR</v>
          </cell>
          <cell r="D124" t="str">
            <v>8 ALLEE DE VILNIUS</v>
          </cell>
          <cell r="E124" t="str">
            <v>-</v>
          </cell>
          <cell r="F124">
            <v>83500</v>
          </cell>
          <cell r="G124" t="str">
            <v>LA SEYNE SUR MER</v>
          </cell>
          <cell r="H124" t="str">
            <v>Mr.</v>
          </cell>
          <cell r="I124" t="str">
            <v>Mathieu MAZOYER</v>
          </cell>
          <cell r="J124" t="str">
            <v>06 74 21 77 93</v>
          </cell>
          <cell r="K124" t="str">
            <v>-</v>
          </cell>
          <cell r="L124" t="str">
            <v>mathieu.mazoyer@for-groupe.fr</v>
          </cell>
          <cell r="M124"/>
          <cell r="N124"/>
          <cell r="O124"/>
          <cell r="P124"/>
          <cell r="Q124"/>
          <cell r="R124" t="str">
            <v>Thomas GIORDANO</v>
          </cell>
          <cell r="S124"/>
          <cell r="T124"/>
          <cell r="U124">
            <v>0</v>
          </cell>
          <cell r="V124">
            <v>0</v>
          </cell>
        </row>
        <row r="125">
          <cell r="B125" t="str">
            <v>GROUPE FOR OR</v>
          </cell>
          <cell r="C125" t="str">
            <v>Olivier REMINI</v>
          </cell>
          <cell r="D125" t="str">
            <v>157 A Chemin des Messugues</v>
          </cell>
          <cell r="E125" t="str">
            <v>-</v>
          </cell>
          <cell r="F125">
            <v>83190</v>
          </cell>
          <cell r="G125" t="str">
            <v>OLLIOULES</v>
          </cell>
          <cell r="H125" t="str">
            <v>Mr.</v>
          </cell>
          <cell r="I125" t="str">
            <v>Olivier REMINI</v>
          </cell>
          <cell r="J125"/>
          <cell r="K125" t="str">
            <v>-</v>
          </cell>
          <cell r="L125"/>
          <cell r="M125"/>
          <cell r="N125"/>
          <cell r="O125"/>
          <cell r="P125"/>
          <cell r="Q125"/>
          <cell r="R125" t="str">
            <v>Thomas GIORDANO</v>
          </cell>
          <cell r="S125"/>
          <cell r="T125"/>
          <cell r="U125"/>
          <cell r="V125"/>
          <cell r="W125"/>
        </row>
        <row r="126">
          <cell r="B126" t="str">
            <v>GROUPE FOR SM</v>
          </cell>
          <cell r="C126" t="str">
            <v>GROUPE FOR</v>
          </cell>
          <cell r="D126" t="str">
            <v>8 ALLEE DE VILNIUS</v>
          </cell>
          <cell r="E126" t="str">
            <v>-</v>
          </cell>
          <cell r="F126">
            <v>83500</v>
          </cell>
          <cell r="G126" t="str">
            <v>LA SEYNE SUR MER</v>
          </cell>
          <cell r="H126" t="str">
            <v>Mr.</v>
          </cell>
          <cell r="I126" t="str">
            <v>Sylvain MILUL</v>
          </cell>
          <cell r="J126" t="str">
            <v>06 27 61 40 88</v>
          </cell>
          <cell r="K126" t="str">
            <v>-</v>
          </cell>
          <cell r="L126" t="str">
            <v>sylvain.milul@for-groupe.fr</v>
          </cell>
          <cell r="M126"/>
          <cell r="N126"/>
          <cell r="O126"/>
          <cell r="P126"/>
          <cell r="Q126"/>
          <cell r="R126" t="str">
            <v>Thomas GIORDANO</v>
          </cell>
          <cell r="S126"/>
          <cell r="T126"/>
          <cell r="U126"/>
          <cell r="V126"/>
          <cell r="W126"/>
        </row>
        <row r="127">
          <cell r="B127" t="str">
            <v>GROUPE FOR XG</v>
          </cell>
          <cell r="C127" t="str">
            <v>GROUPE FOR</v>
          </cell>
          <cell r="D127" t="str">
            <v>8 ALLEE DE VILNIUS</v>
          </cell>
          <cell r="E127" t="str">
            <v>-</v>
          </cell>
          <cell r="F127">
            <v>83500</v>
          </cell>
          <cell r="G127" t="str">
            <v>LA SEYNE SUR MER</v>
          </cell>
          <cell r="H127" t="str">
            <v>Mr.</v>
          </cell>
          <cell r="I127" t="str">
            <v xml:space="preserve">Xavier GUINOT </v>
          </cell>
          <cell r="J127" t="str">
            <v>06.86.64.29.59</v>
          </cell>
          <cell r="K127" t="str">
            <v>-</v>
          </cell>
          <cell r="L127" t="str">
            <v>xavier.guinot@for-groupe.fr</v>
          </cell>
          <cell r="M127"/>
          <cell r="N127"/>
          <cell r="O127"/>
          <cell r="P127"/>
          <cell r="Q127"/>
          <cell r="R127" t="str">
            <v>Thomas GIORDANO</v>
          </cell>
          <cell r="S127"/>
          <cell r="T127"/>
          <cell r="U127"/>
          <cell r="V127"/>
          <cell r="W127"/>
        </row>
        <row r="128">
          <cell r="B128" t="str">
            <v>HANDITOIT</v>
          </cell>
          <cell r="C128" t="str">
            <v>HANDITOIT</v>
          </cell>
          <cell r="D128" t="str">
            <v>26, Bd Burel</v>
          </cell>
          <cell r="E128" t="str">
            <v>-</v>
          </cell>
          <cell r="F128">
            <v>13014</v>
          </cell>
          <cell r="G128" t="str">
            <v>MARSEILLE</v>
          </cell>
          <cell r="H128" t="str">
            <v>Mme.</v>
          </cell>
          <cell r="I128" t="str">
            <v>Françoise NEVIERE</v>
          </cell>
          <cell r="J128" t="str">
            <v>04.91.26.56.27</v>
          </cell>
          <cell r="K128" t="str">
            <v>-</v>
          </cell>
          <cell r="L128" t="str">
            <v xml:space="preserve">direction@handitoit.org </v>
          </cell>
          <cell r="M128"/>
          <cell r="N128"/>
          <cell r="O128"/>
          <cell r="P128"/>
          <cell r="Q128"/>
          <cell r="R128" t="str">
            <v>Thomas GIORDANO</v>
          </cell>
          <cell r="S128"/>
          <cell r="T128"/>
          <cell r="U128"/>
          <cell r="V128"/>
          <cell r="W128"/>
        </row>
        <row r="129">
          <cell r="B129" t="str">
            <v>HAVA Conseil</v>
          </cell>
          <cell r="C129" t="str">
            <v>JLZ-Technologies</v>
          </cell>
          <cell r="D129" t="str">
            <v>28 Boulevard René Cassin</v>
          </cell>
          <cell r="E129" t="str">
            <v>-</v>
          </cell>
          <cell r="F129">
            <v>13380</v>
          </cell>
          <cell r="G129" t="str">
            <v>Plan-de-Cuques</v>
          </cell>
          <cell r="H129" t="str">
            <v>Mr.</v>
          </cell>
          <cell r="I129" t="str">
            <v>Jean-Luc Zerbib</v>
          </cell>
          <cell r="J129">
            <v>672992373</v>
          </cell>
          <cell r="K129" t="str">
            <v>-</v>
          </cell>
          <cell r="L129" t="str">
            <v>jeanluc.zerbib@hava-conseil.fr</v>
          </cell>
          <cell r="M129"/>
          <cell r="N129"/>
          <cell r="O129"/>
          <cell r="P129"/>
          <cell r="Q129"/>
          <cell r="R129"/>
          <cell r="S129"/>
          <cell r="T129"/>
          <cell r="U129" t="str">
            <v>DELL</v>
          </cell>
          <cell r="V129">
            <v>0</v>
          </cell>
          <cell r="W129">
            <v>0</v>
          </cell>
        </row>
        <row r="130">
          <cell r="B130" t="str">
            <v>HDPDC</v>
          </cell>
          <cell r="C130" t="str">
            <v>HOPITAUX DES PORTES DE CAMARGUE</v>
          </cell>
          <cell r="D130" t="str">
            <v>Route d'Arles</v>
          </cell>
          <cell r="E130" t="str">
            <v>-</v>
          </cell>
          <cell r="F130">
            <v>13151</v>
          </cell>
          <cell r="G130" t="str">
            <v>TARASCON</v>
          </cell>
          <cell r="H130" t="str">
            <v>Mme.</v>
          </cell>
          <cell r="I130" t="str">
            <v>Stéphanie PONTE</v>
          </cell>
          <cell r="J130" t="str">
            <v>04 90 91 56 21</v>
          </cell>
          <cell r="K130" t="str">
            <v>-</v>
          </cell>
          <cell r="L130" t="str">
            <v>Stephanie.PONTE@hdpdc.fr</v>
          </cell>
          <cell r="M130"/>
          <cell r="N130"/>
          <cell r="O130"/>
          <cell r="P130"/>
          <cell r="Q130"/>
          <cell r="R130"/>
          <cell r="S130"/>
          <cell r="T130"/>
        </row>
        <row r="131">
          <cell r="B131" t="str">
            <v>HDPDC P. GREGOIRE</v>
          </cell>
          <cell r="C131" t="str">
            <v>HOPITAUX DES PORTES DE CAMARGUE</v>
          </cell>
          <cell r="D131" t="str">
            <v>Route d'Arles</v>
          </cell>
          <cell r="E131" t="str">
            <v>-</v>
          </cell>
          <cell r="F131">
            <v>13151</v>
          </cell>
          <cell r="G131" t="str">
            <v>TARASCON</v>
          </cell>
          <cell r="H131" t="str">
            <v>Mr.</v>
          </cell>
          <cell r="I131" t="str">
            <v xml:space="preserve">Philippe GREGOIRE </v>
          </cell>
          <cell r="J131" t="str">
            <v>04.66.02.63.09</v>
          </cell>
          <cell r="K131" t="str">
            <v>-</v>
          </cell>
          <cell r="L131" t="str">
            <v>Philippe.GREGOIRE@hdpdc.fr</v>
          </cell>
          <cell r="M131"/>
          <cell r="N131"/>
          <cell r="O131"/>
          <cell r="P131"/>
          <cell r="Q131"/>
          <cell r="R131"/>
          <cell r="S131"/>
          <cell r="T131"/>
          <cell r="U131"/>
          <cell r="V131"/>
        </row>
        <row r="132">
          <cell r="B132" t="str">
            <v>Hewlett-Packard International Bank PLC</v>
          </cell>
          <cell r="C132" t="str">
            <v>Hewlett-Packard International Bank PLC</v>
          </cell>
          <cell r="D132" t="str">
            <v>C/O Channel CDS-Fr</v>
          </cell>
          <cell r="E132" t="str">
            <v>Liffey Park, Barnall Road, Leixlip</v>
          </cell>
          <cell r="F132" t="str">
            <v>County Kildare</v>
          </cell>
          <cell r="G132" t="str">
            <v>Irlande</v>
          </cell>
          <cell r="H132"/>
          <cell r="I132"/>
          <cell r="J132"/>
          <cell r="K132"/>
          <cell r="L132" t="str">
            <v>hpfs.cm@hpe.com</v>
          </cell>
          <cell r="M132"/>
          <cell r="N132"/>
          <cell r="O132"/>
          <cell r="P132"/>
          <cell r="Q132"/>
          <cell r="R132"/>
          <cell r="S132"/>
          <cell r="T132"/>
          <cell r="U132"/>
          <cell r="V132"/>
        </row>
        <row r="133">
          <cell r="B133" t="str">
            <v>Hewlett-Packard International Sarl,</v>
          </cell>
          <cell r="C133" t="str">
            <v>Hewlett-Packard International Sarl,</v>
          </cell>
          <cell r="D133" t="str">
            <v>c/o HP Centre de Compétences France</v>
          </cell>
          <cell r="E133" t="str">
            <v>1 avenue du Canada</v>
          </cell>
          <cell r="F133">
            <v>91947</v>
          </cell>
          <cell r="G133" t="str">
            <v xml:space="preserve"> LES ULIS Cedex</v>
          </cell>
          <cell r="H133"/>
          <cell r="I133"/>
          <cell r="J133"/>
          <cell r="K133"/>
          <cell r="L133" t="str">
            <v>HPE_France.payments@hpe.com</v>
          </cell>
          <cell r="M133"/>
          <cell r="N133"/>
          <cell r="O133"/>
          <cell r="P133"/>
          <cell r="Q133"/>
          <cell r="R133"/>
          <cell r="S133"/>
          <cell r="T133"/>
          <cell r="U133"/>
          <cell r="V133"/>
        </row>
        <row r="134">
          <cell r="B134" t="str">
            <v>Hexis</v>
          </cell>
          <cell r="C134" t="str">
            <v>Hexis</v>
          </cell>
          <cell r="D134" t="str">
            <v>Z.I. Horizons Sud</v>
          </cell>
          <cell r="E134" t="str">
            <v>-</v>
          </cell>
          <cell r="F134">
            <v>34110</v>
          </cell>
          <cell r="G134" t="str">
            <v>Frontignan</v>
          </cell>
          <cell r="H134" t="str">
            <v>Mr.</v>
          </cell>
          <cell r="I134" t="str">
            <v>Olivier Couesnon</v>
          </cell>
          <cell r="J134" t="str">
            <v>04 67 18 66 80</v>
          </cell>
          <cell r="K134"/>
          <cell r="L134" t="str">
            <v>olivier.couesnon@hexis.fr</v>
          </cell>
          <cell r="M134"/>
          <cell r="N134"/>
          <cell r="O134"/>
          <cell r="P134"/>
          <cell r="Q134"/>
          <cell r="R134" t="str">
            <v>Florent GIORGI</v>
          </cell>
          <cell r="S134"/>
          <cell r="T134"/>
          <cell r="U134"/>
          <cell r="V134"/>
        </row>
        <row r="135">
          <cell r="B135" t="str">
            <v>HMP</v>
          </cell>
          <cell r="C135" t="str">
            <v>HMP</v>
          </cell>
          <cell r="D135" t="str">
            <v xml:space="preserve">25 Avenue de Frais Vallon </v>
          </cell>
          <cell r="E135" t="str">
            <v>-</v>
          </cell>
          <cell r="F135">
            <v>13013</v>
          </cell>
          <cell r="G135" t="str">
            <v>MARSEILLE</v>
          </cell>
          <cell r="H135" t="str">
            <v>Mr</v>
          </cell>
          <cell r="I135" t="str">
            <v>Bruno COMBETTE</v>
          </cell>
          <cell r="J135" t="str">
            <v xml:space="preserve">04.91.10.80.61 </v>
          </cell>
          <cell r="K135" t="str">
            <v>-</v>
          </cell>
          <cell r="L135" t="str">
            <v>b.combette@hmpmarseille.fr</v>
          </cell>
          <cell r="M135"/>
          <cell r="N135"/>
          <cell r="O135"/>
          <cell r="P135"/>
          <cell r="Q135"/>
          <cell r="R135"/>
          <cell r="S135"/>
          <cell r="T135"/>
          <cell r="U135"/>
          <cell r="V135"/>
        </row>
        <row r="136">
          <cell r="B136" t="str">
            <v>HOPITAL BOLLENE</v>
          </cell>
          <cell r="C136" t="str">
            <v>HOPITAL LOUIS PASTEUR</v>
          </cell>
          <cell r="D136" t="str">
            <v>Bât administratif 1er étage</v>
          </cell>
          <cell r="E136" t="str">
            <v xml:space="preserve">5, rue Alexandre Blanc </v>
          </cell>
          <cell r="F136">
            <v>84500</v>
          </cell>
          <cell r="G136" t="str">
            <v>BOLLENE</v>
          </cell>
          <cell r="H136" t="str">
            <v>Mme.</v>
          </cell>
          <cell r="I136" t="str">
            <v>Perret</v>
          </cell>
          <cell r="J136" t="str">
            <v>04 90 40 50 60</v>
          </cell>
          <cell r="K136" t="str">
            <v>-</v>
          </cell>
          <cell r="L136" t="str">
            <v>direction@hl-bolIene.fr</v>
          </cell>
          <cell r="M136"/>
          <cell r="N136"/>
          <cell r="O136"/>
          <cell r="P136"/>
          <cell r="Q136"/>
          <cell r="R136"/>
          <cell r="S136"/>
          <cell r="T136"/>
          <cell r="U136"/>
          <cell r="V136"/>
        </row>
        <row r="137">
          <cell r="B137" t="str">
            <v>HOPITAL DE NYONS</v>
          </cell>
          <cell r="C137" t="str">
            <v>HOPITAL DE NYONS</v>
          </cell>
          <cell r="D137" t="str">
            <v xml:space="preserve">Secrétâriat - Accueil - RDC </v>
          </cell>
          <cell r="E137" t="str">
            <v xml:space="preserve">I l. avenue Jules Bemard </v>
          </cell>
          <cell r="F137">
            <v>26110</v>
          </cell>
          <cell r="G137" t="str">
            <v>NYONS</v>
          </cell>
          <cell r="H137" t="str">
            <v>Mme.</v>
          </cell>
          <cell r="I137" t="str">
            <v>Favier</v>
          </cell>
          <cell r="J137" t="str">
            <v xml:space="preserve">04 75 28 52 07 </v>
          </cell>
          <cell r="K137" t="str">
            <v>-</v>
          </cell>
          <cell r="L137" t="str">
            <v>compta@hl-nyons.fr</v>
          </cell>
          <cell r="M137"/>
          <cell r="N137"/>
          <cell r="O137"/>
          <cell r="P137"/>
          <cell r="Q137"/>
          <cell r="R137"/>
          <cell r="S137"/>
          <cell r="T137"/>
          <cell r="U137"/>
          <cell r="V137"/>
        </row>
        <row r="138">
          <cell r="B138" t="str">
            <v>Hôpital Local de BUIS-LES-BARONNIES</v>
          </cell>
          <cell r="C138" t="str">
            <v>Hôpital Local de BUIS-LES-BARONNIES</v>
          </cell>
          <cell r="D138" t="str">
            <v>Bât administratif 1er étage</v>
          </cell>
          <cell r="E138" t="str">
            <v>Le jonchier</v>
          </cell>
          <cell r="F138">
            <v>26170</v>
          </cell>
          <cell r="G138" t="str">
            <v>BUIS-LES-BARONNIES</v>
          </cell>
          <cell r="H138" t="str">
            <v>Mr.</v>
          </cell>
          <cell r="I138" t="str">
            <v>Dessales</v>
          </cell>
          <cell r="J138" t="str">
            <v>04 75 28 03 44</v>
          </cell>
          <cell r="K138" t="str">
            <v>-</v>
          </cell>
          <cell r="L138" t="str">
            <v>direction@hl-buis.fr</v>
          </cell>
          <cell r="M138"/>
          <cell r="N138"/>
          <cell r="O138"/>
          <cell r="P138"/>
          <cell r="Q138"/>
          <cell r="R138"/>
          <cell r="S138"/>
          <cell r="T138"/>
          <cell r="U138"/>
          <cell r="V138"/>
          <cell r="W138"/>
        </row>
        <row r="139">
          <cell r="B139" t="str">
            <v>HOPITAL ST. JOSEPH FACT</v>
          </cell>
          <cell r="C139" t="str">
            <v>HOPITAL ST. JOSEPH</v>
          </cell>
          <cell r="D139" t="str">
            <v>26 Boulevard de Louvain</v>
          </cell>
          <cell r="E139" t="str">
            <v>-</v>
          </cell>
          <cell r="F139">
            <v>13285</v>
          </cell>
          <cell r="G139" t="str">
            <v>MARSEILLE</v>
          </cell>
          <cell r="H139" t="str">
            <v>Mr</v>
          </cell>
          <cell r="I139" t="str">
            <v>PATRICE GARRO</v>
          </cell>
          <cell r="J139" t="str">
            <v>04 91 80 64 82</v>
          </cell>
          <cell r="K139" t="str">
            <v>04 91 80 64 15</v>
          </cell>
          <cell r="L139" t="str">
            <v>pgarro@hopital-saint-joseph.fr</v>
          </cell>
          <cell r="M139"/>
          <cell r="N139"/>
          <cell r="O139"/>
          <cell r="P139"/>
          <cell r="Q139"/>
          <cell r="R139" t="str">
            <v>Pierre CADINU</v>
          </cell>
          <cell r="S139"/>
          <cell r="T139"/>
          <cell r="U139"/>
          <cell r="V139"/>
          <cell r="W139"/>
        </row>
        <row r="140">
          <cell r="B140" t="str">
            <v>HOPITAL ST. JOSEPH HM</v>
          </cell>
          <cell r="C140" t="str">
            <v>HOPITAL ST. JOSEPH</v>
          </cell>
          <cell r="D140" t="str">
            <v>26 Boulevard de Louvain</v>
          </cell>
          <cell r="E140" t="str">
            <v>-</v>
          </cell>
          <cell r="F140">
            <v>13285</v>
          </cell>
          <cell r="G140" t="str">
            <v>MARSEILLE</v>
          </cell>
          <cell r="H140" t="str">
            <v>Mr.</v>
          </cell>
          <cell r="I140" t="str">
            <v>Hervé MARCY</v>
          </cell>
          <cell r="J140" t="str">
            <v>04 91 80 68 30</v>
          </cell>
          <cell r="K140" t="str">
            <v>-</v>
          </cell>
          <cell r="L140" t="str">
            <v>hmarcy@hopital-saint-joseph.fr</v>
          </cell>
          <cell r="M140"/>
          <cell r="N140"/>
          <cell r="O140"/>
          <cell r="P140"/>
          <cell r="Q140"/>
          <cell r="R140"/>
          <cell r="S140"/>
          <cell r="T140"/>
          <cell r="U140"/>
          <cell r="V140"/>
        </row>
        <row r="141">
          <cell r="B141" t="str">
            <v>HOPITAL ST. JOSEPH ISL</v>
          </cell>
          <cell r="C141" t="str">
            <v>HOPITAL ST. JOSEPH</v>
          </cell>
          <cell r="D141" t="str">
            <v>26 Boulevard de Louvain</v>
          </cell>
          <cell r="E141" t="str">
            <v>-</v>
          </cell>
          <cell r="F141">
            <v>13285</v>
          </cell>
          <cell r="G141" t="str">
            <v>MARSEILLE</v>
          </cell>
          <cell r="H141" t="str">
            <v>Mme.</v>
          </cell>
          <cell r="I141" t="str">
            <v>I. SALESSE-LAVERGNE</v>
          </cell>
          <cell r="J141" t="str">
            <v>04 91 80 64 87</v>
          </cell>
          <cell r="K141" t="str">
            <v>-</v>
          </cell>
          <cell r="L141" t="str">
            <v>isalesselavergne@hopital-saint-joseph.fr</v>
          </cell>
          <cell r="M141"/>
          <cell r="N141"/>
          <cell r="O141"/>
          <cell r="P141"/>
          <cell r="Q141"/>
          <cell r="R141"/>
          <cell r="S141"/>
          <cell r="T141"/>
        </row>
        <row r="142">
          <cell r="B142" t="str">
            <v>HOPITAL ST. JOSEPH LIVRAISON</v>
          </cell>
          <cell r="C142" t="str">
            <v>HOPITAL ST. JOSEPH</v>
          </cell>
          <cell r="D142" t="str">
            <v>TRAVERSE DE L'ANTIGNANE</v>
          </cell>
          <cell r="E142" t="str">
            <v>BATIMENT ADMINISTRATIF - 4EME ETAGE</v>
          </cell>
          <cell r="F142">
            <v>13008</v>
          </cell>
          <cell r="G142" t="str">
            <v>MARSEILLE</v>
          </cell>
          <cell r="H142" t="str">
            <v>Mr</v>
          </cell>
          <cell r="I142" t="str">
            <v>PATRICE GARRO</v>
          </cell>
          <cell r="J142" t="str">
            <v>04 91 80 64 82</v>
          </cell>
          <cell r="K142" t="str">
            <v>04 91 80 64 15</v>
          </cell>
          <cell r="L142" t="str">
            <v>pgarro@hopital-saint-joseph.fr</v>
          </cell>
          <cell r="M142"/>
          <cell r="N142"/>
          <cell r="O142"/>
          <cell r="P142"/>
          <cell r="Q142"/>
          <cell r="R142"/>
          <cell r="S142"/>
          <cell r="T142"/>
          <cell r="U142">
            <v>0</v>
          </cell>
        </row>
        <row r="143">
          <cell r="B143" t="str">
            <v>Ideol Offshore</v>
          </cell>
          <cell r="C143" t="str">
            <v>Ideol Offshore</v>
          </cell>
          <cell r="D143" t="str">
            <v xml:space="preserve">375, avenue du Mistral </v>
          </cell>
          <cell r="E143" t="str">
            <v xml:space="preserve">Espace Mistral, bât. B </v>
          </cell>
          <cell r="F143">
            <v>13600</v>
          </cell>
          <cell r="G143" t="str">
            <v>LA CIOTAT</v>
          </cell>
          <cell r="H143" t="str">
            <v>Mr</v>
          </cell>
          <cell r="I143" t="str">
            <v>Olivier MARTINET</v>
          </cell>
          <cell r="J143">
            <v>484320119</v>
          </cell>
          <cell r="K143" t="str">
            <v>-</v>
          </cell>
          <cell r="L143" t="str">
            <v>olivier.martinet@ideol-offshore.com</v>
          </cell>
          <cell r="M143"/>
          <cell r="N143"/>
          <cell r="O143"/>
          <cell r="P143"/>
          <cell r="Q143"/>
          <cell r="R143" t="str">
            <v>Thomas GIORDANO</v>
          </cell>
          <cell r="S143"/>
          <cell r="T143"/>
          <cell r="U143" t="str">
            <v>A RELANCER</v>
          </cell>
        </row>
        <row r="144">
          <cell r="B144" t="str">
            <v>IMPRIVATA UK LIMITED Fact</v>
          </cell>
          <cell r="C144" t="str">
            <v>IMPRIVATA UK LIMITED</v>
          </cell>
          <cell r="D144" t="str">
            <v xml:space="preserve">6-9 The Square, </v>
          </cell>
          <cell r="E144" t="str">
            <v xml:space="preserve">Hayes, </v>
          </cell>
          <cell r="F144" t="str">
            <v>Uxbridge</v>
          </cell>
          <cell r="G144" t="str">
            <v xml:space="preserve">Middlesex UB11 1FW, </v>
          </cell>
          <cell r="H144" t="str">
            <v>-</v>
          </cell>
          <cell r="I144" t="str">
            <v>-</v>
          </cell>
          <cell r="J144" t="str">
            <v>-</v>
          </cell>
          <cell r="K144" t="str">
            <v>-</v>
          </cell>
          <cell r="L144" t="str">
            <v>-</v>
          </cell>
          <cell r="M144"/>
          <cell r="N144"/>
          <cell r="O144"/>
          <cell r="P144"/>
          <cell r="Q144"/>
          <cell r="R144" t="str">
            <v>Thomas GIORDANO</v>
          </cell>
          <cell r="S144"/>
          <cell r="T144"/>
          <cell r="U144" t="str">
            <v>DELL</v>
          </cell>
        </row>
        <row r="145">
          <cell r="B145" t="str">
            <v>Impulseo SARL</v>
          </cell>
          <cell r="C145" t="str">
            <v>Impulseo SARL</v>
          </cell>
          <cell r="D145" t="str">
            <v>81 imp Nicolas Joseph Cugnot</v>
          </cell>
          <cell r="E145" t="str">
            <v xml:space="preserve">Zac Mercorent </v>
          </cell>
          <cell r="F145">
            <v>34500</v>
          </cell>
          <cell r="G145" t="str">
            <v>BEZIERS</v>
          </cell>
          <cell r="H145" t="str">
            <v>Mr</v>
          </cell>
          <cell r="I145" t="str">
            <v>Christophe Bohard</v>
          </cell>
          <cell r="J145" t="str">
            <v>06.84.59.42.31</v>
          </cell>
          <cell r="K145" t="str">
            <v>-</v>
          </cell>
          <cell r="L145" t="str">
            <v>bohard@impulseo.com</v>
          </cell>
          <cell r="M145"/>
          <cell r="N145"/>
          <cell r="O145"/>
          <cell r="P145"/>
          <cell r="Q145"/>
          <cell r="R145" t="str">
            <v>Thomas GIORDANO</v>
          </cell>
          <cell r="S145"/>
          <cell r="T145"/>
          <cell r="U145" t="str">
            <v>DELL</v>
          </cell>
        </row>
        <row r="146">
          <cell r="B146" t="str">
            <v>INFORMATIQUE PROFESSIONNELLE CORSE</v>
          </cell>
          <cell r="C146" t="str">
            <v>INFORMATIQUE PROFESSIONNELLE CORSE</v>
          </cell>
          <cell r="D146" t="str">
            <v>Parc San Lazaro - Immeuble le Sologne</v>
          </cell>
          <cell r="E146" t="str">
            <v>Avenue Napoleon III</v>
          </cell>
          <cell r="F146">
            <v>20000</v>
          </cell>
          <cell r="G146" t="str">
            <v>AJACCIO</v>
          </cell>
          <cell r="H146" t="str">
            <v>Mme.</v>
          </cell>
          <cell r="I146" t="str">
            <v>Marie MORETTI</v>
          </cell>
          <cell r="J146" t="str">
            <v>04 95 21 11 83</v>
          </cell>
          <cell r="K146" t="str">
            <v>-</v>
          </cell>
          <cell r="L146" t="str">
            <v>marie.moretti@ipc-corse.com</v>
          </cell>
          <cell r="M146"/>
          <cell r="N146"/>
          <cell r="O146"/>
          <cell r="P146"/>
          <cell r="Q146"/>
          <cell r="R146"/>
          <cell r="S146"/>
          <cell r="T146"/>
        </row>
        <row r="147">
          <cell r="B147" t="str">
            <v>IPSIP Group</v>
          </cell>
          <cell r="C147" t="str">
            <v>IPSIP Group</v>
          </cell>
          <cell r="D147" t="str">
            <v>145 RUE DE LA MARBRERIE</v>
          </cell>
          <cell r="E147" t="str">
            <v>ÉTAGE 15 MULTIPARC DU SALAISON BÂTIMENT 13</v>
          </cell>
          <cell r="F147">
            <v>34740</v>
          </cell>
          <cell r="G147" t="str">
            <v>VENDARGUES</v>
          </cell>
          <cell r="H147" t="str">
            <v>Mr.</v>
          </cell>
          <cell r="I147" t="str">
            <v>Valentin MAHAUX</v>
          </cell>
          <cell r="J147" t="str">
            <v>01 83 62 63 78</v>
          </cell>
          <cell r="K147" t="str">
            <v>-</v>
          </cell>
          <cell r="L147" t="str">
            <v>vm@ipsip.eu</v>
          </cell>
          <cell r="M147"/>
          <cell r="N147"/>
          <cell r="O147"/>
          <cell r="P147"/>
          <cell r="Q147"/>
          <cell r="R147"/>
          <cell r="S147"/>
          <cell r="T147"/>
          <cell r="U147">
            <v>0</v>
          </cell>
          <cell r="V147">
            <v>0</v>
          </cell>
          <cell r="W147">
            <v>0</v>
          </cell>
        </row>
        <row r="148">
          <cell r="B148" t="str">
            <v>ISTAL ENERGIES</v>
          </cell>
          <cell r="C148" t="str">
            <v>ISTAL ENERGIES</v>
          </cell>
          <cell r="D148" t="str">
            <v>57 MONTEE DE SAINT MENET</v>
          </cell>
          <cell r="E148" t="str">
            <v>ZONE INDUSTRIELLE DELTA LA VALENTINE</v>
          </cell>
          <cell r="F148">
            <v>13011</v>
          </cell>
          <cell r="G148" t="str">
            <v>MARSEILLE</v>
          </cell>
          <cell r="H148" t="str">
            <v>Mr.</v>
          </cell>
          <cell r="I148" t="str">
            <v>Alexandre ANGELETTI</v>
          </cell>
          <cell r="J148" t="str">
            <v>06 69 31 74 42</v>
          </cell>
          <cell r="K148" t="str">
            <v>-</v>
          </cell>
          <cell r="L148" t="str">
            <v>aangeletti@istal-energies.fr</v>
          </cell>
          <cell r="M148"/>
          <cell r="N148"/>
          <cell r="O148"/>
          <cell r="P148"/>
          <cell r="Q148"/>
          <cell r="R148"/>
          <cell r="S148"/>
          <cell r="T148"/>
          <cell r="U148">
            <v>0</v>
          </cell>
          <cell r="V148">
            <v>0</v>
          </cell>
          <cell r="W148">
            <v>0</v>
          </cell>
        </row>
        <row r="149">
          <cell r="B149" t="str">
            <v>ITCOM</v>
          </cell>
          <cell r="C149" t="str">
            <v>ITCOM Services</v>
          </cell>
          <cell r="D149" t="str">
            <v xml:space="preserve">11 place du Général de Gaulle </v>
          </cell>
          <cell r="E149" t="str">
            <v>-</v>
          </cell>
          <cell r="F149">
            <v>13001</v>
          </cell>
          <cell r="G149" t="str">
            <v>MARSEILLE</v>
          </cell>
          <cell r="H149" t="str">
            <v>Mr.</v>
          </cell>
          <cell r="I149" t="str">
            <v>Pascal PICHARD</v>
          </cell>
          <cell r="J149" t="str">
            <v>06 18 17 48 62</v>
          </cell>
          <cell r="K149" t="str">
            <v>-</v>
          </cell>
          <cell r="L149" t="str">
            <v>ppichard@itcomservices.fr</v>
          </cell>
          <cell r="M149"/>
          <cell r="N149"/>
          <cell r="O149"/>
          <cell r="P149"/>
          <cell r="Q149"/>
          <cell r="R149"/>
          <cell r="S149"/>
          <cell r="T149"/>
        </row>
        <row r="150">
          <cell r="B150" t="str">
            <v>IT-MED</v>
          </cell>
          <cell r="C150" t="str">
            <v>IT-MED</v>
          </cell>
          <cell r="D150" t="str">
            <v>31, Bd Charles Moretti</v>
          </cell>
          <cell r="E150" t="str">
            <v>Immeuble Aussiburo</v>
          </cell>
          <cell r="F150">
            <v>13014</v>
          </cell>
          <cell r="G150" t="str">
            <v>MARSEILLE</v>
          </cell>
          <cell r="H150" t="str">
            <v>Mr.</v>
          </cell>
          <cell r="I150" t="str">
            <v>Pierre CADINU</v>
          </cell>
          <cell r="J150" t="str">
            <v>06 60 78 76 95</v>
          </cell>
          <cell r="K150" t="str">
            <v>-</v>
          </cell>
          <cell r="L150" t="str">
            <v>p.cadinu@it-med.fr</v>
          </cell>
          <cell r="M150"/>
          <cell r="N150"/>
          <cell r="O150"/>
          <cell r="P150"/>
          <cell r="Q150"/>
          <cell r="R150" t="str">
            <v>Thomas GIORDANO</v>
          </cell>
          <cell r="S150"/>
          <cell r="T150"/>
        </row>
        <row r="151">
          <cell r="B151" t="str">
            <v>JARDEL</v>
          </cell>
          <cell r="C151" t="str">
            <v>JARDEL</v>
          </cell>
          <cell r="D151" t="str">
            <v>TRANSPORT - LOGISTIQUE - LOCATION</v>
          </cell>
          <cell r="E151" t="str">
            <v xml:space="preserve">12 chemin de la Gravière </v>
          </cell>
          <cell r="F151">
            <v>31150</v>
          </cell>
          <cell r="G151" t="str">
            <v>LESPINASSE</v>
          </cell>
          <cell r="H151" t="str">
            <v>Mr.</v>
          </cell>
          <cell r="I151" t="str">
            <v xml:space="preserve">Philippe MAURY </v>
          </cell>
          <cell r="J151" t="str">
            <v>05.61.37.88.77</v>
          </cell>
          <cell r="K151" t="str">
            <v>-</v>
          </cell>
          <cell r="L151" t="str">
            <v>p.maury@jardeltransport.com</v>
          </cell>
          <cell r="M151"/>
          <cell r="N151"/>
          <cell r="O151"/>
          <cell r="P151"/>
          <cell r="Q151"/>
          <cell r="R151"/>
          <cell r="S151"/>
          <cell r="T151"/>
          <cell r="U151">
            <v>0</v>
          </cell>
        </row>
        <row r="152">
          <cell r="B152" t="str">
            <v>JIGE International</v>
          </cell>
          <cell r="C152" t="str">
            <v>JIGE International</v>
          </cell>
          <cell r="D152" t="str">
            <v>25 rue du Dépôt</v>
          </cell>
          <cell r="E152" t="str">
            <v>-</v>
          </cell>
          <cell r="F152">
            <v>55800</v>
          </cell>
          <cell r="G152" t="str">
            <v>Revigny sur Omain</v>
          </cell>
          <cell r="H152" t="str">
            <v>Mr.</v>
          </cell>
          <cell r="I152" t="str">
            <v>Laurent Le Bot</v>
          </cell>
          <cell r="J152" t="str">
            <v>03.29.75.10.10</v>
          </cell>
          <cell r="K152" t="str">
            <v>-</v>
          </cell>
          <cell r="L152" t="str">
            <v>l.lebot@jige-international.com</v>
          </cell>
          <cell r="M152"/>
          <cell r="N152"/>
          <cell r="O152"/>
          <cell r="P152"/>
          <cell r="Q152"/>
          <cell r="R152"/>
          <cell r="S152"/>
          <cell r="T152"/>
          <cell r="U152"/>
        </row>
        <row r="153">
          <cell r="B153" t="str">
            <v>KEDGE Business School</v>
          </cell>
          <cell r="C153" t="str">
            <v>KEDGE Business School</v>
          </cell>
          <cell r="D153" t="str">
            <v>Avenue de Luminy</v>
          </cell>
          <cell r="E153" t="str">
            <v>-</v>
          </cell>
          <cell r="F153">
            <v>13009</v>
          </cell>
          <cell r="G153" t="str">
            <v>MARSEILLE</v>
          </cell>
          <cell r="H153" t="str">
            <v>Mr</v>
          </cell>
          <cell r="I153" t="str">
            <v>Menez Bernard</v>
          </cell>
          <cell r="J153">
            <v>491827716</v>
          </cell>
          <cell r="K153" t="str">
            <v>-</v>
          </cell>
          <cell r="L153" t="str">
            <v>bernard.menez@kedgebs.com</v>
          </cell>
          <cell r="M153"/>
          <cell r="N153"/>
          <cell r="O153"/>
          <cell r="P153"/>
          <cell r="Q153"/>
          <cell r="R153" t="str">
            <v>Thomas GIORDANO</v>
          </cell>
          <cell r="S153"/>
          <cell r="T153"/>
          <cell r="U153"/>
        </row>
        <row r="154">
          <cell r="B154" t="str">
            <v>KEEP COOL</v>
          </cell>
          <cell r="C154" t="str">
            <v>KEEP COOL</v>
          </cell>
          <cell r="D154" t="str">
            <v>Chemin de Collet Rouge</v>
          </cell>
          <cell r="E154" t="str">
            <v>-</v>
          </cell>
          <cell r="F154">
            <v>13240</v>
          </cell>
          <cell r="G154" t="str">
            <v>SEPTEMES LES VALLONS</v>
          </cell>
          <cell r="H154" t="str">
            <v>Mme.</v>
          </cell>
          <cell r="I154" t="str">
            <v>Patricia Gouedard</v>
          </cell>
          <cell r="J154" t="str">
            <v>04 91 69 08 03</v>
          </cell>
          <cell r="K154" t="str">
            <v>-</v>
          </cell>
          <cell r="L154" t="str">
            <v>Patricia Gouedard &lt;patricia.gouedard@gmx.fr&gt;</v>
          </cell>
          <cell r="M154"/>
          <cell r="N154"/>
          <cell r="O154"/>
          <cell r="P154"/>
          <cell r="Q154"/>
          <cell r="R154" t="str">
            <v>Thomas GIORDANO</v>
          </cell>
          <cell r="S154"/>
          <cell r="T154"/>
          <cell r="U154"/>
        </row>
        <row r="155">
          <cell r="B155" t="str">
            <v>LANGUEDOC ROUSSILLON AMENAGEMENT</v>
          </cell>
          <cell r="C155" t="str">
            <v>LANGUEDOC ROUSSILLON AMENAGEMENT</v>
          </cell>
          <cell r="D155" t="str">
            <v>117 RUE DES ETATS GENERAUX</v>
          </cell>
          <cell r="E155" t="str">
            <v>CS 19536</v>
          </cell>
          <cell r="F155">
            <v>34961</v>
          </cell>
          <cell r="G155" t="str">
            <v xml:space="preserve">MONTPELLIER </v>
          </cell>
          <cell r="H155" t="str">
            <v>Mr.</v>
          </cell>
          <cell r="I155" t="str">
            <v>Sébastien CASTIER</v>
          </cell>
          <cell r="J155" t="str">
            <v>04 99 524 507</v>
          </cell>
          <cell r="K155" t="str">
            <v>-</v>
          </cell>
          <cell r="L155" t="str">
            <v>s.castier@lr-amenagement.fr</v>
          </cell>
          <cell r="M155"/>
          <cell r="N155"/>
          <cell r="O155"/>
          <cell r="P155"/>
          <cell r="Q155"/>
          <cell r="R155"/>
          <cell r="S155"/>
          <cell r="T155"/>
        </row>
        <row r="156">
          <cell r="B156" t="str">
            <v>L'IMMOBILIERE</v>
          </cell>
          <cell r="C156" t="str">
            <v>L'IMMOBILIERE</v>
          </cell>
          <cell r="D156" t="str">
            <v>82 Avenue de la Viste</v>
          </cell>
          <cell r="E156" t="str">
            <v>-</v>
          </cell>
          <cell r="F156">
            <v>13015</v>
          </cell>
          <cell r="G156" t="str">
            <v>Marseille</v>
          </cell>
          <cell r="H156"/>
          <cell r="I156" t="str">
            <v>Philippe MALEVAL</v>
          </cell>
          <cell r="J156"/>
          <cell r="K156" t="str">
            <v>-</v>
          </cell>
          <cell r="L156" t="str">
            <v>pmaleval@immobiliere.fr</v>
          </cell>
          <cell r="M156"/>
          <cell r="N156"/>
          <cell r="O156"/>
          <cell r="P156"/>
          <cell r="Q156"/>
          <cell r="R156"/>
          <cell r="S156"/>
          <cell r="T156"/>
        </row>
        <row r="157">
          <cell r="B157" t="str">
            <v>Lycée ORT Marseille</v>
          </cell>
          <cell r="C157" t="str">
            <v>Lycée ORT Marseille</v>
          </cell>
          <cell r="D157" t="str">
            <v>9, rue des forges</v>
          </cell>
          <cell r="E157" t="str">
            <v>-</v>
          </cell>
          <cell r="F157">
            <v>13010</v>
          </cell>
          <cell r="G157" t="str">
            <v>MARSEILLE</v>
          </cell>
          <cell r="H157" t="str">
            <v>Mr.</v>
          </cell>
          <cell r="I157" t="str">
            <v>Mathieu SAURAT</v>
          </cell>
          <cell r="J157" t="str">
            <v>06 84 29 71 53</v>
          </cell>
          <cell r="K157" t="str">
            <v>-</v>
          </cell>
          <cell r="L157" t="str">
            <v>mathieu.saurat@ort.asso.fr</v>
          </cell>
          <cell r="M157"/>
          <cell r="N157"/>
          <cell r="O157"/>
          <cell r="P157"/>
          <cell r="Q157"/>
          <cell r="R157"/>
          <cell r="S157"/>
          <cell r="T157"/>
          <cell r="U157"/>
        </row>
        <row r="158">
          <cell r="B158" t="str">
            <v xml:space="preserve">Lycée Professionnel La Salle </v>
          </cell>
          <cell r="C158" t="str">
            <v xml:space="preserve">Lycée Professionnel La Salle </v>
          </cell>
          <cell r="D158" t="str">
            <v xml:space="preserve">9 rue Notre Dame des 7 douleurs </v>
          </cell>
          <cell r="E158" t="str">
            <v xml:space="preserve">BP 50165 </v>
          </cell>
          <cell r="F158">
            <v>84008</v>
          </cell>
          <cell r="G158" t="str">
            <v>Avignon</v>
          </cell>
          <cell r="H158" t="str">
            <v>Mr.</v>
          </cell>
          <cell r="I158" t="str">
            <v xml:space="preserve">Vincent FONTAINE </v>
          </cell>
          <cell r="J158" t="str">
            <v>04 90 14 56 56</v>
          </cell>
          <cell r="K158" t="str">
            <v xml:space="preserve">04 90 14 56 66 </v>
          </cell>
          <cell r="L158" t="str">
            <v>serviceinfo@lasalle84.org</v>
          </cell>
          <cell r="M158"/>
          <cell r="N158"/>
          <cell r="O158"/>
          <cell r="P158"/>
          <cell r="Q158"/>
          <cell r="R158" t="str">
            <v>Thomas GIORDANO</v>
          </cell>
          <cell r="S158"/>
          <cell r="T158"/>
          <cell r="U158"/>
        </row>
        <row r="159">
          <cell r="B159" t="str">
            <v xml:space="preserve">Lycée Technique La Salle </v>
          </cell>
          <cell r="C159" t="str">
            <v xml:space="preserve">Lycée Technique La Salle </v>
          </cell>
          <cell r="D159" t="str">
            <v xml:space="preserve">9 rue Notre Dame des 7 douleurs </v>
          </cell>
          <cell r="E159" t="str">
            <v xml:space="preserve">BP 50165 </v>
          </cell>
          <cell r="F159">
            <v>84008</v>
          </cell>
          <cell r="G159" t="str">
            <v>Avignon</v>
          </cell>
          <cell r="H159" t="str">
            <v>Mr.</v>
          </cell>
          <cell r="I159" t="str">
            <v xml:space="preserve">Vincent FONTAINE </v>
          </cell>
          <cell r="J159" t="str">
            <v>04 90 14 56 56</v>
          </cell>
          <cell r="K159" t="str">
            <v xml:space="preserve">04 90 14 56 66 </v>
          </cell>
          <cell r="L159" t="str">
            <v>serviceinfo@lasalle84.org</v>
          </cell>
          <cell r="M159"/>
          <cell r="N159"/>
          <cell r="O159"/>
          <cell r="P159"/>
          <cell r="Q159"/>
          <cell r="R159" t="str">
            <v>Thomas GIORDANO</v>
          </cell>
          <cell r="S159"/>
          <cell r="T159"/>
          <cell r="U159"/>
        </row>
        <row r="160">
          <cell r="B160" t="str">
            <v>MAIRIE ARLES</v>
          </cell>
          <cell r="C160" t="str">
            <v>MAIRIE ARLES</v>
          </cell>
          <cell r="D160" t="str">
            <v>Place de la république</v>
          </cell>
          <cell r="E160" t="str">
            <v>-</v>
          </cell>
          <cell r="F160">
            <v>13200</v>
          </cell>
          <cell r="G160" t="str">
            <v>ARLES</v>
          </cell>
          <cell r="H160"/>
          <cell r="I160"/>
          <cell r="J160"/>
          <cell r="K160"/>
          <cell r="L160"/>
          <cell r="M160"/>
          <cell r="N160"/>
          <cell r="O160"/>
          <cell r="P160"/>
          <cell r="Q160"/>
          <cell r="R160"/>
          <cell r="S160"/>
          <cell r="T160"/>
        </row>
        <row r="161">
          <cell r="B161" t="str">
            <v>MAIRIE D'AIX EN PROVENCE</v>
          </cell>
          <cell r="C161" t="str">
            <v>MAIRIE D'AIX EN PROVENCE</v>
          </cell>
          <cell r="D161" t="str">
            <v>Place de l'Hôtel de ville</v>
          </cell>
          <cell r="E161" t="str">
            <v>-</v>
          </cell>
          <cell r="F161">
            <v>13100</v>
          </cell>
          <cell r="G161" t="str">
            <v>AIX-EN-PROVENCE</v>
          </cell>
          <cell r="H161"/>
          <cell r="I161"/>
          <cell r="J161"/>
          <cell r="K161"/>
          <cell r="L161"/>
          <cell r="M161"/>
          <cell r="N161"/>
          <cell r="O161"/>
          <cell r="P161"/>
          <cell r="Q161"/>
          <cell r="R161"/>
          <cell r="S161"/>
          <cell r="T161"/>
          <cell r="U161">
            <v>0</v>
          </cell>
          <cell r="V161">
            <v>0</v>
          </cell>
        </row>
        <row r="162">
          <cell r="B162" t="str">
            <v>MAIRIE D'ALES</v>
          </cell>
          <cell r="C162" t="str">
            <v>MAIRIE D'ALES</v>
          </cell>
          <cell r="D162" t="str">
            <v>Place de l’Hôtel de Ville</v>
          </cell>
          <cell r="E162" t="str">
            <v>B.P. 345</v>
          </cell>
          <cell r="F162">
            <v>30115</v>
          </cell>
          <cell r="G162" t="str">
            <v>ALES</v>
          </cell>
          <cell r="H162"/>
          <cell r="I162"/>
          <cell r="J162" t="str">
            <v>04.66.56.11.00</v>
          </cell>
          <cell r="K162" t="str">
            <v>04.66.56.10.35</v>
          </cell>
          <cell r="L162"/>
          <cell r="M162"/>
          <cell r="N162"/>
          <cell r="O162"/>
          <cell r="P162"/>
          <cell r="Q162"/>
          <cell r="R162"/>
          <cell r="S162"/>
          <cell r="T162"/>
          <cell r="U162"/>
          <cell r="V162"/>
          <cell r="W162"/>
        </row>
        <row r="163">
          <cell r="B163" t="str">
            <v>MAIRIE D'ALLAUCH</v>
          </cell>
          <cell r="C163" t="str">
            <v>MAIRIE D'ALLAUCH</v>
          </cell>
          <cell r="D163" t="str">
            <v>10, Rue des Moulins</v>
          </cell>
          <cell r="E163" t="str">
            <v>-</v>
          </cell>
          <cell r="F163">
            <v>13190</v>
          </cell>
          <cell r="G163" t="str">
            <v>ALLAUCH</v>
          </cell>
          <cell r="H163" t="str">
            <v>Mr.</v>
          </cell>
          <cell r="I163" t="str">
            <v>Christophe BERTON</v>
          </cell>
          <cell r="J163" t="str">
            <v>04 91 10 49 87</v>
          </cell>
          <cell r="K163" t="str">
            <v>-</v>
          </cell>
          <cell r="L163" t="str">
            <v>c.berton@allauch.com</v>
          </cell>
          <cell r="M163"/>
          <cell r="N163"/>
          <cell r="O163"/>
          <cell r="P163"/>
          <cell r="Q163"/>
          <cell r="R163" t="str">
            <v>Pierre CADINU</v>
          </cell>
          <cell r="S163"/>
          <cell r="T163"/>
          <cell r="U163"/>
          <cell r="V163"/>
          <cell r="W163"/>
        </row>
        <row r="164">
          <cell r="B164" t="str">
            <v>MAIRIE D'ALLAUCH Fact</v>
          </cell>
          <cell r="C164" t="str">
            <v>MAIRIE D'ALLAUCH</v>
          </cell>
          <cell r="D164" t="str">
            <v>Place Pierre BELLOT - Service des finances</v>
          </cell>
          <cell r="E164" t="str">
            <v>BP 22</v>
          </cell>
          <cell r="F164">
            <v>13718</v>
          </cell>
          <cell r="G164" t="str">
            <v>ALLAUCH</v>
          </cell>
          <cell r="H164"/>
          <cell r="I164" t="str">
            <v xml:space="preserve"> </v>
          </cell>
          <cell r="J164" t="str">
            <v xml:space="preserve"> </v>
          </cell>
          <cell r="K164" t="str">
            <v>-</v>
          </cell>
          <cell r="L164" t="str">
            <v xml:space="preserve"> </v>
          </cell>
          <cell r="M164"/>
          <cell r="N164"/>
          <cell r="O164"/>
          <cell r="P164"/>
          <cell r="Q164"/>
          <cell r="R164"/>
          <cell r="S164"/>
          <cell r="T164"/>
          <cell r="U164"/>
          <cell r="V164"/>
          <cell r="W164"/>
        </row>
        <row r="165">
          <cell r="B165" t="str">
            <v>MAIRIE D'ALLAUCH Liv</v>
          </cell>
          <cell r="C165" t="str">
            <v>MAIRIE D'ALLAUCH</v>
          </cell>
          <cell r="D165" t="str">
            <v>Place Pierre BELLOT</v>
          </cell>
          <cell r="E165" t="str">
            <v>Bâtiment Administratif</v>
          </cell>
          <cell r="F165">
            <v>13190</v>
          </cell>
          <cell r="G165" t="str">
            <v>ALLAUCH</v>
          </cell>
          <cell r="H165" t="str">
            <v>Mr.</v>
          </cell>
          <cell r="I165" t="str">
            <v>Christophe BERTON</v>
          </cell>
          <cell r="J165" t="str">
            <v>06 20 82 32 40</v>
          </cell>
          <cell r="K165" t="str">
            <v>-</v>
          </cell>
          <cell r="L165" t="str">
            <v>c.berton@allauch.com</v>
          </cell>
          <cell r="M165"/>
          <cell r="N165"/>
          <cell r="O165"/>
          <cell r="P165"/>
          <cell r="Q165"/>
          <cell r="R165" t="str">
            <v>Pierre CADINU</v>
          </cell>
          <cell r="S165"/>
          <cell r="T165"/>
        </row>
        <row r="166">
          <cell r="B166" t="str">
            <v>MAIRIE D'ANTIBES</v>
          </cell>
          <cell r="C166" t="str">
            <v>MAIRIE D'ANTIBES</v>
          </cell>
          <cell r="D166" t="str">
            <v>Cours Masséna</v>
          </cell>
          <cell r="E166" t="str">
            <v>-</v>
          </cell>
          <cell r="F166">
            <v>6600</v>
          </cell>
          <cell r="G166" t="str">
            <v>ANTIBES</v>
          </cell>
          <cell r="H166" t="str">
            <v>Mr.</v>
          </cell>
          <cell r="I166" t="str">
            <v>Cédric AGRE</v>
          </cell>
          <cell r="J166"/>
          <cell r="K166" t="str">
            <v>-</v>
          </cell>
          <cell r="L166"/>
          <cell r="M166"/>
          <cell r="N166"/>
          <cell r="O166"/>
          <cell r="P166"/>
          <cell r="Q166"/>
          <cell r="R166"/>
          <cell r="S166"/>
          <cell r="T166"/>
          <cell r="U166"/>
        </row>
        <row r="167">
          <cell r="B167" t="str">
            <v>MAIRIE D'AVIGNON</v>
          </cell>
          <cell r="C167" t="str">
            <v>MAIRIE D'AVIGNON</v>
          </cell>
          <cell r="D167" t="str">
            <v>Place de l'Horloge</v>
          </cell>
          <cell r="E167" t="str">
            <v>-</v>
          </cell>
          <cell r="F167">
            <v>84000</v>
          </cell>
          <cell r="G167" t="str">
            <v>AVIGNON</v>
          </cell>
          <cell r="H167" t="str">
            <v>Mr.</v>
          </cell>
          <cell r="I167" t="str">
            <v>Pierre FORGET</v>
          </cell>
          <cell r="J167" t="str">
            <v>04 90 80 81 06</v>
          </cell>
          <cell r="K167" t="str">
            <v>-</v>
          </cell>
          <cell r="L167" t="str">
            <v>Pierre.FORGET@mairie-avignon.com</v>
          </cell>
          <cell r="M167"/>
          <cell r="N167"/>
          <cell r="O167"/>
          <cell r="P167"/>
          <cell r="Q167"/>
          <cell r="R167" t="str">
            <v>Thomas GIORDANO</v>
          </cell>
          <cell r="S167"/>
          <cell r="T167"/>
          <cell r="U167"/>
        </row>
        <row r="168">
          <cell r="B168" t="str">
            <v>MAIRIE D'AVIGNON Fact</v>
          </cell>
          <cell r="C168" t="str">
            <v>MAIRIE D'AVIGNON</v>
          </cell>
          <cell r="D168" t="str">
            <v>Annexe de l'Hôtel de Ville - Service Financier</v>
          </cell>
          <cell r="E168" t="str">
            <v>1, Rue Racine</v>
          </cell>
          <cell r="F168">
            <v>840045</v>
          </cell>
          <cell r="G168" t="str">
            <v>AVIGNON</v>
          </cell>
          <cell r="H168"/>
          <cell r="I168" t="str">
            <v xml:space="preserve"> </v>
          </cell>
          <cell r="J168" t="str">
            <v xml:space="preserve"> </v>
          </cell>
          <cell r="K168" t="str">
            <v>-</v>
          </cell>
          <cell r="L168" t="str">
            <v xml:space="preserve"> </v>
          </cell>
          <cell r="M168"/>
          <cell r="N168"/>
          <cell r="O168"/>
          <cell r="P168"/>
          <cell r="Q168"/>
          <cell r="R168" t="str">
            <v>Thomas GIORDANO</v>
          </cell>
          <cell r="S168"/>
          <cell r="T168"/>
        </row>
        <row r="169">
          <cell r="B169" t="str">
            <v>MAIRIE D'AVIGNON Liv</v>
          </cell>
          <cell r="C169" t="str">
            <v>MAIRIE D'AVIGNON</v>
          </cell>
          <cell r="D169" t="str">
            <v>Annexe Mairie</v>
          </cell>
          <cell r="E169" t="str">
            <v>Rue Racine 1er Etage</v>
          </cell>
          <cell r="F169">
            <v>840045</v>
          </cell>
          <cell r="G169" t="str">
            <v>AVIGNON</v>
          </cell>
          <cell r="H169" t="str">
            <v>Mr.</v>
          </cell>
          <cell r="I169" t="str">
            <v>Pierre FORGET</v>
          </cell>
          <cell r="J169" t="str">
            <v>04 90 80 81 06</v>
          </cell>
          <cell r="K169" t="str">
            <v>-</v>
          </cell>
          <cell r="L169" t="str">
            <v>Pierre.FORGET@mairie-avignon.com</v>
          </cell>
          <cell r="M169"/>
          <cell r="N169"/>
          <cell r="O169"/>
          <cell r="P169"/>
          <cell r="Q169"/>
          <cell r="R169" t="str">
            <v>Thomas GIORDANO</v>
          </cell>
          <cell r="S169"/>
          <cell r="T169"/>
        </row>
        <row r="170">
          <cell r="B170" t="str">
            <v>MAIRIE DE BEAUCAIRE</v>
          </cell>
          <cell r="C170" t="str">
            <v>MAIRIE DE BEAUCAIRE</v>
          </cell>
          <cell r="D170" t="str">
            <v>Place Georges Clémenceau</v>
          </cell>
          <cell r="E170" t="str">
            <v>-</v>
          </cell>
          <cell r="F170">
            <v>30300</v>
          </cell>
          <cell r="G170" t="str">
            <v>BEAUCAIRE</v>
          </cell>
          <cell r="H170"/>
          <cell r="I170"/>
          <cell r="J170"/>
          <cell r="K170" t="str">
            <v>-</v>
          </cell>
          <cell r="L170"/>
          <cell r="M170"/>
          <cell r="N170"/>
          <cell r="O170"/>
          <cell r="P170"/>
          <cell r="Q170"/>
          <cell r="R170"/>
          <cell r="S170"/>
          <cell r="T170"/>
        </row>
        <row r="171">
          <cell r="B171" t="str">
            <v>MAIRIE DE BERRE</v>
          </cell>
          <cell r="C171" t="str">
            <v>MAIRIE DE BERRE</v>
          </cell>
          <cell r="D171" t="str">
            <v>Place Jean Jaurès</v>
          </cell>
          <cell r="E171" t="str">
            <v>-</v>
          </cell>
          <cell r="F171">
            <v>13130</v>
          </cell>
          <cell r="G171" t="str">
            <v>BERRE L'ETANG</v>
          </cell>
          <cell r="H171"/>
          <cell r="I171"/>
          <cell r="J171"/>
          <cell r="K171" t="str">
            <v>-</v>
          </cell>
          <cell r="L171"/>
          <cell r="M171"/>
          <cell r="N171"/>
          <cell r="O171"/>
          <cell r="P171"/>
          <cell r="Q171"/>
          <cell r="R171"/>
          <cell r="S171"/>
          <cell r="T171"/>
        </row>
        <row r="172">
          <cell r="B172" t="str">
            <v>MAIRIE DE BEZIERS</v>
          </cell>
          <cell r="C172" t="str">
            <v>MAIRIE DE BEZIERS</v>
          </cell>
          <cell r="D172" t="str">
            <v>Place Gabriel Péri</v>
          </cell>
          <cell r="E172" t="str">
            <v>-</v>
          </cell>
          <cell r="F172">
            <v>34500</v>
          </cell>
          <cell r="G172" t="str">
            <v>BEZIERS</v>
          </cell>
          <cell r="H172"/>
          <cell r="I172"/>
          <cell r="J172"/>
          <cell r="K172" t="str">
            <v>-</v>
          </cell>
          <cell r="L172"/>
          <cell r="M172"/>
          <cell r="N172"/>
          <cell r="O172"/>
          <cell r="P172"/>
          <cell r="Q172"/>
          <cell r="R172"/>
          <cell r="S172"/>
          <cell r="T172"/>
        </row>
        <row r="173">
          <cell r="B173" t="str">
            <v>MAIRIE DE BIOT</v>
          </cell>
          <cell r="C173" t="str">
            <v>MAIRIE DE BIOT</v>
          </cell>
          <cell r="D173" t="str">
            <v>8 Route de Valbonne</v>
          </cell>
          <cell r="E173" t="str">
            <v>-</v>
          </cell>
          <cell r="F173">
            <v>6410</v>
          </cell>
          <cell r="G173" t="str">
            <v>BIOT</v>
          </cell>
          <cell r="H173"/>
          <cell r="I173"/>
          <cell r="J173"/>
          <cell r="K173" t="str">
            <v>-</v>
          </cell>
          <cell r="L173"/>
          <cell r="M173"/>
          <cell r="N173"/>
          <cell r="O173"/>
          <cell r="P173"/>
          <cell r="Q173"/>
          <cell r="R173"/>
          <cell r="S173"/>
          <cell r="T173"/>
        </row>
        <row r="174">
          <cell r="B174" t="str">
            <v>MAIRIE DE BOLLENE</v>
          </cell>
          <cell r="C174" t="str">
            <v>MAIRIE DE BOLLENE</v>
          </cell>
          <cell r="D174" t="str">
            <v>Place Henri Reynaud de la Gardette</v>
          </cell>
          <cell r="E174" t="str">
            <v>-</v>
          </cell>
          <cell r="F174">
            <v>84500</v>
          </cell>
          <cell r="G174" t="str">
            <v>BOLLENE</v>
          </cell>
          <cell r="H174" t="str">
            <v>Mr.</v>
          </cell>
          <cell r="I174" t="str">
            <v>Thierry Falcon</v>
          </cell>
          <cell r="J174" t="str">
            <v>04 90 40 51 60</v>
          </cell>
          <cell r="K174" t="str">
            <v>-</v>
          </cell>
          <cell r="L174" t="str">
            <v>thierry.falcon@ville-bollene.fr</v>
          </cell>
          <cell r="M174"/>
          <cell r="N174"/>
          <cell r="O174"/>
          <cell r="P174"/>
          <cell r="Q174"/>
          <cell r="R174"/>
          <cell r="S174"/>
          <cell r="T174"/>
        </row>
        <row r="175">
          <cell r="B175" t="str">
            <v>MAIRIE DE BOUC BEL AIR</v>
          </cell>
          <cell r="C175" t="str">
            <v>MAIRIE DE BOUC BEL AIR</v>
          </cell>
          <cell r="D175" t="str">
            <v>Rue de l'Hôtel de ville</v>
          </cell>
          <cell r="E175" t="str">
            <v>-</v>
          </cell>
          <cell r="F175">
            <v>13320</v>
          </cell>
          <cell r="G175" t="str">
            <v>BOUC BEL AIR</v>
          </cell>
          <cell r="H175"/>
          <cell r="I175"/>
          <cell r="J175"/>
          <cell r="K175" t="str">
            <v>-</v>
          </cell>
          <cell r="L175"/>
          <cell r="M175"/>
          <cell r="N175"/>
          <cell r="O175"/>
          <cell r="P175"/>
          <cell r="Q175"/>
          <cell r="R175"/>
          <cell r="S175"/>
          <cell r="T175"/>
        </row>
        <row r="176">
          <cell r="B176" t="str">
            <v>MAIRIE DE CABRIES</v>
          </cell>
          <cell r="C176" t="str">
            <v>MAIRIE DE CABRIES</v>
          </cell>
          <cell r="D176" t="str">
            <v>Place Ange Estève</v>
          </cell>
          <cell r="E176" t="str">
            <v>-</v>
          </cell>
          <cell r="F176">
            <v>13480</v>
          </cell>
          <cell r="G176" t="str">
            <v>CABRIES</v>
          </cell>
          <cell r="H176"/>
          <cell r="I176"/>
          <cell r="J176"/>
          <cell r="K176" t="str">
            <v>-</v>
          </cell>
          <cell r="L176"/>
          <cell r="M176"/>
          <cell r="N176"/>
          <cell r="O176"/>
          <cell r="P176"/>
          <cell r="Q176"/>
          <cell r="R176"/>
          <cell r="S176"/>
          <cell r="T176"/>
          <cell r="U176"/>
          <cell r="V176"/>
        </row>
        <row r="177">
          <cell r="B177" t="str">
            <v>MAIRIE DE CANET EN ROUSSILLON</v>
          </cell>
          <cell r="C177" t="str">
            <v>MAIRIE DE CANET EN ROUSSILLON</v>
          </cell>
          <cell r="D177" t="str">
            <v>Place Saint-Jacques</v>
          </cell>
          <cell r="E177" t="str">
            <v>-</v>
          </cell>
          <cell r="F177">
            <v>66140</v>
          </cell>
          <cell r="G177" t="str">
            <v>CANET EN ROUSSILLON</v>
          </cell>
          <cell r="H177"/>
          <cell r="I177"/>
          <cell r="J177"/>
          <cell r="K177" t="str">
            <v>-</v>
          </cell>
          <cell r="L177"/>
          <cell r="M177"/>
          <cell r="N177"/>
          <cell r="O177"/>
          <cell r="P177"/>
          <cell r="Q177"/>
          <cell r="R177"/>
          <cell r="S177"/>
          <cell r="T177"/>
          <cell r="U177"/>
          <cell r="V177"/>
        </row>
        <row r="178">
          <cell r="B178" t="str">
            <v>MAIRIE DE CANNES</v>
          </cell>
          <cell r="C178" t="str">
            <v>MAIRIE DE CANNES</v>
          </cell>
          <cell r="D178" t="str">
            <v>1 Place Bernard Cornut Gentille</v>
          </cell>
          <cell r="E178" t="str">
            <v>-</v>
          </cell>
          <cell r="F178">
            <v>6400</v>
          </cell>
          <cell r="G178" t="str">
            <v>CANNES</v>
          </cell>
          <cell r="H178"/>
          <cell r="I178"/>
          <cell r="J178"/>
          <cell r="K178" t="str">
            <v>-</v>
          </cell>
          <cell r="L178"/>
          <cell r="M178"/>
          <cell r="N178"/>
          <cell r="O178"/>
          <cell r="P178"/>
          <cell r="Q178"/>
          <cell r="R178"/>
          <cell r="S178"/>
          <cell r="T178"/>
        </row>
        <row r="179">
          <cell r="B179" t="str">
            <v>MAIRIE DE CARCASSONNE</v>
          </cell>
          <cell r="C179" t="str">
            <v>MAIRIE DE CARCASSONNE</v>
          </cell>
          <cell r="D179" t="str">
            <v>32 Rue Aimé Ramond</v>
          </cell>
          <cell r="E179" t="str">
            <v>-</v>
          </cell>
          <cell r="F179">
            <v>11000</v>
          </cell>
          <cell r="G179" t="str">
            <v>CARCASSONNE</v>
          </cell>
          <cell r="H179"/>
          <cell r="I179"/>
          <cell r="J179"/>
          <cell r="K179" t="str">
            <v>-</v>
          </cell>
          <cell r="L179"/>
          <cell r="M179"/>
          <cell r="N179"/>
          <cell r="O179"/>
          <cell r="P179"/>
          <cell r="Q179"/>
          <cell r="R179"/>
          <cell r="S179"/>
          <cell r="T179"/>
        </row>
        <row r="180">
          <cell r="B180" t="str">
            <v>MAIRIE DE CARPENTRAS</v>
          </cell>
          <cell r="C180" t="str">
            <v>MAIRIE DE CARPENTRAS</v>
          </cell>
          <cell r="D180" t="str">
            <v>Place Maurice Charretier</v>
          </cell>
          <cell r="E180" t="str">
            <v>-</v>
          </cell>
          <cell r="F180">
            <v>84200</v>
          </cell>
          <cell r="G180" t="str">
            <v xml:space="preserve">CARPENTRAS </v>
          </cell>
          <cell r="H180"/>
          <cell r="I180"/>
          <cell r="J180"/>
          <cell r="K180" t="str">
            <v>-</v>
          </cell>
          <cell r="L180"/>
          <cell r="M180"/>
          <cell r="N180"/>
          <cell r="O180"/>
          <cell r="P180"/>
          <cell r="Q180"/>
          <cell r="R180"/>
          <cell r="S180"/>
          <cell r="T180"/>
        </row>
        <row r="181">
          <cell r="B181" t="str">
            <v>MAIRIE DE CARQUEIRANNE</v>
          </cell>
          <cell r="C181" t="str">
            <v>MAIRIE DE CARQUEIRANNE</v>
          </cell>
          <cell r="D181" t="str">
            <v>Place de la République</v>
          </cell>
          <cell r="E181" t="str">
            <v>-</v>
          </cell>
          <cell r="F181">
            <v>83320</v>
          </cell>
          <cell r="G181" t="str">
            <v>CARQUEIRANNE</v>
          </cell>
          <cell r="H181"/>
          <cell r="I181"/>
          <cell r="J181"/>
          <cell r="K181" t="str">
            <v>-</v>
          </cell>
          <cell r="L181"/>
          <cell r="M181"/>
          <cell r="N181"/>
          <cell r="O181"/>
          <cell r="P181"/>
          <cell r="Q181"/>
          <cell r="R181"/>
          <cell r="S181"/>
          <cell r="T181"/>
        </row>
        <row r="182">
          <cell r="B182" t="str">
            <v>MAIRIE DE CASSIS</v>
          </cell>
          <cell r="C182" t="str">
            <v>MAIRIE DE CASSIS</v>
          </cell>
          <cell r="D182" t="str">
            <v>Place Baragnon</v>
          </cell>
          <cell r="E182" t="str">
            <v>-</v>
          </cell>
          <cell r="F182">
            <v>13260</v>
          </cell>
          <cell r="G182" t="str">
            <v>CASSIS</v>
          </cell>
          <cell r="H182"/>
          <cell r="I182"/>
          <cell r="J182"/>
          <cell r="K182" t="str">
            <v>-</v>
          </cell>
          <cell r="L182"/>
          <cell r="M182"/>
          <cell r="N182"/>
          <cell r="O182"/>
          <cell r="P182"/>
          <cell r="Q182"/>
          <cell r="R182"/>
          <cell r="S182"/>
          <cell r="T182"/>
        </row>
        <row r="183">
          <cell r="B183" t="str">
            <v>MAIRIE DE CASTELNAUDARY</v>
          </cell>
          <cell r="C183" t="str">
            <v>MAIRIE DE CASTELNAUDARY</v>
          </cell>
          <cell r="D183" t="str">
            <v>20-22 Cours de la République</v>
          </cell>
          <cell r="E183" t="str">
            <v>-</v>
          </cell>
          <cell r="F183">
            <v>11400</v>
          </cell>
          <cell r="G183" t="str">
            <v>CASTELNAUDARY</v>
          </cell>
          <cell r="H183"/>
          <cell r="I183"/>
          <cell r="J183"/>
          <cell r="K183" t="str">
            <v>-</v>
          </cell>
          <cell r="L183"/>
          <cell r="M183"/>
          <cell r="N183"/>
          <cell r="O183"/>
          <cell r="P183"/>
          <cell r="Q183"/>
          <cell r="R183"/>
          <cell r="S183"/>
          <cell r="T183"/>
          <cell r="U183"/>
          <cell r="V183"/>
          <cell r="W183"/>
        </row>
        <row r="184">
          <cell r="B184" t="str">
            <v>MAIRIE DE CAVAILLON</v>
          </cell>
          <cell r="C184" t="str">
            <v>MAIRIE DE CAVAILLON</v>
          </cell>
          <cell r="D184" t="str">
            <v>Place Joseph Guis</v>
          </cell>
          <cell r="E184" t="str">
            <v>-</v>
          </cell>
          <cell r="F184">
            <v>84300</v>
          </cell>
          <cell r="G184" t="str">
            <v>CAVAILLON</v>
          </cell>
          <cell r="H184"/>
          <cell r="I184"/>
          <cell r="J184"/>
          <cell r="K184" t="str">
            <v>-</v>
          </cell>
          <cell r="L184"/>
          <cell r="M184"/>
          <cell r="N184"/>
          <cell r="O184"/>
          <cell r="P184"/>
          <cell r="Q184"/>
          <cell r="R184"/>
          <cell r="S184"/>
          <cell r="T184"/>
          <cell r="U184"/>
          <cell r="V184"/>
          <cell r="W184"/>
        </row>
        <row r="185">
          <cell r="B185" t="str">
            <v>MAIRIE DE COGOLIN</v>
          </cell>
          <cell r="C185" t="str">
            <v>MAIRIE DE COGOLIN</v>
          </cell>
          <cell r="D185" t="str">
            <v>Hôtel de Ville</v>
          </cell>
          <cell r="E185" t="str">
            <v>Rue des frères lumières</v>
          </cell>
          <cell r="F185">
            <v>83310</v>
          </cell>
          <cell r="G185" t="str">
            <v>COGOLIN</v>
          </cell>
          <cell r="H185"/>
          <cell r="I185"/>
          <cell r="J185"/>
          <cell r="K185" t="str">
            <v>-</v>
          </cell>
          <cell r="L185"/>
          <cell r="M185"/>
          <cell r="N185"/>
          <cell r="O185"/>
          <cell r="P185"/>
          <cell r="Q185"/>
          <cell r="R185"/>
          <cell r="S185"/>
          <cell r="T185"/>
          <cell r="U185"/>
          <cell r="V185"/>
          <cell r="W185"/>
        </row>
        <row r="186">
          <cell r="B186" t="str">
            <v>MAIRIE DE DRAGUIGNAN</v>
          </cell>
          <cell r="C186" t="str">
            <v>MAIRIE DE DRAGUIGNAN</v>
          </cell>
          <cell r="D186" t="str">
            <v>28 rue Georges Cisson</v>
          </cell>
          <cell r="E186" t="str">
            <v>-</v>
          </cell>
          <cell r="F186">
            <v>83300</v>
          </cell>
          <cell r="G186" t="str">
            <v xml:space="preserve">DRAGUIGNAN </v>
          </cell>
          <cell r="H186"/>
          <cell r="I186"/>
          <cell r="J186"/>
          <cell r="K186" t="str">
            <v>-</v>
          </cell>
          <cell r="L186"/>
          <cell r="M186"/>
          <cell r="N186"/>
          <cell r="O186"/>
          <cell r="P186"/>
          <cell r="Q186"/>
          <cell r="R186"/>
          <cell r="S186"/>
          <cell r="T186"/>
          <cell r="U186"/>
          <cell r="V186"/>
          <cell r="W186"/>
        </row>
        <row r="187">
          <cell r="B187" t="str">
            <v>MAIRIE DE EYGUIERES</v>
          </cell>
          <cell r="C187" t="str">
            <v>MAIRIE DE EYGUIERES</v>
          </cell>
          <cell r="D187" t="str">
            <v>2 Rue du Couvent</v>
          </cell>
          <cell r="E187" t="str">
            <v>-</v>
          </cell>
          <cell r="F187">
            <v>13430</v>
          </cell>
          <cell r="G187" t="str">
            <v>EYGUIERES</v>
          </cell>
          <cell r="H187" t="str">
            <v>Mr.</v>
          </cell>
          <cell r="I187" t="str">
            <v>Maël VERRIER</v>
          </cell>
          <cell r="J187" t="str">
            <v>0614237797</v>
          </cell>
          <cell r="K187" t="str">
            <v>-</v>
          </cell>
          <cell r="L187" t="str">
            <v>service-informatique@mairie-eyguieres.fr</v>
          </cell>
          <cell r="M187"/>
          <cell r="N187"/>
          <cell r="O187"/>
          <cell r="P187"/>
          <cell r="Q187"/>
          <cell r="R187"/>
          <cell r="S187"/>
          <cell r="T187"/>
          <cell r="U187">
            <v>0</v>
          </cell>
          <cell r="V187">
            <v>0</v>
          </cell>
          <cell r="W187">
            <v>0</v>
          </cell>
        </row>
        <row r="188">
          <cell r="B188" t="str">
            <v>MAIRIE DE FOS SUR MER</v>
          </cell>
          <cell r="C188" t="str">
            <v>MAIRIE DE FOS SUR MER</v>
          </cell>
          <cell r="D188" t="str">
            <v>Avenue René Cassin</v>
          </cell>
          <cell r="E188" t="str">
            <v>-</v>
          </cell>
          <cell r="F188">
            <v>13270</v>
          </cell>
          <cell r="G188" t="str">
            <v>FOS SUR MER</v>
          </cell>
          <cell r="H188"/>
          <cell r="I188"/>
          <cell r="J188"/>
          <cell r="K188" t="str">
            <v>-</v>
          </cell>
          <cell r="L188"/>
          <cell r="M188"/>
          <cell r="N188"/>
          <cell r="O188"/>
          <cell r="P188"/>
          <cell r="Q188"/>
          <cell r="R188"/>
          <cell r="S188"/>
          <cell r="T188"/>
        </row>
        <row r="189">
          <cell r="B189" t="str">
            <v>MAIRIE DE FREJUS</v>
          </cell>
          <cell r="C189" t="str">
            <v>MAIRIE DE FREJUS</v>
          </cell>
          <cell r="D189" t="str">
            <v>45 Place Formigé</v>
          </cell>
          <cell r="E189" t="str">
            <v>-</v>
          </cell>
          <cell r="F189">
            <v>83370</v>
          </cell>
          <cell r="G189" t="str">
            <v>FREJUS</v>
          </cell>
          <cell r="H189"/>
          <cell r="I189"/>
          <cell r="J189"/>
          <cell r="K189" t="str">
            <v>-</v>
          </cell>
          <cell r="L189"/>
          <cell r="M189"/>
          <cell r="N189"/>
          <cell r="O189"/>
          <cell r="P189"/>
          <cell r="Q189"/>
          <cell r="R189"/>
          <cell r="S189"/>
          <cell r="T189"/>
        </row>
        <row r="190">
          <cell r="B190" t="str">
            <v>MAIRIE DE GAP</v>
          </cell>
          <cell r="C190" t="str">
            <v>MAIRIE DE GAP</v>
          </cell>
          <cell r="D190" t="str">
            <v>3 Rue du Colonel Roux</v>
          </cell>
          <cell r="E190" t="str">
            <v>-</v>
          </cell>
          <cell r="F190">
            <v>5000</v>
          </cell>
          <cell r="G190" t="str">
            <v>GAP</v>
          </cell>
          <cell r="H190"/>
          <cell r="I190"/>
          <cell r="J190"/>
          <cell r="K190" t="str">
            <v>-</v>
          </cell>
          <cell r="L190"/>
          <cell r="M190"/>
          <cell r="N190"/>
          <cell r="O190"/>
          <cell r="P190"/>
          <cell r="Q190"/>
          <cell r="R190"/>
          <cell r="S190"/>
          <cell r="T190"/>
        </row>
        <row r="191">
          <cell r="B191" t="str">
            <v>MAIRIE DE GARDANNE</v>
          </cell>
          <cell r="C191" t="str">
            <v>MAIRIE DE GARDANNE</v>
          </cell>
          <cell r="D191" t="str">
            <v xml:space="preserve">Hôtel de Ville </v>
          </cell>
          <cell r="E191" t="str">
            <v>Cours de la République</v>
          </cell>
          <cell r="F191">
            <v>13120</v>
          </cell>
          <cell r="G191" t="str">
            <v>GARDANNE</v>
          </cell>
          <cell r="H191"/>
          <cell r="I191"/>
          <cell r="J191"/>
          <cell r="K191" t="str">
            <v>-</v>
          </cell>
          <cell r="L191"/>
          <cell r="M191"/>
          <cell r="N191"/>
          <cell r="O191"/>
          <cell r="P191"/>
          <cell r="Q191"/>
          <cell r="R191"/>
          <cell r="S191"/>
          <cell r="T191"/>
        </row>
        <row r="192">
          <cell r="B192" t="str">
            <v>MAIRIE DE GRASSE</v>
          </cell>
          <cell r="C192" t="str">
            <v>MAIRIE DE GRASSE</v>
          </cell>
          <cell r="D192" t="str">
            <v>Place du petit puy</v>
          </cell>
          <cell r="E192" t="str">
            <v>-</v>
          </cell>
          <cell r="F192">
            <v>6130</v>
          </cell>
          <cell r="G192" t="str">
            <v>GRASSE</v>
          </cell>
          <cell r="H192"/>
          <cell r="I192"/>
          <cell r="J192"/>
          <cell r="K192" t="str">
            <v>-</v>
          </cell>
          <cell r="L192"/>
          <cell r="M192"/>
          <cell r="N192"/>
          <cell r="O192"/>
          <cell r="P192"/>
          <cell r="Q192"/>
          <cell r="R192"/>
          <cell r="S192"/>
          <cell r="T192"/>
        </row>
        <row r="193">
          <cell r="B193" t="str">
            <v>MAIRIE DE GRIMAUD</v>
          </cell>
          <cell r="C193" t="str">
            <v>MAIRIE DE GRIMAUD</v>
          </cell>
          <cell r="D193" t="str">
            <v>Hotel de ville</v>
          </cell>
          <cell r="E193" t="str">
            <v>Rue de la mairie</v>
          </cell>
          <cell r="F193">
            <v>83310</v>
          </cell>
          <cell r="G193" t="str">
            <v>GRIMAUD</v>
          </cell>
          <cell r="H193"/>
          <cell r="I193"/>
          <cell r="J193"/>
          <cell r="K193" t="str">
            <v>-</v>
          </cell>
          <cell r="L193"/>
          <cell r="M193"/>
          <cell r="N193"/>
          <cell r="O193"/>
          <cell r="P193"/>
          <cell r="Q193"/>
          <cell r="R193"/>
          <cell r="S193"/>
          <cell r="T193"/>
          <cell r="U193">
            <v>0</v>
          </cell>
          <cell r="V193">
            <v>0</v>
          </cell>
          <cell r="W193">
            <v>0</v>
          </cell>
        </row>
        <row r="194">
          <cell r="B194" t="str">
            <v>MAIRIE DE HYERES</v>
          </cell>
          <cell r="C194" t="str">
            <v>MAIRIE DE HYERES</v>
          </cell>
          <cell r="D194" t="str">
            <v>12 Avenue Joseph Clotis</v>
          </cell>
          <cell r="E194" t="str">
            <v>-</v>
          </cell>
          <cell r="F194">
            <v>83400</v>
          </cell>
          <cell r="G194" t="str">
            <v>HYERES</v>
          </cell>
          <cell r="H194"/>
          <cell r="I194"/>
          <cell r="J194"/>
          <cell r="K194" t="str">
            <v>-</v>
          </cell>
          <cell r="L194"/>
          <cell r="M194"/>
          <cell r="N194"/>
          <cell r="O194"/>
          <cell r="P194"/>
          <cell r="Q194"/>
          <cell r="R194"/>
          <cell r="S194"/>
          <cell r="T194"/>
        </row>
        <row r="195">
          <cell r="B195" t="str">
            <v>MAIRIE DE LA GARDE</v>
          </cell>
          <cell r="C195" t="str">
            <v>MAIRIE DE LA GARDE</v>
          </cell>
          <cell r="D195" t="str">
            <v>Rue Jean Baptiste Lavène</v>
          </cell>
          <cell r="E195" t="str">
            <v>-</v>
          </cell>
          <cell r="F195">
            <v>83130</v>
          </cell>
          <cell r="G195" t="str">
            <v>LA GARDE</v>
          </cell>
          <cell r="H195"/>
          <cell r="I195"/>
          <cell r="J195"/>
          <cell r="K195" t="str">
            <v>-</v>
          </cell>
          <cell r="L195"/>
          <cell r="M195"/>
          <cell r="N195"/>
          <cell r="O195"/>
          <cell r="P195"/>
          <cell r="Q195"/>
          <cell r="R195"/>
          <cell r="S195"/>
          <cell r="T195"/>
          <cell r="U195" t="str">
            <v>A RELANCER</v>
          </cell>
        </row>
        <row r="196">
          <cell r="B196" t="str">
            <v>Mairie de La Londe Les Maures</v>
          </cell>
          <cell r="C196" t="str">
            <v>Mairie de La Londe Les Maures</v>
          </cell>
          <cell r="D196" t="str">
            <v>Place du 11 novembre</v>
          </cell>
          <cell r="E196" t="str">
            <v>-</v>
          </cell>
          <cell r="F196">
            <v>83250</v>
          </cell>
          <cell r="G196" t="str">
            <v xml:space="preserve"> La Londe Les Maures</v>
          </cell>
          <cell r="H196" t="str">
            <v>Mr.</v>
          </cell>
          <cell r="I196" t="str">
            <v>Fabrice GRIBAUDO</v>
          </cell>
          <cell r="J196" t="str">
            <v xml:space="preserve">04 94 00 05 87 </v>
          </cell>
          <cell r="K196" t="str">
            <v>-</v>
          </cell>
          <cell r="L196" t="str">
            <v>fgribaudo@lalondelesmaures.fr</v>
          </cell>
          <cell r="M196"/>
          <cell r="N196"/>
          <cell r="O196"/>
          <cell r="P196"/>
          <cell r="Q196"/>
          <cell r="R196"/>
          <cell r="S196"/>
          <cell r="T196"/>
        </row>
        <row r="197">
          <cell r="B197" t="str">
            <v>MAIRIE DE LAMBESC</v>
          </cell>
          <cell r="C197" t="str">
            <v>MAIRIE DE LAMBESC</v>
          </cell>
          <cell r="D197" t="str">
            <v>9, AVENUE DU 8 MAI 1945</v>
          </cell>
          <cell r="E197" t="str">
            <v>-</v>
          </cell>
          <cell r="F197">
            <v>13410</v>
          </cell>
          <cell r="G197" t="str">
            <v>LAMBESC</v>
          </cell>
          <cell r="H197" t="str">
            <v>Mr.</v>
          </cell>
          <cell r="I197" t="str">
            <v>Yannick MELI</v>
          </cell>
          <cell r="J197" t="str">
            <v>04.42.57.95.75</v>
          </cell>
          <cell r="K197" t="str">
            <v>-</v>
          </cell>
          <cell r="L197" t="str">
            <v>yannick.meli@mairie-lambesc.fr</v>
          </cell>
          <cell r="M197"/>
          <cell r="N197"/>
          <cell r="O197"/>
          <cell r="P197"/>
          <cell r="Q197"/>
          <cell r="R197"/>
          <cell r="S197"/>
          <cell r="T197"/>
        </row>
        <row r="198">
          <cell r="B198" t="str">
            <v>MAIRIE DE LAMBESC</v>
          </cell>
          <cell r="C198" t="str">
            <v>MAIRIE DE LAMBESC</v>
          </cell>
          <cell r="D198" t="str">
            <v>6 Boulevard de la République</v>
          </cell>
          <cell r="E198" t="str">
            <v>-</v>
          </cell>
          <cell r="F198">
            <v>13410</v>
          </cell>
          <cell r="G198" t="str">
            <v>LAMBESC</v>
          </cell>
          <cell r="H198" t="str">
            <v>Mr.</v>
          </cell>
          <cell r="I198" t="str">
            <v>Yannick Méli</v>
          </cell>
          <cell r="J198" t="str">
            <v>04 42 57 95 70</v>
          </cell>
          <cell r="K198" t="str">
            <v>-</v>
          </cell>
          <cell r="L198" t="str">
            <v>yannick.meli@lambesc.fr</v>
          </cell>
          <cell r="M198"/>
          <cell r="N198"/>
          <cell r="O198"/>
          <cell r="P198"/>
          <cell r="Q198"/>
          <cell r="R198"/>
          <cell r="S198"/>
          <cell r="T198"/>
        </row>
        <row r="199">
          <cell r="B199" t="str">
            <v>MAIRIE DE LIMOUX</v>
          </cell>
          <cell r="C199" t="str">
            <v>MAIRIE DE LIMOUX</v>
          </cell>
          <cell r="D199" t="str">
            <v>49 Rue de la Mairie</v>
          </cell>
          <cell r="E199" t="str">
            <v>-</v>
          </cell>
          <cell r="F199">
            <v>11300</v>
          </cell>
          <cell r="G199" t="str">
            <v>LIMOUX</v>
          </cell>
          <cell r="H199"/>
          <cell r="I199"/>
          <cell r="J199"/>
          <cell r="K199" t="str">
            <v>-</v>
          </cell>
          <cell r="L199"/>
          <cell r="M199"/>
          <cell r="N199"/>
          <cell r="O199"/>
          <cell r="P199"/>
          <cell r="Q199"/>
          <cell r="R199"/>
          <cell r="S199"/>
          <cell r="T199"/>
        </row>
        <row r="200">
          <cell r="B200" t="str">
            <v>MAIRIE DE LUNEL</v>
          </cell>
          <cell r="C200" t="str">
            <v>MAIRIE DE LUNEL</v>
          </cell>
          <cell r="D200" t="str">
            <v>Avenue Victor Hugo</v>
          </cell>
          <cell r="E200" t="str">
            <v>Batiment A</v>
          </cell>
          <cell r="F200">
            <v>34400</v>
          </cell>
          <cell r="G200" t="str">
            <v>LUNEL</v>
          </cell>
          <cell r="H200"/>
          <cell r="I200"/>
          <cell r="J200"/>
          <cell r="K200" t="str">
            <v>-</v>
          </cell>
          <cell r="L200"/>
          <cell r="M200"/>
          <cell r="N200"/>
          <cell r="O200"/>
          <cell r="P200"/>
          <cell r="Q200"/>
          <cell r="R200"/>
          <cell r="S200"/>
          <cell r="T200"/>
          <cell r="U200">
            <v>0</v>
          </cell>
        </row>
        <row r="201">
          <cell r="B201" t="str">
            <v>MAIRIE DE MANOSQUE</v>
          </cell>
          <cell r="C201" t="str">
            <v>MAIRIE DE MANOSQUE</v>
          </cell>
          <cell r="D201" t="str">
            <v>11, Place de l'Hôtel de Ville</v>
          </cell>
          <cell r="E201" t="str">
            <v>-</v>
          </cell>
          <cell r="F201">
            <v>4100</v>
          </cell>
          <cell r="G201" t="str">
            <v>MANOSQUE</v>
          </cell>
          <cell r="H201"/>
          <cell r="I201"/>
          <cell r="J201"/>
          <cell r="K201" t="str">
            <v>-</v>
          </cell>
          <cell r="L201"/>
          <cell r="M201"/>
          <cell r="N201"/>
          <cell r="O201"/>
          <cell r="P201"/>
          <cell r="Q201"/>
          <cell r="R201"/>
          <cell r="S201"/>
          <cell r="T201"/>
        </row>
        <row r="202">
          <cell r="B202" t="str">
            <v>MAIRIE DE MARSEILLE</v>
          </cell>
          <cell r="C202" t="str">
            <v>MAIRIE DE MARSEILLE</v>
          </cell>
          <cell r="D202" t="str">
            <v>24, Boulevard Ferdinand de Lesseps</v>
          </cell>
          <cell r="E202" t="str">
            <v>-</v>
          </cell>
          <cell r="F202">
            <v>13000</v>
          </cell>
          <cell r="G202" t="str">
            <v>MARSEILLE</v>
          </cell>
          <cell r="H202"/>
          <cell r="I202"/>
          <cell r="J202"/>
          <cell r="K202" t="str">
            <v>-</v>
          </cell>
          <cell r="L202"/>
          <cell r="M202"/>
          <cell r="N202"/>
          <cell r="O202"/>
          <cell r="P202"/>
          <cell r="Q202"/>
          <cell r="R202"/>
          <cell r="S202"/>
          <cell r="T202"/>
          <cell r="U202">
            <v>0</v>
          </cell>
        </row>
        <row r="203">
          <cell r="B203" t="str">
            <v>MAIRIE DE MARTIGUES</v>
          </cell>
          <cell r="C203" t="str">
            <v>MAIRIE DE MARTIGUES</v>
          </cell>
          <cell r="D203" t="str">
            <v>Avenue Louis Sammut</v>
          </cell>
          <cell r="E203" t="str">
            <v>-</v>
          </cell>
          <cell r="F203">
            <v>13500</v>
          </cell>
          <cell r="G203" t="str">
            <v>MARTIGUES</v>
          </cell>
          <cell r="H203" t="str">
            <v>Mr.</v>
          </cell>
          <cell r="I203" t="str">
            <v>Romain Rocca</v>
          </cell>
          <cell r="J203" t="str">
            <v>04 42 44 33 33</v>
          </cell>
          <cell r="K203" t="str">
            <v>-</v>
          </cell>
          <cell r="L203" t="str">
            <v>romain.rocca@paysdemartigues.fr</v>
          </cell>
          <cell r="M203"/>
          <cell r="N203"/>
          <cell r="O203"/>
          <cell r="P203"/>
          <cell r="Q203"/>
          <cell r="R203"/>
          <cell r="S203"/>
          <cell r="T203"/>
        </row>
        <row r="204">
          <cell r="B204" t="str">
            <v>MAIRIE DE MAUGUIO</v>
          </cell>
          <cell r="C204" t="str">
            <v>MAIRIE DE MAUGUIO</v>
          </cell>
          <cell r="D204" t="str">
            <v>Place de la Libération</v>
          </cell>
          <cell r="E204" t="str">
            <v>-</v>
          </cell>
          <cell r="F204">
            <v>34130</v>
          </cell>
          <cell r="G204" t="str">
            <v>MAUGUIO</v>
          </cell>
          <cell r="H204"/>
          <cell r="I204"/>
          <cell r="J204"/>
          <cell r="K204" t="str">
            <v>-</v>
          </cell>
          <cell r="L204"/>
          <cell r="M204"/>
          <cell r="N204"/>
          <cell r="O204"/>
          <cell r="P204"/>
          <cell r="Q204"/>
          <cell r="R204"/>
          <cell r="S204"/>
          <cell r="T204"/>
          <cell r="U204">
            <v>0</v>
          </cell>
        </row>
        <row r="205">
          <cell r="B205" t="str">
            <v>MAIRIE DE MENDE</v>
          </cell>
          <cell r="C205" t="str">
            <v>MAIRIE DE MENDE</v>
          </cell>
          <cell r="D205" t="str">
            <v>Place du Foirail</v>
          </cell>
          <cell r="E205" t="str">
            <v>-</v>
          </cell>
          <cell r="F205">
            <v>48000</v>
          </cell>
          <cell r="G205" t="str">
            <v>MENDE</v>
          </cell>
          <cell r="H205"/>
          <cell r="I205"/>
          <cell r="J205"/>
          <cell r="K205" t="str">
            <v>-</v>
          </cell>
          <cell r="L205"/>
          <cell r="M205"/>
          <cell r="N205"/>
          <cell r="O205"/>
          <cell r="P205"/>
          <cell r="Q205"/>
          <cell r="R205"/>
          <cell r="S205"/>
          <cell r="T205"/>
          <cell r="U205">
            <v>0</v>
          </cell>
        </row>
        <row r="206">
          <cell r="B206" t="str">
            <v>MAIRIE DE MENTON</v>
          </cell>
          <cell r="C206" t="str">
            <v>MAIRIE DE MENTON</v>
          </cell>
          <cell r="D206" t="str">
            <v>17, Rue de la République</v>
          </cell>
          <cell r="E206" t="str">
            <v>-</v>
          </cell>
          <cell r="F206">
            <v>6500</v>
          </cell>
          <cell r="G206" t="str">
            <v>MENTON</v>
          </cell>
          <cell r="H206"/>
          <cell r="I206"/>
          <cell r="J206"/>
          <cell r="K206" t="str">
            <v>-</v>
          </cell>
          <cell r="L206"/>
          <cell r="M206"/>
          <cell r="N206"/>
          <cell r="O206"/>
          <cell r="P206"/>
          <cell r="Q206"/>
          <cell r="R206"/>
          <cell r="S206"/>
          <cell r="T206"/>
          <cell r="U206">
            <v>0</v>
          </cell>
        </row>
        <row r="207">
          <cell r="B207" t="str">
            <v>Mairie de PORTO-VECCHIO</v>
          </cell>
          <cell r="C207" t="str">
            <v>Mairie de PORTO-VECCHIO</v>
          </cell>
          <cell r="D207" t="str">
            <v xml:space="preserve">Hôtel de Ville </v>
          </cell>
          <cell r="E207" t="str">
            <v>BP A129</v>
          </cell>
          <cell r="F207">
            <v>20537</v>
          </cell>
          <cell r="G207" t="str">
            <v>PORTO-VECCHIO Cedex</v>
          </cell>
          <cell r="H207" t="str">
            <v>-</v>
          </cell>
          <cell r="I207" t="str">
            <v>-</v>
          </cell>
          <cell r="J207" t="str">
            <v>04 95 70 95 30</v>
          </cell>
          <cell r="K207" t="str">
            <v>04 95 70 95 33</v>
          </cell>
          <cell r="L207" t="str">
            <v>marches.publics@porto-vecchio.fr</v>
          </cell>
          <cell r="M207"/>
          <cell r="N207"/>
          <cell r="O207"/>
          <cell r="P207"/>
          <cell r="Q207"/>
          <cell r="R207"/>
          <cell r="S207"/>
          <cell r="T207"/>
          <cell r="U207">
            <v>0</v>
          </cell>
        </row>
        <row r="208">
          <cell r="B208" t="str">
            <v>Mairie de PORTO-VECCHIO MEB</v>
          </cell>
          <cell r="C208" t="str">
            <v>Mairie de PORTO-VECCHIO</v>
          </cell>
          <cell r="D208" t="str">
            <v xml:space="preserve">Hôtel de Ville </v>
          </cell>
          <cell r="E208" t="str">
            <v>BP A129</v>
          </cell>
          <cell r="F208">
            <v>20537</v>
          </cell>
          <cell r="G208" t="str">
            <v>PORTO-VECCHIO Cedex</v>
          </cell>
          <cell r="H208" t="str">
            <v>Mr.</v>
          </cell>
          <cell r="I208" t="str">
            <v>Maurice-Henri BOUCHER</v>
          </cell>
          <cell r="J208" t="str">
            <v>04 95 70 95 30</v>
          </cell>
          <cell r="K208" t="str">
            <v>04 95 70 95 33</v>
          </cell>
          <cell r="L208" t="str">
            <v>informatique@porto-vecchio.fr</v>
          </cell>
          <cell r="M208"/>
          <cell r="N208"/>
          <cell r="O208"/>
          <cell r="P208"/>
          <cell r="Q208"/>
          <cell r="R208"/>
          <cell r="S208"/>
          <cell r="T208"/>
          <cell r="U208">
            <v>0</v>
          </cell>
          <cell r="V208">
            <v>0</v>
          </cell>
        </row>
        <row r="209">
          <cell r="B209" t="str">
            <v>Mairie de Saint Laurent du Var</v>
          </cell>
          <cell r="C209" t="str">
            <v>Mairie de Saint Laurent du Var</v>
          </cell>
          <cell r="D209" t="str">
            <v>222 Espl. du Levant</v>
          </cell>
          <cell r="E209" t="str">
            <v>-</v>
          </cell>
          <cell r="F209" t="str">
            <v>06700</v>
          </cell>
          <cell r="G209" t="str">
            <v>Saint Laurent du Var</v>
          </cell>
          <cell r="H209" t="str">
            <v>Mme.</v>
          </cell>
          <cell r="I209" t="str">
            <v>Sylvie Giacosa</v>
          </cell>
          <cell r="J209" t="str">
            <v>04 92 12 41 30</v>
          </cell>
          <cell r="K209" t="str">
            <v>-</v>
          </cell>
          <cell r="L209" t="str">
            <v xml:space="preserve">sylvie.giacosa@saintlaurentduvar.fr </v>
          </cell>
          <cell r="M209"/>
          <cell r="N209"/>
          <cell r="O209"/>
          <cell r="P209"/>
          <cell r="Q209"/>
          <cell r="R209" t="str">
            <v>Florent Giorgi</v>
          </cell>
          <cell r="S209"/>
          <cell r="T209"/>
          <cell r="U209" t="str">
            <v>A RELANCER</v>
          </cell>
          <cell r="V209"/>
          <cell r="W209"/>
        </row>
        <row r="210">
          <cell r="B210" t="str">
            <v>MANDAT'AUTO</v>
          </cell>
          <cell r="C210" t="str">
            <v>MANDAT'AUTO</v>
          </cell>
          <cell r="D210" t="str">
            <v>4 Impasse DESCARTES</v>
          </cell>
          <cell r="E210" t="str">
            <v>-</v>
          </cell>
          <cell r="F210">
            <v>13127</v>
          </cell>
          <cell r="G210" t="str">
            <v>VITROLLES</v>
          </cell>
          <cell r="H210" t="str">
            <v>Mr</v>
          </cell>
          <cell r="I210" t="str">
            <v xml:space="preserve">Nicolas FARAMIA </v>
          </cell>
          <cell r="J210">
            <v>699718807</v>
          </cell>
          <cell r="K210" t="str">
            <v>-</v>
          </cell>
          <cell r="L210" t="str">
            <v>nicolas.faramia@mandat-auto.com</v>
          </cell>
          <cell r="M210"/>
          <cell r="N210"/>
          <cell r="O210"/>
          <cell r="P210"/>
          <cell r="Q210"/>
          <cell r="R210" t="str">
            <v>Thomas GIORDANO</v>
          </cell>
          <cell r="S210"/>
          <cell r="T210"/>
          <cell r="U210"/>
          <cell r="V210"/>
          <cell r="W210"/>
        </row>
        <row r="211">
          <cell r="B211" t="str">
            <v>MASSALIA VOLLEY</v>
          </cell>
          <cell r="C211" t="str">
            <v>MASSALIA VOLLEY</v>
          </cell>
          <cell r="D211" t="str">
            <v>3 chemin colline saint joseph</v>
          </cell>
          <cell r="E211" t="str">
            <v>RES. VAL MARIE BAT D4</v>
          </cell>
          <cell r="F211">
            <v>13009</v>
          </cell>
          <cell r="G211" t="str">
            <v>MARSEILLE</v>
          </cell>
          <cell r="H211" t="str">
            <v>Mr.</v>
          </cell>
          <cell r="I211" t="str">
            <v>Lionel MARMO</v>
          </cell>
          <cell r="J211">
            <v>623141723</v>
          </cell>
          <cell r="K211"/>
          <cell r="L211" t="str">
            <v>lionel.marmo@gmail.com</v>
          </cell>
          <cell r="M211"/>
          <cell r="N211"/>
          <cell r="O211"/>
          <cell r="P211"/>
          <cell r="Q211"/>
          <cell r="R211"/>
          <cell r="S211"/>
          <cell r="T211"/>
          <cell r="U211" t="str">
            <v>PERDU</v>
          </cell>
        </row>
        <row r="212">
          <cell r="B212" t="str">
            <v>MB Editions</v>
          </cell>
          <cell r="C212" t="str">
            <v>MB Editions</v>
          </cell>
          <cell r="D212" t="str">
            <v>1829 Avenue Pierre et Marie Curie</v>
          </cell>
          <cell r="E212" t="str">
            <v>-</v>
          </cell>
          <cell r="F212">
            <v>6700</v>
          </cell>
          <cell r="G212" t="str">
            <v>SAINT LAURENT DU VAR</v>
          </cell>
          <cell r="H212" t="str">
            <v>Mr</v>
          </cell>
          <cell r="I212" t="str">
            <v>Nicolas MOLDERS</v>
          </cell>
          <cell r="J212" t="str">
            <v>06 82 85 63 37</v>
          </cell>
          <cell r="K212" t="str">
            <v>-</v>
          </cell>
          <cell r="L212" t="str">
            <v>n.molders@mbeditions.fr</v>
          </cell>
          <cell r="M212"/>
          <cell r="N212"/>
          <cell r="O212"/>
          <cell r="P212"/>
          <cell r="Q212"/>
          <cell r="R212" t="str">
            <v>Thomas GIORDANO</v>
          </cell>
          <cell r="S212"/>
          <cell r="T212"/>
          <cell r="U212" t="str">
            <v>A RELANCER</v>
          </cell>
        </row>
        <row r="213">
          <cell r="B213" t="str">
            <v>MIEL</v>
          </cell>
          <cell r="C213" t="str">
            <v>MIEL</v>
          </cell>
          <cell r="D213" t="str">
            <v>Parc Burospace 5</v>
          </cell>
          <cell r="E213" t="str">
            <v>Plaine de Gisy - CS17601</v>
          </cell>
          <cell r="F213">
            <v>91571</v>
          </cell>
          <cell r="G213" t="str">
            <v>Bièvres Cedex</v>
          </cell>
          <cell r="H213" t="str">
            <v>Mr.</v>
          </cell>
          <cell r="I213" t="str">
            <v>Sébastien LERAT</v>
          </cell>
          <cell r="J213" t="str">
            <v>01 60 19 09 62</v>
          </cell>
          <cell r="K213" t="str">
            <v>-</v>
          </cell>
          <cell r="L213" t="str">
            <v>sebastien@miel.fr</v>
          </cell>
          <cell r="M213"/>
          <cell r="N213"/>
          <cell r="O213"/>
          <cell r="P213"/>
          <cell r="Q213"/>
          <cell r="R213"/>
          <cell r="S213"/>
          <cell r="T213"/>
          <cell r="U213">
            <v>0</v>
          </cell>
        </row>
        <row r="214">
          <cell r="B214" t="str">
            <v>NHIndustries CJ</v>
          </cell>
          <cell r="C214" t="str">
            <v>NHIndustries</v>
          </cell>
          <cell r="D214" t="str">
            <v>765, rue Albert Einstein</v>
          </cell>
          <cell r="E214" t="str">
            <v>CS 70402</v>
          </cell>
          <cell r="F214">
            <v>13290</v>
          </cell>
          <cell r="G214" t="str">
            <v>Aix-en-Provence</v>
          </cell>
          <cell r="H214" t="str">
            <v>Mr.</v>
          </cell>
          <cell r="I214" t="str">
            <v>Christophe JAMET</v>
          </cell>
          <cell r="J214" t="str">
            <v>04 42 95 97 28</v>
          </cell>
          <cell r="K214" t="str">
            <v>-</v>
          </cell>
          <cell r="L214" t="str">
            <v>christophe.jamet@nhindustries.com</v>
          </cell>
          <cell r="M214"/>
          <cell r="N214"/>
          <cell r="O214"/>
          <cell r="P214"/>
          <cell r="Q214"/>
          <cell r="R214"/>
          <cell r="S214"/>
          <cell r="T214"/>
          <cell r="U214">
            <v>0</v>
          </cell>
        </row>
        <row r="215">
          <cell r="B215" t="str">
            <v>NHIndustries MB</v>
          </cell>
          <cell r="C215" t="str">
            <v>NHIndustries</v>
          </cell>
          <cell r="D215" t="str">
            <v>765, rue Albert Einstein</v>
          </cell>
          <cell r="E215" t="str">
            <v>CS 70402</v>
          </cell>
          <cell r="F215">
            <v>13290</v>
          </cell>
          <cell r="G215" t="str">
            <v>Aix-en-Provence</v>
          </cell>
          <cell r="H215" t="str">
            <v>Mme.</v>
          </cell>
          <cell r="I215" t="str">
            <v>Marie BEHEM</v>
          </cell>
          <cell r="J215" t="str">
            <v>04 42 95 97 37</v>
          </cell>
          <cell r="K215" t="str">
            <v>-</v>
          </cell>
          <cell r="L215" t="str">
            <v>Marie.BEHEM@nhindustries.com</v>
          </cell>
          <cell r="M215"/>
          <cell r="N215"/>
          <cell r="O215"/>
          <cell r="P215"/>
          <cell r="Q215"/>
          <cell r="R215"/>
          <cell r="S215"/>
          <cell r="T215"/>
          <cell r="U215">
            <v>0</v>
          </cell>
        </row>
        <row r="216">
          <cell r="B216" t="str">
            <v>NHIndustries MB Fact</v>
          </cell>
          <cell r="C216" t="str">
            <v>NHIndustries</v>
          </cell>
          <cell r="D216" t="str">
            <v>765, rue Albert Einstein</v>
          </cell>
          <cell r="E216" t="str">
            <v>CS 70402</v>
          </cell>
          <cell r="F216">
            <v>13290</v>
          </cell>
          <cell r="G216" t="str">
            <v>Aix-en-Provence</v>
          </cell>
          <cell r="H216"/>
          <cell r="I216" t="str">
            <v>Comptabilité fournisseurs</v>
          </cell>
          <cell r="J216" t="str">
            <v>-</v>
          </cell>
          <cell r="K216" t="str">
            <v>-</v>
          </cell>
          <cell r="L216" t="str">
            <v>Comptabilite.fournisseurs@nhindustries.com</v>
          </cell>
          <cell r="M216"/>
          <cell r="N216"/>
          <cell r="O216"/>
          <cell r="P216"/>
          <cell r="Q216"/>
          <cell r="R216"/>
          <cell r="S216"/>
          <cell r="T216"/>
          <cell r="U216" t="str">
            <v>A RELANCER</v>
          </cell>
        </row>
        <row r="217">
          <cell r="B217" t="str">
            <v>OCC</v>
          </cell>
          <cell r="C217" t="str">
            <v>OCC</v>
          </cell>
          <cell r="D217" t="str">
            <v>Plaine du Boulard</v>
          </cell>
          <cell r="E217" t="str">
            <v>-</v>
          </cell>
          <cell r="F217">
            <v>13480</v>
          </cell>
          <cell r="G217" t="str">
            <v>CABRIES</v>
          </cell>
          <cell r="H217" t="str">
            <v>Mr.</v>
          </cell>
          <cell r="I217" t="str">
            <v>Olivier ESPAGNAC</v>
          </cell>
          <cell r="J217" t="str">
            <v>04 42 61 10 28</v>
          </cell>
          <cell r="K217" t="str">
            <v>-</v>
          </cell>
          <cell r="L217" t="str">
            <v>oespagnac@occ-omnisports.com</v>
          </cell>
          <cell r="M217"/>
          <cell r="N217"/>
          <cell r="O217"/>
          <cell r="P217"/>
          <cell r="Q217"/>
          <cell r="R217" t="str">
            <v>Thomas GIORDANO</v>
          </cell>
          <cell r="S217"/>
          <cell r="T217"/>
          <cell r="U217"/>
        </row>
        <row r="218">
          <cell r="B218" t="str">
            <v>Office de la Médecine du Travail</v>
          </cell>
          <cell r="C218" t="str">
            <v>Office de la Médecine du Travail</v>
          </cell>
          <cell r="D218" t="str">
            <v>Principauté de Monaco - L'Aigue Marine - 1er Etage</v>
          </cell>
          <cell r="E218" t="str">
            <v>24, avenue de Fontveille</v>
          </cell>
          <cell r="F218" t="str">
            <v>MC 98000</v>
          </cell>
          <cell r="G218" t="str">
            <v>MONACO</v>
          </cell>
          <cell r="H218" t="str">
            <v>Mr.</v>
          </cell>
          <cell r="I218" t="str">
            <v xml:space="preserve">Stéphane Vinter </v>
          </cell>
          <cell r="J218" t="str">
            <v xml:space="preserve">+377 97 98 46 39 </v>
          </cell>
          <cell r="K218" t="str">
            <v>-</v>
          </cell>
          <cell r="L218" t="str">
            <v>svinter@omt.mc</v>
          </cell>
          <cell r="M218"/>
          <cell r="N218"/>
          <cell r="O218"/>
          <cell r="P218"/>
          <cell r="Q218"/>
          <cell r="R218"/>
          <cell r="S218"/>
          <cell r="T218"/>
          <cell r="U218"/>
        </row>
        <row r="219">
          <cell r="B219" t="str">
            <v xml:space="preserve">Office International de l'Eau </v>
          </cell>
          <cell r="C219" t="str">
            <v xml:space="preserve">Office International de l'Eau </v>
          </cell>
          <cell r="D219" t="str">
            <v xml:space="preserve">Place Sophie Laffitte </v>
          </cell>
          <cell r="E219" t="str">
            <v>BP 75</v>
          </cell>
          <cell r="F219">
            <v>6902</v>
          </cell>
          <cell r="G219" t="str">
            <v>Sophia Antipolis</v>
          </cell>
          <cell r="H219" t="str">
            <v>Mr</v>
          </cell>
          <cell r="I219" t="str">
            <v>Hervé TRON</v>
          </cell>
          <cell r="J219" t="str">
            <v xml:space="preserve">04 92 94 58 00 </v>
          </cell>
          <cell r="K219" t="str">
            <v>-</v>
          </cell>
          <cell r="L219" t="str">
            <v xml:space="preserve">h.tron@oieau.fr </v>
          </cell>
          <cell r="M219"/>
          <cell r="N219"/>
          <cell r="O219"/>
          <cell r="P219"/>
          <cell r="Q219"/>
          <cell r="R219" t="str">
            <v>Thomas GIORDANO</v>
          </cell>
          <cell r="S219"/>
          <cell r="T219"/>
          <cell r="U219"/>
        </row>
        <row r="220">
          <cell r="B220" t="str">
            <v>OLEA MEDICAL</v>
          </cell>
          <cell r="C220" t="str">
            <v>OLEA MEDICAL</v>
          </cell>
          <cell r="D220" t="str">
            <v>93 avenue du Sorbier</v>
          </cell>
          <cell r="E220" t="str">
            <v>ZI Athelia IV</v>
          </cell>
          <cell r="F220">
            <v>13600</v>
          </cell>
          <cell r="G220" t="str">
            <v>LA CIOTAT</v>
          </cell>
          <cell r="H220" t="str">
            <v>Mr</v>
          </cell>
          <cell r="I220" t="str">
            <v>Lionel Billia</v>
          </cell>
          <cell r="J220" t="str">
            <v>04 42 71 24 20</v>
          </cell>
          <cell r="K220" t="str">
            <v>-</v>
          </cell>
          <cell r="L220" t="str">
            <v xml:space="preserve">lionel.billia@olea-medical.com </v>
          </cell>
          <cell r="M220"/>
          <cell r="N220"/>
          <cell r="O220"/>
          <cell r="P220"/>
          <cell r="Q220"/>
          <cell r="R220" t="str">
            <v>Florent GIORGI</v>
          </cell>
          <cell r="S220"/>
          <cell r="T220"/>
          <cell r="U220"/>
        </row>
        <row r="221">
          <cell r="B221" t="str">
            <v>Olympique de Marseille</v>
          </cell>
          <cell r="C221" t="str">
            <v>Olympique de Marseille</v>
          </cell>
          <cell r="D221" t="str">
            <v xml:space="preserve">33 Traverse de la Martine, </v>
          </cell>
          <cell r="E221" t="str">
            <v>-</v>
          </cell>
          <cell r="F221">
            <v>13011</v>
          </cell>
          <cell r="G221" t="str">
            <v>MARSEILLE</v>
          </cell>
          <cell r="H221" t="str">
            <v>Mr</v>
          </cell>
          <cell r="I221" t="str">
            <v xml:space="preserve">Hervé Talbot </v>
          </cell>
          <cell r="J221" t="str">
            <v>04 91 76 56 09</v>
          </cell>
          <cell r="K221" t="str">
            <v>-</v>
          </cell>
          <cell r="L221" t="str">
            <v>herve.talbot@om.fr</v>
          </cell>
          <cell r="M221"/>
          <cell r="N221"/>
          <cell r="O221"/>
          <cell r="P221"/>
          <cell r="Q221"/>
          <cell r="R221" t="str">
            <v>Thomas GIORDANO</v>
          </cell>
          <cell r="S221"/>
          <cell r="T221"/>
          <cell r="U221"/>
        </row>
        <row r="222">
          <cell r="B222" t="str">
            <v>OPH Pays d’Aix Habitat</v>
          </cell>
          <cell r="C222" t="str">
            <v>OPH Pays d’Aix Habitat</v>
          </cell>
          <cell r="D222" t="str">
            <v>9 rue du Château de l’Horloge</v>
          </cell>
          <cell r="E222" t="str">
            <v>CS 60455</v>
          </cell>
          <cell r="F222">
            <v>13096</v>
          </cell>
          <cell r="G222" t="str">
            <v>Aix En Provence</v>
          </cell>
          <cell r="H222" t="str">
            <v>Mr.</v>
          </cell>
          <cell r="I222" t="str">
            <v>Devlin ARNOLD</v>
          </cell>
          <cell r="J222" t="str">
            <v>04-42-91-55-49</v>
          </cell>
          <cell r="K222" t="str">
            <v xml:space="preserve">  </v>
          </cell>
          <cell r="L222" t="str">
            <v>darnold@paysdaixhabitat.fr</v>
          </cell>
          <cell r="M222"/>
          <cell r="N222"/>
          <cell r="O222"/>
          <cell r="P222"/>
          <cell r="Q222"/>
          <cell r="R222" t="str">
            <v>Thomas GIORDANO</v>
          </cell>
          <cell r="S222"/>
          <cell r="T222"/>
          <cell r="U222"/>
        </row>
        <row r="223">
          <cell r="B223" t="str">
            <v>ORCHESTRA</v>
          </cell>
          <cell r="C223" t="str">
            <v>ORCHESTRA</v>
          </cell>
          <cell r="D223" t="str">
            <v>400 Av Marcel Dassault</v>
          </cell>
          <cell r="E223" t="str">
            <v>-</v>
          </cell>
          <cell r="F223">
            <v>34170</v>
          </cell>
          <cell r="G223" t="str">
            <v>Castelnau-le-Lez</v>
          </cell>
          <cell r="H223" t="str">
            <v>Mr</v>
          </cell>
          <cell r="I223" t="str">
            <v>Nicolas MIOLLANY</v>
          </cell>
          <cell r="J223" t="str">
            <v>04 99 13 08 64</v>
          </cell>
          <cell r="K223" t="str">
            <v>-</v>
          </cell>
          <cell r="L223" t="str">
            <v>nmiollany@orchestra-premaman.com</v>
          </cell>
          <cell r="M223"/>
          <cell r="N223"/>
          <cell r="O223"/>
          <cell r="P223"/>
          <cell r="Q223"/>
          <cell r="R223" t="str">
            <v>Thomas GIORDANO</v>
          </cell>
          <cell r="S223"/>
          <cell r="T223"/>
          <cell r="U223"/>
          <cell r="V223">
            <v>0</v>
          </cell>
        </row>
        <row r="224">
          <cell r="B224" t="str">
            <v>ORKEO</v>
          </cell>
          <cell r="C224" t="str">
            <v>ORKEO</v>
          </cell>
          <cell r="D224" t="str">
            <v>310 Rue du Vallon</v>
          </cell>
          <cell r="E224" t="str">
            <v>-</v>
          </cell>
          <cell r="F224">
            <v>6560</v>
          </cell>
          <cell r="G224" t="str">
            <v>Sophia Antipolis</v>
          </cell>
          <cell r="H224" t="str">
            <v>Mr.</v>
          </cell>
          <cell r="I224" t="str">
            <v>Maxime HEYSER</v>
          </cell>
          <cell r="J224" t="str">
            <v>04 92 90 66 90</v>
          </cell>
          <cell r="K224" t="str">
            <v>-</v>
          </cell>
          <cell r="L224" t="str">
            <v>mheyser@orkeo.fr</v>
          </cell>
          <cell r="M224"/>
          <cell r="N224"/>
          <cell r="O224"/>
          <cell r="P224"/>
          <cell r="Q224"/>
          <cell r="R224" t="str">
            <v>Thomas GIORDANO</v>
          </cell>
          <cell r="S224"/>
          <cell r="T224"/>
          <cell r="U224"/>
          <cell r="V224"/>
        </row>
        <row r="225">
          <cell r="B225" t="str">
            <v>OZEO</v>
          </cell>
          <cell r="C225" t="str">
            <v>OZEO</v>
          </cell>
          <cell r="D225" t="str">
            <v>160 avenue de Fontfrège</v>
          </cell>
          <cell r="E225" t="str">
            <v>-</v>
          </cell>
          <cell r="F225">
            <v>13420</v>
          </cell>
          <cell r="G225" t="str">
            <v>GEMENOS</v>
          </cell>
          <cell r="H225" t="str">
            <v>Mr</v>
          </cell>
          <cell r="I225" t="str">
            <v>Philippe</v>
          </cell>
          <cell r="J225" t="str">
            <v>04 42 32 61 58</v>
          </cell>
          <cell r="K225" t="str">
            <v>-</v>
          </cell>
          <cell r="L225" t="str">
            <v xml:space="preserve">contact@gemenos-piscine.fr </v>
          </cell>
          <cell r="M225"/>
          <cell r="N225"/>
          <cell r="O225"/>
          <cell r="P225"/>
          <cell r="Q225"/>
          <cell r="R225" t="str">
            <v>Thomas GIORDANO</v>
          </cell>
          <cell r="S225"/>
          <cell r="T225"/>
          <cell r="U225"/>
          <cell r="V225"/>
        </row>
        <row r="226">
          <cell r="B226" t="str">
            <v xml:space="preserve">Parc national des Calanques </v>
          </cell>
          <cell r="C226" t="str">
            <v xml:space="preserve">Parc national des Calanques </v>
          </cell>
          <cell r="D226" t="str">
            <v>Impasse Paradou</v>
          </cell>
          <cell r="E226" t="str">
            <v xml:space="preserve">Bât A4 </v>
          </cell>
          <cell r="F226">
            <v>13009</v>
          </cell>
          <cell r="G226" t="str">
            <v>MARSEILLE</v>
          </cell>
          <cell r="H226" t="str">
            <v>Mr.</v>
          </cell>
          <cell r="I226" t="str">
            <v xml:space="preserve">Jordan TUCKER </v>
          </cell>
          <cell r="J226">
            <v>760573400</v>
          </cell>
          <cell r="K226" t="str">
            <v>-</v>
          </cell>
          <cell r="L226" t="str">
            <v>jordan.tucker@calanques-parcnational.fr</v>
          </cell>
          <cell r="M226"/>
          <cell r="N226"/>
          <cell r="O226"/>
          <cell r="P226"/>
          <cell r="Q226"/>
          <cell r="R226" t="str">
            <v>Thomas GIORDANO</v>
          </cell>
          <cell r="S226"/>
          <cell r="T226"/>
          <cell r="U226" t="str">
            <v>A RELANCER</v>
          </cell>
        </row>
        <row r="227">
          <cell r="B227" t="str">
            <v>PARLYM</v>
          </cell>
          <cell r="C227" t="str">
            <v>PARLYM</v>
          </cell>
          <cell r="D227" t="str">
            <v xml:space="preserve">860 rue René Descartes </v>
          </cell>
          <cell r="E227" t="str">
            <v xml:space="preserve">ZAC de la Duranne, Les Pléiades 1 Bât A, </v>
          </cell>
          <cell r="F227">
            <v>13857</v>
          </cell>
          <cell r="G227" t="str">
            <v>Aix En Provence</v>
          </cell>
          <cell r="H227" t="str">
            <v>Mr.</v>
          </cell>
          <cell r="I227" t="str">
            <v xml:space="preserve">    Jérôme GIRAUD</v>
          </cell>
          <cell r="J227" t="str">
            <v>04 88 04 08 59</v>
          </cell>
          <cell r="K227" t="str">
            <v>-</v>
          </cell>
          <cell r="L227" t="str">
            <v>jerome.giraud@parlym.com</v>
          </cell>
          <cell r="M227"/>
          <cell r="N227"/>
          <cell r="O227"/>
          <cell r="P227"/>
          <cell r="Q227"/>
          <cell r="R227" t="str">
            <v>Thomas GIORDANO</v>
          </cell>
          <cell r="S227"/>
          <cell r="T227"/>
          <cell r="U227" t="str">
            <v>PERDU</v>
          </cell>
        </row>
        <row r="228">
          <cell r="B228" t="str">
            <v>PIXELIUS France</v>
          </cell>
          <cell r="C228" t="str">
            <v>PIXELIUS France</v>
          </cell>
          <cell r="D228" t="str">
            <v>2, avenue Monteroni d’Arbia</v>
          </cell>
          <cell r="E228" t="str">
            <v>LE SYRACUSE</v>
          </cell>
          <cell r="F228">
            <v>34173</v>
          </cell>
          <cell r="G228" t="str">
            <v>CASTELNAU LE LEZ</v>
          </cell>
          <cell r="H228" t="str">
            <v>Mr.</v>
          </cell>
          <cell r="I228" t="str">
            <v>Marc LABONDE</v>
          </cell>
          <cell r="J228" t="str">
            <v xml:space="preserve">04.99.236.210 </v>
          </cell>
          <cell r="K228" t="str">
            <v>04.99.236.239</v>
          </cell>
          <cell r="L228" t="str">
            <v>m.labonde@pixelius.fr</v>
          </cell>
          <cell r="M228"/>
          <cell r="N228"/>
          <cell r="O228"/>
          <cell r="P228"/>
          <cell r="Q228"/>
          <cell r="R228" t="str">
            <v>Thomas GIORDANO</v>
          </cell>
          <cell r="S228"/>
          <cell r="T228"/>
          <cell r="U228" t="str">
            <v>PERDU</v>
          </cell>
        </row>
        <row r="229">
          <cell r="B229" t="str">
            <v>Port Ouest Marseille</v>
          </cell>
          <cell r="C229" t="str">
            <v>Port Ouest Marseille</v>
          </cell>
          <cell r="D229" t="str">
            <v xml:space="preserve">Site De La Lave, </v>
          </cell>
          <cell r="E229" t="str">
            <v>RN 568,</v>
          </cell>
          <cell r="F229">
            <v>13016</v>
          </cell>
          <cell r="G229" t="str">
            <v>MARSEILLE</v>
          </cell>
          <cell r="H229" t="str">
            <v>Mme</v>
          </cell>
          <cell r="I229"/>
          <cell r="J229" t="str">
            <v>04 91 46 53 40</v>
          </cell>
          <cell r="K229" t="str">
            <v>-</v>
          </cell>
          <cell r="L229" t="str">
            <v>portouestmarseille@wanadoo.fr</v>
          </cell>
          <cell r="M229"/>
          <cell r="N229"/>
          <cell r="O229"/>
          <cell r="P229"/>
          <cell r="Q229"/>
          <cell r="R229" t="str">
            <v>Thomas GIORDANO</v>
          </cell>
          <cell r="S229"/>
          <cell r="T229"/>
          <cell r="U229"/>
        </row>
        <row r="230">
          <cell r="B230" t="str">
            <v>PROPECO</v>
          </cell>
          <cell r="C230" t="str">
            <v>PROPECO</v>
          </cell>
          <cell r="D230" t="str">
            <v>31, Bd Charles Moretti</v>
          </cell>
          <cell r="E230" t="str">
            <v>-</v>
          </cell>
          <cell r="F230">
            <v>13014</v>
          </cell>
          <cell r="G230" t="str">
            <v>MARSEILLE</v>
          </cell>
          <cell r="H230" t="str">
            <v>Mr.</v>
          </cell>
          <cell r="I230" t="str">
            <v>Laurent LESIEUR</v>
          </cell>
          <cell r="J230" t="str">
            <v>06 24 48 45 66</v>
          </cell>
          <cell r="K230" t="str">
            <v>-</v>
          </cell>
          <cell r="L230" t="str">
            <v>laurent.lesieur@propeco.net</v>
          </cell>
          <cell r="M230"/>
          <cell r="N230"/>
          <cell r="O230"/>
          <cell r="P230"/>
          <cell r="Q230"/>
          <cell r="R230" t="str">
            <v>Thomas GIORDANO</v>
          </cell>
          <cell r="S230"/>
          <cell r="T230"/>
          <cell r="U230"/>
        </row>
        <row r="231">
          <cell r="B231" t="str">
            <v>RAIPONCE FR</v>
          </cell>
          <cell r="C231" t="str">
            <v>RAIPONCE</v>
          </cell>
          <cell r="D231" t="str">
            <v>570 Allée des Cabedans</v>
          </cell>
          <cell r="E231" t="str">
            <v>-</v>
          </cell>
          <cell r="F231">
            <v>84300</v>
          </cell>
          <cell r="G231" t="str">
            <v>CAVAILLON</v>
          </cell>
          <cell r="H231" t="str">
            <v>Mme</v>
          </cell>
          <cell r="I231" t="str">
            <v>Florence ROCHE</v>
          </cell>
          <cell r="J231" t="str">
            <v>04 32 50 07 31</v>
          </cell>
          <cell r="K231" t="str">
            <v>-</v>
          </cell>
          <cell r="L231" t="str">
            <v>florence.roche@raiponce.fr</v>
          </cell>
          <cell r="M231"/>
          <cell r="N231"/>
          <cell r="O231"/>
          <cell r="P231"/>
          <cell r="Q231"/>
          <cell r="R231" t="str">
            <v>Thomas GIORDANO</v>
          </cell>
          <cell r="S231"/>
          <cell r="T231"/>
          <cell r="U231"/>
        </row>
        <row r="232">
          <cell r="B232" t="str">
            <v>RAIPONCE GB</v>
          </cell>
          <cell r="C232" t="str">
            <v>RAIPONCE</v>
          </cell>
          <cell r="D232" t="str">
            <v>570 Allée des Cabedans</v>
          </cell>
          <cell r="E232" t="str">
            <v>-</v>
          </cell>
          <cell r="F232">
            <v>84300</v>
          </cell>
          <cell r="G232" t="str">
            <v>CAVAILLON</v>
          </cell>
          <cell r="H232" t="str">
            <v>Mr.</v>
          </cell>
          <cell r="I232" t="str">
            <v>Gildas BONAFOUS</v>
          </cell>
          <cell r="J232" t="str">
            <v>06 80 00 03 06</v>
          </cell>
          <cell r="K232" t="str">
            <v>-</v>
          </cell>
          <cell r="L232" t="str">
            <v>gildas.bonafous@raiponce.fr</v>
          </cell>
          <cell r="M232"/>
          <cell r="N232"/>
          <cell r="O232"/>
          <cell r="P232"/>
          <cell r="Q232"/>
          <cell r="R232"/>
          <cell r="S232"/>
          <cell r="T232"/>
          <cell r="U232">
            <v>0</v>
          </cell>
        </row>
        <row r="233">
          <cell r="B233" t="str">
            <v>RAIPONCE JV</v>
          </cell>
          <cell r="C233" t="str">
            <v>RAIPONCE</v>
          </cell>
          <cell r="D233" t="str">
            <v>570 Allée des Cabedans</v>
          </cell>
          <cell r="E233" t="str">
            <v>-</v>
          </cell>
          <cell r="F233">
            <v>84300</v>
          </cell>
          <cell r="G233" t="str">
            <v>CAVAILLON</v>
          </cell>
          <cell r="H233" t="str">
            <v>Mme</v>
          </cell>
          <cell r="I233" t="str">
            <v>Jerome VANDEMBERG</v>
          </cell>
          <cell r="J233" t="str">
            <v>04 32 50 07 31</v>
          </cell>
          <cell r="K233" t="str">
            <v>-</v>
          </cell>
          <cell r="L233" t="str">
            <v>jerome.vandemberg@raiponce.fr</v>
          </cell>
          <cell r="M233"/>
          <cell r="N233"/>
          <cell r="O233"/>
          <cell r="P233"/>
          <cell r="Q233"/>
          <cell r="R233" t="str">
            <v>Thomas GIORDANO</v>
          </cell>
          <cell r="S233"/>
          <cell r="T233"/>
          <cell r="U233"/>
        </row>
        <row r="234">
          <cell r="B234" t="str">
            <v>RAIPONCE MT</v>
          </cell>
          <cell r="C234" t="str">
            <v>RAIPONCE</v>
          </cell>
          <cell r="D234" t="str">
            <v>570 Allée des Cabedans</v>
          </cell>
          <cell r="E234" t="str">
            <v>-</v>
          </cell>
          <cell r="F234">
            <v>84300</v>
          </cell>
          <cell r="G234" t="str">
            <v>CAVAILLON</v>
          </cell>
          <cell r="H234" t="str">
            <v>Mr.</v>
          </cell>
          <cell r="I234" t="str">
            <v>Mehdi TOURAB</v>
          </cell>
          <cell r="J234" t="str">
            <v>04 32 50 17 17</v>
          </cell>
          <cell r="K234" t="str">
            <v>-</v>
          </cell>
          <cell r="L234" t="str">
            <v>dsi@raiponce.fr</v>
          </cell>
          <cell r="M234"/>
          <cell r="N234"/>
          <cell r="O234"/>
          <cell r="P234"/>
          <cell r="Q234"/>
          <cell r="R234"/>
          <cell r="S234"/>
          <cell r="T234"/>
          <cell r="U234" t="str">
            <v>A RELANCER</v>
          </cell>
        </row>
        <row r="235">
          <cell r="B235" t="str">
            <v>RDT 13</v>
          </cell>
          <cell r="C235" t="str">
            <v>RDT 13</v>
          </cell>
          <cell r="D235" t="str">
            <v>6 Rue Ernest Prados</v>
          </cell>
          <cell r="E235" t="str">
            <v xml:space="preserve"> Pont de l'Arc</v>
          </cell>
          <cell r="F235">
            <v>13097</v>
          </cell>
          <cell r="G235" t="str">
            <v>AIX-EN-PROVENCE</v>
          </cell>
          <cell r="H235" t="str">
            <v>Mr</v>
          </cell>
          <cell r="I235" t="str">
            <v>Sébastien LORENTE</v>
          </cell>
          <cell r="J235" t="str">
            <v>06.60.30.08.81</v>
          </cell>
          <cell r="K235" t="str">
            <v>-</v>
          </cell>
          <cell r="L235" t="str">
            <v xml:space="preserve">s.lorente@rdt13.fr </v>
          </cell>
          <cell r="M235"/>
          <cell r="N235"/>
          <cell r="O235"/>
          <cell r="P235"/>
          <cell r="Q235"/>
          <cell r="R235" t="str">
            <v>Thomas GIORDANO</v>
          </cell>
          <cell r="S235"/>
          <cell r="T235"/>
          <cell r="U235" t="str">
            <v>A RELANCER</v>
          </cell>
        </row>
        <row r="236">
          <cell r="B236" t="str">
            <v>RivieraWaves</v>
          </cell>
          <cell r="C236" t="str">
            <v>RivieraWaves</v>
          </cell>
          <cell r="D236" t="str">
            <v>400 Avenue Roumanille</v>
          </cell>
          <cell r="E236" t="str">
            <v>-</v>
          </cell>
          <cell r="F236">
            <v>6410</v>
          </cell>
          <cell r="G236" t="str">
            <v>BIOT</v>
          </cell>
          <cell r="H236" t="str">
            <v>Mr.</v>
          </cell>
          <cell r="I236" t="str">
            <v>Farid El Moudden</v>
          </cell>
          <cell r="J236" t="str">
            <v>04 92 95 10 26</v>
          </cell>
          <cell r="K236"/>
          <cell r="L236" t="str">
            <v>Farid.ElMoudden@ceva-dsp.com</v>
          </cell>
          <cell r="M236"/>
          <cell r="N236"/>
          <cell r="O236"/>
          <cell r="P236"/>
          <cell r="Q236"/>
          <cell r="R236"/>
          <cell r="S236"/>
          <cell r="T236"/>
        </row>
        <row r="237">
          <cell r="B237" t="str">
            <v>RTM AB Livraison</v>
          </cell>
          <cell r="C237" t="str">
            <v>RTM</v>
          </cell>
          <cell r="D237" t="str">
            <v>DIRECTION DES SYSTEMES D’INFORMATION</v>
          </cell>
          <cell r="E237" t="str">
            <v>178, chemin Notre Dame de la Consolation</v>
          </cell>
          <cell r="F237">
            <v>13013</v>
          </cell>
          <cell r="G237" t="str">
            <v>MARSEILLE</v>
          </cell>
          <cell r="H237" t="str">
            <v>Mr.</v>
          </cell>
          <cell r="I237" t="str">
            <v>Alain BELMONTE</v>
          </cell>
          <cell r="J237" t="str">
            <v>04 91 10 56 03</v>
          </cell>
          <cell r="K237" t="str">
            <v>04 91 10 56 88</v>
          </cell>
          <cell r="L237" t="str">
            <v>abelmonte@rtm.fr</v>
          </cell>
          <cell r="M237"/>
          <cell r="N237"/>
          <cell r="O237"/>
          <cell r="P237"/>
          <cell r="Q237"/>
          <cell r="R237" t="str">
            <v>Pierre CADINU</v>
          </cell>
          <cell r="S237"/>
          <cell r="T237"/>
        </row>
        <row r="238">
          <cell r="B238" t="str">
            <v>RTM Fact</v>
          </cell>
          <cell r="C238" t="str">
            <v>Régie des Transports Métropolitains</v>
          </cell>
          <cell r="D238" t="str">
            <v>Service Facturier</v>
          </cell>
          <cell r="E238" t="str">
            <v>79, bd de Dunkerque CS 60478</v>
          </cell>
          <cell r="F238">
            <v>13235</v>
          </cell>
          <cell r="G238" t="str">
            <v>MARSEILLE Cedex 02</v>
          </cell>
          <cell r="H238" t="str">
            <v>-</v>
          </cell>
          <cell r="I238" t="str">
            <v>-</v>
          </cell>
          <cell r="J238" t="str">
            <v>04 91 10 52 03</v>
          </cell>
          <cell r="K238" t="str">
            <v>-</v>
          </cell>
          <cell r="L238" t="str">
            <v>sfact@rtm.fr</v>
          </cell>
          <cell r="M238"/>
          <cell r="N238"/>
          <cell r="O238"/>
          <cell r="P238"/>
          <cell r="Q238"/>
          <cell r="R238"/>
          <cell r="S238"/>
          <cell r="T238"/>
        </row>
        <row r="239">
          <cell r="B239" t="str">
            <v>RTM FL</v>
          </cell>
          <cell r="C239" t="str">
            <v>RTM</v>
          </cell>
          <cell r="D239" t="str">
            <v>DIRECTION DES SYSTEMES D’INFORMATION</v>
          </cell>
          <cell r="E239" t="str">
            <v>178, chemin Notre Dame de la Consolation</v>
          </cell>
          <cell r="F239">
            <v>13013</v>
          </cell>
          <cell r="G239" t="str">
            <v>MARSEILLE</v>
          </cell>
          <cell r="H239" t="str">
            <v>Mr.</v>
          </cell>
          <cell r="I239" t="str">
            <v>Fabien LEONI</v>
          </cell>
          <cell r="J239" t="str">
            <v>04 91 10 58 70</v>
          </cell>
          <cell r="K239" t="str">
            <v>-</v>
          </cell>
          <cell r="L239" t="str">
            <v>fleoni@rtm.fr</v>
          </cell>
          <cell r="M239"/>
          <cell r="N239"/>
          <cell r="O239"/>
          <cell r="P239"/>
          <cell r="Q239"/>
          <cell r="R239" t="str">
            <v>Pierre CADINU</v>
          </cell>
          <cell r="S239"/>
          <cell r="T239"/>
        </row>
        <row r="240">
          <cell r="B240" t="str">
            <v>RTM GH</v>
          </cell>
          <cell r="C240" t="str">
            <v>RTM</v>
          </cell>
          <cell r="D240" t="str">
            <v>DIRECTION DES SYSTEMES D’INFORMATION</v>
          </cell>
          <cell r="E240" t="str">
            <v>178, chemin Notre Dame de la Consolation</v>
          </cell>
          <cell r="F240">
            <v>13013</v>
          </cell>
          <cell r="G240" t="str">
            <v>MARSEILLE</v>
          </cell>
          <cell r="H240" t="str">
            <v>Mr.</v>
          </cell>
          <cell r="I240" t="str">
            <v>Gérard HAIRION</v>
          </cell>
          <cell r="J240" t="str">
            <v xml:space="preserve">04 91 10 54 30 </v>
          </cell>
          <cell r="K240" t="str">
            <v>-</v>
          </cell>
          <cell r="L240" t="str">
            <v>ghairion@rtm.fr</v>
          </cell>
          <cell r="M240"/>
          <cell r="N240"/>
          <cell r="O240"/>
          <cell r="P240"/>
          <cell r="Q240"/>
          <cell r="R240" t="str">
            <v>Pierre CADINU</v>
          </cell>
          <cell r="S240"/>
          <cell r="T240"/>
        </row>
        <row r="241">
          <cell r="B241" t="str">
            <v>RTM TL</v>
          </cell>
          <cell r="C241" t="str">
            <v>RTM</v>
          </cell>
          <cell r="D241" t="str">
            <v>DIRECTION DES SYSTEMES D’INFORMATION</v>
          </cell>
          <cell r="E241" t="str">
            <v>178, chemin Notre Dame de la Consolation</v>
          </cell>
          <cell r="F241">
            <v>13013</v>
          </cell>
          <cell r="G241" t="str">
            <v>MARSEILLE</v>
          </cell>
          <cell r="H241" t="str">
            <v>Mr.</v>
          </cell>
          <cell r="I241" t="str">
            <v>Thuan LE</v>
          </cell>
          <cell r="J241" t="str">
            <v>04 91 10 55 82</v>
          </cell>
          <cell r="K241" t="str">
            <v>-</v>
          </cell>
          <cell r="L241" t="str">
            <v>tle@rtm.fr</v>
          </cell>
          <cell r="M241"/>
          <cell r="N241"/>
          <cell r="O241"/>
          <cell r="P241"/>
          <cell r="Q241"/>
          <cell r="R241"/>
          <cell r="S241"/>
          <cell r="T241"/>
          <cell r="U241"/>
        </row>
        <row r="242">
          <cell r="B242" t="str">
            <v>S</v>
          </cell>
          <cell r="C242" t="str">
            <v>SAM'ELEC</v>
          </cell>
          <cell r="D242" t="str">
            <v>17 AVENUE DE LA LARDIERE</v>
          </cell>
          <cell r="E242" t="str">
            <v>ZONE INDUSTRIELLE LA VALAMPE</v>
          </cell>
          <cell r="F242">
            <v>13220</v>
          </cell>
          <cell r="G242" t="str">
            <v>CHATEAUNEUF LES MARTIGUES</v>
          </cell>
          <cell r="H242" t="str">
            <v>Mr.</v>
          </cell>
          <cell r="I242" t="str">
            <v>MILON</v>
          </cell>
          <cell r="J242"/>
          <cell r="K242" t="str">
            <v>-</v>
          </cell>
          <cell r="L242" t="str">
            <v>milon@serpe.fr</v>
          </cell>
          <cell r="M242"/>
          <cell r="N242"/>
          <cell r="O242"/>
          <cell r="P242"/>
          <cell r="Q242"/>
          <cell r="R242" t="str">
            <v>Thomas GIORDANO</v>
          </cell>
          <cell r="S242"/>
          <cell r="T242"/>
          <cell r="U242"/>
          <cell r="V242"/>
        </row>
        <row r="243">
          <cell r="B243" t="str">
            <v>SAM'ELEC</v>
          </cell>
          <cell r="C243" t="str">
            <v>SAS FITP</v>
          </cell>
          <cell r="D243" t="str">
            <v>468 Rue René Cailloux</v>
          </cell>
          <cell r="E243" t="str">
            <v>-</v>
          </cell>
          <cell r="F243">
            <v>13730</v>
          </cell>
          <cell r="G243" t="str">
            <v>SAINT VICTORET</v>
          </cell>
          <cell r="H243" t="str">
            <v xml:space="preserve">Mr </v>
          </cell>
          <cell r="I243" t="str">
            <v>Patrice EKNADISSIAN</v>
          </cell>
          <cell r="J243" t="str">
            <v>06 12 66 60 06</v>
          </cell>
          <cell r="K243" t="str">
            <v>-</v>
          </cell>
          <cell r="L243" t="str">
            <v>patrice.fitp@orange.fr</v>
          </cell>
          <cell r="M243"/>
          <cell r="N243"/>
          <cell r="O243"/>
          <cell r="P243"/>
          <cell r="Q243"/>
          <cell r="R243" t="str">
            <v>Thomas GIORDANO</v>
          </cell>
          <cell r="S243"/>
          <cell r="T243"/>
          <cell r="U243"/>
          <cell r="V243"/>
        </row>
        <row r="244">
          <cell r="B244" t="str">
            <v xml:space="preserve">SASU SERPE </v>
          </cell>
          <cell r="C244" t="str">
            <v xml:space="preserve">SASU SERPE </v>
          </cell>
          <cell r="D244" t="str">
            <v>130 allée du Mistral</v>
          </cell>
          <cell r="E244" t="str">
            <v>ZA La Cigalière 4</v>
          </cell>
          <cell r="F244">
            <v>84250</v>
          </cell>
          <cell r="G244" t="str">
            <v>LE THOR</v>
          </cell>
          <cell r="H244" t="str">
            <v xml:space="preserve">Mr </v>
          </cell>
          <cell r="I244" t="str">
            <v>Guillaume MILON</v>
          </cell>
          <cell r="J244" t="str">
            <v>04 90 33 58 24</v>
          </cell>
          <cell r="K244" t="str">
            <v>-</v>
          </cell>
          <cell r="L244" t="str">
            <v>milon@serpe.fr</v>
          </cell>
          <cell r="M244"/>
          <cell r="N244"/>
          <cell r="O244"/>
          <cell r="P244"/>
          <cell r="Q244"/>
          <cell r="R244" t="str">
            <v>Thomas GIORDANO</v>
          </cell>
          <cell r="S244"/>
          <cell r="T244"/>
          <cell r="U244" t="str">
            <v>Dossier COM NETWORK</v>
          </cell>
          <cell r="V244"/>
        </row>
        <row r="245">
          <cell r="B245" t="str">
            <v>SDIS 05</v>
          </cell>
          <cell r="C245" t="str">
            <v>SDIS 05</v>
          </cell>
          <cell r="D245" t="str">
            <v>10 Quartier Sainte-Marguerite</v>
          </cell>
          <cell r="E245" t="str">
            <v>-</v>
          </cell>
          <cell r="F245">
            <v>5000</v>
          </cell>
          <cell r="G245" t="str">
            <v>Gap</v>
          </cell>
          <cell r="H245" t="str">
            <v>Mr.</v>
          </cell>
          <cell r="I245" t="str">
            <v>Thierry Faccia</v>
          </cell>
          <cell r="J245" t="str">
            <v>04 92 40 18 00</v>
          </cell>
          <cell r="K245" t="str">
            <v>-</v>
          </cell>
          <cell r="L245" t="str">
            <v>Thierry.Faccia@sdis05.fr</v>
          </cell>
          <cell r="M245"/>
          <cell r="N245"/>
          <cell r="O245"/>
          <cell r="P245"/>
          <cell r="Q245"/>
          <cell r="R245" t="str">
            <v>Thomas GIORDANO</v>
          </cell>
          <cell r="S245"/>
          <cell r="T245"/>
          <cell r="U245" t="str">
            <v>Dossier COM NETWORK</v>
          </cell>
          <cell r="V245"/>
        </row>
        <row r="246">
          <cell r="B246" t="str">
            <v>SDIS 13</v>
          </cell>
          <cell r="C246" t="str">
            <v>SDIS 13</v>
          </cell>
          <cell r="D246" t="str">
            <v>1, Avenue de Boisbaudran</v>
          </cell>
          <cell r="E246" t="str">
            <v>Z.I De La Delorme</v>
          </cell>
          <cell r="F246">
            <v>13326</v>
          </cell>
          <cell r="G246" t="str">
            <v>MARSEILLE CEDEX 13</v>
          </cell>
          <cell r="H246" t="str">
            <v>Mr.</v>
          </cell>
          <cell r="I246" t="str">
            <v>Gilles UGLIETTA</v>
          </cell>
          <cell r="J246" t="str">
            <v>04 91 28 47 56</v>
          </cell>
          <cell r="K246" t="str">
            <v>04 86 13 81 12</v>
          </cell>
          <cell r="L246" t="str">
            <v>gugliett@sdis.fr</v>
          </cell>
          <cell r="M246"/>
          <cell r="N246"/>
          <cell r="O246"/>
          <cell r="P246"/>
          <cell r="Q246"/>
          <cell r="R246" t="str">
            <v>Thomas GIORDANO</v>
          </cell>
          <cell r="S246"/>
          <cell r="T246"/>
          <cell r="U246" t="str">
            <v>A RELANCER</v>
          </cell>
        </row>
        <row r="247">
          <cell r="B247" t="str">
            <v>SDIS 13-1</v>
          </cell>
          <cell r="C247" t="str">
            <v>SDIS 13</v>
          </cell>
          <cell r="D247" t="str">
            <v>26, Boulevard Gay Lussac Bât. E</v>
          </cell>
          <cell r="E247" t="str">
            <v xml:space="preserve">ZA Les Arnavants </v>
          </cell>
          <cell r="F247">
            <v>13014</v>
          </cell>
          <cell r="G247" t="str">
            <v>MARSEILLE</v>
          </cell>
          <cell r="H247" t="str">
            <v>Mr</v>
          </cell>
          <cell r="I247" t="str">
            <v>MONTAGNE Norbert</v>
          </cell>
          <cell r="J247" t="str">
            <v>04 86 13 81 90</v>
          </cell>
          <cell r="K247" t="str">
            <v>-</v>
          </cell>
          <cell r="L247" t="str">
            <v>norbert.montagne@sdis13.fr</v>
          </cell>
          <cell r="M247"/>
          <cell r="N247"/>
          <cell r="O247"/>
          <cell r="P247"/>
          <cell r="Q247"/>
          <cell r="R247" t="str">
            <v>Thomas GIORDANO</v>
          </cell>
          <cell r="S247"/>
          <cell r="T247"/>
          <cell r="U247" t="str">
            <v>A RELANCER</v>
          </cell>
        </row>
        <row r="248">
          <cell r="B248" t="str">
            <v>SDIS 26</v>
          </cell>
          <cell r="C248" t="str">
            <v>SDIS 26</v>
          </cell>
          <cell r="D248" t="str">
            <v>235 Route de Montelier</v>
          </cell>
          <cell r="E248" t="str">
            <v>-</v>
          </cell>
          <cell r="F248">
            <v>26000</v>
          </cell>
          <cell r="G248" t="str">
            <v>VALENCE</v>
          </cell>
          <cell r="H248" t="str">
            <v>Mr.</v>
          </cell>
          <cell r="I248" t="str">
            <v xml:space="preserve">JUGGERY Emmanuel </v>
          </cell>
          <cell r="J248" t="str">
            <v>04 75 82 72 00</v>
          </cell>
          <cell r="K248"/>
          <cell r="L248" t="str">
            <v xml:space="preserve">emmanuel.juggery@sdis26.fr </v>
          </cell>
          <cell r="M248"/>
          <cell r="N248"/>
          <cell r="O248"/>
          <cell r="P248"/>
          <cell r="Q248"/>
          <cell r="R248" t="str">
            <v>Thomas GIORDANO</v>
          </cell>
          <cell r="S248"/>
          <cell r="T248"/>
          <cell r="U248" t="str">
            <v>UGAP</v>
          </cell>
        </row>
        <row r="249">
          <cell r="B249" t="str">
            <v>SDIS 34</v>
          </cell>
          <cell r="C249" t="str">
            <v>SDIS 34</v>
          </cell>
          <cell r="D249" t="str">
            <v>Rue Super Nova 1987</v>
          </cell>
          <cell r="E249" t="str">
            <v>-</v>
          </cell>
          <cell r="F249">
            <v>34570</v>
          </cell>
          <cell r="G249" t="str">
            <v>Vailhauquès</v>
          </cell>
          <cell r="H249" t="str">
            <v>Mr</v>
          </cell>
          <cell r="I249" t="str">
            <v>Florian Tailhades</v>
          </cell>
          <cell r="J249" t="str">
            <v>04 67 10 20 19</v>
          </cell>
          <cell r="K249" t="str">
            <v>-</v>
          </cell>
          <cell r="L249" t="str">
            <v>florian.tailhades@sdis34.org</v>
          </cell>
          <cell r="M249"/>
          <cell r="N249"/>
          <cell r="O249"/>
          <cell r="P249"/>
          <cell r="Q249"/>
          <cell r="R249" t="str">
            <v>Thomas GIORDANO</v>
          </cell>
          <cell r="S249"/>
          <cell r="T249"/>
          <cell r="U249" t="str">
            <v>A RELANCER</v>
          </cell>
        </row>
        <row r="250">
          <cell r="B250" t="str">
            <v>SDIS 83</v>
          </cell>
          <cell r="C250" t="str">
            <v>SDIS 83</v>
          </cell>
          <cell r="D250" t="str">
            <v>87 boulevard Michel LAFOURCADE</v>
          </cell>
          <cell r="E250" t="str">
            <v>CS 30255</v>
          </cell>
          <cell r="F250">
            <v>83007</v>
          </cell>
          <cell r="G250" t="str">
            <v xml:space="preserve">DRAGUIGNAN </v>
          </cell>
          <cell r="H250" t="str">
            <v>Mme</v>
          </cell>
          <cell r="I250" t="str">
            <v>Florence PASQUINI</v>
          </cell>
          <cell r="J250" t="str">
            <v>04 94 60 37 11</v>
          </cell>
          <cell r="K250" t="str">
            <v>-</v>
          </cell>
          <cell r="L250" t="str">
            <v>fpasquini@sdis83.fr</v>
          </cell>
          <cell r="M250"/>
          <cell r="N250"/>
          <cell r="O250"/>
          <cell r="P250"/>
          <cell r="Q250"/>
          <cell r="R250" t="str">
            <v>Thomas GIORDANO</v>
          </cell>
          <cell r="S250"/>
          <cell r="T250"/>
          <cell r="U250" t="str">
            <v>A RELANCER</v>
          </cell>
        </row>
        <row r="251">
          <cell r="B251" t="str">
            <v>IFSI</v>
          </cell>
          <cell r="C251" t="str">
            <v>IFSI</v>
          </cell>
          <cell r="D251" t="str">
            <v>207 Avenue Julien Fabre</v>
          </cell>
          <cell r="E251" t="str">
            <v>-</v>
          </cell>
          <cell r="F251">
            <v>13300</v>
          </cell>
          <cell r="G251" t="str">
            <v>Salon-de-Provence</v>
          </cell>
          <cell r="H251" t="str">
            <v>Mr</v>
          </cell>
          <cell r="I251" t="str">
            <v>Jean-Marie ROUX</v>
          </cell>
          <cell r="J251" t="str">
            <v>04 42 16 17 32</v>
          </cell>
          <cell r="K251"/>
          <cell r="L251" t="str">
            <v>jean-marie.roux@gcspa.fr</v>
          </cell>
          <cell r="M251"/>
          <cell r="N251"/>
          <cell r="O251"/>
          <cell r="P251"/>
          <cell r="Q251"/>
          <cell r="R251"/>
          <cell r="S251"/>
          <cell r="T251"/>
          <cell r="U251">
            <v>0</v>
          </cell>
        </row>
        <row r="252">
          <cell r="B252" t="str">
            <v xml:space="preserve">IFSI du Centre Hospitalier d’Aubagne </v>
          </cell>
          <cell r="C252" t="str">
            <v xml:space="preserve">IFSI du Centre Hospitalier d’Aubagne </v>
          </cell>
          <cell r="D252" t="str">
            <v>179 Av des Sœurs Gastine</v>
          </cell>
          <cell r="E252" t="str">
            <v>-</v>
          </cell>
          <cell r="F252">
            <v>13677</v>
          </cell>
          <cell r="G252" t="str">
            <v>AUBAGNE Cedex</v>
          </cell>
          <cell r="H252" t="str">
            <v>Mr.</v>
          </cell>
          <cell r="I252" t="str">
            <v>Gilbert CASANOVA</v>
          </cell>
          <cell r="J252" t="str">
            <v>04.42.84.70.30</v>
          </cell>
          <cell r="K252" t="str">
            <v>-</v>
          </cell>
          <cell r="L252" t="str">
            <v>gcasa@ch-aubagne.fr</v>
          </cell>
          <cell r="M252"/>
          <cell r="N252"/>
          <cell r="O252"/>
          <cell r="P252"/>
          <cell r="Q252"/>
          <cell r="R252"/>
          <cell r="S252"/>
          <cell r="T252"/>
          <cell r="U252" t="str">
            <v>A RELANCER</v>
          </cell>
        </row>
        <row r="253">
          <cell r="B253" t="str">
            <v>SDIS 84</v>
          </cell>
          <cell r="C253" t="str">
            <v>SDIS 84</v>
          </cell>
          <cell r="D253" t="str">
            <v>Avenue Fontcouverte</v>
          </cell>
          <cell r="E253" t="str">
            <v>-</v>
          </cell>
          <cell r="F253">
            <v>84000</v>
          </cell>
          <cell r="G253" t="str">
            <v>Avignon</v>
          </cell>
          <cell r="H253" t="str">
            <v>Mme</v>
          </cell>
          <cell r="I253" t="str">
            <v>RODRIGUES Georges</v>
          </cell>
          <cell r="J253" t="str">
            <v>06 72 95 10 89</v>
          </cell>
          <cell r="K253" t="str">
            <v>-</v>
          </cell>
          <cell r="L253" t="str">
            <v>rodrigues.g@sdis84.fr</v>
          </cell>
          <cell r="M253"/>
          <cell r="N253"/>
          <cell r="O253"/>
          <cell r="P253"/>
          <cell r="Q253"/>
          <cell r="R253" t="str">
            <v>Thomas GIORDANO</v>
          </cell>
          <cell r="S253"/>
          <cell r="T253"/>
          <cell r="U253" t="str">
            <v>A RELANCER</v>
          </cell>
        </row>
        <row r="254">
          <cell r="B254" t="str">
            <v>SDIS 84</v>
          </cell>
          <cell r="C254" t="str">
            <v>SDIS 84</v>
          </cell>
          <cell r="D254" t="str">
            <v>Avenue Fontcouverte</v>
          </cell>
          <cell r="E254" t="str">
            <v>-</v>
          </cell>
          <cell r="F254">
            <v>84000</v>
          </cell>
          <cell r="G254" t="str">
            <v>Avignon</v>
          </cell>
          <cell r="H254" t="str">
            <v>Mme</v>
          </cell>
          <cell r="I254" t="str">
            <v>Huet laurence</v>
          </cell>
          <cell r="J254" t="str">
            <v>04 90 81 69 17</v>
          </cell>
          <cell r="K254" t="str">
            <v>-</v>
          </cell>
          <cell r="L254" t="str">
            <v>huet.l@sdis84.fr</v>
          </cell>
          <cell r="M254"/>
          <cell r="N254"/>
          <cell r="O254"/>
          <cell r="P254"/>
          <cell r="Q254"/>
          <cell r="R254" t="str">
            <v>Thomas GIORDANO</v>
          </cell>
          <cell r="S254"/>
          <cell r="T254"/>
          <cell r="U254"/>
        </row>
        <row r="255">
          <cell r="B255" t="str">
            <v>SE AEROPORT TOULON-HYERES JP</v>
          </cell>
          <cell r="C255" t="str">
            <v>SE AEROPORT TOULON-HYERES</v>
          </cell>
          <cell r="D255" t="str">
            <v>Bd de la Marine</v>
          </cell>
          <cell r="E255" t="str">
            <v>-</v>
          </cell>
          <cell r="F255">
            <v>83418</v>
          </cell>
          <cell r="G255" t="str">
            <v>HYERES Cedex</v>
          </cell>
          <cell r="H255" t="str">
            <v>Mr</v>
          </cell>
          <cell r="I255" t="str">
            <v>Jean PERVENCHE</v>
          </cell>
          <cell r="J255" t="str">
            <v>+33147163458</v>
          </cell>
          <cell r="K255" t="str">
            <v>-</v>
          </cell>
          <cell r="L255" t="str">
            <v>jean.pervenche@vinci-airports.com</v>
          </cell>
          <cell r="M255"/>
          <cell r="N255"/>
          <cell r="O255"/>
          <cell r="P255"/>
          <cell r="Q255"/>
          <cell r="R255" t="str">
            <v>Pierre CADINU</v>
          </cell>
          <cell r="S255"/>
          <cell r="T255"/>
          <cell r="U255">
            <v>0</v>
          </cell>
        </row>
        <row r="256">
          <cell r="B256" t="str">
            <v>SE AEROPORT TOULON-HYERES JPR</v>
          </cell>
          <cell r="C256" t="str">
            <v>SE AEROPORT TOULON-HYERES</v>
          </cell>
          <cell r="D256" t="str">
            <v>Bd de la Marine</v>
          </cell>
          <cell r="E256" t="str">
            <v>-</v>
          </cell>
          <cell r="F256">
            <v>83418</v>
          </cell>
          <cell r="G256" t="str">
            <v>HYERES Cedex</v>
          </cell>
          <cell r="H256" t="str">
            <v>Mr</v>
          </cell>
          <cell r="I256" t="str">
            <v>Jean Pierre REYNAUD</v>
          </cell>
          <cell r="J256" t="str">
            <v>04 94 00 83 07</v>
          </cell>
          <cell r="K256" t="str">
            <v>04 94 00 84 13</v>
          </cell>
          <cell r="L256" t="str">
            <v>jean-pierre.reynaud@toulon-hyeres.aeroport.fr</v>
          </cell>
          <cell r="M256"/>
          <cell r="N256"/>
          <cell r="O256"/>
          <cell r="P256"/>
          <cell r="Q256"/>
          <cell r="R256" t="str">
            <v>Pierre CADINU</v>
          </cell>
          <cell r="S256"/>
          <cell r="T256"/>
        </row>
        <row r="257">
          <cell r="B257" t="str">
            <v>SE AEROPORT TOULON-HYERES LIVR</v>
          </cell>
          <cell r="C257" t="str">
            <v>SE AEROPORT TOULON-HYERES</v>
          </cell>
          <cell r="D257" t="str">
            <v>Bd de la Marine</v>
          </cell>
          <cell r="E257" t="str">
            <v>-</v>
          </cell>
          <cell r="F257">
            <v>83418</v>
          </cell>
          <cell r="G257" t="str">
            <v>HYERES Cedex</v>
          </cell>
          <cell r="H257" t="str">
            <v>Mr</v>
          </cell>
          <cell r="I257" t="str">
            <v>André DURBANO</v>
          </cell>
          <cell r="J257" t="str">
            <v>04 94 00 84 06</v>
          </cell>
          <cell r="K257" t="str">
            <v>-</v>
          </cell>
          <cell r="L257" t="str">
            <v>andre.durbano@toulon-hyeres.aeroport.fr</v>
          </cell>
          <cell r="M257"/>
          <cell r="N257"/>
          <cell r="O257"/>
          <cell r="P257"/>
          <cell r="Q257"/>
          <cell r="R257"/>
          <cell r="S257"/>
          <cell r="T257"/>
        </row>
        <row r="258">
          <cell r="B258" t="str">
            <v>SE AEROPORT TOULON-HYERES PP</v>
          </cell>
          <cell r="C258" t="str">
            <v>SE AREOPORT TOULON-HYERES</v>
          </cell>
          <cell r="D258" t="str">
            <v>Bd de la Marine</v>
          </cell>
          <cell r="E258" t="str">
            <v>-</v>
          </cell>
          <cell r="F258">
            <v>83418</v>
          </cell>
          <cell r="G258" t="str">
            <v>HYERES Cedex</v>
          </cell>
          <cell r="H258" t="str">
            <v>Mme.</v>
          </cell>
          <cell r="I258" t="str">
            <v>Perrine POURRET</v>
          </cell>
          <cell r="J258" t="str">
            <v>04 94 00 83 29</v>
          </cell>
          <cell r="K258"/>
          <cell r="L258" t="str">
            <v>perrine.pourret@toulon-hyeres.aeroport.fr</v>
          </cell>
          <cell r="M258"/>
          <cell r="N258"/>
          <cell r="O258"/>
          <cell r="P258"/>
          <cell r="Q258"/>
          <cell r="R258"/>
          <cell r="S258"/>
          <cell r="T258"/>
        </row>
        <row r="259">
          <cell r="B259" t="str">
            <v>SENERGIE</v>
          </cell>
          <cell r="C259" t="str">
            <v>SENERGIE</v>
          </cell>
          <cell r="D259" t="str">
            <v>Village d'Entreprise St Henri II</v>
          </cell>
          <cell r="E259" t="str">
            <v>Rue Anne Gacon - Bat. 10/11</v>
          </cell>
          <cell r="F259">
            <v>13016</v>
          </cell>
          <cell r="G259" t="str">
            <v>MARSEILLE</v>
          </cell>
          <cell r="H259" t="str">
            <v>Mr.</v>
          </cell>
          <cell r="I259" t="str">
            <v>Alain AMELLA</v>
          </cell>
          <cell r="J259" t="str">
            <v>06 71 70 34 05</v>
          </cell>
          <cell r="K259" t="str">
            <v>04 95 06 92 12</v>
          </cell>
          <cell r="L259" t="str">
            <v>alain.amella@senergies.fr</v>
          </cell>
          <cell r="M259"/>
          <cell r="N259"/>
          <cell r="O259"/>
          <cell r="P259"/>
          <cell r="Q259"/>
          <cell r="R259"/>
          <cell r="S259"/>
          <cell r="T259"/>
        </row>
        <row r="260">
          <cell r="B260" t="str">
            <v>SENERGIE Fact.</v>
          </cell>
          <cell r="C260" t="str">
            <v>SENERGIE</v>
          </cell>
          <cell r="D260" t="str">
            <v>75, Rue Denis Papin</v>
          </cell>
          <cell r="E260" t="str">
            <v>-</v>
          </cell>
          <cell r="F260">
            <v>13857</v>
          </cell>
          <cell r="G260" t="str">
            <v>AIX-EN-PROVENCE</v>
          </cell>
          <cell r="H260" t="str">
            <v>Mr.</v>
          </cell>
          <cell r="I260" t="str">
            <v>Alain AMELLA</v>
          </cell>
          <cell r="J260" t="str">
            <v>06 71 70 34 05</v>
          </cell>
          <cell r="K260" t="str">
            <v>04 95 06 92 12</v>
          </cell>
          <cell r="L260" t="str">
            <v>alain.amella@senergies.fr</v>
          </cell>
          <cell r="M260"/>
          <cell r="N260"/>
          <cell r="O260"/>
          <cell r="P260"/>
          <cell r="Q260"/>
          <cell r="R260"/>
          <cell r="S260"/>
          <cell r="T260"/>
        </row>
        <row r="261">
          <cell r="B261" t="str">
            <v>SERCA Informatique</v>
          </cell>
          <cell r="C261" t="str">
            <v>SERCA Informatique</v>
          </cell>
          <cell r="D261" t="str">
            <v>380, Avenue Jean Perrin</v>
          </cell>
          <cell r="E261" t="str">
            <v>Pôle d'Activité</v>
          </cell>
          <cell r="F261">
            <v>13851</v>
          </cell>
          <cell r="G261" t="str">
            <v>Aix-en-Provence Cedex 3</v>
          </cell>
          <cell r="H261" t="str">
            <v>Mme.</v>
          </cell>
          <cell r="I261" t="str">
            <v>Caroline CASALEGGIO</v>
          </cell>
          <cell r="J261" t="str">
            <v>04 42 90 46 58</v>
          </cell>
          <cell r="K261" t="str">
            <v>-</v>
          </cell>
          <cell r="L261" t="str">
            <v>caroline.casaleggio@sercainformatique.com</v>
          </cell>
          <cell r="M261"/>
          <cell r="N261"/>
          <cell r="O261"/>
          <cell r="P261"/>
          <cell r="Q261"/>
          <cell r="R261"/>
          <cell r="S261"/>
          <cell r="T261"/>
        </row>
        <row r="262">
          <cell r="B262" t="str">
            <v>SERCA Informatique 2</v>
          </cell>
          <cell r="C262" t="str">
            <v>SERCA Informatique</v>
          </cell>
          <cell r="D262" t="str">
            <v>380, Avenue Jean Perrin</v>
          </cell>
          <cell r="E262" t="str">
            <v>Pôle d'Activité</v>
          </cell>
          <cell r="F262">
            <v>13851</v>
          </cell>
          <cell r="G262" t="str">
            <v>Aix-en-Provence Cedex 3</v>
          </cell>
          <cell r="H262" t="str">
            <v>Mr.</v>
          </cell>
          <cell r="I262" t="str">
            <v>Lionel CHERAKI</v>
          </cell>
          <cell r="J262" t="str">
            <v>+33661177845</v>
          </cell>
          <cell r="K262"/>
          <cell r="L262" t="str">
            <v>lionel.cheraki@sercainformatique.com</v>
          </cell>
          <cell r="M262"/>
          <cell r="N262"/>
          <cell r="O262"/>
          <cell r="P262"/>
          <cell r="Q262"/>
          <cell r="R262"/>
          <cell r="S262"/>
          <cell r="T262"/>
        </row>
        <row r="263">
          <cell r="B263" t="str">
            <v>SERCA Informatique Comptable</v>
          </cell>
          <cell r="C263" t="str">
            <v>SERCA Informatique</v>
          </cell>
          <cell r="D263" t="str">
            <v>380, Avenue Jean Perrin</v>
          </cell>
          <cell r="E263" t="str">
            <v>Pôle d'Activité</v>
          </cell>
          <cell r="F263">
            <v>13851</v>
          </cell>
          <cell r="G263" t="str">
            <v>Aix-en-Provence Cedex 3</v>
          </cell>
          <cell r="H263" t="str">
            <v>Mme.</v>
          </cell>
          <cell r="I263" t="str">
            <v>Marjorie MORRA</v>
          </cell>
          <cell r="J263" t="str">
            <v>04 42 90 46 50</v>
          </cell>
          <cell r="K263" t="str">
            <v>04 42 90 80 51</v>
          </cell>
          <cell r="L263" t="str">
            <v>marjorie.morra@sercainformatique.com</v>
          </cell>
          <cell r="M263"/>
          <cell r="N263"/>
          <cell r="O263"/>
          <cell r="P263"/>
          <cell r="Q263"/>
          <cell r="R263"/>
          <cell r="S263"/>
          <cell r="T263"/>
        </row>
        <row r="264">
          <cell r="B264" t="str">
            <v>SERES Environnement</v>
          </cell>
          <cell r="C264" t="str">
            <v>SERES Environnement</v>
          </cell>
          <cell r="D264" t="str">
            <v>360 Rue Louis de Broglie</v>
          </cell>
          <cell r="E264" t="str">
            <v>-</v>
          </cell>
          <cell r="F264">
            <v>13793</v>
          </cell>
          <cell r="G264" t="str">
            <v>AIX-EN-PROVENCE</v>
          </cell>
          <cell r="H264" t="str">
            <v>Mr</v>
          </cell>
          <cell r="I264" t="str">
            <v>Patrick Lande</v>
          </cell>
          <cell r="J264">
            <v>442973731</v>
          </cell>
          <cell r="K264" t="str">
            <v>-</v>
          </cell>
          <cell r="L264" t="str">
            <v>p.lande@seres-France.com</v>
          </cell>
          <cell r="M264"/>
          <cell r="N264"/>
          <cell r="O264"/>
          <cell r="P264"/>
          <cell r="Q264"/>
          <cell r="R264" t="str">
            <v>Florent GIORGI</v>
          </cell>
          <cell r="S264"/>
          <cell r="T264"/>
        </row>
        <row r="265">
          <cell r="B265" t="str">
            <v>SERM PC</v>
          </cell>
          <cell r="C265" t="str">
            <v>GIE SERM SA3M</v>
          </cell>
          <cell r="D265" t="str">
            <v>Etoile Richter</v>
          </cell>
          <cell r="E265" t="str">
            <v>45 Place Ernest Granier</v>
          </cell>
          <cell r="F265">
            <v>34960</v>
          </cell>
          <cell r="G265" t="str">
            <v xml:space="preserve">MONTPELLIER </v>
          </cell>
          <cell r="H265" t="str">
            <v>Mr.</v>
          </cell>
          <cell r="I265" t="str">
            <v>Philippe Chabanis</v>
          </cell>
          <cell r="J265" t="str">
            <v>04 67 13 63 98</v>
          </cell>
          <cell r="K265" t="str">
            <v>04.67.13.63.02</v>
          </cell>
          <cell r="L265" t="str">
            <v>philippe.chabanis@serm-montpellier.fr</v>
          </cell>
          <cell r="M265"/>
          <cell r="N265"/>
          <cell r="O265"/>
          <cell r="P265"/>
          <cell r="Q265"/>
          <cell r="R265" t="str">
            <v>Florent Giorgi</v>
          </cell>
          <cell r="S265"/>
          <cell r="T265"/>
        </row>
        <row r="266">
          <cell r="B266" t="str">
            <v>SERM PL</v>
          </cell>
          <cell r="C266" t="str">
            <v>GIE SERM SA3M</v>
          </cell>
          <cell r="D266" t="str">
            <v>Etoile Richter</v>
          </cell>
          <cell r="E266" t="str">
            <v>45 Place Ernest Granier</v>
          </cell>
          <cell r="F266">
            <v>34960</v>
          </cell>
          <cell r="G266" t="str">
            <v xml:space="preserve">MONTPELLIER </v>
          </cell>
          <cell r="H266" t="str">
            <v>Mr.</v>
          </cell>
          <cell r="I266" t="str">
            <v>Patrick LANNETTE</v>
          </cell>
          <cell r="J266" t="str">
            <v xml:space="preserve">04 67 13 63 99 </v>
          </cell>
          <cell r="K266" t="str">
            <v xml:space="preserve">04 67 13 63 01 </v>
          </cell>
          <cell r="L266" t="str">
            <v>patrick.lannette@serm-montpellier.fr</v>
          </cell>
          <cell r="M266"/>
          <cell r="N266"/>
          <cell r="O266"/>
          <cell r="P266"/>
          <cell r="Q266"/>
          <cell r="R266"/>
          <cell r="S266"/>
          <cell r="T266"/>
          <cell r="U266" t="str">
            <v>A RELANCER</v>
          </cell>
        </row>
        <row r="267">
          <cell r="B267" t="str">
            <v>Société Canal de Provence</v>
          </cell>
          <cell r="C267" t="str">
            <v>Société Canal de Provence</v>
          </cell>
          <cell r="D267" t="str">
            <v>Le Tholonet</v>
          </cell>
          <cell r="E267" t="str">
            <v>-</v>
          </cell>
          <cell r="F267">
            <v>13182</v>
          </cell>
          <cell r="G267" t="str">
            <v>AIX-EN-PROVENCE</v>
          </cell>
          <cell r="H267" t="str">
            <v>Mr</v>
          </cell>
          <cell r="I267" t="str">
            <v>Michel GARRIDO</v>
          </cell>
          <cell r="J267" t="str">
            <v>04 42 66 71 66</v>
          </cell>
          <cell r="K267" t="str">
            <v>-</v>
          </cell>
          <cell r="L267" t="str">
            <v>michel.garrido@canal-de-provence.com</v>
          </cell>
          <cell r="M267"/>
          <cell r="N267"/>
          <cell r="O267"/>
          <cell r="P267"/>
          <cell r="Q267"/>
          <cell r="R267" t="str">
            <v>Thomas GIORDANO</v>
          </cell>
          <cell r="S267"/>
          <cell r="T267"/>
          <cell r="U267" t="str">
            <v>A RELANCER</v>
          </cell>
        </row>
        <row r="268">
          <cell r="B268" t="str">
            <v>SOCOMELU</v>
          </cell>
          <cell r="C268" t="str">
            <v>SOCOMELU</v>
          </cell>
          <cell r="D268" t="str">
            <v>Route d'Aix</v>
          </cell>
          <cell r="E268" t="str">
            <v>-</v>
          </cell>
          <cell r="F268">
            <v>84124</v>
          </cell>
          <cell r="G268" t="str">
            <v>PERTUIS</v>
          </cell>
          <cell r="H268" t="str">
            <v>Mr.</v>
          </cell>
          <cell r="I268" t="str">
            <v>Laurent Pellegrin</v>
          </cell>
          <cell r="J268" t="str">
            <v>04 90 09 23 68</v>
          </cell>
          <cell r="K268" t="str">
            <v>-</v>
          </cell>
          <cell r="L268" t="str">
            <v>laurent.pellegrin@socomelu.com</v>
          </cell>
          <cell r="M268"/>
          <cell r="N268"/>
          <cell r="O268"/>
          <cell r="P268"/>
          <cell r="Q268"/>
          <cell r="R268"/>
          <cell r="S268"/>
          <cell r="T268"/>
        </row>
        <row r="269">
          <cell r="B269" t="str">
            <v>Softway Medical</v>
          </cell>
          <cell r="C269" t="str">
            <v>Softway Medical</v>
          </cell>
          <cell r="D269" t="str">
            <v>bâtiment C, Arteparc</v>
          </cell>
          <cell r="E269" t="str">
            <v>Route de la Côte d'Azur</v>
          </cell>
          <cell r="F269">
            <v>13590</v>
          </cell>
          <cell r="G269" t="str">
            <v>MEYREUIL</v>
          </cell>
          <cell r="H269" t="str">
            <v>Mr.</v>
          </cell>
          <cell r="I269" t="str">
            <v>Gilles DUCROS</v>
          </cell>
          <cell r="J269" t="str">
            <v>04 88 71 13 48</v>
          </cell>
          <cell r="K269" t="str">
            <v>06 65 29 95 25</v>
          </cell>
          <cell r="L269" t="str">
            <v>gducros@softwaymedical.fr</v>
          </cell>
          <cell r="M269"/>
          <cell r="N269"/>
          <cell r="O269"/>
          <cell r="P269"/>
          <cell r="Q269"/>
          <cell r="R269" t="str">
            <v>Florent GIORGI</v>
          </cell>
          <cell r="S269"/>
          <cell r="T269"/>
          <cell r="U269"/>
        </row>
        <row r="270">
          <cell r="B270" t="str">
            <v>SOLWARE</v>
          </cell>
          <cell r="C270" t="str">
            <v>SOLWARE</v>
          </cell>
          <cell r="D270" t="str">
            <v>165 Rue Philippe Maupas</v>
          </cell>
          <cell r="E270" t="str">
            <v>-</v>
          </cell>
          <cell r="F270">
            <v>30000</v>
          </cell>
          <cell r="G270" t="str">
            <v>NIMES</v>
          </cell>
          <cell r="H270" t="str">
            <v>Mr.</v>
          </cell>
          <cell r="I270" t="str">
            <v>HOANG CAT Thien</v>
          </cell>
          <cell r="J270" t="str">
            <v xml:space="preserve">04 66 70 62 76 </v>
          </cell>
          <cell r="K270" t="str">
            <v>04 66 27 60 69</v>
          </cell>
          <cell r="L270" t="str">
            <v xml:space="preserve">ci.life@solware.fr </v>
          </cell>
          <cell r="M270"/>
          <cell r="N270"/>
          <cell r="O270"/>
          <cell r="P270"/>
          <cell r="Q270"/>
          <cell r="R270" t="str">
            <v>Thomas GIORDANO</v>
          </cell>
          <cell r="S270"/>
          <cell r="T270"/>
          <cell r="U270"/>
        </row>
        <row r="271">
          <cell r="B271" t="str">
            <v>Solware Life</v>
          </cell>
          <cell r="C271" t="str">
            <v>Solware Life</v>
          </cell>
          <cell r="D271" t="str">
            <v>68 bis, chemin du Moulin Carron</v>
          </cell>
          <cell r="E271" t="str">
            <v>-</v>
          </cell>
          <cell r="F271">
            <v>69570</v>
          </cell>
          <cell r="G271" t="str">
            <v>DARDILLY</v>
          </cell>
          <cell r="H271" t="str">
            <v>Mr.</v>
          </cell>
          <cell r="I271" t="str">
            <v xml:space="preserve">HOANG CAT Thien </v>
          </cell>
          <cell r="J271" t="str">
            <v>04 66 70 62 76</v>
          </cell>
          <cell r="K271" t="str">
            <v>-</v>
          </cell>
          <cell r="L271" t="str">
            <v>ci.life@solware.fr</v>
          </cell>
          <cell r="M271"/>
          <cell r="N271"/>
          <cell r="O271"/>
          <cell r="P271"/>
          <cell r="Q271"/>
          <cell r="R271" t="str">
            <v>Thomas GIORDANO</v>
          </cell>
          <cell r="S271"/>
          <cell r="T271"/>
        </row>
        <row r="272">
          <cell r="B272" t="str">
            <v>SPTMI RR</v>
          </cell>
          <cell r="C272" t="str">
            <v xml:space="preserve">SPTMI </v>
          </cell>
          <cell r="D272" t="str">
            <v>258, Chemin de la Madrague Ville</v>
          </cell>
          <cell r="E272" t="str">
            <v>-</v>
          </cell>
          <cell r="F272">
            <v>13015</v>
          </cell>
          <cell r="G272" t="str">
            <v>MARSEILLE</v>
          </cell>
          <cell r="H272" t="str">
            <v>Mr.</v>
          </cell>
          <cell r="I272" t="str">
            <v>Renaud RIBOULET</v>
          </cell>
          <cell r="J272" t="str">
            <v xml:space="preserve"> 04 95 05 18 11</v>
          </cell>
          <cell r="K272" t="str">
            <v>04 95 05 18 18</v>
          </cell>
          <cell r="L272" t="str">
            <v>r.riboulet@sptmi.com</v>
          </cell>
          <cell r="M272"/>
          <cell r="N272"/>
          <cell r="O272"/>
          <cell r="P272"/>
          <cell r="Q272"/>
          <cell r="R272"/>
          <cell r="S272"/>
          <cell r="T272"/>
          <cell r="U272"/>
        </row>
        <row r="273">
          <cell r="B273" t="str">
            <v>STAYHOME</v>
          </cell>
          <cell r="C273" t="str">
            <v>STAYHOME</v>
          </cell>
          <cell r="D273" t="str">
            <v>118 CHAUSSEE JULES CESAR</v>
          </cell>
          <cell r="E273" t="str">
            <v>-</v>
          </cell>
          <cell r="F273">
            <v>95600</v>
          </cell>
          <cell r="G273" t="str">
            <v>EAUBONNE</v>
          </cell>
          <cell r="H273" t="str">
            <v>Mr.</v>
          </cell>
          <cell r="I273" t="str">
            <v xml:space="preserve">Virasith Deovan </v>
          </cell>
          <cell r="J273" t="str">
            <v>04 99 63 89 11</v>
          </cell>
          <cell r="K273" t="str">
            <v>-</v>
          </cell>
          <cell r="L273" t="str">
            <v xml:space="preserve">v.deovan@stayhome.fr </v>
          </cell>
          <cell r="M273"/>
          <cell r="N273"/>
          <cell r="O273"/>
          <cell r="P273"/>
          <cell r="Q273"/>
          <cell r="R273" t="str">
            <v>Thomas GIORDANO</v>
          </cell>
          <cell r="S273"/>
          <cell r="T273"/>
          <cell r="U273"/>
        </row>
        <row r="274">
          <cell r="B274" t="str">
            <v>STUDIA Solutions</v>
          </cell>
          <cell r="C274" t="str">
            <v>STUDIA Solutions</v>
          </cell>
          <cell r="D274" t="str">
            <v>Z.I. Couperigne</v>
          </cell>
          <cell r="E274" t="str">
            <v>-</v>
          </cell>
          <cell r="F274">
            <v>13127</v>
          </cell>
          <cell r="G274" t="str">
            <v>VITROLLES</v>
          </cell>
          <cell r="H274" t="str">
            <v>Mr</v>
          </cell>
          <cell r="I274" t="str">
            <v>Serge CHESNEAU</v>
          </cell>
          <cell r="J274" t="str">
            <v>04 42 10 19 60</v>
          </cell>
          <cell r="K274" t="str">
            <v>-</v>
          </cell>
          <cell r="L274" t="str">
            <v>serge.chesneau@studia.fr</v>
          </cell>
          <cell r="M274"/>
          <cell r="N274"/>
          <cell r="O274"/>
          <cell r="P274"/>
          <cell r="Q274"/>
          <cell r="R274" t="str">
            <v>Thomas GIORDANO</v>
          </cell>
          <cell r="S274"/>
          <cell r="T274"/>
          <cell r="U274"/>
        </row>
        <row r="275">
          <cell r="B275" t="str">
            <v>SUCLO XFACE</v>
          </cell>
          <cell r="C275" t="str">
            <v>SUCLO XFACE</v>
          </cell>
          <cell r="D275" t="str">
            <v>ZONE ARTISANALE AEROPOLE</v>
          </cell>
          <cell r="E275" t="str">
            <v xml:space="preserve"> ZONE AEROPOLE</v>
          </cell>
          <cell r="F275">
            <v>30128</v>
          </cell>
          <cell r="G275" t="str">
            <v>GARONS</v>
          </cell>
          <cell r="H275" t="str">
            <v>Mr.</v>
          </cell>
          <cell r="I275" t="str">
            <v>BENOIT CAIZERGUES</v>
          </cell>
          <cell r="J275" t="str">
            <v>04 66 70 02 26</v>
          </cell>
          <cell r="K275" t="str">
            <v>-</v>
          </cell>
          <cell r="L275" t="str">
            <v xml:space="preserve">benoit@suclo-xface.com </v>
          </cell>
          <cell r="M275"/>
          <cell r="N275"/>
          <cell r="O275"/>
          <cell r="P275"/>
          <cell r="Q275"/>
          <cell r="R275" t="str">
            <v>Thomas GIORDANO</v>
          </cell>
          <cell r="S275"/>
          <cell r="T275"/>
          <cell r="U275"/>
        </row>
        <row r="276">
          <cell r="B276" t="str">
            <v>TELESPAZIO - Bayle</v>
          </cell>
          <cell r="C276" t="str">
            <v>TELESPAZIO</v>
          </cell>
          <cell r="D276" t="str">
            <v>26 Avenue Jean François Champollion</v>
          </cell>
          <cell r="E276" t="str">
            <v>-</v>
          </cell>
          <cell r="F276">
            <v>31100</v>
          </cell>
          <cell r="G276" t="str">
            <v>TOULOUSE</v>
          </cell>
          <cell r="H276" t="str">
            <v>Mr</v>
          </cell>
          <cell r="I276" t="str">
            <v>Pierre Bayle</v>
          </cell>
          <cell r="J276" t="str">
            <v xml:space="preserve">05 34 35 74 98 </v>
          </cell>
          <cell r="K276" t="str">
            <v>-</v>
          </cell>
          <cell r="L276" t="str">
            <v>pierre.bayle@telespazio.com</v>
          </cell>
          <cell r="M276"/>
          <cell r="N276"/>
          <cell r="O276"/>
          <cell r="P276"/>
          <cell r="Q276"/>
          <cell r="R276" t="str">
            <v>Thomas GIORDANO</v>
          </cell>
          <cell r="S276"/>
          <cell r="T276"/>
          <cell r="U276"/>
        </row>
        <row r="277">
          <cell r="B277" t="str">
            <v>TELESPAZIO - Brouzès</v>
          </cell>
          <cell r="C277" t="str">
            <v>TELESPAZIO</v>
          </cell>
          <cell r="D277" t="str">
            <v>26 Avenue Jean François Champollion</v>
          </cell>
          <cell r="E277" t="str">
            <v>-</v>
          </cell>
          <cell r="F277">
            <v>31100</v>
          </cell>
          <cell r="G277" t="str">
            <v>TOULOUSE</v>
          </cell>
          <cell r="H277" t="str">
            <v>Mr</v>
          </cell>
          <cell r="I277" t="str">
            <v>Sébastien Brouzès</v>
          </cell>
          <cell r="J277" t="str">
            <v>05 34 35 75 75</v>
          </cell>
          <cell r="K277" t="str">
            <v>-</v>
          </cell>
          <cell r="L277" t="str">
            <v>Sebastien.Brouzes@cnes.fr</v>
          </cell>
          <cell r="M277"/>
          <cell r="N277"/>
          <cell r="O277"/>
          <cell r="P277"/>
          <cell r="Q277"/>
          <cell r="R277" t="str">
            <v>Thomas GIORDANO</v>
          </cell>
          <cell r="S277"/>
          <cell r="T277"/>
        </row>
        <row r="278">
          <cell r="B278" t="str">
            <v>TELESPAZIO - Facturation</v>
          </cell>
          <cell r="C278" t="str">
            <v>TELESPAZIO</v>
          </cell>
          <cell r="D278" t="str">
            <v>26 Avenue Jean François Champollion</v>
          </cell>
          <cell r="E278" t="str">
            <v>BP52309</v>
          </cell>
          <cell r="F278">
            <v>31023</v>
          </cell>
          <cell r="G278" t="str">
            <v>TOULOUSE Cedex 1</v>
          </cell>
          <cell r="H278" t="str">
            <v>Mr</v>
          </cell>
          <cell r="I278" t="str">
            <v>Anthony MARTINEZ</v>
          </cell>
          <cell r="J278" t="str">
            <v xml:space="preserve"> +33 (0)5 34 35 76 08</v>
          </cell>
          <cell r="K278" t="str">
            <v>-</v>
          </cell>
          <cell r="L278" t="str">
            <v>anthony.martinez@telespazio.com</v>
          </cell>
          <cell r="M278"/>
          <cell r="N278"/>
          <cell r="O278"/>
          <cell r="P278"/>
          <cell r="Q278"/>
          <cell r="R278" t="str">
            <v>Thomas GIORDANO</v>
          </cell>
          <cell r="S278"/>
          <cell r="T278"/>
        </row>
        <row r="279">
          <cell r="B279" t="str">
            <v>TELESPAZIO - Jacquet</v>
          </cell>
          <cell r="C279" t="str">
            <v>TELESPAZIO</v>
          </cell>
          <cell r="D279" t="str">
            <v>26 Avenue Jean François Champollion</v>
          </cell>
          <cell r="E279" t="str">
            <v>-</v>
          </cell>
          <cell r="F279">
            <v>31100</v>
          </cell>
          <cell r="G279" t="str">
            <v>TOULOUSE</v>
          </cell>
          <cell r="H279" t="str">
            <v>Mr</v>
          </cell>
          <cell r="I279" t="str">
            <v xml:space="preserve">Romain JACQUET </v>
          </cell>
          <cell r="J279" t="str">
            <v>05 34 35 21 46</v>
          </cell>
          <cell r="K279" t="str">
            <v>-</v>
          </cell>
          <cell r="L279" t="str">
            <v>romain.jacquet@telespazio.com</v>
          </cell>
          <cell r="M279"/>
          <cell r="N279"/>
          <cell r="O279"/>
          <cell r="P279"/>
          <cell r="Q279"/>
          <cell r="R279" t="str">
            <v>Thomas GIORDANO</v>
          </cell>
          <cell r="S279"/>
          <cell r="T279"/>
        </row>
        <row r="280">
          <cell r="B280" t="str">
            <v>TELESPAZIO - Livraison</v>
          </cell>
          <cell r="C280" t="str">
            <v>TELESPAZIO</v>
          </cell>
          <cell r="D280" t="str">
            <v>1 Impasse de Candie</v>
          </cell>
          <cell r="E280" t="str">
            <v>-</v>
          </cell>
          <cell r="F280">
            <v>31100</v>
          </cell>
          <cell r="G280" t="str">
            <v>TOULOUSE</v>
          </cell>
          <cell r="H280"/>
          <cell r="I280" t="str">
            <v xml:space="preserve">Romain JACQUET </v>
          </cell>
          <cell r="J280" t="str">
            <v>05 34 35 21 46</v>
          </cell>
          <cell r="K280" t="str">
            <v>-</v>
          </cell>
          <cell r="L280" t="str">
            <v>romain.jacquet@telespazio.com</v>
          </cell>
          <cell r="M280"/>
          <cell r="N280"/>
          <cell r="O280"/>
          <cell r="P280"/>
          <cell r="Q280"/>
          <cell r="R280" t="str">
            <v>Thomas GIORDANO</v>
          </cell>
          <cell r="S280"/>
          <cell r="T280"/>
        </row>
        <row r="281">
          <cell r="B281" t="str">
            <v>TELESPAZIO - Seb Dupont</v>
          </cell>
          <cell r="C281" t="str">
            <v>TELESPAZIO</v>
          </cell>
          <cell r="D281" t="str">
            <v>26 Avenue Jean François Champollion</v>
          </cell>
          <cell r="E281" t="str">
            <v>-</v>
          </cell>
          <cell r="F281">
            <v>31100</v>
          </cell>
          <cell r="G281" t="str">
            <v>TOULOUSE</v>
          </cell>
          <cell r="H281" t="str">
            <v>Mr</v>
          </cell>
          <cell r="I281" t="str">
            <v>Sebastien Dupont</v>
          </cell>
          <cell r="J281" t="str">
            <v>-</v>
          </cell>
          <cell r="K281" t="str">
            <v>-</v>
          </cell>
          <cell r="L281" t="str">
            <v xml:space="preserve">sebastien.dupont@telespazio.com </v>
          </cell>
          <cell r="M281"/>
          <cell r="N281"/>
          <cell r="O281"/>
          <cell r="P281"/>
          <cell r="Q281"/>
          <cell r="R281" t="str">
            <v>Thomas GIORDANO</v>
          </cell>
          <cell r="S281"/>
          <cell r="T281"/>
        </row>
        <row r="282">
          <cell r="B282" t="str">
            <v>Transports NJS FARAMIA</v>
          </cell>
          <cell r="C282" t="str">
            <v>Transports NJS FARAMIA</v>
          </cell>
          <cell r="D282" t="str">
            <v>4 Impasse Descartes</v>
          </cell>
          <cell r="E282" t="str">
            <v>-</v>
          </cell>
          <cell r="F282">
            <v>13127</v>
          </cell>
          <cell r="G282" t="str">
            <v>VITROLLES</v>
          </cell>
          <cell r="H282" t="str">
            <v>Mr</v>
          </cell>
          <cell r="I282" t="str">
            <v>Nicolas Faramia</v>
          </cell>
          <cell r="J282" t="str">
            <v>06 99 71 88 07</v>
          </cell>
          <cell r="K282" t="str">
            <v>-</v>
          </cell>
          <cell r="L282" t="str">
            <v>nicolas,faramia@gmail.com</v>
          </cell>
          <cell r="M282"/>
          <cell r="N282"/>
          <cell r="O282"/>
          <cell r="P282"/>
          <cell r="Q282"/>
          <cell r="R282" t="str">
            <v>Thomas GIORDANO</v>
          </cell>
          <cell r="S282"/>
          <cell r="T282"/>
        </row>
        <row r="283">
          <cell r="B283" t="str">
            <v>TRANSVALOR S.A.</v>
          </cell>
          <cell r="C283" t="str">
            <v>TRANSVALOR S.A.</v>
          </cell>
          <cell r="D283" t="str">
            <v>694 avenue du Dr. Maurice Donat</v>
          </cell>
          <cell r="E283" t="str">
            <v>Parc de Haute Technologie</v>
          </cell>
          <cell r="F283">
            <v>6255</v>
          </cell>
          <cell r="G283" t="str">
            <v xml:space="preserve">Mougins </v>
          </cell>
          <cell r="H283" t="str">
            <v>Mr.</v>
          </cell>
          <cell r="I283" t="str">
            <v>Youri LACAN-BARTLEY</v>
          </cell>
          <cell r="J283" t="str">
            <v>04 92 92 42 28</v>
          </cell>
          <cell r="K283" t="str">
            <v>-</v>
          </cell>
          <cell r="L283" t="str">
            <v>youri.lacan-bartley@transvalor.com</v>
          </cell>
          <cell r="M283"/>
          <cell r="N283"/>
          <cell r="O283"/>
          <cell r="P283"/>
          <cell r="Q283"/>
          <cell r="R283"/>
          <cell r="S283"/>
          <cell r="T283"/>
        </row>
        <row r="284">
          <cell r="B284" t="str">
            <v>VIAXOFT</v>
          </cell>
          <cell r="C284" t="str">
            <v>VIAXOFT</v>
          </cell>
          <cell r="D284" t="str">
            <v>160 rue Albert Einstein</v>
          </cell>
          <cell r="E284" t="str">
            <v>-</v>
          </cell>
          <cell r="F284">
            <v>13013</v>
          </cell>
          <cell r="G284" t="str">
            <v>MARSEILLE</v>
          </cell>
          <cell r="H284" t="str">
            <v>Mr.</v>
          </cell>
          <cell r="I284" t="str">
            <v xml:space="preserve">Grégory DELLO JACOVO </v>
          </cell>
          <cell r="J284" t="str">
            <v>+33 (0)9 72 35 81 00</v>
          </cell>
          <cell r="K284" t="str">
            <v>-</v>
          </cell>
          <cell r="L284" t="str">
            <v>gdellojacovo@viaxoft.com</v>
          </cell>
          <cell r="M284"/>
          <cell r="N284"/>
          <cell r="O284"/>
          <cell r="P284"/>
          <cell r="Q284"/>
          <cell r="R284"/>
          <cell r="S284"/>
          <cell r="T284"/>
        </row>
        <row r="285">
          <cell r="B285" t="str">
            <v>VIAXOFT GDJ</v>
          </cell>
          <cell r="C285" t="str">
            <v>VIAXOFT</v>
          </cell>
          <cell r="D285" t="str">
            <v>160 rue Albert Einstein</v>
          </cell>
          <cell r="E285"/>
          <cell r="F285">
            <v>13013</v>
          </cell>
          <cell r="G285" t="str">
            <v>MARSEILLE</v>
          </cell>
          <cell r="H285" t="str">
            <v>Mr.</v>
          </cell>
          <cell r="I285" t="str">
            <v>Grégory Dello Jacovo</v>
          </cell>
          <cell r="J285" t="str">
            <v>+33 (0)9 72 35 81 00</v>
          </cell>
          <cell r="K285" t="str">
            <v>-</v>
          </cell>
          <cell r="L285" t="str">
            <v>gdellojacovo@viaxoft.com</v>
          </cell>
          <cell r="M285"/>
          <cell r="N285"/>
          <cell r="O285"/>
          <cell r="P285"/>
          <cell r="Q285"/>
          <cell r="R285"/>
          <cell r="S285"/>
          <cell r="T285"/>
        </row>
        <row r="286">
          <cell r="B286" t="str">
            <v>VIVELYS</v>
          </cell>
          <cell r="C286" t="str">
            <v>VIVELYS</v>
          </cell>
          <cell r="D286" t="str">
            <v>Avenue René Poitevin</v>
          </cell>
          <cell r="E286" t="str">
            <v>Domaine Chapitre</v>
          </cell>
          <cell r="F286">
            <v>34750</v>
          </cell>
          <cell r="G286" t="str">
            <v>Villeneuve-lès-Maguelon</v>
          </cell>
          <cell r="H286" t="str">
            <v>Mr.</v>
          </cell>
          <cell r="I286" t="str">
            <v>Cyril GENIN</v>
          </cell>
          <cell r="J286" t="str">
            <v>04 67 85 68 48</v>
          </cell>
          <cell r="K286" t="str">
            <v>-</v>
          </cell>
          <cell r="L286" t="str">
            <v xml:space="preserve">cyril.genin@vivelys.com </v>
          </cell>
          <cell r="M286"/>
          <cell r="N286"/>
          <cell r="O286"/>
          <cell r="P286"/>
          <cell r="Q286"/>
          <cell r="R286"/>
          <cell r="S286"/>
          <cell r="T286"/>
          <cell r="U286" t="str">
            <v>A RELANCER</v>
          </cell>
        </row>
        <row r="287">
          <cell r="B287" t="str">
            <v>WELLCOMS TECHNOLOGY SAS</v>
          </cell>
          <cell r="C287" t="str">
            <v>WELLCOMS TECHNOLOGY SAS</v>
          </cell>
          <cell r="D287" t="str">
            <v>72 RUE SAINT HONORE</v>
          </cell>
          <cell r="E287" t="str">
            <v>-</v>
          </cell>
          <cell r="F287">
            <v>75001</v>
          </cell>
          <cell r="G287" t="str">
            <v>PARIS</v>
          </cell>
          <cell r="H287" t="str">
            <v>Mme.</v>
          </cell>
          <cell r="I287" t="str">
            <v xml:space="preserve">Fanny Suroy </v>
          </cell>
          <cell r="J287" t="str">
            <v>01 56 32 22 22</v>
          </cell>
          <cell r="K287" t="str">
            <v>-</v>
          </cell>
          <cell r="L287" t="str">
            <v>fanny@wellcoms.com</v>
          </cell>
          <cell r="M287"/>
          <cell r="N287"/>
          <cell r="O287"/>
          <cell r="P287"/>
          <cell r="Q287"/>
          <cell r="R287" t="str">
            <v>Thomas GIORDANO</v>
          </cell>
          <cell r="S287"/>
          <cell r="T287"/>
          <cell r="U287" t="str">
            <v>A RELANCER</v>
          </cell>
        </row>
        <row r="288">
          <cell r="B288" t="str">
            <v>WYPLAY</v>
          </cell>
          <cell r="C288" t="str">
            <v>WYPLAY</v>
          </cell>
          <cell r="D288" t="str">
            <v>200, Avenue de Provence</v>
          </cell>
          <cell r="E288" t="str">
            <v>-</v>
          </cell>
          <cell r="F288">
            <v>13190</v>
          </cell>
          <cell r="G288" t="str">
            <v>ALLAUCH</v>
          </cell>
          <cell r="H288" t="str">
            <v>Mr</v>
          </cell>
          <cell r="I288" t="str">
            <v xml:space="preserve">Arnaud Ortais </v>
          </cell>
          <cell r="J288" t="str">
            <v>04 91 45 71 80</v>
          </cell>
          <cell r="K288" t="str">
            <v>-</v>
          </cell>
          <cell r="L288" t="str">
            <v>aortais@wyplay.com</v>
          </cell>
          <cell r="M288"/>
          <cell r="N288"/>
          <cell r="O288"/>
          <cell r="P288"/>
          <cell r="Q288"/>
          <cell r="R288" t="str">
            <v>Florent GIORGI</v>
          </cell>
          <cell r="S288"/>
          <cell r="T288"/>
        </row>
        <row r="289">
          <cell r="B289"/>
          <cell r="C289"/>
          <cell r="D289"/>
          <cell r="E289"/>
          <cell r="F289"/>
          <cell r="G289"/>
          <cell r="H289"/>
          <cell r="I289"/>
          <cell r="J289"/>
          <cell r="K289"/>
          <cell r="L289"/>
          <cell r="M289"/>
          <cell r="N289"/>
          <cell r="O289"/>
          <cell r="P289"/>
          <cell r="Q289"/>
          <cell r="R289"/>
          <cell r="S289"/>
          <cell r="T289"/>
        </row>
        <row r="290">
          <cell r="B290"/>
          <cell r="C290"/>
          <cell r="D290"/>
          <cell r="E290"/>
          <cell r="F290"/>
          <cell r="G290"/>
          <cell r="H290"/>
          <cell r="I290"/>
          <cell r="J290"/>
          <cell r="K290"/>
          <cell r="L290"/>
          <cell r="M290"/>
          <cell r="N290"/>
          <cell r="O290"/>
          <cell r="P290"/>
          <cell r="Q290"/>
          <cell r="R290"/>
          <cell r="S290"/>
          <cell r="T290"/>
        </row>
        <row r="291">
          <cell r="B291"/>
          <cell r="C291"/>
          <cell r="D291"/>
          <cell r="E291"/>
          <cell r="F291"/>
          <cell r="G291"/>
          <cell r="H291"/>
          <cell r="I291"/>
          <cell r="J291"/>
          <cell r="K291"/>
          <cell r="L291"/>
          <cell r="M291"/>
          <cell r="N291"/>
          <cell r="O291"/>
          <cell r="P291"/>
          <cell r="Q291"/>
          <cell r="R291"/>
          <cell r="S291"/>
          <cell r="T291"/>
        </row>
        <row r="292">
          <cell r="B292"/>
          <cell r="C292"/>
          <cell r="D292"/>
          <cell r="E292"/>
          <cell r="F292"/>
          <cell r="G292"/>
          <cell r="H292"/>
          <cell r="I292"/>
          <cell r="J292"/>
          <cell r="K292"/>
          <cell r="L292"/>
          <cell r="M292"/>
          <cell r="N292"/>
          <cell r="O292"/>
          <cell r="P292"/>
          <cell r="Q292"/>
          <cell r="R292"/>
          <cell r="S292"/>
          <cell r="T292"/>
        </row>
        <row r="293">
          <cell r="B293"/>
          <cell r="C293"/>
          <cell r="D293"/>
          <cell r="E293"/>
          <cell r="F293"/>
          <cell r="G293"/>
          <cell r="H293"/>
          <cell r="I293"/>
          <cell r="J293"/>
          <cell r="K293"/>
          <cell r="L293"/>
          <cell r="M293"/>
          <cell r="N293"/>
          <cell r="O293"/>
          <cell r="P293"/>
          <cell r="Q293"/>
          <cell r="R293"/>
          <cell r="S293"/>
          <cell r="T293"/>
        </row>
        <row r="294">
          <cell r="B294"/>
          <cell r="C294"/>
          <cell r="D294"/>
          <cell r="E294"/>
          <cell r="F294"/>
          <cell r="G294"/>
          <cell r="H294"/>
          <cell r="I294"/>
          <cell r="J294"/>
          <cell r="K294"/>
          <cell r="L294"/>
          <cell r="M294"/>
          <cell r="N294"/>
          <cell r="O294"/>
          <cell r="P294"/>
          <cell r="Q294"/>
          <cell r="R294"/>
          <cell r="S294"/>
          <cell r="T294"/>
        </row>
        <row r="295">
          <cell r="B295"/>
          <cell r="C295"/>
          <cell r="D295"/>
          <cell r="E295"/>
          <cell r="F295"/>
          <cell r="G295"/>
          <cell r="H295"/>
          <cell r="I295"/>
          <cell r="J295"/>
          <cell r="K295"/>
          <cell r="L295"/>
          <cell r="M295"/>
          <cell r="N295"/>
          <cell r="O295"/>
          <cell r="P295"/>
          <cell r="Q295"/>
          <cell r="R295"/>
          <cell r="S295"/>
          <cell r="T295"/>
        </row>
        <row r="296">
          <cell r="B296"/>
          <cell r="C296"/>
          <cell r="D296"/>
          <cell r="E296"/>
          <cell r="F296"/>
          <cell r="G296"/>
          <cell r="H296"/>
          <cell r="I296"/>
          <cell r="J296"/>
          <cell r="K296"/>
          <cell r="L296"/>
          <cell r="M296"/>
          <cell r="N296"/>
          <cell r="O296"/>
          <cell r="P296"/>
          <cell r="Q296"/>
          <cell r="R296"/>
          <cell r="S296"/>
          <cell r="T296"/>
        </row>
        <row r="297">
          <cell r="B297"/>
          <cell r="C297"/>
          <cell r="D297"/>
          <cell r="E297"/>
          <cell r="F297"/>
          <cell r="G297"/>
          <cell r="H297"/>
          <cell r="I297"/>
          <cell r="J297"/>
          <cell r="K297"/>
          <cell r="L297"/>
          <cell r="M297"/>
          <cell r="N297"/>
          <cell r="O297"/>
          <cell r="P297"/>
          <cell r="Q297"/>
          <cell r="R297"/>
          <cell r="S297"/>
          <cell r="T297"/>
        </row>
        <row r="298">
          <cell r="B298"/>
          <cell r="C298"/>
          <cell r="D298"/>
          <cell r="E298"/>
          <cell r="F298"/>
          <cell r="G298"/>
          <cell r="H298"/>
          <cell r="I298"/>
          <cell r="J298"/>
          <cell r="K298"/>
          <cell r="L298"/>
          <cell r="M298"/>
          <cell r="N298"/>
          <cell r="O298"/>
          <cell r="P298"/>
          <cell r="Q298"/>
          <cell r="R298"/>
          <cell r="S298"/>
          <cell r="T298"/>
        </row>
        <row r="299">
          <cell r="B299"/>
          <cell r="C299"/>
          <cell r="D299"/>
          <cell r="E299"/>
          <cell r="F299"/>
          <cell r="G299"/>
          <cell r="H299"/>
          <cell r="I299"/>
          <cell r="J299"/>
          <cell r="K299"/>
          <cell r="L299"/>
          <cell r="M299"/>
          <cell r="N299"/>
          <cell r="O299"/>
          <cell r="P299"/>
          <cell r="Q299"/>
          <cell r="R299"/>
          <cell r="S299"/>
          <cell r="T299"/>
        </row>
        <row r="300">
          <cell r="B300"/>
          <cell r="C300"/>
          <cell r="D300"/>
          <cell r="E300"/>
          <cell r="F300"/>
          <cell r="G300"/>
          <cell r="H300"/>
          <cell r="I300"/>
          <cell r="J300"/>
          <cell r="K300"/>
          <cell r="L300"/>
          <cell r="M300"/>
          <cell r="N300"/>
          <cell r="O300"/>
          <cell r="P300"/>
          <cell r="Q300"/>
          <cell r="R300"/>
          <cell r="S300"/>
          <cell r="T300"/>
        </row>
        <row r="301">
          <cell r="B301"/>
          <cell r="C301"/>
          <cell r="D301"/>
          <cell r="E301"/>
          <cell r="F301"/>
          <cell r="G301"/>
          <cell r="H301"/>
          <cell r="I301"/>
          <cell r="J301"/>
          <cell r="K301"/>
          <cell r="L301"/>
          <cell r="M301"/>
          <cell r="N301"/>
          <cell r="O301"/>
          <cell r="P301"/>
          <cell r="Q301"/>
          <cell r="R301"/>
          <cell r="S301"/>
          <cell r="T301"/>
        </row>
        <row r="302">
          <cell r="B302"/>
          <cell r="C302"/>
          <cell r="D302"/>
          <cell r="E302"/>
          <cell r="F302"/>
          <cell r="G302"/>
          <cell r="H302"/>
          <cell r="I302"/>
          <cell r="J302"/>
          <cell r="K302"/>
          <cell r="L302"/>
          <cell r="M302"/>
          <cell r="N302"/>
          <cell r="O302"/>
          <cell r="P302"/>
          <cell r="Q302"/>
          <cell r="R302"/>
          <cell r="S302"/>
          <cell r="T302"/>
        </row>
        <row r="303">
          <cell r="B303"/>
          <cell r="C303"/>
          <cell r="D303"/>
          <cell r="E303"/>
          <cell r="F303"/>
          <cell r="G303"/>
          <cell r="H303"/>
          <cell r="I303"/>
          <cell r="J303"/>
          <cell r="K303"/>
          <cell r="L303"/>
          <cell r="M303"/>
          <cell r="N303"/>
          <cell r="O303"/>
          <cell r="P303"/>
          <cell r="Q303"/>
          <cell r="R303"/>
          <cell r="S303"/>
          <cell r="T303"/>
        </row>
        <row r="304">
          <cell r="B304"/>
          <cell r="C304"/>
          <cell r="D304"/>
          <cell r="E304"/>
          <cell r="F304"/>
          <cell r="G304"/>
          <cell r="H304"/>
          <cell r="I304"/>
          <cell r="J304"/>
          <cell r="K304"/>
          <cell r="L304"/>
          <cell r="M304"/>
          <cell r="N304"/>
          <cell r="O304"/>
          <cell r="P304"/>
          <cell r="Q304"/>
          <cell r="R304"/>
          <cell r="S304"/>
          <cell r="T304"/>
        </row>
        <row r="305">
          <cell r="B305"/>
          <cell r="C305"/>
          <cell r="D305"/>
          <cell r="E305"/>
          <cell r="F305"/>
          <cell r="G305"/>
          <cell r="H305"/>
          <cell r="I305"/>
          <cell r="J305"/>
          <cell r="K305"/>
          <cell r="L305"/>
          <cell r="M305"/>
          <cell r="N305"/>
          <cell r="O305"/>
          <cell r="P305"/>
          <cell r="Q305"/>
          <cell r="R305"/>
          <cell r="S305"/>
          <cell r="T305"/>
        </row>
        <row r="306">
          <cell r="B306"/>
          <cell r="C306"/>
          <cell r="D306"/>
          <cell r="E306"/>
          <cell r="F306"/>
          <cell r="G306"/>
          <cell r="H306"/>
          <cell r="I306"/>
          <cell r="J306"/>
          <cell r="K306"/>
          <cell r="L306"/>
          <cell r="M306"/>
          <cell r="N306"/>
          <cell r="O306"/>
          <cell r="P306"/>
          <cell r="Q306"/>
          <cell r="R306"/>
          <cell r="S306"/>
          <cell r="T306"/>
        </row>
        <row r="307">
          <cell r="B307"/>
          <cell r="C307"/>
          <cell r="D307"/>
          <cell r="E307"/>
          <cell r="F307"/>
          <cell r="G307"/>
          <cell r="H307"/>
          <cell r="I307"/>
          <cell r="J307"/>
          <cell r="K307"/>
          <cell r="L307"/>
          <cell r="M307"/>
          <cell r="N307"/>
          <cell r="O307"/>
          <cell r="P307"/>
          <cell r="Q307"/>
          <cell r="R307"/>
          <cell r="S307"/>
          <cell r="T307"/>
        </row>
        <row r="308">
          <cell r="B308"/>
          <cell r="C308"/>
          <cell r="D308"/>
          <cell r="E308"/>
          <cell r="F308"/>
          <cell r="G308"/>
          <cell r="H308"/>
          <cell r="I308"/>
          <cell r="J308"/>
          <cell r="K308"/>
          <cell r="L308"/>
          <cell r="M308"/>
          <cell r="N308"/>
          <cell r="O308"/>
          <cell r="P308"/>
          <cell r="Q308"/>
          <cell r="R308"/>
          <cell r="S308"/>
          <cell r="T308"/>
        </row>
        <row r="309">
          <cell r="B309"/>
          <cell r="C309"/>
          <cell r="D309"/>
          <cell r="E309"/>
          <cell r="F309"/>
          <cell r="G309"/>
          <cell r="H309"/>
          <cell r="I309"/>
          <cell r="J309"/>
          <cell r="K309"/>
          <cell r="L309"/>
          <cell r="M309"/>
          <cell r="N309"/>
          <cell r="O309"/>
          <cell r="P309"/>
          <cell r="Q309"/>
          <cell r="R309"/>
          <cell r="S309"/>
          <cell r="T309"/>
        </row>
        <row r="310">
          <cell r="B310"/>
          <cell r="C310"/>
          <cell r="D310"/>
          <cell r="E310"/>
          <cell r="F310"/>
          <cell r="G310"/>
          <cell r="H310"/>
          <cell r="I310"/>
          <cell r="J310"/>
          <cell r="K310"/>
          <cell r="L310"/>
          <cell r="M310"/>
          <cell r="N310"/>
          <cell r="O310"/>
          <cell r="P310"/>
          <cell r="Q310"/>
          <cell r="R310"/>
          <cell r="S310"/>
          <cell r="T310"/>
        </row>
        <row r="311">
          <cell r="B311"/>
          <cell r="C311"/>
          <cell r="D311"/>
          <cell r="E311"/>
          <cell r="F311"/>
          <cell r="G311"/>
          <cell r="H311"/>
          <cell r="I311"/>
          <cell r="J311"/>
          <cell r="K311"/>
          <cell r="L311"/>
          <cell r="M311"/>
          <cell r="N311"/>
          <cell r="O311"/>
          <cell r="P311"/>
          <cell r="Q311"/>
          <cell r="R311"/>
          <cell r="S311"/>
          <cell r="T311"/>
        </row>
        <row r="312">
          <cell r="B312"/>
          <cell r="C312"/>
          <cell r="D312"/>
          <cell r="E312"/>
          <cell r="F312"/>
          <cell r="G312"/>
          <cell r="H312"/>
          <cell r="I312"/>
          <cell r="J312"/>
          <cell r="K312"/>
          <cell r="L312"/>
          <cell r="M312"/>
          <cell r="N312"/>
          <cell r="O312"/>
          <cell r="P312"/>
          <cell r="Q312"/>
          <cell r="R312"/>
          <cell r="S312"/>
          <cell r="T312"/>
        </row>
        <row r="313">
          <cell r="B313"/>
          <cell r="C313"/>
          <cell r="D313"/>
          <cell r="E313"/>
          <cell r="F313"/>
          <cell r="G313"/>
          <cell r="H313"/>
          <cell r="I313"/>
          <cell r="J313"/>
          <cell r="K313"/>
          <cell r="L313"/>
          <cell r="M313"/>
          <cell r="N313"/>
          <cell r="O313"/>
          <cell r="P313"/>
          <cell r="Q313"/>
          <cell r="R313"/>
          <cell r="S313"/>
          <cell r="T313"/>
        </row>
        <row r="314">
          <cell r="B314"/>
          <cell r="C314"/>
          <cell r="D314"/>
          <cell r="E314"/>
          <cell r="F314"/>
          <cell r="G314"/>
          <cell r="H314"/>
          <cell r="I314"/>
          <cell r="J314"/>
          <cell r="K314"/>
          <cell r="L314"/>
          <cell r="M314"/>
          <cell r="N314"/>
          <cell r="O314"/>
          <cell r="P314"/>
          <cell r="Q314"/>
          <cell r="R314"/>
          <cell r="S314"/>
          <cell r="T314"/>
        </row>
        <row r="315">
          <cell r="B315"/>
          <cell r="C315"/>
          <cell r="D315"/>
          <cell r="E315"/>
          <cell r="F315"/>
          <cell r="G315"/>
          <cell r="H315"/>
          <cell r="I315"/>
          <cell r="J315"/>
          <cell r="K315"/>
          <cell r="L315"/>
          <cell r="M315"/>
          <cell r="N315"/>
          <cell r="O315"/>
          <cell r="P315"/>
          <cell r="Q315"/>
          <cell r="R315"/>
          <cell r="S315"/>
          <cell r="T315"/>
        </row>
        <row r="316">
          <cell r="B316"/>
          <cell r="C316"/>
          <cell r="D316"/>
          <cell r="E316"/>
          <cell r="F316"/>
          <cell r="G316"/>
          <cell r="H316"/>
          <cell r="I316"/>
          <cell r="J316"/>
          <cell r="K316"/>
          <cell r="L316"/>
          <cell r="M316"/>
          <cell r="N316"/>
          <cell r="O316"/>
          <cell r="P316"/>
          <cell r="Q316"/>
          <cell r="R316"/>
          <cell r="S316"/>
          <cell r="T316"/>
        </row>
        <row r="317">
          <cell r="B317"/>
          <cell r="C317"/>
          <cell r="D317"/>
          <cell r="E317"/>
          <cell r="F317"/>
          <cell r="G317"/>
          <cell r="H317"/>
          <cell r="I317"/>
          <cell r="J317"/>
          <cell r="K317"/>
          <cell r="L317"/>
          <cell r="M317"/>
          <cell r="N317"/>
          <cell r="O317"/>
          <cell r="P317"/>
          <cell r="Q317"/>
          <cell r="R317"/>
          <cell r="S317"/>
          <cell r="T317"/>
        </row>
        <row r="318">
          <cell r="B318"/>
          <cell r="C318"/>
          <cell r="D318"/>
          <cell r="E318"/>
          <cell r="F318"/>
          <cell r="G318"/>
          <cell r="H318"/>
          <cell r="I318"/>
          <cell r="J318"/>
          <cell r="K318"/>
          <cell r="L318"/>
          <cell r="M318"/>
          <cell r="N318"/>
          <cell r="O318"/>
          <cell r="P318"/>
          <cell r="Q318"/>
          <cell r="R318"/>
          <cell r="S318"/>
          <cell r="T318"/>
        </row>
        <row r="319">
          <cell r="B319"/>
          <cell r="C319"/>
          <cell r="D319"/>
          <cell r="E319"/>
          <cell r="F319"/>
          <cell r="G319"/>
          <cell r="H319"/>
          <cell r="I319"/>
          <cell r="J319"/>
          <cell r="K319"/>
          <cell r="L319"/>
          <cell r="M319"/>
          <cell r="N319"/>
          <cell r="O319"/>
          <cell r="P319"/>
          <cell r="Q319"/>
          <cell r="R319"/>
          <cell r="S319"/>
          <cell r="T319"/>
        </row>
        <row r="320">
          <cell r="B320"/>
          <cell r="C320"/>
          <cell r="D320"/>
          <cell r="E320"/>
          <cell r="F320"/>
          <cell r="G320"/>
          <cell r="H320"/>
          <cell r="I320"/>
          <cell r="J320"/>
          <cell r="K320"/>
          <cell r="L320"/>
          <cell r="M320"/>
          <cell r="N320"/>
          <cell r="O320"/>
          <cell r="P320"/>
          <cell r="Q320"/>
          <cell r="R320"/>
          <cell r="S320"/>
          <cell r="T320"/>
        </row>
        <row r="321">
          <cell r="B321"/>
          <cell r="C321"/>
          <cell r="D321"/>
          <cell r="E321"/>
          <cell r="F321"/>
          <cell r="G321"/>
          <cell r="H321"/>
          <cell r="I321"/>
          <cell r="J321"/>
          <cell r="K321"/>
          <cell r="L321"/>
          <cell r="M321"/>
          <cell r="N321"/>
          <cell r="O321"/>
          <cell r="P321"/>
          <cell r="Q321"/>
          <cell r="R321"/>
          <cell r="S321"/>
          <cell r="T321"/>
        </row>
        <row r="322">
          <cell r="B322"/>
          <cell r="C322"/>
          <cell r="D322"/>
          <cell r="E322"/>
          <cell r="F322"/>
          <cell r="G322"/>
          <cell r="H322"/>
          <cell r="I322"/>
          <cell r="J322"/>
          <cell r="K322"/>
          <cell r="L322"/>
          <cell r="M322"/>
          <cell r="N322"/>
          <cell r="O322"/>
          <cell r="P322"/>
          <cell r="Q322"/>
          <cell r="R322"/>
          <cell r="S322"/>
          <cell r="T322"/>
        </row>
        <row r="323">
          <cell r="B323"/>
          <cell r="C323"/>
          <cell r="D323"/>
          <cell r="E323"/>
          <cell r="F323"/>
          <cell r="G323"/>
          <cell r="H323"/>
          <cell r="I323"/>
          <cell r="J323"/>
          <cell r="K323"/>
          <cell r="L323"/>
          <cell r="M323"/>
          <cell r="N323"/>
          <cell r="O323"/>
          <cell r="P323"/>
          <cell r="Q323"/>
          <cell r="R323"/>
          <cell r="S323"/>
          <cell r="T323"/>
        </row>
        <row r="324">
          <cell r="B324"/>
          <cell r="C324"/>
          <cell r="D324"/>
          <cell r="E324"/>
          <cell r="F324"/>
          <cell r="G324"/>
          <cell r="H324"/>
          <cell r="I324"/>
          <cell r="J324"/>
          <cell r="K324"/>
          <cell r="L324"/>
          <cell r="M324"/>
          <cell r="N324"/>
          <cell r="O324"/>
          <cell r="P324"/>
          <cell r="Q324"/>
          <cell r="R324"/>
          <cell r="S324"/>
          <cell r="T324"/>
        </row>
        <row r="325">
          <cell r="B325"/>
          <cell r="C325"/>
          <cell r="D325"/>
          <cell r="E325"/>
          <cell r="F325"/>
          <cell r="G325"/>
          <cell r="H325"/>
          <cell r="I325"/>
          <cell r="J325"/>
          <cell r="K325"/>
          <cell r="L325"/>
          <cell r="M325"/>
          <cell r="N325"/>
          <cell r="O325"/>
          <cell r="P325"/>
          <cell r="Q325"/>
          <cell r="R325"/>
          <cell r="S325"/>
          <cell r="T325"/>
        </row>
        <row r="326">
          <cell r="B326"/>
          <cell r="C326"/>
          <cell r="D326"/>
          <cell r="E326"/>
          <cell r="F326"/>
          <cell r="G326"/>
          <cell r="H326"/>
          <cell r="I326"/>
          <cell r="J326"/>
          <cell r="K326"/>
          <cell r="L326"/>
          <cell r="M326"/>
          <cell r="N326"/>
          <cell r="O326"/>
          <cell r="P326"/>
          <cell r="Q326"/>
          <cell r="R326"/>
          <cell r="S326"/>
          <cell r="T326"/>
        </row>
        <row r="327">
          <cell r="B327"/>
          <cell r="C327"/>
          <cell r="D327"/>
          <cell r="E327"/>
          <cell r="F327"/>
          <cell r="G327"/>
          <cell r="H327"/>
          <cell r="I327"/>
          <cell r="J327"/>
          <cell r="K327"/>
          <cell r="L327"/>
          <cell r="M327"/>
          <cell r="N327"/>
          <cell r="O327"/>
          <cell r="P327"/>
          <cell r="Q327"/>
          <cell r="R327"/>
          <cell r="S327"/>
          <cell r="T327"/>
        </row>
        <row r="328">
          <cell r="B328"/>
          <cell r="C328"/>
          <cell r="D328"/>
          <cell r="E328"/>
          <cell r="F328"/>
          <cell r="G328"/>
          <cell r="H328"/>
          <cell r="I328"/>
          <cell r="J328"/>
          <cell r="K328"/>
          <cell r="L328"/>
          <cell r="M328"/>
          <cell r="N328"/>
          <cell r="O328"/>
          <cell r="P328"/>
          <cell r="Q328"/>
          <cell r="R328"/>
          <cell r="S328"/>
          <cell r="T328"/>
        </row>
        <row r="329">
          <cell r="B329"/>
          <cell r="C329"/>
          <cell r="D329"/>
          <cell r="E329"/>
          <cell r="F329"/>
          <cell r="G329"/>
          <cell r="H329"/>
          <cell r="I329"/>
          <cell r="J329"/>
          <cell r="K329"/>
          <cell r="L329"/>
          <cell r="M329"/>
          <cell r="N329"/>
          <cell r="O329"/>
          <cell r="P329"/>
          <cell r="Q329"/>
          <cell r="R329"/>
          <cell r="S329"/>
          <cell r="T329"/>
        </row>
        <row r="330">
          <cell r="B330"/>
          <cell r="C330"/>
          <cell r="D330"/>
          <cell r="E330"/>
          <cell r="F330"/>
          <cell r="G330"/>
          <cell r="H330"/>
          <cell r="I330"/>
          <cell r="J330"/>
          <cell r="K330"/>
          <cell r="L330"/>
          <cell r="M330"/>
          <cell r="N330"/>
          <cell r="O330"/>
          <cell r="P330"/>
          <cell r="Q330"/>
          <cell r="R330"/>
          <cell r="S330"/>
          <cell r="T330"/>
        </row>
        <row r="331">
          <cell r="B331"/>
          <cell r="C331"/>
          <cell r="D331"/>
          <cell r="E331"/>
          <cell r="F331"/>
          <cell r="G331"/>
          <cell r="H331"/>
          <cell r="I331"/>
          <cell r="J331"/>
          <cell r="K331"/>
          <cell r="L331"/>
          <cell r="M331"/>
          <cell r="N331"/>
          <cell r="O331"/>
          <cell r="P331"/>
          <cell r="Q331"/>
          <cell r="R331"/>
          <cell r="S331"/>
          <cell r="T331"/>
        </row>
        <row r="332">
          <cell r="B332"/>
          <cell r="C332"/>
          <cell r="D332"/>
          <cell r="E332"/>
          <cell r="F332"/>
          <cell r="G332"/>
          <cell r="H332"/>
          <cell r="I332"/>
          <cell r="J332"/>
          <cell r="K332"/>
          <cell r="L332"/>
          <cell r="M332"/>
          <cell r="N332"/>
          <cell r="O332"/>
          <cell r="P332"/>
          <cell r="Q332"/>
          <cell r="R332"/>
          <cell r="S332"/>
          <cell r="T332"/>
        </row>
        <row r="333">
          <cell r="B333"/>
          <cell r="C333"/>
          <cell r="D333"/>
          <cell r="E333"/>
          <cell r="F333"/>
          <cell r="G333"/>
          <cell r="H333"/>
          <cell r="I333"/>
          <cell r="J333"/>
          <cell r="K333"/>
          <cell r="L333"/>
          <cell r="M333"/>
          <cell r="N333"/>
          <cell r="O333"/>
          <cell r="P333"/>
          <cell r="Q333"/>
          <cell r="R333"/>
          <cell r="S333"/>
          <cell r="T333"/>
        </row>
        <row r="334">
          <cell r="B334"/>
          <cell r="C334"/>
          <cell r="D334"/>
          <cell r="E334"/>
          <cell r="F334"/>
          <cell r="G334"/>
          <cell r="H334"/>
          <cell r="I334"/>
          <cell r="J334"/>
          <cell r="K334"/>
          <cell r="L334"/>
          <cell r="M334"/>
          <cell r="N334"/>
          <cell r="O334"/>
          <cell r="P334"/>
          <cell r="Q334"/>
          <cell r="R334"/>
          <cell r="S334"/>
          <cell r="T334"/>
        </row>
        <row r="335">
          <cell r="B335"/>
          <cell r="C335"/>
          <cell r="D335"/>
          <cell r="E335"/>
          <cell r="F335"/>
          <cell r="G335"/>
          <cell r="H335"/>
          <cell r="I335"/>
          <cell r="J335"/>
          <cell r="K335"/>
          <cell r="L335"/>
          <cell r="M335"/>
          <cell r="N335"/>
          <cell r="O335"/>
          <cell r="P335"/>
          <cell r="Q335"/>
          <cell r="R335"/>
          <cell r="S335"/>
          <cell r="T335"/>
        </row>
        <row r="336">
          <cell r="B336"/>
          <cell r="C336"/>
          <cell r="D336"/>
          <cell r="E336"/>
          <cell r="F336"/>
          <cell r="G336"/>
          <cell r="H336"/>
          <cell r="I336"/>
          <cell r="J336"/>
          <cell r="K336"/>
          <cell r="L336"/>
          <cell r="M336"/>
          <cell r="N336"/>
          <cell r="O336"/>
          <cell r="P336"/>
          <cell r="Q336"/>
          <cell r="R336"/>
          <cell r="S336"/>
          <cell r="T336"/>
        </row>
        <row r="337">
          <cell r="B337"/>
          <cell r="C337"/>
          <cell r="D337"/>
          <cell r="E337"/>
          <cell r="F337"/>
          <cell r="G337"/>
          <cell r="H337"/>
          <cell r="I337"/>
          <cell r="J337"/>
          <cell r="K337"/>
          <cell r="L337"/>
          <cell r="M337"/>
          <cell r="N337"/>
          <cell r="O337"/>
          <cell r="P337"/>
          <cell r="Q337"/>
          <cell r="R337"/>
          <cell r="S337"/>
          <cell r="T337"/>
        </row>
        <row r="338">
          <cell r="B338"/>
          <cell r="C338"/>
          <cell r="D338"/>
          <cell r="E338"/>
          <cell r="F338"/>
          <cell r="G338"/>
          <cell r="H338"/>
          <cell r="I338"/>
          <cell r="J338"/>
          <cell r="K338"/>
          <cell r="L338"/>
          <cell r="M338"/>
          <cell r="N338"/>
          <cell r="O338"/>
          <cell r="P338"/>
          <cell r="Q338"/>
          <cell r="R338"/>
          <cell r="S338"/>
          <cell r="T338"/>
        </row>
        <row r="339">
          <cell r="B339"/>
          <cell r="C339"/>
          <cell r="D339"/>
          <cell r="E339"/>
          <cell r="F339"/>
          <cell r="G339"/>
          <cell r="H339"/>
          <cell r="I339"/>
          <cell r="J339"/>
          <cell r="K339"/>
          <cell r="L339"/>
          <cell r="M339"/>
          <cell r="N339"/>
          <cell r="O339"/>
          <cell r="P339"/>
          <cell r="Q339"/>
          <cell r="R339"/>
          <cell r="S339"/>
          <cell r="T339"/>
        </row>
        <row r="340">
          <cell r="B340"/>
          <cell r="C340"/>
          <cell r="D340"/>
          <cell r="E340"/>
          <cell r="F340"/>
          <cell r="G340"/>
          <cell r="H340"/>
          <cell r="I340"/>
          <cell r="J340"/>
          <cell r="K340"/>
          <cell r="L340"/>
          <cell r="M340"/>
          <cell r="N340"/>
          <cell r="O340"/>
          <cell r="P340"/>
          <cell r="Q340"/>
          <cell r="R340"/>
          <cell r="S340"/>
          <cell r="T340"/>
        </row>
        <row r="341">
          <cell r="B341"/>
          <cell r="C341"/>
          <cell r="D341"/>
          <cell r="E341"/>
          <cell r="F341"/>
          <cell r="G341"/>
          <cell r="H341"/>
          <cell r="I341"/>
          <cell r="J341"/>
          <cell r="K341"/>
          <cell r="L341"/>
          <cell r="M341"/>
          <cell r="N341"/>
          <cell r="O341"/>
          <cell r="P341"/>
          <cell r="Q341"/>
          <cell r="R341"/>
          <cell r="S341"/>
          <cell r="T341"/>
        </row>
        <row r="342">
          <cell r="B342"/>
          <cell r="C342"/>
          <cell r="D342"/>
          <cell r="E342"/>
          <cell r="F342"/>
          <cell r="G342"/>
          <cell r="H342"/>
          <cell r="I342"/>
          <cell r="J342"/>
          <cell r="K342"/>
          <cell r="L342"/>
          <cell r="M342"/>
          <cell r="N342"/>
          <cell r="O342"/>
          <cell r="P342"/>
          <cell r="Q342"/>
          <cell r="R342"/>
          <cell r="S342"/>
          <cell r="T342"/>
        </row>
        <row r="343">
          <cell r="B343"/>
          <cell r="C343"/>
          <cell r="D343"/>
          <cell r="E343"/>
          <cell r="F343"/>
          <cell r="G343"/>
          <cell r="H343"/>
          <cell r="I343"/>
          <cell r="J343"/>
          <cell r="K343"/>
          <cell r="L343"/>
          <cell r="M343"/>
          <cell r="N343"/>
          <cell r="O343"/>
          <cell r="P343"/>
          <cell r="Q343"/>
          <cell r="R343"/>
          <cell r="S343"/>
          <cell r="T343"/>
        </row>
        <row r="344">
          <cell r="B344"/>
          <cell r="C344"/>
          <cell r="D344"/>
          <cell r="E344"/>
          <cell r="F344"/>
          <cell r="G344"/>
          <cell r="H344"/>
          <cell r="I344"/>
          <cell r="J344"/>
          <cell r="K344"/>
          <cell r="L344"/>
          <cell r="M344"/>
          <cell r="N344"/>
          <cell r="O344"/>
          <cell r="P344"/>
          <cell r="Q344"/>
          <cell r="R344"/>
          <cell r="S344"/>
          <cell r="T344"/>
        </row>
        <row r="345">
          <cell r="B345"/>
          <cell r="C345"/>
          <cell r="D345"/>
          <cell r="E345"/>
          <cell r="F345"/>
          <cell r="G345"/>
          <cell r="H345"/>
          <cell r="I345"/>
          <cell r="J345"/>
          <cell r="K345"/>
          <cell r="L345"/>
          <cell r="M345"/>
          <cell r="N345"/>
          <cell r="O345"/>
          <cell r="P345"/>
          <cell r="Q345"/>
          <cell r="R345"/>
          <cell r="S345"/>
          <cell r="T345"/>
        </row>
        <row r="346">
          <cell r="B346"/>
          <cell r="C346"/>
          <cell r="D346"/>
          <cell r="E346"/>
          <cell r="F346"/>
          <cell r="G346"/>
          <cell r="H346"/>
          <cell r="I346"/>
          <cell r="J346"/>
          <cell r="K346"/>
          <cell r="L346"/>
          <cell r="M346"/>
          <cell r="N346"/>
          <cell r="O346"/>
          <cell r="P346"/>
          <cell r="Q346"/>
          <cell r="R346"/>
          <cell r="S346"/>
          <cell r="T346"/>
        </row>
        <row r="347">
          <cell r="B347"/>
          <cell r="C347"/>
          <cell r="D347"/>
          <cell r="E347"/>
          <cell r="F347"/>
          <cell r="G347"/>
          <cell r="H347"/>
          <cell r="I347"/>
          <cell r="J347"/>
          <cell r="K347"/>
          <cell r="L347"/>
          <cell r="M347"/>
          <cell r="N347"/>
          <cell r="O347"/>
          <cell r="P347"/>
          <cell r="Q347"/>
          <cell r="R347"/>
          <cell r="S347"/>
          <cell r="T347"/>
        </row>
        <row r="348">
          <cell r="B348"/>
          <cell r="C348"/>
          <cell r="D348"/>
          <cell r="E348"/>
          <cell r="F348"/>
          <cell r="G348"/>
          <cell r="H348"/>
          <cell r="I348"/>
          <cell r="J348"/>
          <cell r="K348"/>
          <cell r="L348"/>
          <cell r="M348"/>
          <cell r="N348"/>
          <cell r="O348"/>
          <cell r="P348"/>
          <cell r="Q348"/>
          <cell r="R348"/>
          <cell r="S348"/>
          <cell r="T348"/>
        </row>
        <row r="349">
          <cell r="B349"/>
          <cell r="C349"/>
          <cell r="D349"/>
          <cell r="E349"/>
          <cell r="F349"/>
          <cell r="G349"/>
          <cell r="H349"/>
          <cell r="I349"/>
          <cell r="J349"/>
          <cell r="K349"/>
          <cell r="L349"/>
          <cell r="M349"/>
          <cell r="N349"/>
          <cell r="O349"/>
          <cell r="P349"/>
          <cell r="Q349"/>
          <cell r="R349"/>
          <cell r="S349"/>
          <cell r="T349"/>
        </row>
        <row r="350">
          <cell r="B350"/>
          <cell r="C350"/>
          <cell r="D350"/>
          <cell r="E350"/>
          <cell r="F350"/>
          <cell r="G350"/>
          <cell r="H350"/>
          <cell r="I350"/>
          <cell r="J350"/>
          <cell r="K350"/>
          <cell r="L350"/>
          <cell r="M350"/>
          <cell r="N350"/>
          <cell r="O350"/>
          <cell r="P350"/>
          <cell r="Q350"/>
          <cell r="R350"/>
          <cell r="S350"/>
          <cell r="T350"/>
        </row>
        <row r="351">
          <cell r="B351"/>
          <cell r="C351"/>
          <cell r="D351"/>
          <cell r="E351"/>
          <cell r="F351"/>
          <cell r="G351"/>
          <cell r="H351"/>
          <cell r="I351"/>
          <cell r="J351"/>
          <cell r="K351"/>
          <cell r="L351"/>
          <cell r="M351"/>
          <cell r="N351"/>
          <cell r="O351"/>
          <cell r="P351"/>
          <cell r="Q351"/>
          <cell r="R351"/>
          <cell r="S351"/>
          <cell r="T351"/>
        </row>
        <row r="352">
          <cell r="B352"/>
          <cell r="C352"/>
          <cell r="D352"/>
          <cell r="E352"/>
          <cell r="F352"/>
          <cell r="G352"/>
          <cell r="H352"/>
          <cell r="I352"/>
          <cell r="J352"/>
          <cell r="K352"/>
          <cell r="L352"/>
          <cell r="M352"/>
          <cell r="N352"/>
          <cell r="O352"/>
          <cell r="P352"/>
          <cell r="Q352"/>
          <cell r="R352"/>
          <cell r="S352"/>
          <cell r="T352"/>
        </row>
        <row r="353">
          <cell r="B353"/>
          <cell r="C353"/>
          <cell r="D353"/>
          <cell r="E353"/>
          <cell r="F353"/>
          <cell r="G353"/>
          <cell r="H353"/>
          <cell r="I353"/>
          <cell r="J353"/>
          <cell r="K353"/>
          <cell r="L353"/>
          <cell r="M353"/>
          <cell r="N353"/>
          <cell r="O353"/>
          <cell r="P353"/>
          <cell r="Q353"/>
          <cell r="R353"/>
          <cell r="S353"/>
          <cell r="T353"/>
        </row>
        <row r="354">
          <cell r="B354"/>
          <cell r="C354"/>
          <cell r="D354"/>
          <cell r="E354"/>
          <cell r="F354"/>
          <cell r="G354"/>
          <cell r="H354"/>
          <cell r="I354"/>
          <cell r="J354"/>
          <cell r="K354"/>
          <cell r="L354"/>
          <cell r="M354"/>
          <cell r="N354"/>
          <cell r="O354"/>
          <cell r="P354"/>
          <cell r="Q354"/>
          <cell r="R354"/>
          <cell r="S354"/>
          <cell r="T354"/>
        </row>
        <row r="355">
          <cell r="B355"/>
          <cell r="C355"/>
          <cell r="D355"/>
          <cell r="E355"/>
          <cell r="F355"/>
          <cell r="G355"/>
          <cell r="H355"/>
          <cell r="I355"/>
          <cell r="J355"/>
          <cell r="K355"/>
          <cell r="L355"/>
          <cell r="M355"/>
          <cell r="N355"/>
          <cell r="O355"/>
          <cell r="P355"/>
          <cell r="Q355"/>
          <cell r="R355"/>
          <cell r="S355"/>
          <cell r="T355"/>
        </row>
        <row r="356">
          <cell r="B356"/>
          <cell r="C356"/>
          <cell r="D356"/>
          <cell r="E356"/>
          <cell r="F356"/>
          <cell r="G356"/>
          <cell r="H356"/>
          <cell r="I356"/>
          <cell r="J356"/>
          <cell r="K356"/>
          <cell r="L356"/>
          <cell r="M356"/>
          <cell r="N356"/>
          <cell r="O356"/>
          <cell r="P356"/>
          <cell r="Q356"/>
          <cell r="R356"/>
          <cell r="S356"/>
          <cell r="T356"/>
        </row>
        <row r="357">
          <cell r="B357"/>
          <cell r="C357"/>
          <cell r="D357"/>
          <cell r="E357"/>
          <cell r="F357"/>
          <cell r="G357"/>
          <cell r="H357"/>
          <cell r="I357"/>
          <cell r="J357"/>
          <cell r="K357"/>
          <cell r="L357"/>
          <cell r="M357"/>
          <cell r="N357"/>
          <cell r="O357"/>
          <cell r="P357"/>
          <cell r="Q357"/>
          <cell r="R357"/>
          <cell r="S357"/>
          <cell r="T357"/>
        </row>
        <row r="358">
          <cell r="B358"/>
          <cell r="C358"/>
          <cell r="D358"/>
          <cell r="E358"/>
          <cell r="F358"/>
          <cell r="G358"/>
          <cell r="H358"/>
          <cell r="I358"/>
          <cell r="J358"/>
          <cell r="K358"/>
          <cell r="L358"/>
          <cell r="M358"/>
          <cell r="N358"/>
          <cell r="O358"/>
          <cell r="P358"/>
          <cell r="Q358"/>
          <cell r="R358"/>
          <cell r="S358"/>
          <cell r="T358"/>
        </row>
        <row r="359">
          <cell r="B359"/>
          <cell r="C359"/>
          <cell r="D359"/>
          <cell r="E359"/>
          <cell r="F359"/>
          <cell r="G359"/>
          <cell r="H359"/>
          <cell r="I359"/>
          <cell r="J359"/>
          <cell r="K359"/>
          <cell r="L359"/>
          <cell r="M359"/>
          <cell r="N359"/>
          <cell r="O359"/>
          <cell r="P359"/>
          <cell r="Q359"/>
          <cell r="R359"/>
          <cell r="S359"/>
          <cell r="T359"/>
        </row>
        <row r="360">
          <cell r="B360"/>
          <cell r="C360"/>
          <cell r="D360"/>
          <cell r="E360"/>
          <cell r="F360"/>
          <cell r="G360"/>
          <cell r="H360"/>
          <cell r="I360"/>
          <cell r="J360"/>
          <cell r="K360"/>
          <cell r="L360"/>
          <cell r="M360"/>
          <cell r="N360"/>
          <cell r="O360"/>
          <cell r="P360"/>
          <cell r="Q360"/>
          <cell r="R360"/>
          <cell r="S360"/>
          <cell r="T360"/>
        </row>
        <row r="361">
          <cell r="B361"/>
          <cell r="C361"/>
          <cell r="D361"/>
          <cell r="E361"/>
          <cell r="F361"/>
          <cell r="G361"/>
          <cell r="H361"/>
          <cell r="I361"/>
          <cell r="J361"/>
          <cell r="K361"/>
          <cell r="L361"/>
          <cell r="M361"/>
          <cell r="N361"/>
          <cell r="O361"/>
          <cell r="P361"/>
          <cell r="Q361"/>
          <cell r="R361"/>
          <cell r="S361"/>
          <cell r="T361"/>
        </row>
        <row r="362">
          <cell r="B362"/>
          <cell r="C362"/>
          <cell r="D362"/>
          <cell r="E362"/>
          <cell r="F362"/>
          <cell r="G362"/>
          <cell r="H362"/>
          <cell r="I362"/>
          <cell r="J362"/>
          <cell r="K362"/>
          <cell r="L362"/>
          <cell r="M362"/>
          <cell r="N362"/>
          <cell r="O362"/>
          <cell r="P362"/>
          <cell r="Q362"/>
          <cell r="R362"/>
          <cell r="S362"/>
          <cell r="T362"/>
        </row>
        <row r="363">
          <cell r="B363"/>
          <cell r="C363"/>
          <cell r="D363"/>
          <cell r="E363"/>
          <cell r="F363"/>
          <cell r="G363"/>
          <cell r="H363"/>
          <cell r="I363"/>
          <cell r="J363"/>
          <cell r="K363"/>
          <cell r="L363"/>
          <cell r="M363"/>
          <cell r="N363"/>
          <cell r="O363"/>
          <cell r="P363"/>
          <cell r="Q363"/>
          <cell r="R363"/>
          <cell r="S363"/>
          <cell r="T363"/>
        </row>
        <row r="364">
          <cell r="B364"/>
          <cell r="C364"/>
          <cell r="D364"/>
          <cell r="E364"/>
          <cell r="F364"/>
          <cell r="G364"/>
          <cell r="H364"/>
          <cell r="I364"/>
          <cell r="J364"/>
          <cell r="K364"/>
          <cell r="L364"/>
          <cell r="M364"/>
          <cell r="N364"/>
          <cell r="O364"/>
          <cell r="P364"/>
          <cell r="Q364"/>
          <cell r="R364"/>
          <cell r="S364"/>
          <cell r="T364"/>
        </row>
        <row r="365">
          <cell r="B365"/>
          <cell r="C365"/>
          <cell r="D365"/>
          <cell r="E365"/>
          <cell r="F365"/>
          <cell r="G365"/>
          <cell r="H365"/>
          <cell r="I365"/>
          <cell r="J365"/>
          <cell r="K365"/>
          <cell r="L365"/>
          <cell r="M365"/>
          <cell r="N365"/>
          <cell r="O365"/>
          <cell r="P365"/>
          <cell r="Q365"/>
          <cell r="R365"/>
          <cell r="S365"/>
          <cell r="T365"/>
        </row>
        <row r="366">
          <cell r="B366"/>
          <cell r="C366"/>
          <cell r="D366"/>
          <cell r="E366"/>
          <cell r="F366"/>
          <cell r="G366"/>
          <cell r="H366"/>
          <cell r="I366"/>
          <cell r="J366"/>
          <cell r="K366"/>
          <cell r="L366"/>
          <cell r="M366"/>
          <cell r="N366"/>
          <cell r="O366"/>
          <cell r="P366"/>
          <cell r="Q366"/>
          <cell r="R366"/>
          <cell r="S366"/>
          <cell r="T366"/>
        </row>
        <row r="367">
          <cell r="B367"/>
          <cell r="C367"/>
          <cell r="D367"/>
          <cell r="E367"/>
          <cell r="F367"/>
          <cell r="G367"/>
          <cell r="H367"/>
          <cell r="I367"/>
          <cell r="J367"/>
          <cell r="K367"/>
          <cell r="L367"/>
          <cell r="M367"/>
          <cell r="N367"/>
          <cell r="O367"/>
          <cell r="P367"/>
          <cell r="Q367"/>
          <cell r="R367"/>
          <cell r="S367"/>
          <cell r="T367"/>
        </row>
        <row r="368">
          <cell r="B368"/>
          <cell r="C368"/>
          <cell r="D368"/>
          <cell r="E368"/>
          <cell r="F368"/>
          <cell r="G368"/>
          <cell r="H368"/>
          <cell r="I368"/>
          <cell r="J368"/>
          <cell r="K368"/>
          <cell r="L368"/>
          <cell r="M368"/>
          <cell r="N368"/>
          <cell r="O368"/>
          <cell r="P368"/>
          <cell r="Q368"/>
          <cell r="R368"/>
          <cell r="S368"/>
          <cell r="T368"/>
        </row>
        <row r="369">
          <cell r="B369"/>
          <cell r="C369"/>
          <cell r="D369"/>
          <cell r="E369"/>
          <cell r="F369"/>
          <cell r="G369"/>
          <cell r="H369"/>
          <cell r="I369"/>
          <cell r="J369"/>
          <cell r="K369"/>
          <cell r="L369"/>
          <cell r="M369"/>
          <cell r="N369"/>
          <cell r="O369"/>
          <cell r="P369"/>
          <cell r="Q369"/>
          <cell r="R369"/>
          <cell r="S369"/>
          <cell r="T369"/>
        </row>
        <row r="370">
          <cell r="B370"/>
          <cell r="C370"/>
          <cell r="D370"/>
          <cell r="E370"/>
          <cell r="F370"/>
          <cell r="G370"/>
          <cell r="H370"/>
          <cell r="I370"/>
          <cell r="J370"/>
          <cell r="K370"/>
          <cell r="L370"/>
          <cell r="M370"/>
          <cell r="N370"/>
          <cell r="O370"/>
          <cell r="P370"/>
          <cell r="Q370"/>
          <cell r="R370"/>
          <cell r="S370"/>
          <cell r="T370"/>
        </row>
        <row r="371">
          <cell r="B371"/>
          <cell r="C371"/>
          <cell r="D371"/>
          <cell r="E371"/>
          <cell r="F371"/>
          <cell r="G371"/>
          <cell r="H371"/>
          <cell r="I371"/>
          <cell r="J371"/>
          <cell r="K371"/>
          <cell r="L371"/>
          <cell r="M371"/>
          <cell r="N371"/>
          <cell r="O371"/>
          <cell r="P371"/>
          <cell r="Q371"/>
          <cell r="R371"/>
          <cell r="S371"/>
          <cell r="T371"/>
        </row>
        <row r="372">
          <cell r="B372"/>
          <cell r="C372"/>
          <cell r="D372"/>
          <cell r="E372"/>
          <cell r="F372"/>
          <cell r="G372"/>
          <cell r="H372"/>
          <cell r="I372"/>
          <cell r="J372"/>
          <cell r="K372"/>
          <cell r="L372"/>
          <cell r="M372"/>
          <cell r="N372"/>
          <cell r="O372"/>
          <cell r="P372"/>
          <cell r="Q372"/>
          <cell r="R372"/>
          <cell r="S372"/>
          <cell r="T372"/>
        </row>
        <row r="373">
          <cell r="B373"/>
          <cell r="C373"/>
          <cell r="D373"/>
          <cell r="E373"/>
          <cell r="F373"/>
          <cell r="G373"/>
          <cell r="H373"/>
          <cell r="I373"/>
          <cell r="J373"/>
          <cell r="K373"/>
          <cell r="L373"/>
          <cell r="M373"/>
          <cell r="N373"/>
          <cell r="O373"/>
          <cell r="P373"/>
          <cell r="Q373"/>
          <cell r="R373"/>
          <cell r="S373"/>
          <cell r="T373"/>
        </row>
        <row r="374">
          <cell r="B374"/>
          <cell r="C374"/>
          <cell r="D374"/>
          <cell r="E374"/>
          <cell r="F374"/>
          <cell r="G374"/>
          <cell r="H374"/>
          <cell r="I374"/>
          <cell r="J374"/>
          <cell r="K374"/>
          <cell r="L374"/>
          <cell r="M374"/>
          <cell r="N374"/>
          <cell r="O374"/>
          <cell r="P374"/>
          <cell r="Q374"/>
          <cell r="R374"/>
          <cell r="S374"/>
          <cell r="T374"/>
        </row>
        <row r="375">
          <cell r="B375"/>
          <cell r="C375"/>
          <cell r="D375"/>
          <cell r="E375"/>
          <cell r="F375"/>
          <cell r="G375"/>
          <cell r="H375"/>
          <cell r="I375"/>
          <cell r="J375"/>
          <cell r="K375"/>
          <cell r="L375"/>
          <cell r="M375"/>
          <cell r="N375"/>
          <cell r="O375"/>
          <cell r="P375"/>
          <cell r="Q375"/>
          <cell r="R375"/>
          <cell r="S375"/>
          <cell r="T375"/>
        </row>
        <row r="376">
          <cell r="B376"/>
          <cell r="C376"/>
          <cell r="D376"/>
          <cell r="E376"/>
          <cell r="F376"/>
          <cell r="G376"/>
          <cell r="H376"/>
          <cell r="I376"/>
          <cell r="J376"/>
          <cell r="K376"/>
          <cell r="L376"/>
          <cell r="M376"/>
          <cell r="N376"/>
          <cell r="O376"/>
          <cell r="P376"/>
          <cell r="Q376"/>
          <cell r="R376"/>
          <cell r="S376"/>
          <cell r="T376"/>
        </row>
        <row r="377">
          <cell r="B377"/>
          <cell r="C377"/>
          <cell r="D377"/>
          <cell r="E377"/>
          <cell r="F377"/>
          <cell r="G377"/>
          <cell r="H377"/>
          <cell r="I377"/>
          <cell r="J377"/>
          <cell r="K377"/>
          <cell r="L377"/>
          <cell r="M377"/>
          <cell r="N377"/>
          <cell r="O377"/>
          <cell r="P377"/>
          <cell r="Q377"/>
          <cell r="R377"/>
          <cell r="S377"/>
          <cell r="T377"/>
        </row>
        <row r="378">
          <cell r="B378"/>
          <cell r="C378"/>
          <cell r="D378"/>
          <cell r="E378"/>
          <cell r="F378"/>
          <cell r="G378"/>
          <cell r="H378"/>
          <cell r="I378"/>
          <cell r="J378"/>
          <cell r="K378"/>
          <cell r="L378"/>
          <cell r="M378"/>
          <cell r="N378"/>
          <cell r="O378"/>
          <cell r="P378"/>
          <cell r="Q378"/>
          <cell r="R378"/>
          <cell r="S378"/>
          <cell r="T378"/>
        </row>
        <row r="379">
          <cell r="B379"/>
          <cell r="C379"/>
          <cell r="D379"/>
          <cell r="E379"/>
          <cell r="F379"/>
          <cell r="G379"/>
          <cell r="H379"/>
          <cell r="I379"/>
          <cell r="J379"/>
          <cell r="K379"/>
          <cell r="L379"/>
          <cell r="M379"/>
          <cell r="N379"/>
          <cell r="O379"/>
          <cell r="P379"/>
          <cell r="Q379"/>
          <cell r="R379"/>
          <cell r="S379"/>
          <cell r="T379"/>
        </row>
        <row r="380">
          <cell r="B380"/>
          <cell r="C380"/>
          <cell r="D380"/>
          <cell r="E380"/>
          <cell r="F380"/>
          <cell r="G380"/>
          <cell r="H380"/>
          <cell r="I380"/>
          <cell r="J380"/>
          <cell r="K380"/>
          <cell r="L380"/>
          <cell r="M380"/>
          <cell r="N380"/>
          <cell r="O380"/>
          <cell r="P380"/>
          <cell r="Q380"/>
          <cell r="R380"/>
          <cell r="S380"/>
          <cell r="T380"/>
        </row>
        <row r="381">
          <cell r="B381"/>
          <cell r="C381"/>
          <cell r="D381"/>
          <cell r="E381"/>
          <cell r="F381"/>
          <cell r="G381"/>
          <cell r="H381"/>
          <cell r="I381"/>
          <cell r="J381"/>
          <cell r="K381"/>
          <cell r="L381"/>
          <cell r="M381"/>
          <cell r="N381"/>
          <cell r="O381"/>
          <cell r="P381"/>
          <cell r="Q381"/>
          <cell r="R381"/>
          <cell r="S381"/>
          <cell r="T381"/>
        </row>
        <row r="382">
          <cell r="B382"/>
          <cell r="C382"/>
          <cell r="D382"/>
          <cell r="E382"/>
          <cell r="F382"/>
          <cell r="G382"/>
          <cell r="H382"/>
          <cell r="I382"/>
          <cell r="J382"/>
          <cell r="K382"/>
          <cell r="L382"/>
          <cell r="M382"/>
          <cell r="N382"/>
          <cell r="O382"/>
          <cell r="P382"/>
          <cell r="Q382"/>
          <cell r="R382"/>
          <cell r="S382"/>
          <cell r="T382"/>
        </row>
        <row r="383">
          <cell r="B383"/>
          <cell r="C383"/>
          <cell r="D383"/>
          <cell r="E383"/>
          <cell r="F383"/>
          <cell r="G383"/>
          <cell r="H383"/>
          <cell r="I383"/>
          <cell r="J383"/>
          <cell r="K383"/>
          <cell r="L383"/>
          <cell r="M383"/>
          <cell r="N383"/>
          <cell r="O383"/>
          <cell r="P383"/>
          <cell r="Q383"/>
          <cell r="R383"/>
          <cell r="S383"/>
          <cell r="T383"/>
        </row>
        <row r="384">
          <cell r="B384"/>
          <cell r="C384"/>
          <cell r="D384"/>
          <cell r="E384"/>
          <cell r="F384"/>
          <cell r="G384"/>
          <cell r="H384"/>
          <cell r="I384"/>
          <cell r="J384"/>
          <cell r="K384"/>
          <cell r="L384"/>
          <cell r="M384"/>
          <cell r="N384"/>
          <cell r="O384"/>
          <cell r="P384"/>
          <cell r="Q384"/>
          <cell r="R384"/>
          <cell r="S384"/>
          <cell r="T384"/>
        </row>
        <row r="385">
          <cell r="B385"/>
          <cell r="C385"/>
          <cell r="D385"/>
          <cell r="E385"/>
          <cell r="F385"/>
          <cell r="G385"/>
          <cell r="H385"/>
          <cell r="I385"/>
          <cell r="J385"/>
          <cell r="K385"/>
          <cell r="L385"/>
          <cell r="M385"/>
          <cell r="N385"/>
          <cell r="O385"/>
          <cell r="P385"/>
          <cell r="Q385"/>
          <cell r="R385"/>
          <cell r="S385"/>
          <cell r="T385"/>
        </row>
        <row r="386">
          <cell r="B386"/>
          <cell r="C386"/>
          <cell r="D386"/>
          <cell r="E386"/>
          <cell r="F386"/>
          <cell r="G386"/>
          <cell r="H386"/>
          <cell r="I386"/>
          <cell r="J386"/>
          <cell r="K386"/>
          <cell r="L386"/>
          <cell r="M386"/>
          <cell r="N386"/>
          <cell r="O386"/>
          <cell r="P386"/>
          <cell r="Q386"/>
          <cell r="R386"/>
          <cell r="S386"/>
          <cell r="T386"/>
        </row>
        <row r="387">
          <cell r="B387"/>
          <cell r="C387"/>
          <cell r="D387"/>
          <cell r="E387"/>
          <cell r="F387"/>
          <cell r="G387"/>
          <cell r="H387"/>
          <cell r="I387"/>
          <cell r="J387"/>
          <cell r="K387"/>
          <cell r="L387"/>
          <cell r="M387"/>
          <cell r="N387"/>
          <cell r="O387"/>
          <cell r="P387"/>
          <cell r="Q387"/>
          <cell r="R387"/>
          <cell r="S387"/>
          <cell r="T387"/>
        </row>
        <row r="388">
          <cell r="B388"/>
          <cell r="C388"/>
          <cell r="D388"/>
          <cell r="E388"/>
          <cell r="F388"/>
          <cell r="G388"/>
          <cell r="H388"/>
          <cell r="I388"/>
          <cell r="J388"/>
          <cell r="K388"/>
          <cell r="L388"/>
          <cell r="M388"/>
          <cell r="N388"/>
          <cell r="O388"/>
          <cell r="P388"/>
          <cell r="Q388"/>
          <cell r="R388"/>
          <cell r="S388"/>
          <cell r="T388"/>
        </row>
        <row r="389">
          <cell r="B389"/>
          <cell r="C389"/>
          <cell r="D389"/>
          <cell r="E389"/>
          <cell r="F389"/>
          <cell r="G389"/>
          <cell r="H389"/>
          <cell r="I389"/>
          <cell r="J389"/>
          <cell r="K389"/>
          <cell r="L389"/>
          <cell r="M389"/>
          <cell r="N389"/>
          <cell r="O389"/>
          <cell r="P389"/>
          <cell r="Q389"/>
          <cell r="R389"/>
          <cell r="S389"/>
          <cell r="T389"/>
        </row>
        <row r="390">
          <cell r="B390"/>
          <cell r="C390"/>
          <cell r="D390"/>
          <cell r="E390"/>
          <cell r="F390"/>
          <cell r="G390"/>
          <cell r="H390"/>
          <cell r="I390"/>
          <cell r="J390"/>
          <cell r="K390"/>
          <cell r="L390"/>
          <cell r="M390"/>
          <cell r="N390"/>
          <cell r="O390"/>
          <cell r="P390"/>
          <cell r="Q390"/>
          <cell r="R390"/>
          <cell r="S390"/>
          <cell r="T390"/>
        </row>
        <row r="391">
          <cell r="B391"/>
          <cell r="C391"/>
          <cell r="D391"/>
          <cell r="E391"/>
          <cell r="F391"/>
          <cell r="G391"/>
          <cell r="H391"/>
          <cell r="I391"/>
          <cell r="J391"/>
          <cell r="K391"/>
          <cell r="L391"/>
          <cell r="M391"/>
          <cell r="N391"/>
          <cell r="O391"/>
          <cell r="P391"/>
          <cell r="Q391"/>
          <cell r="R391"/>
          <cell r="S391"/>
          <cell r="T391"/>
        </row>
        <row r="392">
          <cell r="B392"/>
          <cell r="C392"/>
          <cell r="D392"/>
          <cell r="E392"/>
          <cell r="F392"/>
          <cell r="G392"/>
          <cell r="H392"/>
          <cell r="I392"/>
          <cell r="J392"/>
          <cell r="K392"/>
          <cell r="L392"/>
          <cell r="M392"/>
          <cell r="N392"/>
          <cell r="O392"/>
          <cell r="P392"/>
          <cell r="Q392"/>
          <cell r="R392"/>
          <cell r="S392"/>
          <cell r="T392"/>
        </row>
        <row r="393">
          <cell r="B393"/>
          <cell r="C393"/>
          <cell r="D393"/>
          <cell r="E393"/>
          <cell r="F393"/>
          <cell r="G393"/>
          <cell r="H393"/>
          <cell r="I393"/>
          <cell r="J393"/>
          <cell r="K393"/>
          <cell r="L393"/>
          <cell r="M393"/>
          <cell r="N393"/>
          <cell r="O393"/>
          <cell r="P393"/>
          <cell r="Q393"/>
          <cell r="R393"/>
          <cell r="S393"/>
          <cell r="T393"/>
        </row>
        <row r="394">
          <cell r="B394"/>
          <cell r="C394"/>
          <cell r="D394"/>
          <cell r="E394"/>
          <cell r="F394"/>
          <cell r="G394"/>
          <cell r="H394"/>
          <cell r="I394"/>
          <cell r="J394"/>
          <cell r="K394"/>
          <cell r="L394"/>
          <cell r="M394"/>
          <cell r="N394"/>
          <cell r="O394"/>
          <cell r="P394"/>
          <cell r="Q394"/>
          <cell r="R394"/>
          <cell r="S394"/>
          <cell r="T394"/>
        </row>
        <row r="395">
          <cell r="B395"/>
          <cell r="C395"/>
          <cell r="D395"/>
          <cell r="E395"/>
          <cell r="F395"/>
          <cell r="G395"/>
          <cell r="H395"/>
          <cell r="I395"/>
          <cell r="J395"/>
          <cell r="K395"/>
          <cell r="L395"/>
          <cell r="M395"/>
          <cell r="N395"/>
          <cell r="O395"/>
          <cell r="P395"/>
          <cell r="Q395"/>
          <cell r="R395"/>
          <cell r="S395"/>
          <cell r="T395"/>
        </row>
        <row r="396">
          <cell r="B396"/>
          <cell r="C396"/>
          <cell r="D396"/>
          <cell r="E396"/>
          <cell r="F396"/>
          <cell r="G396"/>
          <cell r="H396"/>
          <cell r="I396"/>
          <cell r="J396"/>
          <cell r="K396"/>
          <cell r="L396"/>
          <cell r="M396"/>
          <cell r="N396"/>
          <cell r="O396"/>
          <cell r="P396"/>
          <cell r="Q396"/>
          <cell r="R396"/>
          <cell r="S396"/>
          <cell r="T396"/>
        </row>
        <row r="397">
          <cell r="B397"/>
          <cell r="C397"/>
          <cell r="D397"/>
          <cell r="E397"/>
          <cell r="F397"/>
          <cell r="G397"/>
          <cell r="H397"/>
          <cell r="I397"/>
          <cell r="J397"/>
          <cell r="K397"/>
          <cell r="L397"/>
          <cell r="M397"/>
          <cell r="N397"/>
          <cell r="O397"/>
          <cell r="P397"/>
          <cell r="Q397"/>
          <cell r="R397"/>
          <cell r="S397"/>
          <cell r="T397"/>
        </row>
        <row r="398">
          <cell r="B398"/>
          <cell r="C398"/>
          <cell r="D398"/>
          <cell r="E398"/>
          <cell r="F398"/>
          <cell r="G398"/>
          <cell r="H398"/>
          <cell r="I398"/>
          <cell r="J398"/>
          <cell r="K398"/>
          <cell r="L398"/>
          <cell r="M398"/>
          <cell r="N398"/>
          <cell r="O398"/>
          <cell r="P398"/>
          <cell r="Q398"/>
          <cell r="R398"/>
          <cell r="S398"/>
          <cell r="T398"/>
        </row>
        <row r="399">
          <cell r="B399"/>
          <cell r="C399"/>
          <cell r="D399"/>
          <cell r="E399"/>
          <cell r="F399"/>
          <cell r="G399"/>
          <cell r="H399"/>
          <cell r="I399"/>
          <cell r="J399"/>
          <cell r="K399"/>
          <cell r="L399"/>
          <cell r="M399"/>
          <cell r="N399"/>
          <cell r="O399"/>
          <cell r="P399"/>
          <cell r="Q399"/>
          <cell r="R399"/>
          <cell r="S399"/>
          <cell r="T399"/>
        </row>
        <row r="400">
          <cell r="B400"/>
          <cell r="C400"/>
          <cell r="D400"/>
          <cell r="E400"/>
          <cell r="F400"/>
          <cell r="G400"/>
          <cell r="H400"/>
          <cell r="I400"/>
          <cell r="J400"/>
          <cell r="K400"/>
          <cell r="L400"/>
          <cell r="M400"/>
          <cell r="N400"/>
          <cell r="O400"/>
          <cell r="P400"/>
          <cell r="Q400"/>
          <cell r="R400"/>
          <cell r="S400"/>
          <cell r="T400"/>
        </row>
        <row r="401">
          <cell r="B401"/>
          <cell r="C401"/>
          <cell r="D401"/>
          <cell r="E401"/>
          <cell r="F401"/>
          <cell r="G401"/>
          <cell r="H401"/>
          <cell r="I401"/>
          <cell r="J401"/>
          <cell r="K401"/>
          <cell r="L401"/>
          <cell r="M401"/>
          <cell r="N401"/>
          <cell r="O401"/>
          <cell r="P401"/>
          <cell r="Q401"/>
          <cell r="R401"/>
          <cell r="S401"/>
          <cell r="T401"/>
        </row>
        <row r="402">
          <cell r="B402"/>
          <cell r="C402"/>
          <cell r="D402"/>
          <cell r="E402"/>
          <cell r="F402"/>
          <cell r="G402"/>
          <cell r="H402"/>
          <cell r="I402"/>
          <cell r="J402"/>
          <cell r="K402"/>
          <cell r="L402"/>
          <cell r="M402"/>
          <cell r="N402"/>
          <cell r="O402"/>
          <cell r="P402"/>
          <cell r="Q402"/>
          <cell r="R402"/>
          <cell r="S402"/>
          <cell r="T402"/>
        </row>
        <row r="403">
          <cell r="B403"/>
          <cell r="C403"/>
          <cell r="D403"/>
          <cell r="E403"/>
          <cell r="F403"/>
          <cell r="G403"/>
          <cell r="H403"/>
          <cell r="I403"/>
          <cell r="J403"/>
          <cell r="K403"/>
          <cell r="L403"/>
          <cell r="M403"/>
          <cell r="N403"/>
          <cell r="O403"/>
          <cell r="P403"/>
          <cell r="Q403"/>
          <cell r="R403"/>
          <cell r="S403"/>
          <cell r="T403"/>
        </row>
        <row r="404">
          <cell r="B404"/>
          <cell r="C404"/>
          <cell r="D404"/>
          <cell r="E404"/>
          <cell r="F404"/>
          <cell r="G404"/>
          <cell r="H404"/>
          <cell r="I404"/>
          <cell r="J404"/>
          <cell r="K404"/>
          <cell r="L404"/>
          <cell r="M404"/>
          <cell r="N404"/>
          <cell r="O404"/>
          <cell r="P404"/>
          <cell r="Q404"/>
          <cell r="R404"/>
          <cell r="S404"/>
          <cell r="T404"/>
        </row>
        <row r="405">
          <cell r="B405"/>
          <cell r="C405"/>
          <cell r="D405"/>
          <cell r="E405"/>
          <cell r="F405"/>
          <cell r="G405"/>
          <cell r="H405"/>
          <cell r="I405"/>
          <cell r="J405"/>
          <cell r="K405"/>
          <cell r="L405"/>
          <cell r="M405"/>
          <cell r="N405"/>
          <cell r="O405"/>
          <cell r="P405"/>
          <cell r="Q405"/>
          <cell r="R405"/>
          <cell r="S405"/>
          <cell r="T405"/>
        </row>
        <row r="406">
          <cell r="B406"/>
          <cell r="C406"/>
          <cell r="D406"/>
          <cell r="E406"/>
          <cell r="F406"/>
          <cell r="G406"/>
          <cell r="H406"/>
          <cell r="I406"/>
          <cell r="J406"/>
          <cell r="K406"/>
          <cell r="L406"/>
          <cell r="M406"/>
          <cell r="N406"/>
          <cell r="O406"/>
          <cell r="P406"/>
          <cell r="Q406"/>
          <cell r="R406"/>
          <cell r="S406"/>
          <cell r="T406"/>
        </row>
        <row r="407">
          <cell r="B407"/>
          <cell r="C407"/>
          <cell r="D407"/>
          <cell r="E407"/>
          <cell r="F407"/>
          <cell r="G407"/>
          <cell r="H407"/>
          <cell r="I407"/>
          <cell r="J407"/>
          <cell r="K407"/>
          <cell r="L407"/>
          <cell r="M407"/>
          <cell r="N407"/>
          <cell r="O407"/>
          <cell r="P407"/>
          <cell r="Q407"/>
          <cell r="R407"/>
          <cell r="S407"/>
          <cell r="T407"/>
        </row>
        <row r="408">
          <cell r="B408"/>
          <cell r="C408"/>
          <cell r="D408"/>
          <cell r="E408"/>
          <cell r="F408"/>
          <cell r="G408"/>
          <cell r="H408"/>
          <cell r="I408"/>
          <cell r="J408"/>
          <cell r="K408"/>
          <cell r="L408"/>
          <cell r="M408"/>
          <cell r="N408"/>
          <cell r="O408"/>
          <cell r="P408"/>
          <cell r="Q408"/>
          <cell r="R408"/>
          <cell r="S408"/>
          <cell r="T408"/>
        </row>
        <row r="409">
          <cell r="B409"/>
          <cell r="C409"/>
          <cell r="D409"/>
          <cell r="E409"/>
          <cell r="F409"/>
          <cell r="G409"/>
          <cell r="H409"/>
          <cell r="I409"/>
          <cell r="J409"/>
          <cell r="K409"/>
          <cell r="L409"/>
          <cell r="M409"/>
          <cell r="N409"/>
          <cell r="O409"/>
          <cell r="P409"/>
          <cell r="Q409"/>
          <cell r="R409"/>
          <cell r="S409"/>
          <cell r="T409"/>
        </row>
        <row r="410">
          <cell r="B410"/>
          <cell r="C410"/>
          <cell r="D410"/>
          <cell r="E410"/>
          <cell r="F410"/>
          <cell r="G410"/>
          <cell r="H410"/>
          <cell r="I410"/>
          <cell r="J410"/>
          <cell r="K410"/>
          <cell r="L410"/>
          <cell r="M410"/>
          <cell r="N410"/>
          <cell r="O410"/>
          <cell r="P410"/>
          <cell r="Q410"/>
          <cell r="R410"/>
          <cell r="S410"/>
          <cell r="T410"/>
        </row>
        <row r="411">
          <cell r="B411"/>
          <cell r="C411"/>
          <cell r="D411"/>
          <cell r="E411"/>
          <cell r="F411"/>
          <cell r="G411"/>
          <cell r="H411"/>
          <cell r="I411"/>
          <cell r="J411"/>
          <cell r="K411"/>
          <cell r="L411"/>
          <cell r="M411"/>
          <cell r="N411"/>
          <cell r="O411"/>
          <cell r="P411"/>
          <cell r="Q411"/>
          <cell r="R411"/>
          <cell r="S411"/>
          <cell r="T411"/>
        </row>
        <row r="412">
          <cell r="B412"/>
          <cell r="C412"/>
          <cell r="D412"/>
          <cell r="E412"/>
          <cell r="F412"/>
          <cell r="G412"/>
          <cell r="H412"/>
          <cell r="I412"/>
          <cell r="J412"/>
          <cell r="K412"/>
          <cell r="L412"/>
          <cell r="M412"/>
          <cell r="N412"/>
          <cell r="O412"/>
          <cell r="P412"/>
          <cell r="Q412"/>
          <cell r="R412"/>
          <cell r="S412"/>
          <cell r="T412"/>
        </row>
        <row r="413">
          <cell r="B413"/>
          <cell r="C413"/>
          <cell r="D413"/>
          <cell r="E413"/>
          <cell r="F413"/>
          <cell r="G413"/>
          <cell r="H413"/>
          <cell r="I413"/>
          <cell r="J413"/>
          <cell r="K413"/>
          <cell r="L413"/>
          <cell r="M413"/>
          <cell r="N413"/>
          <cell r="O413"/>
          <cell r="P413"/>
          <cell r="Q413"/>
          <cell r="R413"/>
          <cell r="S413"/>
          <cell r="T413"/>
        </row>
        <row r="414">
          <cell r="B414"/>
          <cell r="C414"/>
          <cell r="D414"/>
          <cell r="E414"/>
          <cell r="F414"/>
          <cell r="G414"/>
          <cell r="H414"/>
          <cell r="I414"/>
          <cell r="J414"/>
          <cell r="K414"/>
          <cell r="L414"/>
          <cell r="M414"/>
          <cell r="N414"/>
          <cell r="O414"/>
          <cell r="P414"/>
          <cell r="Q414"/>
          <cell r="R414"/>
          <cell r="S414"/>
          <cell r="T414"/>
        </row>
        <row r="415">
          <cell r="B415"/>
          <cell r="C415"/>
          <cell r="D415"/>
          <cell r="E415"/>
          <cell r="F415"/>
          <cell r="G415"/>
          <cell r="H415"/>
          <cell r="I415"/>
          <cell r="J415"/>
          <cell r="K415"/>
          <cell r="L415"/>
          <cell r="M415"/>
          <cell r="N415"/>
          <cell r="O415"/>
          <cell r="P415"/>
          <cell r="Q415"/>
          <cell r="R415"/>
          <cell r="S415"/>
          <cell r="T415"/>
        </row>
        <row r="416">
          <cell r="B416"/>
          <cell r="C416"/>
          <cell r="D416"/>
          <cell r="E416"/>
          <cell r="F416"/>
          <cell r="G416"/>
          <cell r="H416"/>
          <cell r="I416"/>
          <cell r="J416"/>
          <cell r="K416"/>
          <cell r="L416"/>
          <cell r="M416"/>
          <cell r="N416"/>
          <cell r="O416"/>
          <cell r="P416"/>
          <cell r="Q416"/>
          <cell r="R416"/>
          <cell r="S416"/>
          <cell r="T416"/>
        </row>
        <row r="417">
          <cell r="B417"/>
          <cell r="C417"/>
          <cell r="D417"/>
          <cell r="E417"/>
          <cell r="F417"/>
          <cell r="G417"/>
          <cell r="H417"/>
          <cell r="I417"/>
          <cell r="J417"/>
          <cell r="K417"/>
          <cell r="L417"/>
          <cell r="M417"/>
          <cell r="N417"/>
          <cell r="O417"/>
          <cell r="P417"/>
          <cell r="Q417"/>
          <cell r="R417"/>
          <cell r="S417"/>
          <cell r="T417"/>
        </row>
        <row r="418">
          <cell r="B418"/>
          <cell r="C418"/>
          <cell r="D418"/>
          <cell r="E418"/>
          <cell r="F418"/>
          <cell r="G418"/>
          <cell r="H418"/>
          <cell r="I418"/>
          <cell r="J418"/>
          <cell r="K418"/>
          <cell r="L418"/>
          <cell r="M418"/>
          <cell r="N418"/>
          <cell r="O418"/>
          <cell r="P418"/>
          <cell r="Q418"/>
          <cell r="R418"/>
          <cell r="S418"/>
          <cell r="T418"/>
        </row>
        <row r="419">
          <cell r="B419"/>
          <cell r="C419"/>
          <cell r="D419"/>
          <cell r="E419"/>
          <cell r="F419"/>
          <cell r="G419"/>
          <cell r="H419"/>
          <cell r="I419"/>
          <cell r="J419"/>
          <cell r="K419"/>
          <cell r="L419"/>
          <cell r="M419"/>
          <cell r="N419"/>
          <cell r="O419"/>
          <cell r="P419"/>
          <cell r="Q419"/>
          <cell r="R419"/>
          <cell r="S419"/>
          <cell r="T419"/>
        </row>
        <row r="420">
          <cell r="B420"/>
          <cell r="C420"/>
          <cell r="D420"/>
          <cell r="E420"/>
          <cell r="F420"/>
          <cell r="G420"/>
          <cell r="H420"/>
          <cell r="I420"/>
          <cell r="J420"/>
          <cell r="K420"/>
          <cell r="L420"/>
          <cell r="M420"/>
          <cell r="N420"/>
          <cell r="O420"/>
          <cell r="P420"/>
          <cell r="Q420"/>
          <cell r="R420"/>
          <cell r="S420"/>
          <cell r="T420"/>
        </row>
        <row r="421">
          <cell r="B421"/>
          <cell r="C421"/>
          <cell r="D421"/>
          <cell r="E421"/>
          <cell r="F421"/>
          <cell r="G421"/>
          <cell r="H421"/>
          <cell r="I421"/>
          <cell r="J421"/>
          <cell r="K421"/>
          <cell r="L421"/>
          <cell r="M421"/>
          <cell r="N421"/>
          <cell r="O421"/>
          <cell r="P421"/>
          <cell r="Q421"/>
          <cell r="R421"/>
          <cell r="S421"/>
          <cell r="T421"/>
        </row>
        <row r="422">
          <cell r="B422"/>
          <cell r="C422"/>
          <cell r="D422"/>
          <cell r="E422"/>
          <cell r="F422"/>
          <cell r="G422"/>
          <cell r="H422"/>
          <cell r="I422"/>
          <cell r="J422"/>
          <cell r="K422"/>
          <cell r="L422"/>
          <cell r="M422"/>
          <cell r="N422"/>
          <cell r="O422"/>
          <cell r="P422"/>
          <cell r="Q422"/>
          <cell r="R422"/>
          <cell r="S422"/>
          <cell r="T422"/>
        </row>
        <row r="423">
          <cell r="B423"/>
          <cell r="C423"/>
          <cell r="D423"/>
          <cell r="E423"/>
          <cell r="F423"/>
          <cell r="G423"/>
          <cell r="H423"/>
          <cell r="I423"/>
          <cell r="J423"/>
          <cell r="K423"/>
          <cell r="L423"/>
          <cell r="M423"/>
          <cell r="N423"/>
          <cell r="O423"/>
          <cell r="P423"/>
          <cell r="Q423"/>
          <cell r="R423"/>
          <cell r="S423"/>
          <cell r="T423"/>
        </row>
        <row r="424">
          <cell r="B424"/>
          <cell r="C424"/>
          <cell r="D424"/>
          <cell r="E424"/>
          <cell r="F424"/>
          <cell r="G424"/>
          <cell r="H424"/>
          <cell r="I424"/>
          <cell r="J424"/>
          <cell r="K424"/>
          <cell r="L424"/>
          <cell r="M424"/>
          <cell r="N424"/>
          <cell r="O424"/>
          <cell r="P424"/>
          <cell r="Q424"/>
          <cell r="R424"/>
          <cell r="S424"/>
          <cell r="T424"/>
        </row>
        <row r="425">
          <cell r="B425"/>
          <cell r="C425"/>
          <cell r="D425"/>
          <cell r="E425"/>
          <cell r="F425"/>
          <cell r="G425"/>
          <cell r="H425"/>
          <cell r="I425"/>
          <cell r="J425"/>
          <cell r="K425"/>
          <cell r="L425"/>
          <cell r="M425"/>
          <cell r="N425"/>
          <cell r="O425"/>
          <cell r="P425"/>
          <cell r="Q425"/>
          <cell r="R425"/>
          <cell r="S425"/>
          <cell r="T425"/>
        </row>
        <row r="426">
          <cell r="B426"/>
          <cell r="C426"/>
          <cell r="D426"/>
          <cell r="E426"/>
          <cell r="F426"/>
          <cell r="G426"/>
          <cell r="H426"/>
          <cell r="I426"/>
          <cell r="J426"/>
          <cell r="K426"/>
          <cell r="L426"/>
          <cell r="M426"/>
          <cell r="N426"/>
          <cell r="O426"/>
          <cell r="P426"/>
          <cell r="Q426"/>
          <cell r="R426"/>
          <cell r="S426"/>
          <cell r="T426"/>
        </row>
        <row r="427">
          <cell r="B427"/>
          <cell r="C427"/>
          <cell r="D427"/>
          <cell r="E427"/>
          <cell r="F427"/>
          <cell r="G427"/>
          <cell r="H427"/>
          <cell r="I427"/>
          <cell r="J427"/>
          <cell r="K427"/>
          <cell r="L427"/>
          <cell r="M427"/>
          <cell r="N427"/>
          <cell r="O427"/>
          <cell r="P427"/>
          <cell r="Q427"/>
          <cell r="R427"/>
          <cell r="S427"/>
          <cell r="T427"/>
        </row>
        <row r="428">
          <cell r="B428"/>
          <cell r="C428"/>
          <cell r="D428"/>
          <cell r="E428"/>
          <cell r="F428"/>
          <cell r="G428"/>
          <cell r="H428"/>
          <cell r="I428"/>
          <cell r="J428"/>
          <cell r="K428"/>
          <cell r="L428"/>
          <cell r="M428"/>
          <cell r="N428"/>
          <cell r="O428"/>
          <cell r="P428"/>
          <cell r="Q428"/>
          <cell r="R428"/>
          <cell r="S428"/>
          <cell r="T428"/>
        </row>
        <row r="429">
          <cell r="B429"/>
          <cell r="C429"/>
          <cell r="D429"/>
          <cell r="E429"/>
          <cell r="F429"/>
          <cell r="G429"/>
          <cell r="H429"/>
          <cell r="I429"/>
          <cell r="J429"/>
          <cell r="K429"/>
          <cell r="L429"/>
          <cell r="M429"/>
          <cell r="N429"/>
          <cell r="O429"/>
          <cell r="P429"/>
          <cell r="Q429"/>
          <cell r="R429"/>
          <cell r="S429"/>
          <cell r="T429"/>
        </row>
        <row r="430">
          <cell r="B430"/>
          <cell r="C430"/>
          <cell r="D430"/>
          <cell r="E430"/>
          <cell r="F430"/>
          <cell r="G430"/>
          <cell r="H430"/>
          <cell r="I430"/>
          <cell r="J430"/>
          <cell r="K430"/>
          <cell r="L430"/>
          <cell r="M430"/>
          <cell r="N430"/>
          <cell r="O430"/>
          <cell r="P430"/>
          <cell r="Q430"/>
          <cell r="R430"/>
          <cell r="S430"/>
          <cell r="T430"/>
        </row>
        <row r="431">
          <cell r="B431"/>
          <cell r="C431"/>
          <cell r="D431"/>
          <cell r="E431"/>
          <cell r="F431"/>
          <cell r="G431"/>
          <cell r="H431"/>
          <cell r="I431"/>
          <cell r="J431"/>
          <cell r="K431"/>
          <cell r="L431"/>
          <cell r="M431"/>
          <cell r="N431"/>
          <cell r="O431"/>
          <cell r="P431"/>
          <cell r="Q431"/>
          <cell r="R431"/>
          <cell r="S431"/>
          <cell r="T431"/>
        </row>
        <row r="432">
          <cell r="B432"/>
          <cell r="C432"/>
          <cell r="D432"/>
          <cell r="E432"/>
          <cell r="F432"/>
          <cell r="G432"/>
          <cell r="H432"/>
          <cell r="I432"/>
          <cell r="J432"/>
          <cell r="K432"/>
          <cell r="L432"/>
          <cell r="M432"/>
          <cell r="N432"/>
          <cell r="O432"/>
          <cell r="P432"/>
          <cell r="Q432"/>
          <cell r="R432"/>
          <cell r="S432"/>
          <cell r="T432"/>
        </row>
        <row r="433">
          <cell r="B433"/>
          <cell r="C433"/>
          <cell r="D433"/>
          <cell r="E433"/>
          <cell r="F433"/>
          <cell r="G433"/>
          <cell r="H433"/>
          <cell r="I433"/>
          <cell r="J433"/>
          <cell r="K433"/>
          <cell r="L433"/>
          <cell r="M433"/>
          <cell r="N433"/>
          <cell r="O433"/>
          <cell r="P433"/>
          <cell r="Q433"/>
          <cell r="R433"/>
          <cell r="S433"/>
          <cell r="T433"/>
        </row>
        <row r="434">
          <cell r="B434"/>
          <cell r="C434"/>
          <cell r="D434"/>
          <cell r="E434"/>
          <cell r="F434"/>
          <cell r="G434"/>
          <cell r="H434"/>
          <cell r="I434"/>
          <cell r="J434"/>
          <cell r="K434"/>
          <cell r="L434"/>
          <cell r="M434"/>
          <cell r="N434"/>
          <cell r="O434"/>
          <cell r="P434"/>
          <cell r="Q434"/>
          <cell r="R434"/>
          <cell r="S434"/>
          <cell r="T434"/>
        </row>
        <row r="435">
          <cell r="B435"/>
          <cell r="C435"/>
          <cell r="D435"/>
          <cell r="E435"/>
          <cell r="F435"/>
          <cell r="G435"/>
          <cell r="H435"/>
          <cell r="I435"/>
          <cell r="J435"/>
          <cell r="K435"/>
          <cell r="L435"/>
          <cell r="M435"/>
          <cell r="N435"/>
          <cell r="O435"/>
          <cell r="P435"/>
          <cell r="Q435"/>
          <cell r="R435"/>
          <cell r="S435"/>
          <cell r="T435"/>
        </row>
        <row r="436">
          <cell r="B436"/>
          <cell r="C436"/>
          <cell r="D436"/>
          <cell r="E436"/>
          <cell r="F436"/>
          <cell r="G436"/>
          <cell r="H436"/>
          <cell r="I436"/>
          <cell r="J436"/>
          <cell r="K436"/>
          <cell r="L436"/>
          <cell r="M436"/>
          <cell r="N436"/>
          <cell r="O436"/>
          <cell r="P436"/>
          <cell r="Q436"/>
          <cell r="R436"/>
          <cell r="S436"/>
          <cell r="T436"/>
        </row>
        <row r="437">
          <cell r="B437"/>
          <cell r="C437"/>
          <cell r="D437"/>
          <cell r="E437"/>
          <cell r="F437"/>
          <cell r="G437"/>
          <cell r="H437"/>
          <cell r="I437"/>
          <cell r="J437"/>
          <cell r="K437"/>
          <cell r="L437"/>
          <cell r="M437"/>
          <cell r="N437"/>
          <cell r="O437"/>
          <cell r="P437"/>
          <cell r="Q437"/>
          <cell r="R437"/>
          <cell r="S437"/>
          <cell r="T437"/>
        </row>
        <row r="438">
          <cell r="B438"/>
          <cell r="C438"/>
          <cell r="D438"/>
          <cell r="E438"/>
          <cell r="F438"/>
          <cell r="G438"/>
          <cell r="H438"/>
          <cell r="I438"/>
          <cell r="J438"/>
          <cell r="K438"/>
          <cell r="L438"/>
          <cell r="M438"/>
          <cell r="N438"/>
          <cell r="O438"/>
          <cell r="P438"/>
          <cell r="Q438"/>
          <cell r="R438"/>
          <cell r="S438"/>
          <cell r="T438"/>
        </row>
        <row r="439">
          <cell r="B439"/>
          <cell r="C439"/>
          <cell r="D439"/>
          <cell r="E439"/>
          <cell r="F439"/>
          <cell r="G439"/>
          <cell r="H439"/>
          <cell r="I439"/>
          <cell r="J439"/>
          <cell r="K439"/>
          <cell r="L439"/>
          <cell r="M439"/>
          <cell r="N439"/>
          <cell r="O439"/>
          <cell r="P439"/>
          <cell r="Q439"/>
          <cell r="R439"/>
          <cell r="S439"/>
          <cell r="T439"/>
        </row>
        <row r="440">
          <cell r="B440"/>
          <cell r="C440"/>
          <cell r="D440"/>
          <cell r="E440"/>
          <cell r="F440"/>
          <cell r="G440"/>
          <cell r="H440"/>
          <cell r="I440"/>
          <cell r="J440"/>
          <cell r="K440"/>
          <cell r="L440"/>
          <cell r="M440"/>
          <cell r="N440"/>
          <cell r="O440"/>
          <cell r="P440"/>
          <cell r="Q440"/>
          <cell r="R440"/>
          <cell r="S440"/>
          <cell r="T440"/>
        </row>
        <row r="441">
          <cell r="B441"/>
          <cell r="C441"/>
          <cell r="D441"/>
          <cell r="E441"/>
          <cell r="F441"/>
          <cell r="G441"/>
          <cell r="H441"/>
          <cell r="I441"/>
          <cell r="J441"/>
          <cell r="K441"/>
          <cell r="L441"/>
          <cell r="M441"/>
          <cell r="N441"/>
          <cell r="O441"/>
          <cell r="P441"/>
          <cell r="Q441"/>
          <cell r="R441"/>
          <cell r="S441"/>
          <cell r="T441"/>
        </row>
        <row r="442">
          <cell r="B442"/>
          <cell r="C442"/>
          <cell r="D442"/>
          <cell r="E442"/>
          <cell r="F442"/>
          <cell r="G442"/>
          <cell r="H442"/>
          <cell r="I442"/>
          <cell r="J442"/>
          <cell r="K442"/>
          <cell r="L442"/>
          <cell r="M442"/>
          <cell r="N442"/>
          <cell r="O442"/>
          <cell r="P442"/>
          <cell r="Q442"/>
          <cell r="R442"/>
          <cell r="S442"/>
          <cell r="T442"/>
        </row>
        <row r="443">
          <cell r="B443"/>
          <cell r="C443"/>
          <cell r="D443"/>
          <cell r="E443"/>
          <cell r="F443"/>
          <cell r="G443"/>
          <cell r="H443"/>
          <cell r="I443"/>
          <cell r="J443"/>
          <cell r="K443"/>
          <cell r="L443"/>
          <cell r="M443"/>
          <cell r="N443"/>
          <cell r="O443"/>
          <cell r="P443"/>
          <cell r="Q443"/>
          <cell r="R443"/>
          <cell r="S443"/>
          <cell r="T443"/>
        </row>
        <row r="444">
          <cell r="B444"/>
          <cell r="C444"/>
          <cell r="D444"/>
          <cell r="E444"/>
          <cell r="F444"/>
          <cell r="G444"/>
          <cell r="H444"/>
          <cell r="I444"/>
          <cell r="J444"/>
          <cell r="K444"/>
          <cell r="L444"/>
          <cell r="M444"/>
          <cell r="N444"/>
          <cell r="O444"/>
          <cell r="P444"/>
          <cell r="Q444"/>
          <cell r="R444"/>
          <cell r="S444"/>
          <cell r="T444"/>
        </row>
        <row r="445">
          <cell r="B445"/>
          <cell r="C445"/>
          <cell r="D445"/>
          <cell r="E445"/>
          <cell r="F445"/>
          <cell r="G445"/>
          <cell r="H445"/>
          <cell r="I445"/>
          <cell r="J445"/>
          <cell r="K445"/>
          <cell r="L445"/>
          <cell r="M445"/>
          <cell r="N445"/>
          <cell r="O445"/>
          <cell r="P445"/>
          <cell r="Q445"/>
          <cell r="R445"/>
          <cell r="S445"/>
          <cell r="T445"/>
        </row>
        <row r="446">
          <cell r="B446"/>
          <cell r="C446"/>
          <cell r="D446"/>
          <cell r="E446"/>
          <cell r="F446"/>
          <cell r="G446"/>
          <cell r="H446"/>
          <cell r="I446"/>
          <cell r="J446"/>
          <cell r="K446"/>
          <cell r="L446"/>
          <cell r="M446"/>
          <cell r="N446"/>
          <cell r="O446"/>
          <cell r="P446"/>
          <cell r="Q446"/>
          <cell r="R446"/>
          <cell r="S446"/>
          <cell r="T446"/>
        </row>
        <row r="447">
          <cell r="B447"/>
          <cell r="C447"/>
          <cell r="D447"/>
          <cell r="E447"/>
          <cell r="F447"/>
          <cell r="G447"/>
          <cell r="H447"/>
          <cell r="I447"/>
          <cell r="J447"/>
          <cell r="K447"/>
          <cell r="L447"/>
          <cell r="M447"/>
          <cell r="N447"/>
          <cell r="O447"/>
          <cell r="P447"/>
          <cell r="Q447"/>
          <cell r="R447"/>
          <cell r="S447"/>
          <cell r="T447"/>
        </row>
        <row r="448">
          <cell r="B448"/>
          <cell r="C448"/>
          <cell r="D448"/>
          <cell r="E448"/>
          <cell r="F448"/>
          <cell r="G448"/>
          <cell r="H448"/>
          <cell r="I448"/>
          <cell r="J448"/>
          <cell r="K448"/>
          <cell r="L448"/>
          <cell r="M448"/>
          <cell r="N448"/>
          <cell r="O448"/>
          <cell r="P448"/>
          <cell r="Q448"/>
          <cell r="R448"/>
          <cell r="S448"/>
          <cell r="T448"/>
        </row>
        <row r="449">
          <cell r="B449"/>
          <cell r="C449"/>
          <cell r="D449"/>
          <cell r="E449"/>
          <cell r="F449"/>
          <cell r="G449"/>
          <cell r="H449"/>
          <cell r="I449"/>
          <cell r="J449"/>
          <cell r="K449"/>
          <cell r="L449"/>
          <cell r="M449"/>
          <cell r="N449"/>
          <cell r="O449"/>
          <cell r="P449"/>
          <cell r="Q449"/>
          <cell r="R449"/>
          <cell r="S449"/>
          <cell r="T449"/>
        </row>
        <row r="450">
          <cell r="B450"/>
          <cell r="C450"/>
          <cell r="D450"/>
          <cell r="E450"/>
          <cell r="F450"/>
          <cell r="G450"/>
          <cell r="H450"/>
          <cell r="I450"/>
          <cell r="J450"/>
          <cell r="K450"/>
          <cell r="L450"/>
          <cell r="M450"/>
          <cell r="N450"/>
          <cell r="O450"/>
          <cell r="P450"/>
          <cell r="Q450"/>
          <cell r="R450"/>
          <cell r="S450"/>
          <cell r="T450"/>
        </row>
        <row r="451">
          <cell r="B451"/>
          <cell r="C451"/>
          <cell r="D451"/>
          <cell r="E451"/>
          <cell r="F451"/>
          <cell r="G451"/>
          <cell r="H451"/>
          <cell r="I451"/>
          <cell r="J451"/>
          <cell r="K451"/>
          <cell r="L451"/>
          <cell r="M451"/>
          <cell r="N451"/>
          <cell r="O451"/>
          <cell r="P451"/>
          <cell r="Q451"/>
          <cell r="R451"/>
          <cell r="S451"/>
          <cell r="T451"/>
        </row>
        <row r="452">
          <cell r="B452"/>
          <cell r="C452"/>
          <cell r="D452"/>
          <cell r="E452"/>
          <cell r="F452"/>
          <cell r="G452"/>
          <cell r="H452"/>
          <cell r="I452"/>
          <cell r="J452"/>
          <cell r="K452"/>
          <cell r="L452"/>
          <cell r="M452"/>
          <cell r="N452"/>
          <cell r="O452"/>
          <cell r="P452"/>
          <cell r="Q452"/>
          <cell r="R452"/>
          <cell r="S452"/>
          <cell r="T452"/>
        </row>
        <row r="453">
          <cell r="B453"/>
          <cell r="C453"/>
          <cell r="D453"/>
          <cell r="E453"/>
          <cell r="F453"/>
          <cell r="G453"/>
          <cell r="H453"/>
          <cell r="I453"/>
          <cell r="J453"/>
          <cell r="K453"/>
          <cell r="L453"/>
          <cell r="M453"/>
          <cell r="N453"/>
          <cell r="O453"/>
          <cell r="P453"/>
          <cell r="Q453"/>
          <cell r="R453"/>
          <cell r="S453"/>
          <cell r="T453"/>
        </row>
        <row r="454">
          <cell r="B454"/>
          <cell r="C454"/>
          <cell r="D454"/>
          <cell r="E454"/>
          <cell r="F454"/>
          <cell r="G454"/>
          <cell r="H454"/>
          <cell r="I454"/>
          <cell r="J454"/>
          <cell r="K454"/>
          <cell r="L454"/>
          <cell r="M454"/>
          <cell r="N454"/>
          <cell r="O454"/>
          <cell r="P454"/>
          <cell r="Q454"/>
          <cell r="R454"/>
          <cell r="S454"/>
          <cell r="T454"/>
        </row>
        <row r="455">
          <cell r="B455"/>
          <cell r="C455"/>
          <cell r="D455"/>
          <cell r="E455"/>
          <cell r="F455"/>
          <cell r="G455"/>
          <cell r="H455"/>
          <cell r="I455"/>
          <cell r="J455"/>
          <cell r="K455"/>
          <cell r="L455"/>
          <cell r="M455"/>
          <cell r="N455"/>
          <cell r="O455"/>
          <cell r="P455"/>
          <cell r="Q455"/>
          <cell r="R455"/>
          <cell r="S455"/>
          <cell r="T455"/>
        </row>
        <row r="456">
          <cell r="B456"/>
          <cell r="C456"/>
          <cell r="D456"/>
          <cell r="E456"/>
          <cell r="F456"/>
          <cell r="G456"/>
          <cell r="H456"/>
          <cell r="I456"/>
          <cell r="J456"/>
          <cell r="K456"/>
          <cell r="L456"/>
          <cell r="M456"/>
          <cell r="N456"/>
          <cell r="O456"/>
          <cell r="P456"/>
          <cell r="Q456"/>
          <cell r="R456"/>
          <cell r="S456"/>
          <cell r="T456"/>
        </row>
        <row r="457">
          <cell r="B457"/>
          <cell r="C457"/>
          <cell r="D457"/>
          <cell r="E457"/>
          <cell r="F457"/>
          <cell r="G457"/>
          <cell r="H457"/>
          <cell r="I457"/>
          <cell r="J457"/>
          <cell r="K457"/>
          <cell r="L457"/>
          <cell r="M457"/>
          <cell r="N457"/>
          <cell r="O457"/>
          <cell r="P457"/>
          <cell r="Q457"/>
          <cell r="R457"/>
          <cell r="S457"/>
          <cell r="T457"/>
        </row>
        <row r="458">
          <cell r="B458"/>
          <cell r="C458"/>
          <cell r="D458"/>
          <cell r="E458"/>
          <cell r="F458"/>
          <cell r="G458"/>
          <cell r="H458"/>
          <cell r="I458"/>
          <cell r="J458"/>
          <cell r="K458"/>
          <cell r="L458"/>
          <cell r="M458"/>
          <cell r="N458"/>
          <cell r="O458"/>
          <cell r="P458"/>
          <cell r="Q458"/>
          <cell r="R458"/>
          <cell r="S458"/>
          <cell r="T458"/>
        </row>
        <row r="459">
          <cell r="B459"/>
          <cell r="C459"/>
          <cell r="D459"/>
          <cell r="E459"/>
          <cell r="F459"/>
          <cell r="G459"/>
          <cell r="H459"/>
          <cell r="I459"/>
          <cell r="J459"/>
          <cell r="K459"/>
          <cell r="L459"/>
          <cell r="M459"/>
          <cell r="N459"/>
          <cell r="O459"/>
          <cell r="P459"/>
          <cell r="Q459"/>
          <cell r="R459"/>
          <cell r="S459"/>
          <cell r="T459"/>
        </row>
        <row r="460">
          <cell r="B460"/>
          <cell r="C460"/>
          <cell r="D460"/>
          <cell r="E460"/>
          <cell r="F460"/>
          <cell r="G460"/>
          <cell r="H460"/>
          <cell r="I460"/>
          <cell r="J460"/>
          <cell r="K460"/>
          <cell r="L460"/>
          <cell r="M460"/>
          <cell r="N460"/>
          <cell r="O460"/>
          <cell r="P460"/>
          <cell r="Q460"/>
          <cell r="R460"/>
          <cell r="S460"/>
          <cell r="T460"/>
        </row>
        <row r="461">
          <cell r="B461"/>
          <cell r="C461"/>
          <cell r="D461"/>
          <cell r="E461"/>
          <cell r="F461"/>
          <cell r="G461"/>
          <cell r="H461"/>
          <cell r="I461"/>
          <cell r="J461"/>
          <cell r="K461"/>
          <cell r="L461"/>
          <cell r="M461"/>
          <cell r="N461"/>
          <cell r="O461"/>
          <cell r="P461"/>
          <cell r="Q461"/>
          <cell r="R461"/>
          <cell r="S461"/>
          <cell r="T461"/>
        </row>
        <row r="462">
          <cell r="B462"/>
          <cell r="C462"/>
          <cell r="D462"/>
          <cell r="E462"/>
          <cell r="F462"/>
          <cell r="G462"/>
          <cell r="H462"/>
          <cell r="I462"/>
          <cell r="J462"/>
          <cell r="K462"/>
          <cell r="L462"/>
          <cell r="M462"/>
          <cell r="N462"/>
          <cell r="O462"/>
          <cell r="P462"/>
          <cell r="Q462"/>
          <cell r="R462"/>
          <cell r="S462"/>
          <cell r="T462"/>
        </row>
        <row r="463">
          <cell r="B463"/>
          <cell r="C463"/>
          <cell r="D463"/>
          <cell r="E463"/>
          <cell r="F463"/>
          <cell r="G463"/>
          <cell r="H463"/>
          <cell r="I463"/>
          <cell r="J463"/>
          <cell r="K463"/>
          <cell r="L463"/>
          <cell r="M463"/>
          <cell r="N463"/>
          <cell r="O463"/>
          <cell r="P463"/>
          <cell r="Q463"/>
          <cell r="R463"/>
          <cell r="S463"/>
          <cell r="T463"/>
        </row>
        <row r="464">
          <cell r="B464"/>
          <cell r="C464"/>
          <cell r="D464"/>
          <cell r="E464"/>
          <cell r="F464"/>
          <cell r="G464"/>
          <cell r="H464"/>
          <cell r="I464"/>
          <cell r="J464"/>
          <cell r="K464"/>
          <cell r="L464"/>
          <cell r="M464"/>
          <cell r="N464"/>
          <cell r="O464"/>
          <cell r="P464"/>
          <cell r="Q464"/>
          <cell r="R464"/>
          <cell r="S464"/>
          <cell r="T464"/>
        </row>
        <row r="465">
          <cell r="B465"/>
          <cell r="C465"/>
          <cell r="D465"/>
          <cell r="E465"/>
          <cell r="F465"/>
          <cell r="G465"/>
          <cell r="H465"/>
          <cell r="I465"/>
          <cell r="J465"/>
          <cell r="K465"/>
          <cell r="L465"/>
          <cell r="M465"/>
          <cell r="N465"/>
          <cell r="O465"/>
          <cell r="P465"/>
          <cell r="Q465"/>
          <cell r="R465"/>
          <cell r="S465"/>
          <cell r="T465"/>
        </row>
        <row r="466">
          <cell r="B466"/>
          <cell r="C466"/>
          <cell r="D466"/>
          <cell r="E466"/>
          <cell r="F466"/>
          <cell r="G466"/>
          <cell r="H466"/>
          <cell r="I466"/>
          <cell r="J466"/>
          <cell r="K466"/>
          <cell r="L466"/>
          <cell r="M466"/>
          <cell r="N466"/>
          <cell r="O466"/>
          <cell r="P466"/>
          <cell r="Q466"/>
          <cell r="R466"/>
          <cell r="S466"/>
          <cell r="T466"/>
        </row>
        <row r="467">
          <cell r="B467"/>
          <cell r="C467"/>
          <cell r="D467"/>
          <cell r="E467"/>
          <cell r="F467"/>
          <cell r="G467"/>
          <cell r="H467"/>
          <cell r="I467"/>
          <cell r="J467"/>
          <cell r="K467"/>
          <cell r="L467"/>
          <cell r="M467"/>
          <cell r="N467"/>
          <cell r="O467"/>
          <cell r="P467"/>
          <cell r="Q467"/>
          <cell r="R467"/>
          <cell r="S467"/>
          <cell r="T467"/>
        </row>
        <row r="468">
          <cell r="B468"/>
          <cell r="C468"/>
          <cell r="D468"/>
          <cell r="E468"/>
          <cell r="F468"/>
          <cell r="G468"/>
          <cell r="H468"/>
          <cell r="I468"/>
          <cell r="J468"/>
          <cell r="K468"/>
          <cell r="L468"/>
          <cell r="M468"/>
          <cell r="N468"/>
          <cell r="O468"/>
          <cell r="P468"/>
          <cell r="Q468"/>
          <cell r="R468"/>
          <cell r="S468"/>
          <cell r="T468"/>
        </row>
        <row r="469">
          <cell r="B469"/>
          <cell r="C469"/>
          <cell r="D469"/>
          <cell r="E469"/>
          <cell r="F469"/>
          <cell r="G469"/>
          <cell r="H469"/>
          <cell r="I469"/>
          <cell r="J469"/>
          <cell r="K469"/>
          <cell r="L469"/>
          <cell r="M469"/>
          <cell r="N469"/>
          <cell r="O469"/>
          <cell r="P469"/>
          <cell r="Q469"/>
          <cell r="R469"/>
          <cell r="S469"/>
          <cell r="T469"/>
        </row>
        <row r="470">
          <cell r="B470"/>
          <cell r="C470"/>
          <cell r="D470"/>
          <cell r="E470"/>
          <cell r="F470"/>
          <cell r="G470"/>
          <cell r="H470"/>
          <cell r="I470"/>
          <cell r="J470"/>
          <cell r="K470"/>
          <cell r="L470"/>
          <cell r="M470"/>
          <cell r="N470"/>
          <cell r="O470"/>
          <cell r="P470"/>
          <cell r="Q470"/>
          <cell r="R470"/>
          <cell r="S470"/>
          <cell r="T470"/>
        </row>
        <row r="471">
          <cell r="B471"/>
          <cell r="C471"/>
          <cell r="D471"/>
          <cell r="E471"/>
          <cell r="F471"/>
          <cell r="G471"/>
          <cell r="H471"/>
          <cell r="I471"/>
          <cell r="J471"/>
          <cell r="K471"/>
          <cell r="L471"/>
          <cell r="M471"/>
          <cell r="N471"/>
          <cell r="O471"/>
          <cell r="P471"/>
          <cell r="Q471"/>
          <cell r="R471"/>
          <cell r="S471"/>
          <cell r="T471"/>
        </row>
        <row r="472">
          <cell r="B472"/>
          <cell r="C472"/>
          <cell r="D472"/>
          <cell r="E472"/>
          <cell r="F472"/>
          <cell r="G472"/>
          <cell r="H472"/>
          <cell r="I472"/>
          <cell r="J472"/>
          <cell r="K472"/>
          <cell r="L472"/>
          <cell r="M472"/>
          <cell r="N472"/>
          <cell r="O472"/>
          <cell r="P472"/>
          <cell r="Q472"/>
          <cell r="R472"/>
          <cell r="S472"/>
          <cell r="T472"/>
        </row>
        <row r="473">
          <cell r="B473"/>
          <cell r="C473"/>
          <cell r="D473"/>
          <cell r="E473"/>
          <cell r="F473"/>
          <cell r="G473"/>
          <cell r="H473"/>
          <cell r="I473"/>
          <cell r="J473"/>
          <cell r="K473"/>
          <cell r="L473"/>
          <cell r="M473"/>
          <cell r="N473"/>
          <cell r="O473"/>
          <cell r="P473"/>
          <cell r="Q473"/>
          <cell r="R473"/>
          <cell r="S473"/>
          <cell r="T473"/>
        </row>
        <row r="474">
          <cell r="B474"/>
          <cell r="C474"/>
          <cell r="D474"/>
          <cell r="E474"/>
          <cell r="F474"/>
          <cell r="G474"/>
          <cell r="H474"/>
          <cell r="I474"/>
          <cell r="J474"/>
          <cell r="K474"/>
          <cell r="L474"/>
          <cell r="M474"/>
          <cell r="N474"/>
          <cell r="O474"/>
          <cell r="P474"/>
          <cell r="Q474"/>
          <cell r="R474"/>
          <cell r="S474"/>
          <cell r="T474"/>
        </row>
        <row r="475">
          <cell r="B475"/>
          <cell r="C475"/>
          <cell r="D475"/>
          <cell r="E475"/>
          <cell r="F475"/>
          <cell r="G475"/>
          <cell r="H475"/>
          <cell r="I475"/>
          <cell r="J475"/>
          <cell r="K475"/>
          <cell r="L475"/>
          <cell r="M475"/>
          <cell r="N475"/>
          <cell r="O475"/>
          <cell r="P475"/>
          <cell r="Q475"/>
          <cell r="R475"/>
          <cell r="S475"/>
          <cell r="T475"/>
        </row>
        <row r="476">
          <cell r="B476"/>
          <cell r="C476"/>
          <cell r="D476"/>
          <cell r="E476"/>
          <cell r="F476"/>
          <cell r="G476"/>
          <cell r="H476"/>
          <cell r="I476"/>
          <cell r="J476"/>
          <cell r="K476"/>
          <cell r="L476"/>
          <cell r="M476"/>
          <cell r="N476"/>
          <cell r="O476"/>
          <cell r="P476"/>
          <cell r="Q476"/>
          <cell r="R476"/>
          <cell r="S476"/>
          <cell r="T476"/>
        </row>
        <row r="477">
          <cell r="B477"/>
          <cell r="C477"/>
          <cell r="D477"/>
          <cell r="E477"/>
          <cell r="F477"/>
          <cell r="G477"/>
          <cell r="H477"/>
          <cell r="I477"/>
          <cell r="J477"/>
          <cell r="K477"/>
          <cell r="L477"/>
          <cell r="M477"/>
          <cell r="N477"/>
          <cell r="O477"/>
          <cell r="P477"/>
          <cell r="Q477"/>
          <cell r="R477"/>
          <cell r="S477"/>
          <cell r="T477"/>
        </row>
        <row r="478">
          <cell r="B478"/>
          <cell r="C478"/>
          <cell r="D478"/>
          <cell r="E478"/>
          <cell r="F478"/>
          <cell r="G478"/>
          <cell r="H478"/>
          <cell r="I478"/>
          <cell r="J478"/>
          <cell r="K478"/>
          <cell r="L478"/>
          <cell r="M478"/>
          <cell r="N478"/>
          <cell r="O478"/>
          <cell r="P478"/>
          <cell r="Q478"/>
          <cell r="R478"/>
          <cell r="S478"/>
          <cell r="T478"/>
        </row>
        <row r="479">
          <cell r="B479"/>
          <cell r="C479"/>
          <cell r="D479"/>
          <cell r="E479"/>
          <cell r="F479"/>
          <cell r="G479"/>
          <cell r="H479"/>
          <cell r="I479"/>
          <cell r="J479"/>
          <cell r="K479"/>
          <cell r="L479"/>
          <cell r="M479"/>
          <cell r="N479"/>
          <cell r="O479"/>
          <cell r="P479"/>
          <cell r="Q479"/>
          <cell r="R479"/>
          <cell r="S479"/>
          <cell r="T479"/>
        </row>
        <row r="480">
          <cell r="B480"/>
          <cell r="C480"/>
          <cell r="D480"/>
          <cell r="E480"/>
          <cell r="F480"/>
          <cell r="G480"/>
          <cell r="H480"/>
          <cell r="I480"/>
          <cell r="J480"/>
          <cell r="K480"/>
          <cell r="L480"/>
          <cell r="M480"/>
          <cell r="N480"/>
          <cell r="O480"/>
          <cell r="P480"/>
          <cell r="Q480"/>
          <cell r="R480"/>
          <cell r="S480"/>
          <cell r="T480"/>
        </row>
        <row r="481">
          <cell r="B481"/>
          <cell r="C481"/>
          <cell r="D481"/>
          <cell r="E481"/>
          <cell r="F481"/>
          <cell r="G481"/>
          <cell r="H481"/>
          <cell r="I481"/>
          <cell r="J481"/>
          <cell r="K481"/>
          <cell r="L481"/>
          <cell r="M481"/>
          <cell r="N481"/>
          <cell r="O481"/>
          <cell r="P481"/>
          <cell r="Q481"/>
          <cell r="R481"/>
          <cell r="S481"/>
          <cell r="T481"/>
        </row>
        <row r="482">
          <cell r="B482"/>
          <cell r="C482"/>
          <cell r="D482"/>
          <cell r="E482"/>
          <cell r="F482"/>
          <cell r="G482"/>
          <cell r="H482"/>
          <cell r="I482"/>
          <cell r="J482"/>
          <cell r="K482"/>
          <cell r="L482"/>
          <cell r="M482"/>
          <cell r="N482"/>
          <cell r="O482"/>
          <cell r="P482"/>
          <cell r="Q482"/>
          <cell r="R482"/>
          <cell r="S482"/>
          <cell r="T482"/>
        </row>
        <row r="483">
          <cell r="B483"/>
          <cell r="C483"/>
          <cell r="D483"/>
          <cell r="E483"/>
          <cell r="F483"/>
          <cell r="G483"/>
          <cell r="H483"/>
          <cell r="I483"/>
          <cell r="J483"/>
          <cell r="K483"/>
          <cell r="L483"/>
          <cell r="M483"/>
          <cell r="N483"/>
          <cell r="O483"/>
          <cell r="P483"/>
          <cell r="Q483"/>
          <cell r="R483"/>
          <cell r="S483"/>
          <cell r="T483"/>
        </row>
        <row r="484">
          <cell r="B484"/>
          <cell r="C484"/>
          <cell r="D484"/>
          <cell r="E484"/>
          <cell r="F484"/>
          <cell r="G484"/>
          <cell r="H484"/>
          <cell r="I484"/>
          <cell r="J484"/>
          <cell r="K484"/>
          <cell r="L484"/>
          <cell r="M484"/>
          <cell r="N484"/>
          <cell r="O484"/>
          <cell r="P484"/>
          <cell r="Q484"/>
          <cell r="R484"/>
          <cell r="S484"/>
          <cell r="T484"/>
        </row>
        <row r="485">
          <cell r="B485"/>
          <cell r="C485"/>
          <cell r="D485"/>
          <cell r="E485"/>
          <cell r="F485"/>
          <cell r="G485"/>
          <cell r="H485"/>
          <cell r="I485"/>
          <cell r="J485"/>
          <cell r="K485"/>
          <cell r="L485"/>
          <cell r="M485"/>
          <cell r="N485"/>
          <cell r="O485"/>
          <cell r="P485"/>
          <cell r="Q485"/>
          <cell r="R485"/>
          <cell r="S485"/>
          <cell r="T485"/>
        </row>
        <row r="486">
          <cell r="B486"/>
          <cell r="C486"/>
          <cell r="D486"/>
          <cell r="E486"/>
          <cell r="F486"/>
          <cell r="G486"/>
          <cell r="H486"/>
          <cell r="I486"/>
          <cell r="J486"/>
          <cell r="K486"/>
          <cell r="L486"/>
          <cell r="M486"/>
          <cell r="N486"/>
          <cell r="O486"/>
          <cell r="P486"/>
          <cell r="Q486"/>
          <cell r="R486"/>
          <cell r="S486"/>
          <cell r="T486"/>
        </row>
        <row r="487">
          <cell r="B487"/>
          <cell r="C487"/>
          <cell r="D487"/>
          <cell r="E487"/>
          <cell r="F487"/>
          <cell r="G487"/>
          <cell r="H487"/>
          <cell r="I487"/>
          <cell r="J487"/>
          <cell r="K487"/>
          <cell r="L487"/>
          <cell r="M487"/>
          <cell r="N487"/>
          <cell r="O487"/>
          <cell r="P487"/>
          <cell r="Q487"/>
          <cell r="R487"/>
          <cell r="S487"/>
          <cell r="T487"/>
        </row>
        <row r="488">
          <cell r="B488"/>
          <cell r="C488"/>
          <cell r="D488"/>
          <cell r="E488"/>
          <cell r="F488"/>
          <cell r="G488"/>
          <cell r="H488"/>
          <cell r="I488"/>
          <cell r="J488"/>
          <cell r="K488"/>
          <cell r="L488"/>
          <cell r="M488"/>
          <cell r="N488"/>
          <cell r="O488"/>
          <cell r="P488"/>
          <cell r="Q488"/>
          <cell r="R488"/>
          <cell r="S488"/>
          <cell r="T488"/>
        </row>
        <row r="489">
          <cell r="B489"/>
          <cell r="C489"/>
          <cell r="D489"/>
          <cell r="E489"/>
          <cell r="F489"/>
          <cell r="G489"/>
          <cell r="H489"/>
          <cell r="I489"/>
          <cell r="J489"/>
          <cell r="K489"/>
          <cell r="L489"/>
          <cell r="M489"/>
          <cell r="N489"/>
          <cell r="O489"/>
          <cell r="P489"/>
          <cell r="Q489"/>
          <cell r="R489"/>
          <cell r="S489"/>
          <cell r="T489"/>
        </row>
        <row r="490">
          <cell r="B490"/>
          <cell r="C490"/>
          <cell r="D490"/>
          <cell r="E490"/>
          <cell r="F490"/>
          <cell r="G490"/>
          <cell r="H490"/>
          <cell r="I490"/>
          <cell r="J490"/>
          <cell r="K490"/>
          <cell r="L490"/>
          <cell r="M490"/>
          <cell r="N490"/>
          <cell r="O490"/>
          <cell r="P490"/>
          <cell r="Q490"/>
          <cell r="R490"/>
          <cell r="S490"/>
          <cell r="T490"/>
        </row>
        <row r="491">
          <cell r="B491"/>
          <cell r="C491"/>
          <cell r="D491"/>
          <cell r="E491"/>
          <cell r="F491"/>
          <cell r="G491"/>
          <cell r="H491"/>
          <cell r="I491"/>
          <cell r="J491"/>
          <cell r="K491"/>
          <cell r="L491"/>
          <cell r="M491"/>
          <cell r="N491"/>
          <cell r="O491"/>
          <cell r="P491"/>
          <cell r="Q491"/>
          <cell r="R491"/>
          <cell r="S491"/>
          <cell r="T491"/>
        </row>
        <row r="492">
          <cell r="B492"/>
          <cell r="C492"/>
          <cell r="D492"/>
          <cell r="E492"/>
          <cell r="F492"/>
          <cell r="G492"/>
          <cell r="H492"/>
          <cell r="I492"/>
          <cell r="J492"/>
          <cell r="K492"/>
          <cell r="L492"/>
          <cell r="M492"/>
          <cell r="N492"/>
          <cell r="O492"/>
          <cell r="P492"/>
          <cell r="Q492"/>
          <cell r="R492"/>
          <cell r="S492"/>
          <cell r="T492"/>
        </row>
        <row r="493">
          <cell r="B493"/>
          <cell r="C493"/>
          <cell r="D493"/>
          <cell r="E493"/>
          <cell r="F493"/>
          <cell r="G493"/>
          <cell r="H493"/>
          <cell r="I493"/>
          <cell r="J493"/>
          <cell r="K493"/>
          <cell r="L493"/>
          <cell r="M493"/>
          <cell r="N493"/>
          <cell r="O493"/>
          <cell r="P493"/>
          <cell r="Q493"/>
          <cell r="R493"/>
          <cell r="S493"/>
          <cell r="T493"/>
        </row>
        <row r="494">
          <cell r="B494"/>
          <cell r="C494"/>
          <cell r="D494"/>
          <cell r="E494"/>
          <cell r="F494"/>
          <cell r="G494"/>
          <cell r="H494"/>
          <cell r="I494"/>
          <cell r="J494"/>
          <cell r="K494"/>
          <cell r="L494"/>
          <cell r="M494"/>
          <cell r="N494"/>
          <cell r="O494"/>
          <cell r="P494"/>
          <cell r="Q494"/>
          <cell r="R494"/>
          <cell r="S494"/>
          <cell r="T494"/>
        </row>
        <row r="495">
          <cell r="B495"/>
          <cell r="C495"/>
          <cell r="D495"/>
          <cell r="E495"/>
          <cell r="F495"/>
          <cell r="G495"/>
          <cell r="H495"/>
          <cell r="I495"/>
          <cell r="J495"/>
          <cell r="K495"/>
          <cell r="L495"/>
          <cell r="M495"/>
          <cell r="N495"/>
          <cell r="O495"/>
          <cell r="P495"/>
          <cell r="Q495"/>
          <cell r="R495"/>
          <cell r="S495"/>
          <cell r="T495"/>
        </row>
        <row r="496">
          <cell r="B496"/>
          <cell r="C496"/>
          <cell r="D496"/>
          <cell r="E496"/>
          <cell r="F496"/>
          <cell r="G496"/>
          <cell r="H496"/>
          <cell r="I496"/>
          <cell r="J496"/>
          <cell r="K496"/>
          <cell r="L496"/>
          <cell r="M496"/>
          <cell r="N496"/>
          <cell r="O496"/>
          <cell r="P496"/>
          <cell r="Q496"/>
          <cell r="R496"/>
          <cell r="S496"/>
          <cell r="T496"/>
        </row>
      </sheetData>
      <sheetData sheetId="1">
        <row r="1">
          <cell r="B1" t="str">
            <v>Clé Fournisseur</v>
          </cell>
        </row>
      </sheetData>
      <sheetData sheetId="2"/>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mailto:j.pulicani@it-med.fr" TargetMode="External"/><Relationship Id="rId7" Type="http://schemas.openxmlformats.org/officeDocument/2006/relationships/hyperlink" Target="mailto:a.landucci@it-med.fr" TargetMode="External"/><Relationship Id="rId2" Type="http://schemas.openxmlformats.org/officeDocument/2006/relationships/hyperlink" Target="mailto:t.giordano@it-med.fr" TargetMode="External"/><Relationship Id="rId1" Type="http://schemas.openxmlformats.org/officeDocument/2006/relationships/hyperlink" Target="mailto:p.cadinu@it-med.fr" TargetMode="External"/><Relationship Id="rId6" Type="http://schemas.openxmlformats.org/officeDocument/2006/relationships/hyperlink" Target="mailto:f.giorgi@it-med.fr" TargetMode="External"/><Relationship Id="rId5" Type="http://schemas.openxmlformats.org/officeDocument/2006/relationships/hyperlink" Target="mailto:r.hairion@it-med.fr" TargetMode="External"/><Relationship Id="rId4" Type="http://schemas.openxmlformats.org/officeDocument/2006/relationships/hyperlink" Target="mailto:r.julmy@it-med.f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X302"/>
  <sheetViews>
    <sheetView showGridLines="0" tabSelected="1" topLeftCell="E2" zoomScaleNormal="100" workbookViewId="0">
      <selection activeCell="S17" sqref="S17"/>
    </sheetView>
  </sheetViews>
  <sheetFormatPr baseColWidth="10" defaultColWidth="11.44140625" defaultRowHeight="12.6" outlineLevelCol="1" x14ac:dyDescent="0.2"/>
  <cols>
    <col min="1" max="1" width="17.6640625" style="1" customWidth="1"/>
    <col min="2" max="2" width="50.6640625" style="1" customWidth="1"/>
    <col min="3" max="3" width="5.5546875" style="1" customWidth="1"/>
    <col min="4" max="4" width="14.88671875" style="1" customWidth="1"/>
    <col min="5" max="5" width="5.6640625" style="1" customWidth="1"/>
    <col min="6" max="6" width="14.88671875" style="1" customWidth="1"/>
    <col min="7" max="7" width="15.6640625" style="1" customWidth="1"/>
    <col min="8" max="8" width="9" style="4" customWidth="1" outlineLevel="1"/>
    <col min="9" max="9" width="11.88671875" style="5" customWidth="1" outlineLevel="1"/>
    <col min="10" max="10" width="13.109375" style="5" customWidth="1" outlineLevel="1"/>
    <col min="11" max="11" width="8.6640625" style="4" customWidth="1" outlineLevel="1"/>
    <col min="12" max="12" width="9" style="4" customWidth="1" outlineLevel="1"/>
    <col min="13" max="13" width="10" style="5" customWidth="1" outlineLevel="1"/>
    <col min="14" max="14" width="17.5546875" style="5" customWidth="1" outlineLevel="1"/>
    <col min="15" max="15" width="11.6640625" style="6" customWidth="1" outlineLevel="1"/>
    <col min="16" max="16" width="13.109375" style="1" customWidth="1" outlineLevel="1"/>
    <col min="17" max="17" width="16.44140625" style="1" customWidth="1" outlineLevel="1"/>
    <col min="18" max="18" width="9.109375" style="1" customWidth="1" outlineLevel="1"/>
    <col min="19" max="19" width="25.109375" style="1" customWidth="1" outlineLevel="1"/>
    <col min="20" max="16384" width="11.44140625" style="1"/>
  </cols>
  <sheetData>
    <row r="1" spans="1:24" ht="57" customHeight="1" thickBot="1" x14ac:dyDescent="0.25">
      <c r="A1" s="254" t="s">
        <v>2</v>
      </c>
      <c r="B1" s="254"/>
      <c r="C1" s="254"/>
      <c r="D1" s="254"/>
      <c r="E1" s="254"/>
      <c r="F1" s="254"/>
      <c r="G1" s="254"/>
      <c r="H1" s="220">
        <f ca="1">NOW()</f>
        <v>43975.578441319441</v>
      </c>
      <c r="I1" s="220"/>
      <c r="J1" s="220"/>
      <c r="K1" s="220"/>
      <c r="L1" s="220"/>
      <c r="M1" s="221"/>
      <c r="N1" s="246" t="s">
        <v>28</v>
      </c>
      <c r="O1" s="247"/>
      <c r="P1" s="247"/>
      <c r="Q1" s="60" t="str">
        <f ca="1">LEFT(H1,5)&amp;" - "&amp;ROUND(((HOUR(H1)*3600)+(MINUTE(H1)*60)+SECOND(H1))/100,0)</f>
        <v>43975 - 500</v>
      </c>
      <c r="R1" s="7"/>
      <c r="S1" s="61">
        <f ca="1">H1</f>
        <v>43975.578441319441</v>
      </c>
      <c r="T1" s="62"/>
      <c r="U1" s="2"/>
      <c r="V1" s="2"/>
      <c r="W1" s="2"/>
      <c r="X1" s="3"/>
    </row>
    <row r="2" spans="1:24" s="143" customFormat="1" ht="17.100000000000001" customHeight="1" thickBot="1" x14ac:dyDescent="0.25">
      <c r="A2" s="126"/>
      <c r="B2" s="126"/>
      <c r="C2" s="126"/>
      <c r="D2" s="79" t="s">
        <v>55</v>
      </c>
      <c r="E2" s="80" t="s">
        <v>56</v>
      </c>
      <c r="F2" s="79" t="s">
        <v>57</v>
      </c>
      <c r="G2" s="126"/>
      <c r="H2" s="140"/>
      <c r="I2" s="133" t="s">
        <v>22</v>
      </c>
      <c r="J2" s="132"/>
      <c r="K2" s="132"/>
      <c r="L2" s="132"/>
      <c r="M2" s="132"/>
      <c r="N2" s="134"/>
      <c r="O2" s="134"/>
      <c r="P2" s="134"/>
      <c r="Q2" s="135"/>
      <c r="R2" s="141"/>
      <c r="S2" s="141"/>
      <c r="T2" s="141"/>
      <c r="U2" s="142"/>
      <c r="V2" s="142"/>
      <c r="W2" s="142"/>
      <c r="X2" s="142"/>
    </row>
    <row r="3" spans="1:24" ht="20.399999999999999" thickBot="1" x14ac:dyDescent="0.35">
      <c r="B3" s="82" t="s">
        <v>65</v>
      </c>
      <c r="D3" s="22"/>
      <c r="E3" s="170"/>
      <c r="F3" s="83">
        <v>43976</v>
      </c>
      <c r="G3" s="81"/>
      <c r="H3" s="77"/>
      <c r="I3" s="248" t="s">
        <v>20</v>
      </c>
      <c r="J3" s="249"/>
      <c r="K3" s="249"/>
      <c r="L3" s="249"/>
      <c r="M3" s="250"/>
      <c r="N3" s="248" t="s">
        <v>15</v>
      </c>
      <c r="O3" s="249"/>
      <c r="P3" s="249"/>
      <c r="Q3" s="250"/>
      <c r="R3" s="7"/>
      <c r="S3" s="63" t="s">
        <v>44</v>
      </c>
      <c r="T3" s="9"/>
    </row>
    <row r="4" spans="1:24" s="7" customFormat="1" ht="21" customHeight="1" x14ac:dyDescent="0.3">
      <c r="A4" s="1"/>
      <c r="B4" s="84"/>
      <c r="C4" s="79"/>
      <c r="D4" s="162" t="s">
        <v>99</v>
      </c>
      <c r="G4" s="83"/>
      <c r="H4" s="184" t="s">
        <v>13</v>
      </c>
      <c r="I4" s="235">
        <f>B14</f>
        <v>0</v>
      </c>
      <c r="J4" s="236"/>
      <c r="K4" s="236"/>
      <c r="L4" s="236"/>
      <c r="M4" s="237"/>
      <c r="N4" s="235">
        <f>B14</f>
        <v>0</v>
      </c>
      <c r="O4" s="236"/>
      <c r="P4" s="236"/>
      <c r="Q4" s="237"/>
      <c r="S4" s="8" t="s">
        <v>53</v>
      </c>
      <c r="T4" s="9"/>
    </row>
    <row r="5" spans="1:24" s="7" customFormat="1" ht="15.75" customHeight="1" thickBot="1" x14ac:dyDescent="0.35">
      <c r="A5" s="82"/>
      <c r="B5" s="113"/>
      <c r="C5" s="81"/>
      <c r="D5" s="127" t="str">
        <f>VLOOKUP($D$4,'[2]INFO CLIENTS'!$B$1:$X$496,2,FALSE)</f>
        <v>Centre Hospitalier d'Allauch</v>
      </c>
      <c r="E5" s="127"/>
      <c r="F5" s="127"/>
      <c r="G5" s="127"/>
      <c r="H5" s="185"/>
      <c r="I5" s="238"/>
      <c r="J5" s="239"/>
      <c r="K5" s="239"/>
      <c r="L5" s="239"/>
      <c r="M5" s="240"/>
      <c r="N5" s="238"/>
      <c r="O5" s="239"/>
      <c r="P5" s="239"/>
      <c r="Q5" s="240"/>
      <c r="R5" s="10"/>
      <c r="S5" s="8"/>
      <c r="T5" s="9"/>
    </row>
    <row r="6" spans="1:24" s="7" customFormat="1" ht="15.75" customHeight="1" x14ac:dyDescent="0.3">
      <c r="A6" s="84"/>
      <c r="B6" s="113"/>
      <c r="C6" s="85"/>
      <c r="D6" s="139" t="str">
        <f>VLOOKUP($D$4,'[2]INFO CLIENTS'!$B$1:$X$496,3,FALSE)</f>
        <v>Chemin des 1000 Écus</v>
      </c>
      <c r="E6" s="128"/>
      <c r="F6" s="128"/>
      <c r="G6" s="128"/>
      <c r="H6" s="184" t="s">
        <v>14</v>
      </c>
      <c r="I6" s="202"/>
      <c r="J6" s="203"/>
      <c r="K6" s="203"/>
      <c r="L6" s="203"/>
      <c r="M6" s="204"/>
      <c r="N6" s="202"/>
      <c r="O6" s="203"/>
      <c r="P6" s="203"/>
      <c r="Q6" s="204"/>
      <c r="R6" s="11"/>
      <c r="S6" s="8"/>
      <c r="T6" s="9"/>
    </row>
    <row r="7" spans="1:24" s="7" customFormat="1" ht="15.75" customHeight="1" thickBot="1" x14ac:dyDescent="0.25">
      <c r="A7" s="85"/>
      <c r="B7" s="113"/>
      <c r="C7" s="85"/>
      <c r="D7" s="139" t="str">
        <f>VLOOKUP($D$4,'[2]INFO CLIENTS'!$B$1:$X$496,4,FALSE)</f>
        <v>-</v>
      </c>
      <c r="E7" s="139"/>
      <c r="F7" s="139"/>
      <c r="G7" s="139"/>
      <c r="H7" s="185"/>
      <c r="I7" s="208"/>
      <c r="J7" s="209"/>
      <c r="K7" s="209"/>
      <c r="L7" s="209"/>
      <c r="M7" s="210"/>
      <c r="N7" s="208"/>
      <c r="O7" s="209"/>
      <c r="P7" s="209"/>
      <c r="Q7" s="210"/>
      <c r="R7" s="11"/>
      <c r="S7" s="12" t="s">
        <v>52</v>
      </c>
      <c r="T7" s="9"/>
    </row>
    <row r="8" spans="1:24" s="7" customFormat="1" ht="15.75" customHeight="1" x14ac:dyDescent="0.2">
      <c r="A8" s="86"/>
      <c r="C8" s="87"/>
      <c r="D8" s="139">
        <f>VLOOKUP($D$4,'[2]INFO CLIENTS'!$B$1:$X$496,5,FALSE)</f>
        <v>13190</v>
      </c>
      <c r="E8" s="139" t="str">
        <f>VLOOKUP($D$4,'[2]INFO CLIENTS'!$B$1:$X$496,6,FALSE)</f>
        <v>Allauch</v>
      </c>
      <c r="F8" s="139"/>
      <c r="G8" s="139"/>
      <c r="H8" s="184" t="s">
        <v>21</v>
      </c>
      <c r="I8" s="202"/>
      <c r="J8" s="203"/>
      <c r="K8" s="203"/>
      <c r="L8" s="203"/>
      <c r="M8" s="204"/>
      <c r="N8" s="202"/>
      <c r="O8" s="203"/>
      <c r="P8" s="203"/>
      <c r="Q8" s="204"/>
      <c r="R8" s="13"/>
    </row>
    <row r="9" spans="1:24" s="7" customFormat="1" ht="15.75" customHeight="1" x14ac:dyDescent="0.2">
      <c r="A9" s="114"/>
      <c r="B9" s="114"/>
      <c r="C9" s="87"/>
      <c r="D9" s="139"/>
      <c r="E9" s="139"/>
      <c r="F9" s="139"/>
      <c r="G9" s="139"/>
      <c r="H9" s="191"/>
      <c r="I9" s="205"/>
      <c r="J9" s="206"/>
      <c r="K9" s="206"/>
      <c r="L9" s="206"/>
      <c r="M9" s="207"/>
      <c r="N9" s="205"/>
      <c r="O9" s="206"/>
      <c r="P9" s="206"/>
      <c r="Q9" s="207"/>
      <c r="R9" s="14"/>
    </row>
    <row r="10" spans="1:24" s="7" customFormat="1" ht="15.75" customHeight="1" x14ac:dyDescent="0.25">
      <c r="A10" s="130"/>
      <c r="B10" s="139"/>
      <c r="C10" s="87"/>
      <c r="G10" s="129"/>
      <c r="H10" s="191"/>
      <c r="I10" s="205"/>
      <c r="J10" s="206"/>
      <c r="K10" s="206"/>
      <c r="L10" s="206"/>
      <c r="M10" s="207"/>
      <c r="N10" s="205"/>
      <c r="O10" s="206"/>
      <c r="P10" s="206"/>
      <c r="Q10" s="207"/>
      <c r="R10" s="14"/>
    </row>
    <row r="11" spans="1:24" s="7" customFormat="1" ht="15.75" customHeight="1" x14ac:dyDescent="0.25">
      <c r="A11" s="115"/>
      <c r="B11" s="128"/>
      <c r="C11" s="87"/>
      <c r="D11" s="89" t="s">
        <v>58</v>
      </c>
      <c r="E11" s="139" t="str">
        <f>VLOOKUP($D$4,'[2]INFO CLIENTS'!$B$1:$X$496,8,FALSE)</f>
        <v>Amine MAHIOUZ</v>
      </c>
      <c r="F11" s="139"/>
      <c r="H11" s="191"/>
      <c r="I11" s="205"/>
      <c r="J11" s="206"/>
      <c r="K11" s="206"/>
      <c r="L11" s="206"/>
      <c r="M11" s="207"/>
      <c r="N11" s="205"/>
      <c r="O11" s="206"/>
      <c r="P11" s="206"/>
      <c r="Q11" s="207"/>
      <c r="R11" s="14"/>
    </row>
    <row r="12" spans="1:24" s="7" customFormat="1" ht="15.75" customHeight="1" x14ac:dyDescent="0.25">
      <c r="A12" s="155" t="s">
        <v>59</v>
      </c>
      <c r="B12" s="156"/>
      <c r="C12" s="87"/>
      <c r="D12" s="88" t="s">
        <v>60</v>
      </c>
      <c r="E12" s="139" t="str">
        <f>VLOOKUP($D$4,'[2]INFO CLIENTS'!$B$1:$X$496,9,FALSE)</f>
        <v>04 91 10 46 41</v>
      </c>
      <c r="F12" s="139"/>
      <c r="H12" s="191"/>
      <c r="I12" s="205"/>
      <c r="J12" s="206"/>
      <c r="K12" s="206"/>
      <c r="L12" s="206"/>
      <c r="M12" s="207"/>
      <c r="N12" s="205"/>
      <c r="O12" s="206"/>
      <c r="P12" s="206"/>
      <c r="Q12" s="207"/>
      <c r="S12" s="15" t="s">
        <v>45</v>
      </c>
    </row>
    <row r="13" spans="1:24" s="7" customFormat="1" ht="15.75" customHeight="1" thickBot="1" x14ac:dyDescent="0.3">
      <c r="A13" s="90" t="str">
        <f>D5</f>
        <v>Centre Hospitalier d'Allauch</v>
      </c>
      <c r="B13" s="91"/>
      <c r="C13" s="78"/>
      <c r="D13" s="89" t="s">
        <v>3</v>
      </c>
      <c r="E13" s="139" t="str">
        <f>VLOOKUP($D$4,'[2]INFO CLIENTS'!$B$1:$X$496,10,FALSE)</f>
        <v>-</v>
      </c>
      <c r="F13" s="139"/>
      <c r="H13" s="185"/>
      <c r="I13" s="208"/>
      <c r="J13" s="209"/>
      <c r="K13" s="209"/>
      <c r="L13" s="209"/>
      <c r="M13" s="210"/>
      <c r="N13" s="208"/>
      <c r="O13" s="209"/>
      <c r="P13" s="209"/>
      <c r="Q13" s="210"/>
      <c r="S13" s="15" t="s">
        <v>46</v>
      </c>
    </row>
    <row r="14" spans="1:24" s="7" customFormat="1" ht="15.75" customHeight="1" thickBot="1" x14ac:dyDescent="0.3">
      <c r="A14" s="90" t="str">
        <f>D6</f>
        <v>Chemin des 1000 Écus</v>
      </c>
      <c r="B14" s="92"/>
      <c r="C14" s="157"/>
      <c r="D14" s="89" t="s">
        <v>64</v>
      </c>
      <c r="E14" s="130" t="str">
        <f>VLOOKUP($D$4,'[2]INFO CLIENTS'!$B$1:$X$496,11,FALSE)</f>
        <v>a.mahiouz@ch-allauch.fr</v>
      </c>
      <c r="F14" s="139"/>
      <c r="H14" s="16"/>
      <c r="I14" s="17"/>
      <c r="J14" s="17"/>
      <c r="K14" s="16"/>
      <c r="L14" s="16"/>
      <c r="M14" s="17"/>
      <c r="N14" s="17"/>
      <c r="O14" s="18"/>
      <c r="S14" s="15" t="s">
        <v>47</v>
      </c>
    </row>
    <row r="15" spans="1:24" s="19" customFormat="1" ht="15.75" customHeight="1" thickBot="1" x14ac:dyDescent="0.25">
      <c r="A15" s="93" t="str">
        <f>D7</f>
        <v>-</v>
      </c>
      <c r="B15" s="94"/>
      <c r="C15" s="158"/>
      <c r="H15" s="200" t="s">
        <v>7</v>
      </c>
      <c r="I15" s="200"/>
      <c r="J15" s="200"/>
      <c r="K15" s="200"/>
      <c r="L15" s="200"/>
      <c r="M15" s="200"/>
      <c r="N15" s="200"/>
      <c r="O15" s="200"/>
      <c r="P15" s="200"/>
      <c r="Q15" s="201"/>
    </row>
    <row r="16" spans="1:24" s="19" customFormat="1" ht="15.75" customHeight="1" thickBot="1" x14ac:dyDescent="0.3">
      <c r="A16" s="148">
        <f>D8</f>
        <v>13190</v>
      </c>
      <c r="B16" s="98" t="str">
        <f>E8</f>
        <v>Allauch</v>
      </c>
      <c r="C16" s="159"/>
      <c r="D16" s="131" t="s">
        <v>77</v>
      </c>
      <c r="E16" s="128"/>
      <c r="F16" s="96"/>
      <c r="H16" s="199" t="str">
        <f>IF(B15="","","NUMERO DE DEVIS CLIENT = "&amp;B15)</f>
        <v/>
      </c>
      <c r="I16" s="200"/>
      <c r="J16" s="200"/>
      <c r="K16" s="200"/>
      <c r="L16" s="200"/>
      <c r="M16" s="200"/>
      <c r="N16" s="200"/>
      <c r="O16" s="200"/>
      <c r="P16" s="200"/>
      <c r="Q16" s="201"/>
      <c r="S16" s="20" t="s">
        <v>28</v>
      </c>
    </row>
    <row r="17" spans="1:19" s="19" customFormat="1" ht="15.75" customHeight="1" thickBot="1" x14ac:dyDescent="0.25">
      <c r="A17" s="124" t="s">
        <v>58</v>
      </c>
      <c r="B17" s="98" t="str">
        <f>E11</f>
        <v>Amine MAHIOUZ</v>
      </c>
      <c r="C17" s="160"/>
      <c r="D17" s="131" t="s">
        <v>72</v>
      </c>
      <c r="E17" s="128"/>
      <c r="F17" s="97"/>
      <c r="G17" s="95"/>
      <c r="H17" s="192" t="s">
        <v>36</v>
      </c>
      <c r="I17" s="192"/>
      <c r="J17" s="193"/>
      <c r="K17" s="21" t="s">
        <v>47</v>
      </c>
      <c r="L17" s="194" t="s">
        <v>37</v>
      </c>
      <c r="M17" s="192"/>
      <c r="N17" s="192"/>
      <c r="O17" s="192"/>
      <c r="P17" s="192"/>
      <c r="Q17" s="195"/>
      <c r="S17" s="22"/>
    </row>
    <row r="18" spans="1:19" s="19" customFormat="1" ht="15" customHeight="1" thickBot="1" x14ac:dyDescent="0.25">
      <c r="A18" s="124" t="s">
        <v>69</v>
      </c>
      <c r="B18" s="123" t="str">
        <f>E12</f>
        <v>04 91 10 46 41</v>
      </c>
      <c r="C18" s="161"/>
      <c r="D18" s="131" t="s">
        <v>73</v>
      </c>
      <c r="E18" s="128"/>
      <c r="F18" s="128"/>
      <c r="G18" s="95"/>
      <c r="H18" s="73"/>
      <c r="I18" s="73"/>
      <c r="J18" s="73"/>
      <c r="K18" s="75"/>
      <c r="L18" s="72"/>
      <c r="M18" s="73"/>
      <c r="N18" s="73"/>
      <c r="O18" s="73"/>
      <c r="P18" s="73"/>
      <c r="Q18" s="74"/>
      <c r="S18" s="76"/>
    </row>
    <row r="19" spans="1:19" s="19" customFormat="1" ht="15.75" customHeight="1" thickBot="1" x14ac:dyDescent="0.3">
      <c r="A19" s="125" t="s">
        <v>70</v>
      </c>
      <c r="B19" s="144" t="str">
        <f>E14</f>
        <v>a.mahiouz@ch-allauch.fr</v>
      </c>
      <c r="C19" s="146"/>
      <c r="D19" s="131" t="s">
        <v>74</v>
      </c>
      <c r="E19" s="257"/>
      <c r="F19" s="258"/>
      <c r="G19" s="258"/>
      <c r="H19" s="73"/>
      <c r="I19" s="73"/>
      <c r="J19" s="73"/>
      <c r="K19" s="75"/>
      <c r="L19" s="72"/>
      <c r="M19" s="73"/>
      <c r="N19" s="73"/>
      <c r="O19" s="73"/>
      <c r="P19" s="73"/>
      <c r="Q19" s="74"/>
      <c r="S19" s="83">
        <f ca="1">TODAY()</f>
        <v>43975</v>
      </c>
    </row>
    <row r="20" spans="1:19" s="19" customFormat="1" ht="15.75" customHeight="1" thickBot="1" x14ac:dyDescent="0.3">
      <c r="A20" s="145"/>
      <c r="B20" s="130"/>
      <c r="C20" s="146"/>
      <c r="D20" s="131"/>
      <c r="E20" s="258"/>
      <c r="F20" s="258"/>
      <c r="G20" s="258"/>
      <c r="H20" s="136"/>
      <c r="I20" s="136"/>
      <c r="J20" s="136"/>
      <c r="K20" s="75"/>
      <c r="L20" s="137"/>
      <c r="M20" s="136"/>
      <c r="N20" s="136"/>
      <c r="O20" s="136"/>
      <c r="P20" s="136"/>
      <c r="Q20" s="138"/>
      <c r="S20" s="76"/>
    </row>
    <row r="21" spans="1:19" s="7" customFormat="1" ht="15.75" customHeight="1" thickBot="1" x14ac:dyDescent="0.25">
      <c r="H21" s="186" t="s">
        <v>38</v>
      </c>
      <c r="I21" s="187"/>
      <c r="J21" s="187"/>
      <c r="K21" s="188"/>
      <c r="L21" s="196" t="s">
        <v>39</v>
      </c>
      <c r="M21" s="197"/>
      <c r="N21" s="197"/>
      <c r="O21" s="197"/>
      <c r="P21" s="198"/>
      <c r="Q21" s="23"/>
    </row>
    <row r="22" spans="1:19" s="32" customFormat="1" ht="33.75" customHeight="1" thickBot="1" x14ac:dyDescent="0.25">
      <c r="A22" s="116" t="s">
        <v>1</v>
      </c>
      <c r="B22" s="116" t="s">
        <v>0</v>
      </c>
      <c r="C22" s="116" t="s">
        <v>4</v>
      </c>
      <c r="D22" s="116" t="s">
        <v>18</v>
      </c>
      <c r="E22" s="116"/>
      <c r="F22" s="116" t="s">
        <v>19</v>
      </c>
      <c r="G22" s="116" t="s">
        <v>92</v>
      </c>
      <c r="H22" s="99" t="s">
        <v>26</v>
      </c>
      <c r="I22" s="24" t="s">
        <v>27</v>
      </c>
      <c r="J22" s="24" t="s">
        <v>24</v>
      </c>
      <c r="K22" s="25" t="s">
        <v>25</v>
      </c>
      <c r="L22" s="26" t="s">
        <v>42</v>
      </c>
      <c r="M22" s="27" t="s">
        <v>43</v>
      </c>
      <c r="N22" s="28" t="s">
        <v>40</v>
      </c>
      <c r="O22" s="29" t="s">
        <v>48</v>
      </c>
      <c r="P22" s="30" t="s">
        <v>49</v>
      </c>
      <c r="Q22" s="31" t="s">
        <v>41</v>
      </c>
    </row>
    <row r="23" spans="1:19" s="36" customFormat="1" ht="15.75" customHeight="1" thickBot="1" x14ac:dyDescent="0.25">
      <c r="A23" s="104"/>
      <c r="B23" s="105"/>
      <c r="C23" s="106"/>
      <c r="D23" s="107"/>
      <c r="E23" s="104"/>
      <c r="F23" s="107"/>
      <c r="G23" s="107"/>
      <c r="H23" s="100"/>
      <c r="I23" s="33"/>
      <c r="J23" s="33"/>
      <c r="K23" s="33"/>
      <c r="L23" s="33"/>
      <c r="M23" s="34"/>
      <c r="N23" s="34"/>
      <c r="O23" s="33"/>
      <c r="P23" s="33"/>
      <c r="Q23" s="35"/>
    </row>
    <row r="24" spans="1:19" s="37" customFormat="1" ht="15.75" customHeight="1" thickBot="1" x14ac:dyDescent="0.3">
      <c r="A24" s="179"/>
      <c r="B24" s="179"/>
      <c r="C24" s="179"/>
      <c r="D24" s="179"/>
      <c r="E24" s="179"/>
      <c r="F24" s="179"/>
      <c r="G24" s="179"/>
      <c r="H24" s="189">
        <f>A24</f>
        <v>0</v>
      </c>
      <c r="I24" s="189"/>
      <c r="J24" s="189"/>
      <c r="K24" s="189"/>
      <c r="L24" s="189"/>
      <c r="M24" s="189"/>
      <c r="N24" s="189"/>
      <c r="O24" s="189"/>
      <c r="P24" s="189"/>
      <c r="Q24" s="190"/>
    </row>
    <row r="25" spans="1:19" s="47" customFormat="1" ht="15.75" customHeight="1" x14ac:dyDescent="0.25">
      <c r="A25" s="105"/>
      <c r="B25" s="108"/>
      <c r="C25" s="109"/>
      <c r="D25" s="110"/>
      <c r="E25" s="111"/>
      <c r="F25" s="110"/>
      <c r="G25" s="110"/>
      <c r="H25" s="101"/>
      <c r="I25" s="38"/>
      <c r="J25" s="39"/>
      <c r="K25" s="40"/>
      <c r="L25" s="41"/>
      <c r="M25" s="42"/>
      <c r="N25" s="43"/>
      <c r="O25" s="44"/>
      <c r="P25" s="45"/>
      <c r="Q25" s="46"/>
    </row>
    <row r="26" spans="1:19" s="47" customFormat="1" ht="15.75" customHeight="1" x14ac:dyDescent="0.25">
      <c r="A26" s="105"/>
      <c r="B26" s="163" t="s">
        <v>158</v>
      </c>
      <c r="C26" s="109"/>
      <c r="D26" s="149"/>
      <c r="E26" s="111"/>
      <c r="F26" s="110"/>
      <c r="G26" s="110"/>
      <c r="H26" s="102"/>
      <c r="I26" s="48"/>
      <c r="J26" s="49"/>
      <c r="K26" s="50"/>
      <c r="L26" s="51"/>
      <c r="M26" s="52"/>
      <c r="N26" s="53"/>
      <c r="O26" s="54"/>
      <c r="P26" s="55"/>
      <c r="Q26" s="56"/>
    </row>
    <row r="27" spans="1:19" s="47" customFormat="1" ht="15.75" customHeight="1" x14ac:dyDescent="0.25">
      <c r="A27" s="171" t="s">
        <v>151</v>
      </c>
      <c r="B27" s="168" t="s">
        <v>152</v>
      </c>
      <c r="C27" s="172">
        <v>1</v>
      </c>
      <c r="D27" s="173">
        <v>41827.300000000003</v>
      </c>
      <c r="E27" s="174"/>
      <c r="F27" s="175">
        <f t="shared" ref="F27:F60" si="0">IF(B27="","",IF(L27="",(ROUND((D27*(1-E27)),2)),(ROUND((J27/(1-L27)),2))))</f>
        <v>19316.72</v>
      </c>
      <c r="G27" s="175">
        <f t="shared" ref="G27" si="1">IF(F27="","",IF(C27="","",F27*C27))</f>
        <v>19316.72</v>
      </c>
      <c r="H27" s="102">
        <v>0.60550000000000004</v>
      </c>
      <c r="I27" s="48">
        <f t="shared" ref="I27:I60" si="2">D27*(1-H27)</f>
        <v>16500.869849999999</v>
      </c>
      <c r="J27" s="49">
        <v>15067.04</v>
      </c>
      <c r="K27" s="50">
        <f t="shared" ref="K27:K60" si="3">IF(D27="","",(1-J27/D27))</f>
        <v>0.63977976106514167</v>
      </c>
      <c r="L27" s="51">
        <v>0.22</v>
      </c>
      <c r="M27" s="52">
        <f t="shared" ref="M27:M60" si="4">IF(L27*E27=0,IF(F27="","",IF(F27=0,"0,00%",(F27-J27)/F27)),"Erreur")</f>
        <v>0.22000008282979719</v>
      </c>
      <c r="N27" s="53"/>
      <c r="O27" s="54">
        <f t="shared" ref="O27:O60" si="5">IF(F27="",0,(F27-J27))</f>
        <v>4249.68</v>
      </c>
      <c r="P27" s="55">
        <f t="shared" ref="P27:P60" si="6">O27*C27</f>
        <v>4249.68</v>
      </c>
      <c r="Q27" s="56" t="str">
        <f t="shared" ref="Q27:Q60" si="7">IF(A27="","",A27)</f>
        <v>I115791194-01</v>
      </c>
    </row>
    <row r="28" spans="1:19" s="47" customFormat="1" ht="22.8" x14ac:dyDescent="0.25">
      <c r="A28" s="105" t="s">
        <v>119</v>
      </c>
      <c r="B28" s="169" t="s">
        <v>120</v>
      </c>
      <c r="C28" s="109">
        <v>2</v>
      </c>
      <c r="D28" s="150">
        <v>2070</v>
      </c>
      <c r="E28" s="111"/>
      <c r="F28" s="110"/>
      <c r="G28" s="110"/>
      <c r="H28" s="102"/>
      <c r="I28" s="48">
        <f t="shared" ref="I28:I33" si="8">D28*(1-H28)</f>
        <v>2070</v>
      </c>
      <c r="J28" s="49">
        <f>I28</f>
        <v>2070</v>
      </c>
      <c r="K28" s="50">
        <f t="shared" ref="K28:K33" si="9">IF(D28="","",(1-J28/D28))</f>
        <v>0</v>
      </c>
      <c r="L28" s="51">
        <v>0</v>
      </c>
      <c r="M28" s="52" t="str">
        <f t="shared" ref="M28:M33" si="10">IF(L28*E28=0,IF(F28="","",IF(F28=0,"0,00%",(F28-J28)/F28)),"Erreur")</f>
        <v/>
      </c>
      <c r="N28" s="53"/>
      <c r="O28" s="54">
        <f t="shared" ref="O28:O33" si="11">IF(F28="",0,(F28-J28))</f>
        <v>0</v>
      </c>
      <c r="P28" s="55">
        <f t="shared" ref="P28:P33" si="12">O28*C28</f>
        <v>0</v>
      </c>
      <c r="Q28" s="56" t="str">
        <f t="shared" ref="Q28:Q33" si="13">IF(A28="","",A28)</f>
        <v>868703-B21</v>
      </c>
    </row>
    <row r="29" spans="1:19" s="47" customFormat="1" ht="11.4" x14ac:dyDescent="0.25">
      <c r="A29" s="105" t="s">
        <v>121</v>
      </c>
      <c r="B29" s="169" t="s">
        <v>122</v>
      </c>
      <c r="C29" s="109">
        <v>2</v>
      </c>
      <c r="D29" s="150">
        <v>0</v>
      </c>
      <c r="E29" s="111"/>
      <c r="F29" s="110"/>
      <c r="G29" s="110"/>
      <c r="H29" s="102"/>
      <c r="I29" s="48">
        <f t="shared" si="8"/>
        <v>0</v>
      </c>
      <c r="J29" s="49">
        <f t="shared" ref="J29:J33" si="14">I29</f>
        <v>0</v>
      </c>
      <c r="K29" s="50" t="e">
        <f t="shared" si="9"/>
        <v>#DIV/0!</v>
      </c>
      <c r="L29" s="51">
        <v>0</v>
      </c>
      <c r="M29" s="52" t="str">
        <f t="shared" si="10"/>
        <v/>
      </c>
      <c r="N29" s="53"/>
      <c r="O29" s="54">
        <f t="shared" si="11"/>
        <v>0</v>
      </c>
      <c r="P29" s="55">
        <f t="shared" si="12"/>
        <v>0</v>
      </c>
      <c r="Q29" s="56" t="str">
        <f t="shared" si="13"/>
        <v>868703-B21  B19</v>
      </c>
    </row>
    <row r="30" spans="1:19" s="47" customFormat="1" ht="22.8" x14ac:dyDescent="0.25">
      <c r="A30" s="105" t="s">
        <v>123</v>
      </c>
      <c r="B30" s="169" t="s">
        <v>124</v>
      </c>
      <c r="C30" s="109">
        <v>2</v>
      </c>
      <c r="D30" s="150">
        <v>1910</v>
      </c>
      <c r="E30" s="111"/>
      <c r="F30" s="110"/>
      <c r="G30" s="110"/>
      <c r="H30" s="102"/>
      <c r="I30" s="48">
        <f t="shared" si="8"/>
        <v>1910</v>
      </c>
      <c r="J30" s="49">
        <f t="shared" si="14"/>
        <v>1910</v>
      </c>
      <c r="K30" s="50">
        <f t="shared" si="9"/>
        <v>0</v>
      </c>
      <c r="L30" s="51">
        <v>0</v>
      </c>
      <c r="M30" s="52" t="str">
        <f t="shared" si="10"/>
        <v/>
      </c>
      <c r="N30" s="53"/>
      <c r="O30" s="54">
        <f t="shared" si="11"/>
        <v>0</v>
      </c>
      <c r="P30" s="55">
        <f t="shared" si="12"/>
        <v>0</v>
      </c>
      <c r="Q30" s="56" t="str">
        <f t="shared" si="13"/>
        <v>P02498-L21</v>
      </c>
    </row>
    <row r="31" spans="1:19" s="47" customFormat="1" ht="22.8" x14ac:dyDescent="0.25">
      <c r="A31" s="105" t="s">
        <v>125</v>
      </c>
      <c r="B31" s="169" t="s">
        <v>126</v>
      </c>
      <c r="C31" s="109">
        <v>2</v>
      </c>
      <c r="D31" s="150">
        <v>1910</v>
      </c>
      <c r="E31" s="111"/>
      <c r="F31" s="110"/>
      <c r="G31" s="110"/>
      <c r="H31" s="102"/>
      <c r="I31" s="48">
        <f t="shared" si="8"/>
        <v>1910</v>
      </c>
      <c r="J31" s="49">
        <f t="shared" si="14"/>
        <v>1910</v>
      </c>
      <c r="K31" s="50">
        <f t="shared" si="9"/>
        <v>0</v>
      </c>
      <c r="L31" s="51">
        <v>0</v>
      </c>
      <c r="M31" s="52" t="str">
        <f t="shared" si="10"/>
        <v/>
      </c>
      <c r="N31" s="53"/>
      <c r="O31" s="54">
        <f t="shared" si="11"/>
        <v>0</v>
      </c>
      <c r="P31" s="55">
        <f t="shared" si="12"/>
        <v>0</v>
      </c>
      <c r="Q31" s="56" t="str">
        <f t="shared" si="13"/>
        <v>P02498-B21</v>
      </c>
    </row>
    <row r="32" spans="1:19" s="47" customFormat="1" ht="22.8" x14ac:dyDescent="0.25">
      <c r="A32" s="105" t="s">
        <v>127</v>
      </c>
      <c r="B32" s="169" t="s">
        <v>128</v>
      </c>
      <c r="C32" s="109">
        <v>24</v>
      </c>
      <c r="D32" s="150">
        <v>775</v>
      </c>
      <c r="E32" s="111"/>
      <c r="F32" s="110"/>
      <c r="G32" s="110"/>
      <c r="H32" s="102"/>
      <c r="I32" s="48">
        <f t="shared" si="8"/>
        <v>775</v>
      </c>
      <c r="J32" s="49">
        <f t="shared" si="14"/>
        <v>775</v>
      </c>
      <c r="K32" s="50">
        <f t="shared" si="9"/>
        <v>0</v>
      </c>
      <c r="L32" s="51">
        <v>0</v>
      </c>
      <c r="M32" s="52" t="str">
        <f t="shared" si="10"/>
        <v/>
      </c>
      <c r="N32" s="53"/>
      <c r="O32" s="54">
        <f t="shared" si="11"/>
        <v>0</v>
      </c>
      <c r="P32" s="55">
        <f t="shared" si="12"/>
        <v>0</v>
      </c>
      <c r="Q32" s="56" t="str">
        <f t="shared" si="13"/>
        <v>P00924-B21</v>
      </c>
    </row>
    <row r="33" spans="1:17" s="47" customFormat="1" ht="11.4" x14ac:dyDescent="0.25">
      <c r="A33" s="105" t="s">
        <v>129</v>
      </c>
      <c r="B33" s="169" t="s">
        <v>130</v>
      </c>
      <c r="C33" s="109">
        <v>2</v>
      </c>
      <c r="D33" s="150">
        <v>624</v>
      </c>
      <c r="E33" s="111"/>
      <c r="F33" s="110"/>
      <c r="G33" s="110"/>
      <c r="H33" s="102"/>
      <c r="I33" s="48">
        <f t="shared" si="8"/>
        <v>624</v>
      </c>
      <c r="J33" s="49">
        <f t="shared" si="14"/>
        <v>624</v>
      </c>
      <c r="K33" s="50">
        <f t="shared" si="9"/>
        <v>0</v>
      </c>
      <c r="L33" s="51">
        <v>0</v>
      </c>
      <c r="M33" s="52" t="str">
        <f t="shared" si="10"/>
        <v/>
      </c>
      <c r="N33" s="53"/>
      <c r="O33" s="54">
        <f t="shared" si="11"/>
        <v>0</v>
      </c>
      <c r="P33" s="55">
        <f t="shared" si="12"/>
        <v>0</v>
      </c>
      <c r="Q33" s="56" t="str">
        <f t="shared" si="13"/>
        <v>665249-B21</v>
      </c>
    </row>
    <row r="34" spans="1:17" s="47" customFormat="1" ht="15.75" customHeight="1" x14ac:dyDescent="0.25">
      <c r="A34" s="105" t="s">
        <v>131</v>
      </c>
      <c r="B34" s="169" t="s">
        <v>132</v>
      </c>
      <c r="C34" s="109">
        <v>2</v>
      </c>
      <c r="D34" s="150">
        <v>606</v>
      </c>
      <c r="E34" s="111"/>
      <c r="F34" s="110"/>
      <c r="G34" s="110"/>
      <c r="H34" s="102"/>
      <c r="I34" s="48">
        <f t="shared" ref="I34:I43" si="15">D34*(1-H34)</f>
        <v>606</v>
      </c>
      <c r="J34" s="49">
        <f>I34</f>
        <v>606</v>
      </c>
      <c r="K34" s="50">
        <f t="shared" ref="K34:K43" si="16">IF(D34="","",(1-J34/D34))</f>
        <v>0</v>
      </c>
      <c r="L34" s="51">
        <v>0</v>
      </c>
      <c r="M34" s="52" t="str">
        <f t="shared" ref="M34:M43" si="17">IF(L34*E34=0,IF(F34="","",IF(F34=0,"0,00%",(F34-J34)/F34)),"Erreur")</f>
        <v/>
      </c>
      <c r="N34" s="53"/>
      <c r="O34" s="54">
        <f t="shared" ref="O34:O43" si="18">IF(F34="",0,(F34-J34))</f>
        <v>0</v>
      </c>
      <c r="P34" s="55">
        <f t="shared" ref="P34:P43" si="19">O34*C34</f>
        <v>0</v>
      </c>
      <c r="Q34" s="56" t="str">
        <f t="shared" ref="Q34:Q43" si="20">IF(A34="","",A34)</f>
        <v>665243-B21</v>
      </c>
    </row>
    <row r="35" spans="1:17" s="47" customFormat="1" ht="22.8" x14ac:dyDescent="0.25">
      <c r="A35" s="105" t="s">
        <v>133</v>
      </c>
      <c r="B35" s="169" t="s">
        <v>134</v>
      </c>
      <c r="C35" s="109">
        <v>4</v>
      </c>
      <c r="D35" s="150">
        <v>270</v>
      </c>
      <c r="E35" s="111"/>
      <c r="F35" s="110"/>
      <c r="G35" s="110"/>
      <c r="H35" s="102"/>
      <c r="I35" s="48">
        <f t="shared" si="15"/>
        <v>270</v>
      </c>
      <c r="J35" s="49">
        <f t="shared" ref="J35:J38" si="21">I35</f>
        <v>270</v>
      </c>
      <c r="K35" s="50">
        <f t="shared" si="16"/>
        <v>0</v>
      </c>
      <c r="L35" s="51">
        <v>0</v>
      </c>
      <c r="M35" s="52" t="str">
        <f t="shared" si="17"/>
        <v/>
      </c>
      <c r="N35" s="53"/>
      <c r="O35" s="54">
        <f t="shared" si="18"/>
        <v>0</v>
      </c>
      <c r="P35" s="55">
        <f t="shared" si="19"/>
        <v>0</v>
      </c>
      <c r="Q35" s="56" t="str">
        <f t="shared" si="20"/>
        <v>865408-B21</v>
      </c>
    </row>
    <row r="36" spans="1:17" s="47" customFormat="1" ht="22.8" x14ac:dyDescent="0.25">
      <c r="A36" s="105" t="s">
        <v>135</v>
      </c>
      <c r="B36" s="169" t="s">
        <v>136</v>
      </c>
      <c r="C36" s="109">
        <v>2</v>
      </c>
      <c r="D36" s="150">
        <v>334.65</v>
      </c>
      <c r="E36" s="111"/>
      <c r="F36" s="110"/>
      <c r="G36" s="110"/>
      <c r="H36" s="102"/>
      <c r="I36" s="48">
        <f t="shared" si="15"/>
        <v>334.65</v>
      </c>
      <c r="J36" s="49">
        <f t="shared" si="21"/>
        <v>334.65</v>
      </c>
      <c r="K36" s="50">
        <f t="shared" si="16"/>
        <v>0</v>
      </c>
      <c r="L36" s="51">
        <v>0</v>
      </c>
      <c r="M36" s="52" t="str">
        <f t="shared" si="17"/>
        <v/>
      </c>
      <c r="N36" s="53"/>
      <c r="O36" s="54">
        <f t="shared" si="18"/>
        <v>0</v>
      </c>
      <c r="P36" s="55">
        <f t="shared" si="19"/>
        <v>0</v>
      </c>
      <c r="Q36" s="56" t="str">
        <f t="shared" si="20"/>
        <v>BD505A</v>
      </c>
    </row>
    <row r="37" spans="1:17" s="47" customFormat="1" ht="11.4" x14ac:dyDescent="0.25">
      <c r="A37" s="105" t="s">
        <v>137</v>
      </c>
      <c r="B37" s="169" t="s">
        <v>138</v>
      </c>
      <c r="C37" s="109">
        <v>2</v>
      </c>
      <c r="D37" s="150">
        <v>75</v>
      </c>
      <c r="E37" s="111"/>
      <c r="F37" s="110"/>
      <c r="G37" s="110"/>
      <c r="H37" s="102"/>
      <c r="I37" s="48">
        <f t="shared" si="15"/>
        <v>75</v>
      </c>
      <c r="J37" s="49">
        <f t="shared" si="21"/>
        <v>75</v>
      </c>
      <c r="K37" s="50">
        <f t="shared" si="16"/>
        <v>0</v>
      </c>
      <c r="L37" s="51">
        <v>0</v>
      </c>
      <c r="M37" s="52" t="str">
        <f t="shared" si="17"/>
        <v/>
      </c>
      <c r="N37" s="53"/>
      <c r="O37" s="54">
        <f t="shared" si="18"/>
        <v>0</v>
      </c>
      <c r="P37" s="55">
        <f t="shared" si="19"/>
        <v>0</v>
      </c>
      <c r="Q37" s="56" t="str">
        <f t="shared" si="20"/>
        <v>726116-B21</v>
      </c>
    </row>
    <row r="38" spans="1:17" s="47" customFormat="1" ht="11.4" x14ac:dyDescent="0.25">
      <c r="A38" s="105" t="s">
        <v>139</v>
      </c>
      <c r="B38" s="169" t="s">
        <v>140</v>
      </c>
      <c r="C38" s="109">
        <v>2</v>
      </c>
      <c r="D38" s="150">
        <v>60</v>
      </c>
      <c r="E38" s="111"/>
      <c r="F38" s="110"/>
      <c r="G38" s="110"/>
      <c r="H38" s="102"/>
      <c r="I38" s="48">
        <f t="shared" si="15"/>
        <v>60</v>
      </c>
      <c r="J38" s="49">
        <f t="shared" si="21"/>
        <v>60</v>
      </c>
      <c r="K38" s="50">
        <f t="shared" si="16"/>
        <v>0</v>
      </c>
      <c r="L38" s="51">
        <v>0</v>
      </c>
      <c r="M38" s="52" t="str">
        <f t="shared" si="17"/>
        <v/>
      </c>
      <c r="N38" s="53"/>
      <c r="O38" s="54">
        <f t="shared" si="18"/>
        <v>0</v>
      </c>
      <c r="P38" s="55">
        <f t="shared" si="19"/>
        <v>0</v>
      </c>
      <c r="Q38" s="56" t="str">
        <f t="shared" si="20"/>
        <v>733664-B21</v>
      </c>
    </row>
    <row r="39" spans="1:17" s="47" customFormat="1" ht="15.75" customHeight="1" x14ac:dyDescent="0.25">
      <c r="A39" s="105" t="s">
        <v>141</v>
      </c>
      <c r="B39" s="169" t="s">
        <v>142</v>
      </c>
      <c r="C39" s="109">
        <v>2</v>
      </c>
      <c r="D39" s="150">
        <v>90</v>
      </c>
      <c r="E39" s="111"/>
      <c r="F39" s="110"/>
      <c r="G39" s="110"/>
      <c r="H39" s="102"/>
      <c r="I39" s="48">
        <f t="shared" si="15"/>
        <v>90</v>
      </c>
      <c r="J39" s="49">
        <f>I39</f>
        <v>90</v>
      </c>
      <c r="K39" s="50">
        <f t="shared" si="16"/>
        <v>0</v>
      </c>
      <c r="L39" s="51">
        <v>0</v>
      </c>
      <c r="M39" s="52" t="str">
        <f t="shared" si="17"/>
        <v/>
      </c>
      <c r="N39" s="53"/>
      <c r="O39" s="54">
        <f t="shared" si="18"/>
        <v>0</v>
      </c>
      <c r="P39" s="55">
        <f t="shared" si="19"/>
        <v>0</v>
      </c>
      <c r="Q39" s="56" t="str">
        <f t="shared" si="20"/>
        <v>733660-B21</v>
      </c>
    </row>
    <row r="40" spans="1:17" s="47" customFormat="1" ht="11.4" x14ac:dyDescent="0.25">
      <c r="A40" s="105" t="s">
        <v>143</v>
      </c>
      <c r="B40" s="169" t="s">
        <v>144</v>
      </c>
      <c r="C40" s="109">
        <v>2</v>
      </c>
      <c r="D40" s="150">
        <v>160</v>
      </c>
      <c r="E40" s="111"/>
      <c r="F40" s="110"/>
      <c r="G40" s="110"/>
      <c r="H40" s="102"/>
      <c r="I40" s="48">
        <f t="shared" si="15"/>
        <v>160</v>
      </c>
      <c r="J40" s="49">
        <f t="shared" ref="J40:J43" si="22">I40</f>
        <v>160</v>
      </c>
      <c r="K40" s="50">
        <f t="shared" si="16"/>
        <v>0</v>
      </c>
      <c r="L40" s="51">
        <v>0</v>
      </c>
      <c r="M40" s="52" t="str">
        <f t="shared" si="17"/>
        <v/>
      </c>
      <c r="N40" s="53"/>
      <c r="O40" s="54">
        <f t="shared" si="18"/>
        <v>0</v>
      </c>
      <c r="P40" s="55">
        <f t="shared" si="19"/>
        <v>0</v>
      </c>
      <c r="Q40" s="56" t="str">
        <f t="shared" si="20"/>
        <v>826706-B21</v>
      </c>
    </row>
    <row r="41" spans="1:17" s="47" customFormat="1" ht="11.4" x14ac:dyDescent="0.25">
      <c r="A41" s="105" t="s">
        <v>145</v>
      </c>
      <c r="B41" s="169" t="s">
        <v>146</v>
      </c>
      <c r="C41" s="109">
        <v>2</v>
      </c>
      <c r="D41" s="150">
        <v>0</v>
      </c>
      <c r="E41" s="111"/>
      <c r="F41" s="110"/>
      <c r="G41" s="110"/>
      <c r="H41" s="102"/>
      <c r="I41" s="48">
        <f t="shared" si="15"/>
        <v>0</v>
      </c>
      <c r="J41" s="49">
        <f t="shared" si="22"/>
        <v>0</v>
      </c>
      <c r="K41" s="50" t="e">
        <f t="shared" si="16"/>
        <v>#DIV/0!</v>
      </c>
      <c r="L41" s="51">
        <v>0</v>
      </c>
      <c r="M41" s="52" t="str">
        <f t="shared" si="17"/>
        <v/>
      </c>
      <c r="N41" s="53"/>
      <c r="O41" s="54">
        <f t="shared" si="18"/>
        <v>0</v>
      </c>
      <c r="P41" s="55">
        <f t="shared" si="19"/>
        <v>0</v>
      </c>
      <c r="Q41" s="56" t="str">
        <f t="shared" si="20"/>
        <v>H7J32A5</v>
      </c>
    </row>
    <row r="42" spans="1:17" s="47" customFormat="1" ht="11.4" x14ac:dyDescent="0.25">
      <c r="A42" s="105" t="s">
        <v>147</v>
      </c>
      <c r="B42" s="169" t="s">
        <v>148</v>
      </c>
      <c r="C42" s="109">
        <v>2</v>
      </c>
      <c r="D42" s="150">
        <v>73</v>
      </c>
      <c r="E42" s="111"/>
      <c r="F42" s="110"/>
      <c r="G42" s="110"/>
      <c r="H42" s="102"/>
      <c r="I42" s="48">
        <f t="shared" si="15"/>
        <v>73</v>
      </c>
      <c r="J42" s="49">
        <f t="shared" si="22"/>
        <v>73</v>
      </c>
      <c r="K42" s="50">
        <f t="shared" si="16"/>
        <v>0</v>
      </c>
      <c r="L42" s="51">
        <v>0</v>
      </c>
      <c r="M42" s="52" t="str">
        <f t="shared" si="17"/>
        <v/>
      </c>
      <c r="N42" s="53"/>
      <c r="O42" s="54">
        <f t="shared" si="18"/>
        <v>0</v>
      </c>
      <c r="P42" s="55">
        <f t="shared" si="19"/>
        <v>0</v>
      </c>
      <c r="Q42" s="56" t="str">
        <f t="shared" si="20"/>
        <v>H7J32A5     R2M</v>
      </c>
    </row>
    <row r="43" spans="1:17" s="47" customFormat="1" ht="11.4" x14ac:dyDescent="0.25">
      <c r="A43" s="105" t="s">
        <v>149</v>
      </c>
      <c r="B43" s="169" t="s">
        <v>150</v>
      </c>
      <c r="C43" s="109">
        <v>2</v>
      </c>
      <c r="D43" s="150">
        <v>3161</v>
      </c>
      <c r="E43" s="111"/>
      <c r="F43" s="110"/>
      <c r="G43" s="110"/>
      <c r="H43" s="102"/>
      <c r="I43" s="48">
        <f t="shared" si="15"/>
        <v>3161</v>
      </c>
      <c r="J43" s="49">
        <f t="shared" si="22"/>
        <v>3161</v>
      </c>
      <c r="K43" s="50">
        <f t="shared" si="16"/>
        <v>0</v>
      </c>
      <c r="L43" s="51">
        <v>0</v>
      </c>
      <c r="M43" s="52" t="str">
        <f t="shared" si="17"/>
        <v/>
      </c>
      <c r="N43" s="53"/>
      <c r="O43" s="54">
        <f t="shared" si="18"/>
        <v>0</v>
      </c>
      <c r="P43" s="55">
        <f t="shared" si="19"/>
        <v>0</v>
      </c>
      <c r="Q43" s="56" t="str">
        <f t="shared" si="20"/>
        <v>H7J32A5     WAH</v>
      </c>
    </row>
    <row r="44" spans="1:17" s="47" customFormat="1" ht="15.75" customHeight="1" x14ac:dyDescent="0.25">
      <c r="A44" s="105"/>
      <c r="B44" s="108"/>
      <c r="C44" s="109"/>
      <c r="D44" s="149"/>
      <c r="E44" s="111"/>
      <c r="F44" s="110"/>
      <c r="G44" s="110"/>
      <c r="H44" s="102"/>
      <c r="I44" s="48"/>
      <c r="J44" s="49"/>
      <c r="K44" s="50"/>
      <c r="L44" s="51"/>
      <c r="M44" s="52"/>
      <c r="N44" s="53"/>
      <c r="O44" s="54"/>
      <c r="P44" s="55"/>
      <c r="Q44" s="56"/>
    </row>
    <row r="45" spans="1:17" s="47" customFormat="1" ht="15.75" customHeight="1" x14ac:dyDescent="0.25">
      <c r="A45" s="105"/>
      <c r="B45" s="163" t="s">
        <v>159</v>
      </c>
      <c r="C45" s="109"/>
      <c r="D45" s="149"/>
      <c r="E45" s="111"/>
      <c r="F45" s="110"/>
      <c r="G45" s="110"/>
      <c r="H45" s="102"/>
      <c r="I45" s="48"/>
      <c r="J45" s="49"/>
      <c r="K45" s="50"/>
      <c r="L45" s="51"/>
      <c r="M45" s="52"/>
      <c r="N45" s="53"/>
      <c r="O45" s="54"/>
      <c r="P45" s="55"/>
      <c r="Q45" s="56"/>
    </row>
    <row r="46" spans="1:17" s="47" customFormat="1" ht="15.75" customHeight="1" x14ac:dyDescent="0.25">
      <c r="A46" s="171" t="s">
        <v>153</v>
      </c>
      <c r="B46" s="168" t="s">
        <v>154</v>
      </c>
      <c r="C46" s="172">
        <v>1</v>
      </c>
      <c r="D46" s="173">
        <v>13810</v>
      </c>
      <c r="E46" s="174"/>
      <c r="F46" s="175">
        <f t="shared" ref="F46" si="23">IF(B46="","",IF(L46="",(ROUND((D46*(1-E46)),2)),(ROUND((J46/(1-L46)),2))))</f>
        <v>7543.35</v>
      </c>
      <c r="G46" s="175">
        <f t="shared" ref="G46" si="24">IF(F46="","",IF(C46="","",F46*C46))</f>
        <v>7543.35</v>
      </c>
      <c r="H46" s="102">
        <v>0.55220000000000002</v>
      </c>
      <c r="I46" s="48">
        <f t="shared" ref="I46" si="25">D46*(1-H46)</f>
        <v>6184.1179999999995</v>
      </c>
      <c r="J46" s="49">
        <v>6034.68</v>
      </c>
      <c r="K46" s="50">
        <f t="shared" ref="K46" si="26">IF(D46="","",(1-J46/D46))</f>
        <v>0.563020999275887</v>
      </c>
      <c r="L46" s="51">
        <v>0.2</v>
      </c>
      <c r="M46" s="52">
        <f t="shared" ref="M46" si="27">IF(L46*E46=0,IF(F46="","",IF(F46=0,"0,00%",(F46-J46)/F46)),"Erreur")</f>
        <v>0.2</v>
      </c>
      <c r="N46" s="53"/>
      <c r="O46" s="54">
        <f t="shared" ref="O46" si="28">IF(F46="",0,(F46-J46))</f>
        <v>1508.67</v>
      </c>
      <c r="P46" s="55">
        <f t="shared" ref="P46" si="29">O46*C46</f>
        <v>1508.67</v>
      </c>
      <c r="Q46" s="56" t="str">
        <f t="shared" ref="Q46" si="30">IF(A46="","",A46)</f>
        <v>I115789864-01</v>
      </c>
    </row>
    <row r="47" spans="1:17" s="47" customFormat="1" ht="15.75" customHeight="1" x14ac:dyDescent="0.25">
      <c r="A47" s="105" t="s">
        <v>107</v>
      </c>
      <c r="B47" s="164" t="s">
        <v>108</v>
      </c>
      <c r="C47" s="109">
        <v>1</v>
      </c>
      <c r="D47" s="150">
        <v>160</v>
      </c>
      <c r="E47" s="111"/>
      <c r="F47" s="110"/>
      <c r="G47" s="110"/>
      <c r="H47" s="102"/>
      <c r="I47" s="48">
        <f t="shared" si="2"/>
        <v>160</v>
      </c>
      <c r="J47" s="49">
        <f>I47</f>
        <v>160</v>
      </c>
      <c r="K47" s="50">
        <f t="shared" si="3"/>
        <v>0</v>
      </c>
      <c r="L47" s="51">
        <v>0</v>
      </c>
      <c r="M47" s="52" t="str">
        <f t="shared" si="4"/>
        <v/>
      </c>
      <c r="N47" s="53"/>
      <c r="O47" s="54">
        <f t="shared" si="5"/>
        <v>0</v>
      </c>
      <c r="P47" s="55">
        <f t="shared" si="6"/>
        <v>0</v>
      </c>
      <c r="Q47" s="56" t="str">
        <f t="shared" si="7"/>
        <v>724864-B21</v>
      </c>
    </row>
    <row r="48" spans="1:17" s="47" customFormat="1" ht="11.4" x14ac:dyDescent="0.25">
      <c r="A48" s="105" t="s">
        <v>109</v>
      </c>
      <c r="B48" s="165" t="s">
        <v>110</v>
      </c>
      <c r="C48" s="109">
        <v>1</v>
      </c>
      <c r="D48" s="150">
        <v>270</v>
      </c>
      <c r="E48" s="111"/>
      <c r="F48" s="110"/>
      <c r="G48" s="110"/>
      <c r="H48" s="102"/>
      <c r="I48" s="48">
        <f t="shared" ref="I48:I49" si="31">D48*(1-H48)</f>
        <v>270</v>
      </c>
      <c r="J48" s="49">
        <f t="shared" ref="J48:J52" si="32">I48</f>
        <v>270</v>
      </c>
      <c r="K48" s="50">
        <f t="shared" ref="K48:K49" si="33">IF(D48="","",(1-J48/D48))</f>
        <v>0</v>
      </c>
      <c r="L48" s="51">
        <v>0</v>
      </c>
      <c r="M48" s="52" t="str">
        <f t="shared" ref="M48:M49" si="34">IF(L48*E48=0,IF(F48="","",IF(F48=0,"0,00%",(F48-J48)/F48)),"Erreur")</f>
        <v/>
      </c>
      <c r="N48" s="53"/>
      <c r="O48" s="54">
        <f t="shared" ref="O48:O49" si="35">IF(F48="",0,(F48-J48))</f>
        <v>0</v>
      </c>
      <c r="P48" s="55">
        <f t="shared" ref="P48:P49" si="36">O48*C48</f>
        <v>0</v>
      </c>
      <c r="Q48" s="56" t="str">
        <f t="shared" ref="Q48:Q49" si="37">IF(A48="","",A48)</f>
        <v>768857-B21</v>
      </c>
    </row>
    <row r="49" spans="1:17" s="47" customFormat="1" ht="22.8" x14ac:dyDescent="0.25">
      <c r="A49" s="105" t="s">
        <v>111</v>
      </c>
      <c r="B49" s="165" t="s">
        <v>112</v>
      </c>
      <c r="C49" s="109">
        <v>2</v>
      </c>
      <c r="D49" s="150">
        <v>365</v>
      </c>
      <c r="E49" s="111"/>
      <c r="F49" s="110"/>
      <c r="G49" s="110"/>
      <c r="H49" s="102"/>
      <c r="I49" s="48">
        <f t="shared" si="31"/>
        <v>365</v>
      </c>
      <c r="J49" s="49">
        <f t="shared" si="32"/>
        <v>365</v>
      </c>
      <c r="K49" s="50">
        <f t="shared" si="33"/>
        <v>0</v>
      </c>
      <c r="L49" s="51">
        <v>0</v>
      </c>
      <c r="M49" s="52" t="str">
        <f t="shared" si="34"/>
        <v/>
      </c>
      <c r="N49" s="53"/>
      <c r="O49" s="54">
        <f t="shared" si="35"/>
        <v>0</v>
      </c>
      <c r="P49" s="55">
        <f t="shared" si="36"/>
        <v>0</v>
      </c>
      <c r="Q49" s="56" t="str">
        <f t="shared" si="37"/>
        <v>P04556-B21</v>
      </c>
    </row>
    <row r="50" spans="1:17" s="47" customFormat="1" ht="22.8" x14ac:dyDescent="0.25">
      <c r="A50" s="105" t="s">
        <v>115</v>
      </c>
      <c r="B50" s="165" t="s">
        <v>116</v>
      </c>
      <c r="C50" s="109">
        <v>16</v>
      </c>
      <c r="D50" s="150">
        <v>700</v>
      </c>
      <c r="E50" s="111"/>
      <c r="F50" s="110"/>
      <c r="G50" s="110"/>
      <c r="H50" s="102"/>
      <c r="I50" s="48">
        <f t="shared" ref="I50:I52" si="38">D50*(1-H50)</f>
        <v>700</v>
      </c>
      <c r="J50" s="49">
        <f t="shared" si="32"/>
        <v>700</v>
      </c>
      <c r="K50" s="50">
        <f t="shared" ref="K50:K52" si="39">IF(D50="","",(1-J50/D50))</f>
        <v>0</v>
      </c>
      <c r="L50" s="51">
        <v>0</v>
      </c>
      <c r="M50" s="52" t="str">
        <f t="shared" ref="M50:M52" si="40">IF(L50*E50=0,IF(F50="","",IF(F50=0,"0,00%",(F50-J50)/F50)),"Erreur")</f>
        <v/>
      </c>
      <c r="N50" s="53"/>
      <c r="O50" s="54">
        <f t="shared" ref="O50:O52" si="41">IF(F50="",0,(F50-J50))</f>
        <v>0</v>
      </c>
      <c r="P50" s="55">
        <f t="shared" ref="P50:P52" si="42">O50*C50</f>
        <v>0</v>
      </c>
      <c r="Q50" s="56" t="str">
        <f t="shared" ref="Q50:Q52" si="43">IF(A50="","",A50)</f>
        <v>765466-B21</v>
      </c>
    </row>
    <row r="51" spans="1:17" s="47" customFormat="1" ht="22.8" x14ac:dyDescent="0.25">
      <c r="A51" s="105" t="s">
        <v>117</v>
      </c>
      <c r="B51" s="165" t="s">
        <v>118</v>
      </c>
      <c r="C51" s="109">
        <v>1</v>
      </c>
      <c r="D51" s="150">
        <v>820</v>
      </c>
      <c r="E51" s="111"/>
      <c r="F51" s="110"/>
      <c r="G51" s="110"/>
      <c r="H51" s="102"/>
      <c r="I51" s="48">
        <f t="shared" si="38"/>
        <v>820</v>
      </c>
      <c r="J51" s="49">
        <f t="shared" si="32"/>
        <v>820</v>
      </c>
      <c r="K51" s="50">
        <f t="shared" si="39"/>
        <v>0</v>
      </c>
      <c r="L51" s="51">
        <v>0</v>
      </c>
      <c r="M51" s="52" t="str">
        <f t="shared" si="40"/>
        <v/>
      </c>
      <c r="N51" s="53"/>
      <c r="O51" s="54">
        <f t="shared" si="41"/>
        <v>0</v>
      </c>
      <c r="P51" s="55">
        <f t="shared" si="42"/>
        <v>0</v>
      </c>
      <c r="Q51" s="56" t="str">
        <f t="shared" si="43"/>
        <v>726821-B21</v>
      </c>
    </row>
    <row r="52" spans="1:17" s="47" customFormat="1" ht="11.4" x14ac:dyDescent="0.25">
      <c r="A52" s="105" t="s">
        <v>113</v>
      </c>
      <c r="B52" s="165" t="s">
        <v>114</v>
      </c>
      <c r="C52" s="109">
        <v>1</v>
      </c>
      <c r="D52" s="150">
        <v>630</v>
      </c>
      <c r="E52" s="111"/>
      <c r="F52" s="110"/>
      <c r="G52" s="110"/>
      <c r="H52" s="102"/>
      <c r="I52" s="48">
        <f t="shared" si="38"/>
        <v>630</v>
      </c>
      <c r="J52" s="49">
        <f t="shared" si="32"/>
        <v>630</v>
      </c>
      <c r="K52" s="50">
        <f t="shared" si="39"/>
        <v>0</v>
      </c>
      <c r="L52" s="51">
        <v>0</v>
      </c>
      <c r="M52" s="52" t="str">
        <f t="shared" si="40"/>
        <v/>
      </c>
      <c r="N52" s="53"/>
      <c r="O52" s="54">
        <f t="shared" si="41"/>
        <v>0</v>
      </c>
      <c r="P52" s="55">
        <f t="shared" si="42"/>
        <v>0</v>
      </c>
      <c r="Q52" s="56" t="str">
        <f t="shared" si="43"/>
        <v>727250-B21</v>
      </c>
    </row>
    <row r="53" spans="1:17" s="47" customFormat="1" ht="15.75" customHeight="1" x14ac:dyDescent="0.25">
      <c r="A53" s="105"/>
      <c r="B53" s="117"/>
      <c r="C53" s="118"/>
      <c r="D53" s="166"/>
      <c r="E53" s="167"/>
      <c r="F53" s="167"/>
      <c r="G53" s="110"/>
      <c r="H53" s="102"/>
      <c r="I53" s="48"/>
      <c r="J53" s="49"/>
      <c r="K53" s="50"/>
      <c r="L53" s="51"/>
      <c r="M53" s="52"/>
      <c r="N53" s="53"/>
      <c r="O53" s="54"/>
      <c r="P53" s="55"/>
      <c r="Q53" s="56"/>
    </row>
    <row r="54" spans="1:17" s="47" customFormat="1" ht="15.75" customHeight="1" x14ac:dyDescent="0.25">
      <c r="A54" s="105"/>
      <c r="B54" s="108"/>
      <c r="C54" s="109"/>
      <c r="D54" s="150"/>
      <c r="E54" s="111"/>
      <c r="F54" s="110"/>
      <c r="G54" s="110"/>
      <c r="H54" s="102"/>
      <c r="I54" s="48"/>
      <c r="J54" s="49"/>
      <c r="K54" s="50"/>
      <c r="L54" s="51"/>
      <c r="M54" s="52"/>
      <c r="N54" s="53"/>
      <c r="O54" s="54"/>
      <c r="P54" s="55"/>
      <c r="Q54" s="56"/>
    </row>
    <row r="55" spans="1:17" s="47" customFormat="1" ht="15.75" customHeight="1" x14ac:dyDescent="0.25">
      <c r="A55" s="105"/>
      <c r="B55" s="163" t="s">
        <v>106</v>
      </c>
      <c r="C55" s="109"/>
      <c r="D55" s="149"/>
      <c r="E55" s="111"/>
      <c r="F55" s="110"/>
      <c r="G55" s="110"/>
      <c r="H55" s="102"/>
      <c r="I55" s="48"/>
      <c r="J55" s="49"/>
      <c r="K55" s="50"/>
      <c r="L55" s="51"/>
      <c r="M55" s="52"/>
      <c r="N55" s="53"/>
      <c r="O55" s="54"/>
      <c r="P55" s="55"/>
      <c r="Q55" s="56"/>
    </row>
    <row r="56" spans="1:17" s="47" customFormat="1" ht="29.25" customHeight="1" x14ac:dyDescent="0.25">
      <c r="A56" s="105" t="s">
        <v>100</v>
      </c>
      <c r="B56" s="164" t="s">
        <v>101</v>
      </c>
      <c r="C56" s="109">
        <v>2</v>
      </c>
      <c r="D56" s="150">
        <v>5900</v>
      </c>
      <c r="E56" s="111"/>
      <c r="F56" s="110">
        <f t="shared" ref="F56" si="44">IF(B56="","",IF(L56="",(ROUND((D56*(1-E56)),2)),(ROUND((J56/(1-L56)),2))))</f>
        <v>3903.66</v>
      </c>
      <c r="G56" s="110">
        <f t="shared" ref="G56" si="45">IF(F56="","",IF(C56="","",F56*C56))</f>
        <v>7807.32</v>
      </c>
      <c r="H56" s="102">
        <v>0.46</v>
      </c>
      <c r="I56" s="48">
        <f t="shared" ref="I56" si="46">D56*(1-H56)</f>
        <v>3186</v>
      </c>
      <c r="J56" s="49">
        <f>3186+15</f>
        <v>3201</v>
      </c>
      <c r="K56" s="50">
        <f t="shared" ref="K56" si="47">IF(D56="","",(1-J56/D56))</f>
        <v>0.45745762711864402</v>
      </c>
      <c r="L56" s="51">
        <v>0.18</v>
      </c>
      <c r="M56" s="52">
        <f t="shared" ref="M56" si="48">IF(L56*E56=0,IF(F56="","",IF(F56=0,"0,00%",(F56-J56)/F56)),"Erreur")</f>
        <v>0.180000307403821</v>
      </c>
      <c r="N56" s="53"/>
      <c r="O56" s="54">
        <f t="shared" ref="O56" si="49">IF(F56="",0,(F56-J56))</f>
        <v>702.65999999999985</v>
      </c>
      <c r="P56" s="55">
        <f t="shared" ref="P56" si="50">O56*C56</f>
        <v>1405.3199999999997</v>
      </c>
      <c r="Q56" s="56" t="str">
        <f t="shared" ref="Q56" si="51">IF(A56="","",A56)</f>
        <v>OTS1304</v>
      </c>
    </row>
    <row r="57" spans="1:17" s="47" customFormat="1" ht="63.75" customHeight="1" x14ac:dyDescent="0.25">
      <c r="A57" s="105" t="s">
        <v>102</v>
      </c>
      <c r="B57" s="108" t="s">
        <v>103</v>
      </c>
      <c r="C57" s="109">
        <v>2</v>
      </c>
      <c r="D57" s="149">
        <v>299</v>
      </c>
      <c r="E57" s="111"/>
      <c r="F57" s="110">
        <f t="shared" si="0"/>
        <v>218.78</v>
      </c>
      <c r="G57" s="110">
        <f>IF(F57="","",IF(C57="","",F57*C57))</f>
        <v>437.56</v>
      </c>
      <c r="H57" s="102">
        <v>0.4</v>
      </c>
      <c r="I57" s="48">
        <f t="shared" si="2"/>
        <v>179.4</v>
      </c>
      <c r="J57" s="49">
        <v>179.4</v>
      </c>
      <c r="K57" s="50">
        <f t="shared" si="3"/>
        <v>0.4</v>
      </c>
      <c r="L57" s="51">
        <v>0.18</v>
      </c>
      <c r="M57" s="52">
        <f t="shared" si="4"/>
        <v>0.17999817167931254</v>
      </c>
      <c r="N57" s="53"/>
      <c r="O57" s="54">
        <f t="shared" si="5"/>
        <v>39.379999999999995</v>
      </c>
      <c r="P57" s="55">
        <f t="shared" si="6"/>
        <v>78.759999999999991</v>
      </c>
      <c r="Q57" s="56" t="str">
        <f t="shared" si="7"/>
        <v>HS00068</v>
      </c>
    </row>
    <row r="58" spans="1:17" s="47" customFormat="1" ht="15.75" customHeight="1" x14ac:dyDescent="0.25">
      <c r="A58" s="105"/>
      <c r="B58" s="176"/>
      <c r="C58" s="109"/>
      <c r="D58" s="150"/>
      <c r="E58" s="111"/>
      <c r="F58" s="110"/>
      <c r="G58" s="110"/>
      <c r="H58" s="102"/>
      <c r="I58" s="48"/>
      <c r="J58" s="49"/>
      <c r="K58" s="50"/>
      <c r="L58" s="51"/>
      <c r="M58" s="52"/>
      <c r="N58" s="53"/>
      <c r="O58" s="54"/>
      <c r="P58" s="55"/>
      <c r="Q58" s="56"/>
    </row>
    <row r="59" spans="1:17" s="47" customFormat="1" ht="29.25" customHeight="1" x14ac:dyDescent="0.25">
      <c r="A59" s="105"/>
      <c r="B59" s="177" t="s">
        <v>157</v>
      </c>
      <c r="C59" s="259"/>
      <c r="D59" s="259"/>
      <c r="E59" s="259"/>
      <c r="F59" s="259"/>
      <c r="G59" s="110"/>
      <c r="H59" s="102"/>
      <c r="I59" s="48"/>
      <c r="J59" s="49"/>
      <c r="K59" s="50"/>
      <c r="L59" s="51"/>
      <c r="M59" s="52"/>
      <c r="N59" s="53"/>
      <c r="O59" s="54"/>
      <c r="P59" s="55"/>
      <c r="Q59" s="56"/>
    </row>
    <row r="60" spans="1:17" s="47" customFormat="1" ht="26.25" customHeight="1" x14ac:dyDescent="0.25">
      <c r="A60" s="105" t="s">
        <v>104</v>
      </c>
      <c r="B60" s="164" t="s">
        <v>105</v>
      </c>
      <c r="C60" s="109">
        <v>25</v>
      </c>
      <c r="D60" s="149">
        <v>1277</v>
      </c>
      <c r="E60" s="111"/>
      <c r="F60" s="110">
        <f t="shared" si="0"/>
        <v>669.65</v>
      </c>
      <c r="G60" s="110">
        <f>IF(F60="","",IF(C60="","",F60*C60))</f>
        <v>16741.25</v>
      </c>
      <c r="H60" s="102">
        <v>0.56999999999999995</v>
      </c>
      <c r="I60" s="48">
        <f t="shared" si="2"/>
        <v>549.11</v>
      </c>
      <c r="J60" s="49">
        <f t="shared" ref="J60" si="52">+I60</f>
        <v>549.11</v>
      </c>
      <c r="K60" s="50">
        <f t="shared" si="3"/>
        <v>0.57000000000000006</v>
      </c>
      <c r="L60" s="51">
        <v>0.18</v>
      </c>
      <c r="M60" s="52">
        <f t="shared" si="4"/>
        <v>0.1800044799522138</v>
      </c>
      <c r="N60" s="53"/>
      <c r="O60" s="54">
        <f t="shared" si="5"/>
        <v>120.53999999999996</v>
      </c>
      <c r="P60" s="55">
        <f t="shared" si="6"/>
        <v>3013.4999999999991</v>
      </c>
      <c r="Q60" s="56" t="str">
        <f t="shared" si="7"/>
        <v>DEN-EWR-S36-025</v>
      </c>
    </row>
    <row r="61" spans="1:17" s="47" customFormat="1" ht="15.75" customHeight="1" x14ac:dyDescent="0.25">
      <c r="A61" s="105"/>
      <c r="B61" s="117" t="s">
        <v>66</v>
      </c>
      <c r="C61" s="118"/>
      <c r="D61" s="255">
        <f>SUM(G56:G60)</f>
        <v>24986.129999999997</v>
      </c>
      <c r="E61" s="256"/>
      <c r="F61" s="256"/>
      <c r="G61" s="110"/>
      <c r="H61" s="102"/>
      <c r="I61" s="48"/>
      <c r="J61" s="49"/>
      <c r="K61" s="50"/>
      <c r="L61" s="51"/>
      <c r="M61" s="52"/>
      <c r="N61" s="53"/>
      <c r="O61" s="54"/>
      <c r="P61" s="55"/>
      <c r="Q61" s="56"/>
    </row>
    <row r="62" spans="1:17" s="47" customFormat="1" ht="15.75" customHeight="1" thickBot="1" x14ac:dyDescent="0.3">
      <c r="A62" s="105"/>
      <c r="B62" s="108"/>
      <c r="C62" s="109"/>
      <c r="D62" s="110"/>
      <c r="E62" s="111"/>
      <c r="F62" s="110"/>
      <c r="G62" s="110"/>
      <c r="H62" s="102"/>
      <c r="I62" s="48"/>
      <c r="J62" s="49"/>
      <c r="K62" s="50"/>
      <c r="L62" s="51"/>
      <c r="M62" s="52"/>
      <c r="N62" s="53"/>
      <c r="O62" s="54"/>
      <c r="P62" s="55"/>
      <c r="Q62" s="56"/>
    </row>
    <row r="63" spans="1:17" s="37" customFormat="1" ht="15.75" customHeight="1" thickBot="1" x14ac:dyDescent="0.3">
      <c r="A63" s="179" t="s">
        <v>51</v>
      </c>
      <c r="B63" s="179"/>
      <c r="C63" s="179"/>
      <c r="D63" s="179"/>
      <c r="E63" s="179"/>
      <c r="F63" s="179"/>
      <c r="G63" s="179"/>
      <c r="H63" s="189" t="str">
        <f>A63</f>
        <v>Prestation de services</v>
      </c>
      <c r="I63" s="189"/>
      <c r="J63" s="189"/>
      <c r="K63" s="189"/>
      <c r="L63" s="189"/>
      <c r="M63" s="189"/>
      <c r="N63" s="189"/>
      <c r="O63" s="189"/>
      <c r="P63" s="189"/>
      <c r="Q63" s="190"/>
    </row>
    <row r="64" spans="1:17" s="37" customFormat="1" ht="15.75" customHeight="1" x14ac:dyDescent="0.25">
      <c r="A64" s="122"/>
      <c r="B64" s="122"/>
      <c r="C64" s="122"/>
      <c r="D64" s="122"/>
      <c r="E64" s="122"/>
      <c r="F64" s="122"/>
      <c r="G64" s="122"/>
      <c r="H64" s="120"/>
      <c r="I64" s="120"/>
      <c r="J64" s="120"/>
      <c r="K64" s="120"/>
      <c r="L64" s="120"/>
      <c r="M64" s="120"/>
      <c r="N64" s="120"/>
      <c r="O64" s="120"/>
      <c r="P64" s="120"/>
      <c r="Q64" s="121"/>
    </row>
    <row r="65" spans="1:17" s="47" customFormat="1" ht="15.75" customHeight="1" x14ac:dyDescent="0.25">
      <c r="A65" s="105" t="s">
        <v>54</v>
      </c>
      <c r="B65" s="119" t="s">
        <v>23</v>
      </c>
      <c r="C65" s="109">
        <v>7</v>
      </c>
      <c r="D65" s="110">
        <v>850</v>
      </c>
      <c r="E65" s="111"/>
      <c r="F65" s="110">
        <f>IF(B65="","",IF(L65="",(ROUND((D65*(1-E65)),2)),(ROUND((J65/(1-L65)),2))))</f>
        <v>850</v>
      </c>
      <c r="G65" s="110">
        <f>IF(F65="","",IF(C65="","",F65*C65))</f>
        <v>5950</v>
      </c>
      <c r="H65" s="102"/>
      <c r="I65" s="48">
        <f>D65*(1-H65)</f>
        <v>850</v>
      </c>
      <c r="J65" s="49">
        <f>+I65</f>
        <v>850</v>
      </c>
      <c r="K65" s="50">
        <f>IF(D65="","",(1-J65/D65))</f>
        <v>0</v>
      </c>
      <c r="L65" s="51">
        <v>0</v>
      </c>
      <c r="M65" s="52">
        <f>IF(L65*E65=0,IF(F65="","",IF(F65=0,"0,00%",(F65-J65)/F65)),"Erreur")</f>
        <v>0</v>
      </c>
      <c r="N65" s="53"/>
      <c r="O65" s="54">
        <f>IF(F65="",0,(F65-J65))</f>
        <v>0</v>
      </c>
      <c r="P65" s="55">
        <f>O65*C65</f>
        <v>0</v>
      </c>
      <c r="Q65" s="56" t="str">
        <f>IF(A65="","",A65)</f>
        <v>IS/EXP/20152</v>
      </c>
    </row>
    <row r="66" spans="1:17" s="47" customFormat="1" ht="15.75" customHeight="1" x14ac:dyDescent="0.25">
      <c r="A66" s="105" t="s">
        <v>155</v>
      </c>
      <c r="B66" s="169" t="s">
        <v>156</v>
      </c>
      <c r="C66" s="109">
        <v>1</v>
      </c>
      <c r="D66" s="110">
        <v>7500</v>
      </c>
      <c r="E66" s="111"/>
      <c r="F66" s="110">
        <f>IF(B66="","",IF(L66="",(ROUND((D66*(1-E66)),2)),(ROUND((J66/(1-L66)),2))))</f>
        <v>7500</v>
      </c>
      <c r="G66" s="110">
        <f>IF(F66="","",IF(C66="","",F66*C66))</f>
        <v>7500</v>
      </c>
      <c r="H66" s="102"/>
      <c r="I66" s="48">
        <f>D66*(1-H66)</f>
        <v>7500</v>
      </c>
      <c r="J66" s="49">
        <f>+I66</f>
        <v>7500</v>
      </c>
      <c r="K66" s="50">
        <f>IF(D66="","",(1-J66/D66))</f>
        <v>0</v>
      </c>
      <c r="L66" s="51">
        <v>0</v>
      </c>
      <c r="M66" s="52">
        <f>IF(L66*E66=0,IF(F66="","",IF(F66=0,"0,00%",(F66-J66)/F66)),"Erreur")</f>
        <v>0</v>
      </c>
      <c r="N66" s="53"/>
      <c r="O66" s="54">
        <f>IF(F66="",0,(F66-J66))</f>
        <v>0</v>
      </c>
      <c r="P66" s="55">
        <f>O66*C66</f>
        <v>0</v>
      </c>
      <c r="Q66" s="56" t="str">
        <f>IF(A66="","",A66)</f>
        <v>AT-ISSUPP</v>
      </c>
    </row>
    <row r="67" spans="1:17" s="47" customFormat="1" ht="15.75" customHeight="1" x14ac:dyDescent="0.25">
      <c r="A67" s="105"/>
      <c r="B67" s="176"/>
      <c r="C67" s="109"/>
      <c r="D67" s="110"/>
      <c r="E67" s="111"/>
      <c r="F67" s="110"/>
      <c r="G67" s="110"/>
      <c r="H67" s="103"/>
      <c r="I67" s="64"/>
      <c r="J67" s="65"/>
      <c r="K67" s="66"/>
      <c r="L67" s="67"/>
      <c r="M67" s="68"/>
      <c r="N67" s="69"/>
      <c r="O67" s="70"/>
      <c r="P67" s="71"/>
      <c r="Q67" s="57"/>
    </row>
    <row r="68" spans="1:17" s="47" customFormat="1" ht="15.75" customHeight="1" x14ac:dyDescent="0.25">
      <c r="A68" s="105"/>
      <c r="B68" s="176"/>
      <c r="C68" s="109"/>
      <c r="D68" s="110"/>
      <c r="E68" s="111"/>
      <c r="F68" s="110"/>
      <c r="G68" s="110"/>
      <c r="H68" s="103"/>
      <c r="I68" s="64"/>
      <c r="J68" s="65"/>
      <c r="K68" s="66"/>
      <c r="L68" s="67"/>
      <c r="M68" s="68"/>
      <c r="N68" s="69"/>
      <c r="O68" s="70"/>
      <c r="P68" s="71"/>
      <c r="Q68" s="57"/>
    </row>
    <row r="69" spans="1:17" s="47" customFormat="1" ht="15.75" customHeight="1" x14ac:dyDescent="0.25">
      <c r="A69" s="105"/>
      <c r="B69" s="176"/>
      <c r="C69" s="109"/>
      <c r="D69" s="110"/>
      <c r="E69" s="111"/>
      <c r="F69" s="110"/>
      <c r="G69" s="110"/>
      <c r="H69" s="103"/>
      <c r="I69" s="64"/>
      <c r="J69" s="65"/>
      <c r="K69" s="66"/>
      <c r="L69" s="67"/>
      <c r="M69" s="68"/>
      <c r="N69" s="69"/>
      <c r="O69" s="70"/>
      <c r="P69" s="71"/>
      <c r="Q69" s="57"/>
    </row>
    <row r="70" spans="1:17" s="47" customFormat="1" ht="15.75" customHeight="1" x14ac:dyDescent="0.25">
      <c r="A70" s="105"/>
      <c r="B70" s="176"/>
      <c r="C70" s="109"/>
      <c r="D70" s="110"/>
      <c r="E70" s="111"/>
      <c r="F70" s="110"/>
      <c r="G70" s="110"/>
      <c r="H70" s="103"/>
      <c r="I70" s="64"/>
      <c r="J70" s="65"/>
      <c r="K70" s="66"/>
      <c r="L70" s="67"/>
      <c r="M70" s="68"/>
      <c r="N70" s="69"/>
      <c r="O70" s="70"/>
      <c r="P70" s="71"/>
      <c r="Q70" s="57"/>
    </row>
    <row r="71" spans="1:17" s="47" customFormat="1" ht="15.75" customHeight="1" x14ac:dyDescent="0.25">
      <c r="A71" s="105"/>
      <c r="B71" s="176"/>
      <c r="C71" s="109"/>
      <c r="D71" s="110"/>
      <c r="E71" s="111"/>
      <c r="F71" s="110"/>
      <c r="G71" s="110"/>
      <c r="H71" s="103"/>
      <c r="I71" s="64"/>
      <c r="J71" s="65"/>
      <c r="K71" s="66"/>
      <c r="L71" s="67"/>
      <c r="M71" s="68"/>
      <c r="N71" s="69"/>
      <c r="O71" s="70"/>
      <c r="P71" s="71"/>
      <c r="Q71" s="57"/>
    </row>
    <row r="72" spans="1:17" s="47" customFormat="1" ht="15.75" customHeight="1" x14ac:dyDescent="0.25">
      <c r="A72" s="105"/>
      <c r="B72" s="176"/>
      <c r="C72" s="109"/>
      <c r="D72" s="110"/>
      <c r="E72" s="111"/>
      <c r="F72" s="110"/>
      <c r="G72" s="110"/>
      <c r="H72" s="103"/>
      <c r="I72" s="64"/>
      <c r="J72" s="65"/>
      <c r="K72" s="66"/>
      <c r="L72" s="67"/>
      <c r="M72" s="68"/>
      <c r="N72" s="69"/>
      <c r="O72" s="70"/>
      <c r="P72" s="71"/>
      <c r="Q72" s="57"/>
    </row>
    <row r="73" spans="1:17" s="47" customFormat="1" ht="15.75" customHeight="1" thickBot="1" x14ac:dyDescent="0.3">
      <c r="A73" s="105"/>
      <c r="B73" s="108"/>
      <c r="C73" s="109"/>
      <c r="D73" s="110"/>
      <c r="E73" s="111"/>
      <c r="F73" s="110" t="str">
        <f>IF(B73="","",IF(L73="",(ROUND((D73*(1-E73)),2)),(ROUND((J73/(1-L73)),2))))</f>
        <v/>
      </c>
      <c r="G73" s="110" t="str">
        <f t="shared" ref="G73" si="53">IF(F73="","",IF(C73="","",F73*C73))</f>
        <v/>
      </c>
      <c r="H73" s="103"/>
      <c r="I73" s="64"/>
      <c r="J73" s="65"/>
      <c r="K73" s="66"/>
      <c r="L73" s="67"/>
      <c r="M73" s="68"/>
      <c r="N73" s="69"/>
      <c r="O73" s="70"/>
      <c r="P73" s="71"/>
      <c r="Q73" s="57"/>
    </row>
    <row r="74" spans="1:17" s="37" customFormat="1" ht="15.75" customHeight="1" thickBot="1" x14ac:dyDescent="0.3">
      <c r="A74" s="179" t="s">
        <v>67</v>
      </c>
      <c r="B74" s="179"/>
      <c r="C74" s="179"/>
      <c r="D74" s="179"/>
      <c r="E74" s="179"/>
      <c r="F74" s="179"/>
      <c r="G74" s="179"/>
      <c r="H74" s="189" t="str">
        <f>A74</f>
        <v>Prestations logistiques (non modifiables sauf accord de IT-med)</v>
      </c>
      <c r="I74" s="189"/>
      <c r="J74" s="189"/>
      <c r="K74" s="189"/>
      <c r="L74" s="189"/>
      <c r="M74" s="189"/>
      <c r="N74" s="189"/>
      <c r="O74" s="189"/>
      <c r="P74" s="189"/>
      <c r="Q74" s="190"/>
    </row>
    <row r="75" spans="1:17" s="47" customFormat="1" ht="15.75" customHeight="1" x14ac:dyDescent="0.25">
      <c r="A75" s="105"/>
      <c r="B75" s="108"/>
      <c r="C75" s="109"/>
      <c r="D75" s="110"/>
      <c r="E75" s="111"/>
      <c r="F75" s="110" t="str">
        <f>IF(B75="","",IF(L75="",(ROUND((D75*(1-E75)),2)),(ROUND((J75/(1-L75)),2))))</f>
        <v/>
      </c>
      <c r="G75" s="110" t="str">
        <f>IF(F75="","",IF(C75="","",F75*C75))</f>
        <v/>
      </c>
      <c r="H75" s="101"/>
      <c r="I75" s="38"/>
      <c r="J75" s="39"/>
      <c r="K75" s="40"/>
      <c r="L75" s="41"/>
      <c r="M75" s="42" t="str">
        <f>IF(L75*E75=0,IF(F75="","",IF(F75=0,"0,00%",(F75-J75)/F75)),"Erreur")</f>
        <v/>
      </c>
      <c r="N75" s="43"/>
      <c r="O75" s="44"/>
      <c r="P75" s="45"/>
      <c r="Q75" s="46"/>
    </row>
    <row r="76" spans="1:17" s="47" customFormat="1" ht="31.5" customHeight="1" x14ac:dyDescent="0.25">
      <c r="A76" s="177" t="s">
        <v>50</v>
      </c>
      <c r="B76" s="178"/>
      <c r="C76" s="178"/>
      <c r="D76" s="178"/>
      <c r="E76" s="178"/>
      <c r="F76" s="178"/>
      <c r="G76" s="178"/>
      <c r="H76" s="102"/>
      <c r="I76" s="48"/>
      <c r="J76" s="49"/>
      <c r="K76" s="50"/>
      <c r="L76" s="51"/>
      <c r="M76" s="52" t="str">
        <f>IF(L76*E76=0,IF(F76="","",IF(F76=0,"0,00%",(F76-J76)/F76)),"Erreur")</f>
        <v/>
      </c>
      <c r="N76" s="53"/>
      <c r="O76" s="54"/>
      <c r="P76" s="55"/>
      <c r="Q76" s="56"/>
    </row>
    <row r="77" spans="1:17" s="47" customFormat="1" ht="15.75" customHeight="1" x14ac:dyDescent="0.25">
      <c r="A77" s="105" t="s">
        <v>29</v>
      </c>
      <c r="B77" s="108" t="s">
        <v>76</v>
      </c>
      <c r="C77" s="109">
        <v>1</v>
      </c>
      <c r="D77" s="110">
        <v>62</v>
      </c>
      <c r="E77" s="111"/>
      <c r="F77" s="110">
        <f>IF(B77="","",IF(L77="",(ROUND((D77*(1-E77)),2)),(ROUND((J77/(1-L77)),2))))</f>
        <v>62</v>
      </c>
      <c r="G77" s="110">
        <f>IF(F77="","",IF(C77="","",F77*C77))</f>
        <v>62</v>
      </c>
      <c r="H77" s="102">
        <v>1</v>
      </c>
      <c r="I77" s="48">
        <f>D77*(1-H77)</f>
        <v>0</v>
      </c>
      <c r="J77" s="49">
        <f t="shared" ref="J77" si="54">+I77</f>
        <v>0</v>
      </c>
      <c r="K77" s="50">
        <f>IF(D77="","",(1-J77/D77))</f>
        <v>1</v>
      </c>
      <c r="L77" s="51"/>
      <c r="M77" s="52">
        <f>IF(L77*E77=0,IF(F77="","",IF(F77=0,"0,00%",(F77-J77)/F77)),"Erreur")</f>
        <v>1</v>
      </c>
      <c r="N77" s="53"/>
      <c r="O77" s="54">
        <f>IF(F77="",0,(F77-J77))</f>
        <v>62</v>
      </c>
      <c r="P77" s="55">
        <f>O77*C77</f>
        <v>62</v>
      </c>
      <c r="Q77" s="56" t="str">
        <f>IF(A77="","",A77)</f>
        <v>LIV_6A60</v>
      </c>
    </row>
    <row r="78" spans="1:17" s="47" customFormat="1" ht="15.75" customHeight="1" thickBot="1" x14ac:dyDescent="0.3">
      <c r="A78" s="105"/>
      <c r="B78" s="108"/>
      <c r="C78" s="109"/>
      <c r="D78" s="110"/>
      <c r="E78" s="111"/>
      <c r="F78" s="110"/>
      <c r="G78" s="110"/>
      <c r="H78" s="102"/>
      <c r="I78" s="48"/>
      <c r="J78" s="49"/>
      <c r="K78" s="50"/>
      <c r="L78" s="51"/>
      <c r="M78" s="52" t="str">
        <f>IF(L78*E78=0,IF(F78="","",IF(F78=0,"0,00%",(F78-J78)/F78)),"Erreur")</f>
        <v/>
      </c>
      <c r="N78" s="53"/>
      <c r="O78" s="54"/>
      <c r="P78" s="55"/>
      <c r="Q78" s="56"/>
    </row>
    <row r="79" spans="1:17" ht="15.75" customHeight="1" thickBot="1" x14ac:dyDescent="0.25">
      <c r="A79" s="112" t="s">
        <v>12</v>
      </c>
      <c r="B79" s="252" t="s">
        <v>30</v>
      </c>
      <c r="C79" s="253">
        <f>SUM(G25:G78)</f>
        <v>65358.2</v>
      </c>
      <c r="D79" s="253"/>
      <c r="E79" s="251"/>
      <c r="F79" s="251"/>
      <c r="G79" s="251"/>
      <c r="H79" s="180" t="s">
        <v>31</v>
      </c>
      <c r="I79" s="180"/>
      <c r="J79" s="180"/>
      <c r="K79" s="241"/>
      <c r="L79" s="180" t="s">
        <v>35</v>
      </c>
      <c r="M79" s="180"/>
      <c r="N79" s="180"/>
      <c r="O79" s="222"/>
      <c r="P79" s="223"/>
      <c r="Q79" s="224"/>
    </row>
    <row r="80" spans="1:17" ht="15.75" customHeight="1" x14ac:dyDescent="0.2">
      <c r="A80" s="112" t="s">
        <v>71</v>
      </c>
      <c r="B80" s="252"/>
      <c r="C80" s="253">
        <f>C79*0.2</f>
        <v>13071.64</v>
      </c>
      <c r="D80" s="253"/>
      <c r="E80" s="251"/>
      <c r="F80" s="251"/>
      <c r="G80" s="251"/>
      <c r="H80" s="242">
        <f>L80/C79</f>
        <v>0.15786741372926427</v>
      </c>
      <c r="I80" s="242"/>
      <c r="J80" s="242"/>
      <c r="K80" s="243"/>
      <c r="L80" s="231">
        <f>SUM(P23:P78)</f>
        <v>10317.93</v>
      </c>
      <c r="M80" s="232"/>
      <c r="N80" s="232"/>
      <c r="O80" s="225"/>
      <c r="P80" s="226"/>
      <c r="Q80" s="227"/>
    </row>
    <row r="81" spans="1:17" ht="15.75" customHeight="1" thickBot="1" x14ac:dyDescent="0.25">
      <c r="A81" s="112" t="s">
        <v>11</v>
      </c>
      <c r="B81" s="252"/>
      <c r="C81" s="253">
        <f>C80+C79</f>
        <v>78429.84</v>
      </c>
      <c r="D81" s="253"/>
      <c r="E81" s="251"/>
      <c r="F81" s="251"/>
      <c r="G81" s="251"/>
      <c r="H81" s="244"/>
      <c r="I81" s="244"/>
      <c r="J81" s="244"/>
      <c r="K81" s="245"/>
      <c r="L81" s="233"/>
      <c r="M81" s="234"/>
      <c r="N81" s="234"/>
      <c r="O81" s="228"/>
      <c r="P81" s="229"/>
      <c r="Q81" s="230"/>
    </row>
    <row r="82" spans="1:17" s="7" customFormat="1" ht="40.5" customHeight="1" x14ac:dyDescent="0.25">
      <c r="A82" s="211" t="s">
        <v>8</v>
      </c>
      <c r="B82" s="211"/>
      <c r="C82" s="215" t="s">
        <v>33</v>
      </c>
      <c r="D82" s="216"/>
      <c r="E82" s="216"/>
      <c r="F82" s="216"/>
      <c r="G82" s="216"/>
    </row>
    <row r="83" spans="1:17" s="7" customFormat="1" ht="15.75" customHeight="1" x14ac:dyDescent="0.25">
      <c r="A83" s="211" t="s">
        <v>9</v>
      </c>
      <c r="B83" s="211"/>
      <c r="C83" s="219"/>
      <c r="D83" s="216"/>
      <c r="E83" s="216"/>
      <c r="F83" s="216"/>
      <c r="G83" s="216"/>
    </row>
    <row r="84" spans="1:17" s="7" customFormat="1" ht="42" customHeight="1" x14ac:dyDescent="0.25">
      <c r="A84" s="211" t="s">
        <v>17</v>
      </c>
      <c r="B84" s="211"/>
      <c r="C84" s="218" t="s">
        <v>16</v>
      </c>
      <c r="D84" s="216"/>
      <c r="E84" s="216"/>
      <c r="F84" s="216"/>
      <c r="G84" s="216"/>
    </row>
    <row r="85" spans="1:17" s="36" customFormat="1" ht="78.75" customHeight="1" x14ac:dyDescent="0.25">
      <c r="A85" s="211" t="s">
        <v>6</v>
      </c>
      <c r="B85" s="211"/>
      <c r="C85" s="213" t="s">
        <v>68</v>
      </c>
      <c r="D85" s="214"/>
      <c r="E85" s="214"/>
      <c r="F85" s="214"/>
      <c r="G85" s="214"/>
      <c r="I85" s="181" t="str">
        <f>IF(K17="","A définir",IF(K17="C",("Standard "&amp;D5),IF(K17="P","Devis établi pour un règlement à 30 jours nets après acceptation de notre Service Financier. Autres possibilités étudiables sur demande par notre Direction Financière, et pouvant entraîner une modification des conditions commerciales consenties.","Selon informations mentionnées sur le Dossier de Consultation")))</f>
        <v>Selon informations mentionnées sur le Dossier de Consultation</v>
      </c>
      <c r="J85" s="182"/>
      <c r="K85" s="182"/>
      <c r="L85" s="182"/>
      <c r="M85" s="182"/>
      <c r="N85" s="183"/>
    </row>
    <row r="86" spans="1:17" s="7" customFormat="1" ht="48" customHeight="1" x14ac:dyDescent="0.25">
      <c r="A86" s="211" t="s">
        <v>32</v>
      </c>
      <c r="B86" s="211"/>
      <c r="C86" s="215" t="s">
        <v>34</v>
      </c>
      <c r="D86" s="216"/>
      <c r="E86" s="216"/>
      <c r="F86" s="216"/>
      <c r="G86" s="216"/>
      <c r="H86" s="58"/>
      <c r="I86" s="59"/>
      <c r="J86" s="59"/>
      <c r="K86" s="58"/>
      <c r="L86" s="58"/>
      <c r="M86" s="59"/>
      <c r="N86" s="59"/>
      <c r="O86" s="18"/>
    </row>
    <row r="87" spans="1:17" s="7" customFormat="1" ht="15.15" customHeight="1" x14ac:dyDescent="0.25">
      <c r="A87" s="211" t="s">
        <v>5</v>
      </c>
      <c r="B87" s="211"/>
      <c r="C87" s="218" t="s">
        <v>10</v>
      </c>
      <c r="D87" s="216"/>
      <c r="E87" s="216"/>
      <c r="F87" s="216"/>
      <c r="G87" s="216"/>
      <c r="H87" s="58"/>
      <c r="I87" s="59"/>
      <c r="J87" s="59"/>
      <c r="K87" s="58"/>
      <c r="L87" s="58"/>
      <c r="M87" s="59"/>
      <c r="N87" s="59"/>
      <c r="O87" s="18"/>
    </row>
    <row r="88" spans="1:17" s="7" customFormat="1" ht="15.15" customHeight="1" x14ac:dyDescent="0.25">
      <c r="A88" s="217"/>
      <c r="B88" s="217"/>
      <c r="C88" s="217"/>
      <c r="D88" s="216"/>
      <c r="E88" s="216"/>
      <c r="F88" s="216"/>
      <c r="G88" s="216"/>
      <c r="H88" s="58"/>
      <c r="I88" s="59"/>
      <c r="J88" s="59"/>
      <c r="K88" s="58"/>
      <c r="L88" s="58"/>
      <c r="M88" s="59"/>
      <c r="N88" s="59"/>
      <c r="O88" s="18"/>
    </row>
    <row r="89" spans="1:17" s="7" customFormat="1" ht="15.15" customHeight="1" x14ac:dyDescent="0.2">
      <c r="A89" s="212"/>
      <c r="B89" s="212"/>
      <c r="C89" s="212"/>
      <c r="D89" s="212"/>
      <c r="E89" s="212"/>
      <c r="F89" s="212"/>
      <c r="G89" s="212"/>
      <c r="H89" s="58"/>
      <c r="I89" s="59"/>
      <c r="J89" s="59"/>
      <c r="K89" s="58"/>
      <c r="L89" s="58"/>
      <c r="M89" s="59"/>
      <c r="N89" s="59"/>
      <c r="O89" s="18"/>
    </row>
    <row r="90" spans="1:17" ht="15.75" customHeight="1" x14ac:dyDescent="0.2"/>
    <row r="91" spans="1:17" ht="15.75" customHeight="1" x14ac:dyDescent="0.2"/>
    <row r="92" spans="1:17" ht="15.75" customHeight="1" x14ac:dyDescent="0.2"/>
    <row r="93" spans="1:17" ht="15.75" customHeight="1" x14ac:dyDescent="0.2"/>
    <row r="94" spans="1:17" ht="15.75" customHeight="1" x14ac:dyDescent="0.2"/>
    <row r="95" spans="1:17" ht="15.75" customHeight="1" x14ac:dyDescent="0.2"/>
    <row r="96" spans="1:1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sheetData>
  <dataConsolidate/>
  <mergeCells count="59">
    <mergeCell ref="A1:G1"/>
    <mergeCell ref="D61:F61"/>
    <mergeCell ref="E19:G20"/>
    <mergeCell ref="A74:G74"/>
    <mergeCell ref="A24:G24"/>
    <mergeCell ref="B59:F59"/>
    <mergeCell ref="E79:F81"/>
    <mergeCell ref="B79:B81"/>
    <mergeCell ref="G79:G81"/>
    <mergeCell ref="C79:D79"/>
    <mergeCell ref="C80:D80"/>
    <mergeCell ref="C81:D81"/>
    <mergeCell ref="H1:M1"/>
    <mergeCell ref="O79:Q79"/>
    <mergeCell ref="O80:Q81"/>
    <mergeCell ref="L80:N81"/>
    <mergeCell ref="H15:Q15"/>
    <mergeCell ref="I4:M5"/>
    <mergeCell ref="I6:M7"/>
    <mergeCell ref="H79:K79"/>
    <mergeCell ref="H80:K81"/>
    <mergeCell ref="N1:P1"/>
    <mergeCell ref="H63:Q63"/>
    <mergeCell ref="N3:Q3"/>
    <mergeCell ref="N6:Q7"/>
    <mergeCell ref="N8:Q13"/>
    <mergeCell ref="N4:Q5"/>
    <mergeCell ref="I3:M3"/>
    <mergeCell ref="A83:B83"/>
    <mergeCell ref="C83:G83"/>
    <mergeCell ref="C84:G84"/>
    <mergeCell ref="C82:G82"/>
    <mergeCell ref="A82:B82"/>
    <mergeCell ref="A89:B89"/>
    <mergeCell ref="C89:G89"/>
    <mergeCell ref="C85:G85"/>
    <mergeCell ref="A86:B86"/>
    <mergeCell ref="C86:G86"/>
    <mergeCell ref="A88:B88"/>
    <mergeCell ref="C88:G88"/>
    <mergeCell ref="A87:B87"/>
    <mergeCell ref="C87:G87"/>
    <mergeCell ref="A85:B85"/>
    <mergeCell ref="A76:G76"/>
    <mergeCell ref="A63:G63"/>
    <mergeCell ref="L79:N79"/>
    <mergeCell ref="I85:N85"/>
    <mergeCell ref="H4:H5"/>
    <mergeCell ref="H6:H7"/>
    <mergeCell ref="H21:K21"/>
    <mergeCell ref="H74:Q74"/>
    <mergeCell ref="H24:Q24"/>
    <mergeCell ref="H8:H13"/>
    <mergeCell ref="H17:J17"/>
    <mergeCell ref="L17:Q17"/>
    <mergeCell ref="L21:P21"/>
    <mergeCell ref="H16:Q16"/>
    <mergeCell ref="I8:M13"/>
    <mergeCell ref="A84:B84"/>
  </mergeCells>
  <phoneticPr fontId="0" type="noConversion"/>
  <dataValidations count="4">
    <dataValidation type="list" allowBlank="1" showInputMessage="1" showErrorMessage="1" sqref="K17:K20">
      <formula1>$S$12:$S$14</formula1>
    </dataValidation>
    <dataValidation type="list" allowBlank="1" showInputMessage="1" showErrorMessage="1" sqref="C13">
      <formula1>#REF!</formula1>
    </dataValidation>
    <dataValidation type="list" allowBlank="1" showInputMessage="1" showErrorMessage="1" sqref="D4">
      <formula1>CLIENTS</formula1>
    </dataValidation>
    <dataValidation type="list" allowBlank="1" showInputMessage="1" showErrorMessage="1" sqref="B9">
      <formula1>CONTACTCIAL</formula1>
    </dataValidation>
  </dataValidations>
  <printOptions horizontalCentered="1"/>
  <pageMargins left="0.43307086614173229" right="0.39370078740157483" top="0.51181102362204722" bottom="0.74803149606299213" header="0.35433070866141736" footer="0.31496062992125984"/>
  <pageSetup paperSize="9" scale="70" orientation="portrait" r:id="rId1"/>
  <headerFooter alignWithMargins="0">
    <oddHeader>&amp;R&amp;"Times New Roman,Gras"&amp;11&amp;P</oddHeader>
    <oddFooter>&amp;CIT-med
SIEGE SOCIAL : 31, Bd Charles Moretti - Immeuble AUSSIBURO - 13014 Marseille au Capital de 90 000 euros
 FR01524571502 - RCS Marseille 524571502 - APE 6202A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Button 8">
              <controlPr defaultSize="0" print="0" autoFill="0" autoPict="0" macro="[0]!SAUVEGARDER">
                <anchor moveWithCells="1" sizeWithCells="1">
                  <from>
                    <xdr:col>7</xdr:col>
                    <xdr:colOff>76200</xdr:colOff>
                    <xdr:row>0</xdr:row>
                    <xdr:rowOff>76200</xdr:rowOff>
                  </from>
                  <to>
                    <xdr:col>12</xdr:col>
                    <xdr:colOff>571500</xdr:colOff>
                    <xdr:row>0</xdr:row>
                    <xdr:rowOff>647700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E400"/>
  <sheetViews>
    <sheetView workbookViewId="0">
      <selection activeCell="C8" sqref="C8:E8"/>
    </sheetView>
  </sheetViews>
  <sheetFormatPr baseColWidth="10" defaultRowHeight="13.2" x14ac:dyDescent="0.25"/>
  <cols>
    <col min="1" max="1" width="46.6640625" customWidth="1"/>
    <col min="3" max="3" width="15.5546875" bestFit="1" customWidth="1"/>
    <col min="4" max="4" width="13.33203125" bestFit="1" customWidth="1"/>
    <col min="5" max="5" width="16.6640625" bestFit="1" customWidth="1"/>
  </cols>
  <sheetData>
    <row r="1" spans="1:5" ht="13.8" thickBot="1" x14ac:dyDescent="0.3">
      <c r="A1" s="147" t="s">
        <v>75</v>
      </c>
      <c r="C1" s="151" t="s">
        <v>78</v>
      </c>
      <c r="D1" s="152" t="s">
        <v>82</v>
      </c>
      <c r="E1" s="154" t="s">
        <v>86</v>
      </c>
    </row>
    <row r="2" spans="1:5" x14ac:dyDescent="0.25">
      <c r="A2" t="str">
        <f>'[2]INFO CLIENTS'!B2</f>
        <v>13 CECA</v>
      </c>
      <c r="C2" s="96" t="s">
        <v>63</v>
      </c>
      <c r="D2" s="96" t="s">
        <v>61</v>
      </c>
      <c r="E2" s="153" t="s">
        <v>62</v>
      </c>
    </row>
    <row r="3" spans="1:5" x14ac:dyDescent="0.25">
      <c r="A3" t="str">
        <f>'[2]INFO CLIENTS'!B3</f>
        <v>13 HABITAT AG</v>
      </c>
      <c r="C3" s="96" t="s">
        <v>79</v>
      </c>
      <c r="D3" t="s">
        <v>84</v>
      </c>
      <c r="E3" s="153" t="s">
        <v>87</v>
      </c>
    </row>
    <row r="4" spans="1:5" x14ac:dyDescent="0.25">
      <c r="A4" t="str">
        <f>'[2]INFO CLIENTS'!B4</f>
        <v>13 HABITAT Fact</v>
      </c>
      <c r="C4" s="96" t="s">
        <v>80</v>
      </c>
      <c r="D4" s="96" t="s">
        <v>83</v>
      </c>
      <c r="E4" s="153" t="s">
        <v>88</v>
      </c>
    </row>
    <row r="5" spans="1:5" x14ac:dyDescent="0.25">
      <c r="A5" t="str">
        <f>'[2]INFO CLIENTS'!B5</f>
        <v>13 HABITAT Livr</v>
      </c>
      <c r="C5" s="96" t="s">
        <v>81</v>
      </c>
      <c r="D5" s="96" t="s">
        <v>85</v>
      </c>
      <c r="E5" s="153" t="s">
        <v>89</v>
      </c>
    </row>
    <row r="6" spans="1:5" x14ac:dyDescent="0.25">
      <c r="A6" t="str">
        <f>'[2]INFO CLIENTS'!B6</f>
        <v>13 HABITAT VG</v>
      </c>
      <c r="C6" s="96" t="s">
        <v>90</v>
      </c>
      <c r="E6" s="153" t="s">
        <v>91</v>
      </c>
    </row>
    <row r="7" spans="1:5" x14ac:dyDescent="0.25">
      <c r="A7" t="str">
        <f>'[2]INFO CLIENTS'!B7</f>
        <v>ACABIS</v>
      </c>
      <c r="C7" s="96" t="s">
        <v>93</v>
      </c>
      <c r="D7" s="96" t="s">
        <v>94</v>
      </c>
      <c r="E7" s="153" t="s">
        <v>95</v>
      </c>
    </row>
    <row r="8" spans="1:5" x14ac:dyDescent="0.25">
      <c r="A8" t="str">
        <f>'[2]INFO CLIENTS'!B8</f>
        <v>ADEP</v>
      </c>
      <c r="C8" s="96" t="s">
        <v>96</v>
      </c>
      <c r="D8" s="96" t="s">
        <v>97</v>
      </c>
      <c r="E8" s="153" t="s">
        <v>98</v>
      </c>
    </row>
    <row r="9" spans="1:5" x14ac:dyDescent="0.25">
      <c r="A9" t="str">
        <f>'[2]INFO CLIENTS'!B9</f>
        <v>AEROPORT DE BASTIA PORETTA</v>
      </c>
    </row>
    <row r="10" spans="1:5" x14ac:dyDescent="0.25">
      <c r="A10" t="str">
        <f>'[2]INFO CLIENTS'!B10</f>
        <v>Aérostock</v>
      </c>
    </row>
    <row r="11" spans="1:5" x14ac:dyDescent="0.25">
      <c r="A11" t="str">
        <f>'[2]INFO CLIENTS'!B11</f>
        <v>AGRISCOPE</v>
      </c>
    </row>
    <row r="12" spans="1:5" x14ac:dyDescent="0.25">
      <c r="A12" t="str">
        <f>'[2]INFO CLIENTS'!B12</f>
        <v>ALISE</v>
      </c>
    </row>
    <row r="13" spans="1:5" x14ac:dyDescent="0.25">
      <c r="A13" t="str">
        <f>'[2]INFO CLIENTS'!B13</f>
        <v>ALTEA - FOTIUS</v>
      </c>
    </row>
    <row r="14" spans="1:5" x14ac:dyDescent="0.25">
      <c r="A14" t="str">
        <f>'[2]INFO CLIENTS'!B14</f>
        <v>ALTEA - POTTIER</v>
      </c>
    </row>
    <row r="15" spans="1:5" x14ac:dyDescent="0.25">
      <c r="A15" t="str">
        <f>'[2]INFO CLIENTS'!B15</f>
        <v>ALTEO</v>
      </c>
    </row>
    <row r="16" spans="1:5" x14ac:dyDescent="0.25">
      <c r="A16" t="str">
        <f>'[2]INFO CLIENTS'!B16</f>
        <v>AMARI METAL</v>
      </c>
    </row>
    <row r="17" spans="1:1" x14ac:dyDescent="0.25">
      <c r="A17" t="str">
        <f>'[2]INFO CLIENTS'!B17</f>
        <v>ANGERS LOIRE HABITAT</v>
      </c>
    </row>
    <row r="18" spans="1:1" x14ac:dyDescent="0.25">
      <c r="A18" t="str">
        <f>'[2]INFO CLIENTS'!B18</f>
        <v>Apical Technologies</v>
      </c>
    </row>
    <row r="19" spans="1:1" x14ac:dyDescent="0.25">
      <c r="A19" t="str">
        <f>'[2]INFO CLIENTS'!B19</f>
        <v>ASSURANT France CG</v>
      </c>
    </row>
    <row r="20" spans="1:1" x14ac:dyDescent="0.25">
      <c r="A20" t="str">
        <f>'[2]INFO CLIENTS'!B20</f>
        <v>ASSURANT France Fact</v>
      </c>
    </row>
    <row r="21" spans="1:1" x14ac:dyDescent="0.25">
      <c r="A21" t="str">
        <f>'[2]INFO CLIENTS'!B21</f>
        <v>ASSURANT France Fact1</v>
      </c>
    </row>
    <row r="22" spans="1:1" x14ac:dyDescent="0.25">
      <c r="A22" t="str">
        <f>'[2]INFO CLIENTS'!B22</f>
        <v>ASSURANT France MB</v>
      </c>
    </row>
    <row r="23" spans="1:1" x14ac:dyDescent="0.25">
      <c r="A23" t="str">
        <f>'[2]INFO CLIENTS'!B23</f>
        <v>ASSURANT France SP</v>
      </c>
    </row>
    <row r="24" spans="1:1" x14ac:dyDescent="0.25">
      <c r="A24" t="str">
        <f>'[2]INFO CLIENTS'!B24</f>
        <v>ASSURANT France XD</v>
      </c>
    </row>
    <row r="25" spans="1:1" x14ac:dyDescent="0.25">
      <c r="A25" t="str">
        <f>'[2]INFO CLIENTS'!B25</f>
        <v>Asteria</v>
      </c>
    </row>
    <row r="26" spans="1:1" x14ac:dyDescent="0.25">
      <c r="A26" t="str">
        <f>'[2]INFO CLIENTS'!B26</f>
        <v xml:space="preserve">AUDEMAR S.A. </v>
      </c>
    </row>
    <row r="27" spans="1:1" x14ac:dyDescent="0.25">
      <c r="A27" t="str">
        <f>'[2]INFO CLIENTS'!B27</f>
        <v>AUTO MOTO CENTER</v>
      </c>
    </row>
    <row r="28" spans="1:1" x14ac:dyDescent="0.25">
      <c r="A28" t="str">
        <f>'[2]INFO CLIENTS'!B28</f>
        <v>AUTOMATIC ALARM</v>
      </c>
    </row>
    <row r="29" spans="1:1" x14ac:dyDescent="0.25">
      <c r="A29" t="str">
        <f>'[2]INFO CLIENTS'!B29</f>
        <v>AVENIR TELECOM</v>
      </c>
    </row>
    <row r="30" spans="1:1" x14ac:dyDescent="0.25">
      <c r="A30" t="str">
        <f>'[2]INFO CLIENTS'!B30</f>
        <v>BAKAR</v>
      </c>
    </row>
    <row r="31" spans="1:1" x14ac:dyDescent="0.25">
      <c r="A31" t="str">
        <f>'[2]INFO CLIENTS'!B31</f>
        <v>BAOLI Group</v>
      </c>
    </row>
    <row r="32" spans="1:1" x14ac:dyDescent="0.25">
      <c r="A32" t="str">
        <f>'[2]INFO CLIENTS'!B32</f>
        <v>BMW</v>
      </c>
    </row>
    <row r="33" spans="1:1" x14ac:dyDescent="0.25">
      <c r="A33" t="str">
        <f>'[2]INFO CLIENTS'!B33</f>
        <v>Cabesto Aubagne</v>
      </c>
    </row>
    <row r="34" spans="1:1" x14ac:dyDescent="0.25">
      <c r="A34" t="str">
        <f>'[2]INFO CLIENTS'!B34</f>
        <v xml:space="preserve">Cameron France SAS </v>
      </c>
    </row>
    <row r="35" spans="1:1" x14ac:dyDescent="0.25">
      <c r="A35" t="str">
        <f>'[2]INFO CLIENTS'!B35</f>
        <v>Canal de Provence</v>
      </c>
    </row>
    <row r="36" spans="1:1" x14ac:dyDescent="0.25">
      <c r="A36" t="str">
        <f>'[2]INFO CLIENTS'!B36</f>
        <v>Cap'Fruit</v>
      </c>
    </row>
    <row r="37" spans="1:1" x14ac:dyDescent="0.25">
      <c r="A37" t="str">
        <f>'[2]INFO CLIENTS'!B37</f>
        <v>CARROSSERIE ALESI ET FILS</v>
      </c>
    </row>
    <row r="38" spans="1:1" x14ac:dyDescent="0.25">
      <c r="A38" t="str">
        <f>'[2]INFO CLIENTS'!B38</f>
        <v>CBA Informatique Libérale OSSAMA</v>
      </c>
    </row>
    <row r="39" spans="1:1" x14ac:dyDescent="0.25">
      <c r="A39" t="str">
        <f>'[2]INFO CLIENTS'!B39</f>
        <v>CBA Informatique Libérale RAOUX</v>
      </c>
    </row>
    <row r="40" spans="1:1" x14ac:dyDescent="0.25">
      <c r="A40" t="str">
        <f>'[2]INFO CLIENTS'!B40</f>
        <v>CCI DE LA GUYANE</v>
      </c>
    </row>
    <row r="41" spans="1:1" x14ac:dyDescent="0.25">
      <c r="A41" t="str">
        <f>'[2]INFO CLIENTS'!B41</f>
        <v>CCI DU VAR 1</v>
      </c>
    </row>
    <row r="42" spans="1:1" x14ac:dyDescent="0.25">
      <c r="A42" t="str">
        <f>'[2]INFO CLIENTS'!B42</f>
        <v>CCI DU VAR Fact</v>
      </c>
    </row>
    <row r="43" spans="1:1" x14ac:dyDescent="0.25">
      <c r="A43" t="str">
        <f>'[2]INFO CLIENTS'!B43</f>
        <v>CCI DU VAR LG</v>
      </c>
    </row>
    <row r="44" spans="1:1" x14ac:dyDescent="0.25">
      <c r="A44" t="str">
        <f>'[2]INFO CLIENTS'!B44</f>
        <v>CCI DU VAR Livr</v>
      </c>
    </row>
    <row r="45" spans="1:1" x14ac:dyDescent="0.25">
      <c r="A45" t="str">
        <f>'[2]INFO CLIENTS'!B45</f>
        <v>CCI DU VAR Livr 2</v>
      </c>
    </row>
    <row r="46" spans="1:1" x14ac:dyDescent="0.25">
      <c r="A46" t="str">
        <f>'[2]INFO CLIENTS'!B46</f>
        <v>CDG31</v>
      </c>
    </row>
    <row r="47" spans="1:1" x14ac:dyDescent="0.25">
      <c r="A47" t="str">
        <f>'[2]INFO CLIENTS'!B47</f>
        <v>CEREMA</v>
      </c>
    </row>
    <row r="48" spans="1:1" x14ac:dyDescent="0.25">
      <c r="A48" t="str">
        <f>'[2]INFO CLIENTS'!B48</f>
        <v>CEREMA Fact</v>
      </c>
    </row>
    <row r="49" spans="1:1" x14ac:dyDescent="0.25">
      <c r="A49" t="str">
        <f>'[2]INFO CLIENTS'!B49</f>
        <v>CEREQ</v>
      </c>
    </row>
    <row r="50" spans="1:1" x14ac:dyDescent="0.25">
      <c r="A50" t="str">
        <f>'[2]INFO CLIENTS'!B50</f>
        <v xml:space="preserve">CG06 </v>
      </c>
    </row>
    <row r="51" spans="1:1" x14ac:dyDescent="0.25">
      <c r="A51" t="str">
        <f>'[2]INFO CLIENTS'!B51</f>
        <v>CG06 Fact</v>
      </c>
    </row>
    <row r="52" spans="1:1" x14ac:dyDescent="0.25">
      <c r="A52" t="str">
        <f>'[2]INFO CLIENTS'!B52</f>
        <v>CGD</v>
      </c>
    </row>
    <row r="53" spans="1:1" x14ac:dyDescent="0.25">
      <c r="A53" t="str">
        <f>'[2]INFO CLIENTS'!B53</f>
        <v>CGD Fact</v>
      </c>
    </row>
    <row r="54" spans="1:1" x14ac:dyDescent="0.25">
      <c r="A54" t="str">
        <f>'[2]INFO CLIENTS'!B54</f>
        <v>CH Alès. Cévennes PM</v>
      </c>
    </row>
    <row r="55" spans="1:1" x14ac:dyDescent="0.25">
      <c r="A55" t="str">
        <f>'[2]INFO CLIENTS'!B55</f>
        <v>CH Carpentras AP Fact</v>
      </c>
    </row>
    <row r="56" spans="1:1" x14ac:dyDescent="0.25">
      <c r="A56" t="str">
        <f>'[2]INFO CLIENTS'!B56</f>
        <v>CH Carpentras Fact</v>
      </c>
    </row>
    <row r="57" spans="1:1" x14ac:dyDescent="0.25">
      <c r="A57" t="str">
        <f>'[2]INFO CLIENTS'!B57</f>
        <v>CH Carpentras JC</v>
      </c>
    </row>
    <row r="58" spans="1:1" x14ac:dyDescent="0.25">
      <c r="A58" t="str">
        <f>'[2]INFO CLIENTS'!B58</f>
        <v>CH Carpentras VC</v>
      </c>
    </row>
    <row r="59" spans="1:1" x14ac:dyDescent="0.25">
      <c r="A59" t="str">
        <f>'[2]INFO CLIENTS'!B59</f>
        <v>CH d'Allauch AM</v>
      </c>
    </row>
    <row r="60" spans="1:1" x14ac:dyDescent="0.25">
      <c r="A60" t="str">
        <f>'[2]INFO CLIENTS'!B60</f>
        <v>CH d'Allauch FC</v>
      </c>
    </row>
    <row r="61" spans="1:1" x14ac:dyDescent="0.25">
      <c r="A61" t="str">
        <f>'[2]INFO CLIENTS'!B61</f>
        <v>CH de LA CIOTAT</v>
      </c>
    </row>
    <row r="62" spans="1:1" x14ac:dyDescent="0.25">
      <c r="A62" t="str">
        <f>'[2]INFO CLIENTS'!B62</f>
        <v>CH de Manosque</v>
      </c>
    </row>
    <row r="63" spans="1:1" x14ac:dyDescent="0.25">
      <c r="A63" t="str">
        <f>'[2]INFO CLIENTS'!B63</f>
        <v xml:space="preserve">CH du Pays d'Aix </v>
      </c>
    </row>
    <row r="64" spans="1:1" x14ac:dyDescent="0.25">
      <c r="A64" t="str">
        <f>'[2]INFO CLIENTS'!B64</f>
        <v>CH du Pays d'Aix Liv</v>
      </c>
    </row>
    <row r="65" spans="1:1" x14ac:dyDescent="0.25">
      <c r="A65" t="str">
        <f>'[2]INFO CLIENTS'!B65</f>
        <v>CH Edmond Garcin (Aubagne)</v>
      </c>
    </row>
    <row r="66" spans="1:1" x14ac:dyDescent="0.25">
      <c r="A66" t="str">
        <f>'[2]INFO CLIENTS'!B66</f>
        <v>CH Edmond Garcin (Aubagne) MS</v>
      </c>
    </row>
    <row r="67" spans="1:1" x14ac:dyDescent="0.25">
      <c r="A67" t="str">
        <f>'[2]INFO CLIENTS'!B67</f>
        <v>CH Edmond Garcin (Aubagne) PS</v>
      </c>
    </row>
    <row r="68" spans="1:1" x14ac:dyDescent="0.25">
      <c r="A68" t="str">
        <f>'[2]INFO CLIENTS'!B68</f>
        <v>CH Edouard TOULOUSE</v>
      </c>
    </row>
    <row r="69" spans="1:1" x14ac:dyDescent="0.25">
      <c r="A69" t="str">
        <f>'[2]INFO CLIENTS'!B69</f>
        <v>CH Louis Giorgi (Orange)</v>
      </c>
    </row>
    <row r="70" spans="1:1" x14ac:dyDescent="0.25">
      <c r="A70" t="str">
        <f>'[2]INFO CLIENTS'!B70</f>
        <v>CH SALON DE PROVENCE</v>
      </c>
    </row>
    <row r="71" spans="1:1" x14ac:dyDescent="0.25">
      <c r="A71" t="str">
        <f>'[2]INFO CLIENTS'!B71</f>
        <v>CH St Affrique</v>
      </c>
    </row>
    <row r="72" spans="1:1" x14ac:dyDescent="0.25">
      <c r="A72" t="str">
        <f>'[2]INFO CLIENTS'!B72</f>
        <v>CHS AINAY LE CHÂTEAU</v>
      </c>
    </row>
    <row r="73" spans="1:1" x14ac:dyDescent="0.25">
      <c r="A73" t="str">
        <f>'[2]INFO CLIENTS'!B73</f>
        <v>CIRCET</v>
      </c>
    </row>
    <row r="74" spans="1:1" x14ac:dyDescent="0.25">
      <c r="A74" t="str">
        <f>'[2]INFO CLIENTS'!B74</f>
        <v>Clé client</v>
      </c>
    </row>
    <row r="75" spans="1:1" x14ac:dyDescent="0.25">
      <c r="A75" t="str">
        <f>'[2]INFO CLIENTS'!B75</f>
        <v>Clinique Jeanne d'arc</v>
      </c>
    </row>
    <row r="76" spans="1:1" x14ac:dyDescent="0.25">
      <c r="A76" t="str">
        <f>'[2]INFO CLIENTS'!B76</f>
        <v>CMAR PACA</v>
      </c>
    </row>
    <row r="77" spans="1:1" x14ac:dyDescent="0.25">
      <c r="A77" t="str">
        <f>'[2]INFO CLIENTS'!B77</f>
        <v>CMAR PACA Fact</v>
      </c>
    </row>
    <row r="78" spans="1:1" x14ac:dyDescent="0.25">
      <c r="A78" t="str">
        <f>'[2]INFO CLIENTS'!B78</f>
        <v>CMPR BOBIGNY</v>
      </c>
    </row>
    <row r="79" spans="1:1" x14ac:dyDescent="0.25">
      <c r="A79" t="str">
        <f>'[2]INFO CLIENTS'!B79</f>
        <v>CMR</v>
      </c>
    </row>
    <row r="80" spans="1:1" x14ac:dyDescent="0.25">
      <c r="A80" t="str">
        <f>'[2]INFO CLIENTS'!B80</f>
        <v>CMR Fact</v>
      </c>
    </row>
    <row r="81" spans="1:1" x14ac:dyDescent="0.25">
      <c r="A81" t="str">
        <f>'[2]INFO CLIENTS'!B81</f>
        <v>CMR MP</v>
      </c>
    </row>
    <row r="82" spans="1:1" x14ac:dyDescent="0.25">
      <c r="A82" t="str">
        <f>'[2]INFO CLIENTS'!B82</f>
        <v>CMR YD</v>
      </c>
    </row>
    <row r="83" spans="1:1" x14ac:dyDescent="0.25">
      <c r="A83" t="str">
        <f>'[2]INFO CLIENTS'!B83</f>
        <v>Collège Sainte Elisabeth</v>
      </c>
    </row>
    <row r="84" spans="1:1" x14ac:dyDescent="0.25">
      <c r="A84" t="str">
        <f>'[2]INFO CLIENTS'!B84</f>
        <v>COMMUNE de Sénas</v>
      </c>
    </row>
    <row r="85" spans="1:1" x14ac:dyDescent="0.25">
      <c r="A85" t="str">
        <f>'[2]INFO CLIENTS'!B85</f>
        <v>COMMUNE DE SORGUES</v>
      </c>
    </row>
    <row r="86" spans="1:1" x14ac:dyDescent="0.25">
      <c r="A86" t="str">
        <f>'[2]INFO CLIENTS'!B86</f>
        <v>COMPUFIRST</v>
      </c>
    </row>
    <row r="87" spans="1:1" x14ac:dyDescent="0.25">
      <c r="A87" t="str">
        <f>'[2]INFO CLIENTS'!B87</f>
        <v>Coradin</v>
      </c>
    </row>
    <row r="88" spans="1:1" x14ac:dyDescent="0.25">
      <c r="A88" t="str">
        <f>'[2]INFO CLIENTS'!B88</f>
        <v>CRYOPEP</v>
      </c>
    </row>
    <row r="89" spans="1:1" x14ac:dyDescent="0.25">
      <c r="A89" t="str">
        <f>'[2]INFO CLIENTS'!B89</f>
        <v>CYBERNETIX</v>
      </c>
    </row>
    <row r="90" spans="1:1" x14ac:dyDescent="0.25">
      <c r="A90" t="str">
        <f>'[2]INFO CLIENTS'!B90</f>
        <v>DART France</v>
      </c>
    </row>
    <row r="91" spans="1:1" x14ac:dyDescent="0.25">
      <c r="A91" t="str">
        <f>'[2]INFO CLIENTS'!B91</f>
        <v>DataCore</v>
      </c>
    </row>
    <row r="92" spans="1:1" x14ac:dyDescent="0.25">
      <c r="A92" t="str">
        <f>'[2]INFO CLIENTS'!B92</f>
        <v>DLL</v>
      </c>
    </row>
    <row r="93" spans="1:1" x14ac:dyDescent="0.25">
      <c r="A93" t="str">
        <f>'[2]INFO CLIENTS'!B93</f>
        <v>DWARF-LABS</v>
      </c>
    </row>
    <row r="94" spans="1:1" x14ac:dyDescent="0.25">
      <c r="A94" t="str">
        <f>'[2]INFO CLIENTS'!B94</f>
        <v>Ecole Gan Ami</v>
      </c>
    </row>
    <row r="95" spans="1:1" x14ac:dyDescent="0.25">
      <c r="A95" t="str">
        <f>'[2]INFO CLIENTS'!B95</f>
        <v>Ecole Nationale Supérieure d'Architecture de Marseille</v>
      </c>
    </row>
    <row r="96" spans="1:1" x14ac:dyDescent="0.25">
      <c r="A96" t="str">
        <f>'[2]INFO CLIENTS'!B96</f>
        <v>E-Concept</v>
      </c>
    </row>
    <row r="97" spans="1:1" x14ac:dyDescent="0.25">
      <c r="A97" t="str">
        <f>'[2]INFO CLIENTS'!B97</f>
        <v>ECONOCOM OSIATIS France</v>
      </c>
    </row>
    <row r="98" spans="1:1" x14ac:dyDescent="0.25">
      <c r="A98" t="str">
        <f>'[2]INFO CLIENTS'!B98</f>
        <v>EDIPOLES</v>
      </c>
    </row>
    <row r="99" spans="1:1" x14ac:dyDescent="0.25">
      <c r="A99" t="str">
        <f>'[2]INFO CLIENTS'!B99</f>
        <v>EDIPOLES 1</v>
      </c>
    </row>
    <row r="100" spans="1:1" x14ac:dyDescent="0.25">
      <c r="A100" t="str">
        <f>'[2]INFO CLIENTS'!B100</f>
        <v>EDIPOLES Fact</v>
      </c>
    </row>
    <row r="101" spans="1:1" x14ac:dyDescent="0.25">
      <c r="A101" t="str">
        <f>'[2]INFO CLIENTS'!B101</f>
        <v>EDIPOLES LC</v>
      </c>
    </row>
    <row r="102" spans="1:1" x14ac:dyDescent="0.25">
      <c r="A102" t="str">
        <f>'[2]INFO CLIENTS'!B102</f>
        <v xml:space="preserve">EHPADA LBERT ARTILLAND </v>
      </c>
    </row>
    <row r="103" spans="1:1" x14ac:dyDescent="0.25">
      <c r="A103" t="str">
        <f>'[2]INFO CLIENTS'!B103</f>
        <v>ELEKTA</v>
      </c>
    </row>
    <row r="104" spans="1:1" x14ac:dyDescent="0.25">
      <c r="A104" t="str">
        <f>'[2]INFO CLIENTS'!B104</f>
        <v>ENGIE</v>
      </c>
    </row>
    <row r="105" spans="1:1" x14ac:dyDescent="0.25">
      <c r="A105" t="str">
        <f>'[2]INFO CLIENTS'!B105</f>
        <v>ENOVACOM</v>
      </c>
    </row>
    <row r="106" spans="1:1" x14ac:dyDescent="0.25">
      <c r="A106" t="str">
        <f>'[2]INFO CLIENTS'!B106</f>
        <v>Ensemble Scolaire La Salle DP</v>
      </c>
    </row>
    <row r="107" spans="1:1" x14ac:dyDescent="0.25">
      <c r="A107" t="str">
        <f>'[2]INFO CLIENTS'!B107</f>
        <v>Ensemble Scolaire La Salle VF</v>
      </c>
    </row>
    <row r="108" spans="1:1" x14ac:dyDescent="0.25">
      <c r="A108" t="str">
        <f>'[2]INFO CLIENTS'!B108</f>
        <v>ERICA</v>
      </c>
    </row>
    <row r="109" spans="1:1" x14ac:dyDescent="0.25">
      <c r="A109" t="str">
        <f>'[2]INFO CLIENTS'!B109</f>
        <v>Euroméditerranée</v>
      </c>
    </row>
    <row r="110" spans="1:1" x14ac:dyDescent="0.25">
      <c r="A110" t="str">
        <f>'[2]INFO CLIENTS'!B110</f>
        <v>EUROS SAS</v>
      </c>
    </row>
    <row r="111" spans="1:1" x14ac:dyDescent="0.25">
      <c r="A111" t="str">
        <f>'[2]INFO CLIENTS'!B111</f>
        <v>EUROSTEO SCOP</v>
      </c>
    </row>
    <row r="112" spans="1:1" x14ac:dyDescent="0.25">
      <c r="A112" t="str">
        <f>'[2]INFO CLIENTS'!B112</f>
        <v>FAMAR L'AIGLE</v>
      </c>
    </row>
    <row r="113" spans="1:1" x14ac:dyDescent="0.25">
      <c r="A113" t="str">
        <f>'[2]INFO CLIENTS'!B113</f>
        <v>Fives Pillard</v>
      </c>
    </row>
    <row r="114" spans="1:1" x14ac:dyDescent="0.25">
      <c r="A114" t="str">
        <f>'[2]INFO CLIENTS'!B114</f>
        <v>Fives Pillard Fact</v>
      </c>
    </row>
    <row r="115" spans="1:1" x14ac:dyDescent="0.25">
      <c r="A115" t="str">
        <f>'[2]INFO CLIENTS'!B115</f>
        <v>Fondation Saint Jean de Dieu</v>
      </c>
    </row>
    <row r="116" spans="1:1" x14ac:dyDescent="0.25">
      <c r="A116" t="str">
        <f>'[2]INFO CLIENTS'!B116</f>
        <v>GCC Mediterranée</v>
      </c>
    </row>
    <row r="117" spans="1:1" x14ac:dyDescent="0.25">
      <c r="A117" t="str">
        <f>'[2]INFO CLIENTS'!B117</f>
        <v>GCSPA</v>
      </c>
    </row>
    <row r="118" spans="1:1" x14ac:dyDescent="0.25">
      <c r="A118" t="str">
        <f>'[2]INFO CLIENTS'!B118</f>
        <v>GCSPA</v>
      </c>
    </row>
    <row r="119" spans="1:1" x14ac:dyDescent="0.25">
      <c r="A119" t="str">
        <f>'[2]INFO CLIENTS'!B119</f>
        <v>GENERALE DE SERVICES COMPTABLES</v>
      </c>
    </row>
    <row r="120" spans="1:1" x14ac:dyDescent="0.25">
      <c r="A120" t="str">
        <f>'[2]INFO CLIENTS'!B120</f>
        <v>GEOGAZ</v>
      </c>
    </row>
    <row r="121" spans="1:1" x14ac:dyDescent="0.25">
      <c r="A121" t="str">
        <f>'[2]INFO CLIENTS'!B121</f>
        <v>Geom</v>
      </c>
    </row>
    <row r="122" spans="1:1" x14ac:dyDescent="0.25">
      <c r="A122" t="str">
        <f>'[2]INFO CLIENTS'!B122</f>
        <v>Gie UNICIL AL</v>
      </c>
    </row>
    <row r="123" spans="1:1" x14ac:dyDescent="0.25">
      <c r="A123" t="str">
        <f>'[2]INFO CLIENTS'!B123</f>
        <v>Gie UNICIL AL Liv</v>
      </c>
    </row>
    <row r="124" spans="1:1" x14ac:dyDescent="0.25">
      <c r="A124" t="str">
        <f>'[2]INFO CLIENTS'!B124</f>
        <v>GROUPE FOR MM</v>
      </c>
    </row>
    <row r="125" spans="1:1" x14ac:dyDescent="0.25">
      <c r="A125" t="str">
        <f>'[2]INFO CLIENTS'!B125</f>
        <v>GROUPE FOR OR</v>
      </c>
    </row>
    <row r="126" spans="1:1" x14ac:dyDescent="0.25">
      <c r="A126" t="str">
        <f>'[2]INFO CLIENTS'!B126</f>
        <v>GROUPE FOR SM</v>
      </c>
    </row>
    <row r="127" spans="1:1" x14ac:dyDescent="0.25">
      <c r="A127" t="str">
        <f>'[2]INFO CLIENTS'!B127</f>
        <v>GROUPE FOR XG</v>
      </c>
    </row>
    <row r="128" spans="1:1" x14ac:dyDescent="0.25">
      <c r="A128" t="str">
        <f>'[2]INFO CLIENTS'!B128</f>
        <v>HANDITOIT</v>
      </c>
    </row>
    <row r="129" spans="1:1" x14ac:dyDescent="0.25">
      <c r="A129" t="str">
        <f>'[2]INFO CLIENTS'!B129</f>
        <v>HAVA Conseil</v>
      </c>
    </row>
    <row r="130" spans="1:1" x14ac:dyDescent="0.25">
      <c r="A130" t="str">
        <f>'[2]INFO CLIENTS'!B130</f>
        <v>HDPDC</v>
      </c>
    </row>
    <row r="131" spans="1:1" x14ac:dyDescent="0.25">
      <c r="A131" t="str">
        <f>'[2]INFO CLIENTS'!B131</f>
        <v>HDPDC P. GREGOIRE</v>
      </c>
    </row>
    <row r="132" spans="1:1" x14ac:dyDescent="0.25">
      <c r="A132" t="str">
        <f>'[2]INFO CLIENTS'!B132</f>
        <v>Hewlett-Packard International Bank PLC</v>
      </c>
    </row>
    <row r="133" spans="1:1" x14ac:dyDescent="0.25">
      <c r="A133" t="str">
        <f>'[2]INFO CLIENTS'!B133</f>
        <v>Hewlett-Packard International Sarl,</v>
      </c>
    </row>
    <row r="134" spans="1:1" x14ac:dyDescent="0.25">
      <c r="A134" t="str">
        <f>'[2]INFO CLIENTS'!B134</f>
        <v>Hexis</v>
      </c>
    </row>
    <row r="135" spans="1:1" x14ac:dyDescent="0.25">
      <c r="A135" t="str">
        <f>'[2]INFO CLIENTS'!B135</f>
        <v>HMP</v>
      </c>
    </row>
    <row r="136" spans="1:1" x14ac:dyDescent="0.25">
      <c r="A136" t="str">
        <f>'[2]INFO CLIENTS'!B136</f>
        <v>HOPITAL BOLLENE</v>
      </c>
    </row>
    <row r="137" spans="1:1" x14ac:dyDescent="0.25">
      <c r="A137" t="str">
        <f>'[2]INFO CLIENTS'!B137</f>
        <v>HOPITAL DE NYONS</v>
      </c>
    </row>
    <row r="138" spans="1:1" x14ac:dyDescent="0.25">
      <c r="A138" t="str">
        <f>'[2]INFO CLIENTS'!B138</f>
        <v>Hôpital Local de BUIS-LES-BARONNIES</v>
      </c>
    </row>
    <row r="139" spans="1:1" x14ac:dyDescent="0.25">
      <c r="A139" t="str">
        <f>'[2]INFO CLIENTS'!B139</f>
        <v>HOPITAL ST. JOSEPH FACT</v>
      </c>
    </row>
    <row r="140" spans="1:1" x14ac:dyDescent="0.25">
      <c r="A140" t="str">
        <f>'[2]INFO CLIENTS'!B140</f>
        <v>HOPITAL ST. JOSEPH HM</v>
      </c>
    </row>
    <row r="141" spans="1:1" x14ac:dyDescent="0.25">
      <c r="A141" t="str">
        <f>'[2]INFO CLIENTS'!B141</f>
        <v>HOPITAL ST. JOSEPH ISL</v>
      </c>
    </row>
    <row r="142" spans="1:1" x14ac:dyDescent="0.25">
      <c r="A142" t="str">
        <f>'[2]INFO CLIENTS'!B142</f>
        <v>HOPITAL ST. JOSEPH LIVRAISON</v>
      </c>
    </row>
    <row r="143" spans="1:1" x14ac:dyDescent="0.25">
      <c r="A143" t="str">
        <f>'[2]INFO CLIENTS'!B143</f>
        <v>Ideol Offshore</v>
      </c>
    </row>
    <row r="144" spans="1:1" x14ac:dyDescent="0.25">
      <c r="A144" t="str">
        <f>'[2]INFO CLIENTS'!B144</f>
        <v>IMPRIVATA UK LIMITED Fact</v>
      </c>
    </row>
    <row r="145" spans="1:1" x14ac:dyDescent="0.25">
      <c r="A145" t="str">
        <f>'[2]INFO CLIENTS'!B145</f>
        <v>Impulseo SARL</v>
      </c>
    </row>
    <row r="146" spans="1:1" x14ac:dyDescent="0.25">
      <c r="A146" t="str">
        <f>'[2]INFO CLIENTS'!B146</f>
        <v>INFORMATIQUE PROFESSIONNELLE CORSE</v>
      </c>
    </row>
    <row r="147" spans="1:1" x14ac:dyDescent="0.25">
      <c r="A147" t="str">
        <f>'[2]INFO CLIENTS'!B147</f>
        <v>IPSIP Group</v>
      </c>
    </row>
    <row r="148" spans="1:1" x14ac:dyDescent="0.25">
      <c r="A148" t="str">
        <f>'[2]INFO CLIENTS'!B148</f>
        <v>ISTAL ENERGIES</v>
      </c>
    </row>
    <row r="149" spans="1:1" x14ac:dyDescent="0.25">
      <c r="A149" t="str">
        <f>'[2]INFO CLIENTS'!B149</f>
        <v>ITCOM</v>
      </c>
    </row>
    <row r="150" spans="1:1" x14ac:dyDescent="0.25">
      <c r="A150" t="str">
        <f>'[2]INFO CLIENTS'!B150</f>
        <v>IT-MED</v>
      </c>
    </row>
    <row r="151" spans="1:1" x14ac:dyDescent="0.25">
      <c r="A151" t="str">
        <f>'[2]INFO CLIENTS'!B151</f>
        <v>JARDEL</v>
      </c>
    </row>
    <row r="152" spans="1:1" x14ac:dyDescent="0.25">
      <c r="A152" t="str">
        <f>'[2]INFO CLIENTS'!B152</f>
        <v>JIGE International</v>
      </c>
    </row>
    <row r="153" spans="1:1" x14ac:dyDescent="0.25">
      <c r="A153" t="str">
        <f>'[2]INFO CLIENTS'!B153</f>
        <v>KEDGE Business School</v>
      </c>
    </row>
    <row r="154" spans="1:1" x14ac:dyDescent="0.25">
      <c r="A154" t="str">
        <f>'[2]INFO CLIENTS'!B154</f>
        <v>KEEP COOL</v>
      </c>
    </row>
    <row r="155" spans="1:1" x14ac:dyDescent="0.25">
      <c r="A155" t="str">
        <f>'[2]INFO CLIENTS'!B155</f>
        <v>LANGUEDOC ROUSSILLON AMENAGEMENT</v>
      </c>
    </row>
    <row r="156" spans="1:1" x14ac:dyDescent="0.25">
      <c r="A156" t="str">
        <f>'[2]INFO CLIENTS'!B156</f>
        <v>L'IMMOBILIERE</v>
      </c>
    </row>
    <row r="157" spans="1:1" x14ac:dyDescent="0.25">
      <c r="A157" t="str">
        <f>'[2]INFO CLIENTS'!B157</f>
        <v>Lycée ORT Marseille</v>
      </c>
    </row>
    <row r="158" spans="1:1" x14ac:dyDescent="0.25">
      <c r="A158" t="str">
        <f>'[2]INFO CLIENTS'!B158</f>
        <v xml:space="preserve">Lycée Professionnel La Salle </v>
      </c>
    </row>
    <row r="159" spans="1:1" x14ac:dyDescent="0.25">
      <c r="A159" t="str">
        <f>'[2]INFO CLIENTS'!B159</f>
        <v xml:space="preserve">Lycée Technique La Salle </v>
      </c>
    </row>
    <row r="160" spans="1:1" x14ac:dyDescent="0.25">
      <c r="A160" t="str">
        <f>'[2]INFO CLIENTS'!B160</f>
        <v>MAIRIE ARLES</v>
      </c>
    </row>
    <row r="161" spans="1:1" x14ac:dyDescent="0.25">
      <c r="A161" t="str">
        <f>'[2]INFO CLIENTS'!B161</f>
        <v>MAIRIE D'AIX EN PROVENCE</v>
      </c>
    </row>
    <row r="162" spans="1:1" x14ac:dyDescent="0.25">
      <c r="A162" t="str">
        <f>'[2]INFO CLIENTS'!B162</f>
        <v>MAIRIE D'ALES</v>
      </c>
    </row>
    <row r="163" spans="1:1" x14ac:dyDescent="0.25">
      <c r="A163" t="str">
        <f>'[2]INFO CLIENTS'!B163</f>
        <v>MAIRIE D'ALLAUCH</v>
      </c>
    </row>
    <row r="164" spans="1:1" x14ac:dyDescent="0.25">
      <c r="A164" t="str">
        <f>'[2]INFO CLIENTS'!B164</f>
        <v>MAIRIE D'ALLAUCH Fact</v>
      </c>
    </row>
    <row r="165" spans="1:1" x14ac:dyDescent="0.25">
      <c r="A165" t="str">
        <f>'[2]INFO CLIENTS'!B165</f>
        <v>MAIRIE D'ALLAUCH Liv</v>
      </c>
    </row>
    <row r="166" spans="1:1" x14ac:dyDescent="0.25">
      <c r="A166" t="str">
        <f>'[2]INFO CLIENTS'!B166</f>
        <v>MAIRIE D'ANTIBES</v>
      </c>
    </row>
    <row r="167" spans="1:1" x14ac:dyDescent="0.25">
      <c r="A167" t="str">
        <f>'[2]INFO CLIENTS'!B167</f>
        <v>MAIRIE D'AVIGNON</v>
      </c>
    </row>
    <row r="168" spans="1:1" x14ac:dyDescent="0.25">
      <c r="A168" t="str">
        <f>'[2]INFO CLIENTS'!B168</f>
        <v>MAIRIE D'AVIGNON Fact</v>
      </c>
    </row>
    <row r="169" spans="1:1" x14ac:dyDescent="0.25">
      <c r="A169" t="str">
        <f>'[2]INFO CLIENTS'!B169</f>
        <v>MAIRIE D'AVIGNON Liv</v>
      </c>
    </row>
    <row r="170" spans="1:1" x14ac:dyDescent="0.25">
      <c r="A170" t="str">
        <f>'[2]INFO CLIENTS'!B170</f>
        <v>MAIRIE DE BEAUCAIRE</v>
      </c>
    </row>
    <row r="171" spans="1:1" x14ac:dyDescent="0.25">
      <c r="A171" t="str">
        <f>'[2]INFO CLIENTS'!B171</f>
        <v>MAIRIE DE BERRE</v>
      </c>
    </row>
    <row r="172" spans="1:1" x14ac:dyDescent="0.25">
      <c r="A172" t="str">
        <f>'[2]INFO CLIENTS'!B172</f>
        <v>MAIRIE DE BEZIERS</v>
      </c>
    </row>
    <row r="173" spans="1:1" x14ac:dyDescent="0.25">
      <c r="A173" t="str">
        <f>'[2]INFO CLIENTS'!B173</f>
        <v>MAIRIE DE BIOT</v>
      </c>
    </row>
    <row r="174" spans="1:1" x14ac:dyDescent="0.25">
      <c r="A174" t="str">
        <f>'[2]INFO CLIENTS'!B174</f>
        <v>MAIRIE DE BOLLENE</v>
      </c>
    </row>
    <row r="175" spans="1:1" x14ac:dyDescent="0.25">
      <c r="A175" t="str">
        <f>'[2]INFO CLIENTS'!B175</f>
        <v>MAIRIE DE BOUC BEL AIR</v>
      </c>
    </row>
    <row r="176" spans="1:1" x14ac:dyDescent="0.25">
      <c r="A176" t="str">
        <f>'[2]INFO CLIENTS'!B176</f>
        <v>MAIRIE DE CABRIES</v>
      </c>
    </row>
    <row r="177" spans="1:1" x14ac:dyDescent="0.25">
      <c r="A177" t="str">
        <f>'[2]INFO CLIENTS'!B177</f>
        <v>MAIRIE DE CANET EN ROUSSILLON</v>
      </c>
    </row>
    <row r="178" spans="1:1" x14ac:dyDescent="0.25">
      <c r="A178" t="str">
        <f>'[2]INFO CLIENTS'!B178</f>
        <v>MAIRIE DE CANNES</v>
      </c>
    </row>
    <row r="179" spans="1:1" x14ac:dyDescent="0.25">
      <c r="A179" t="str">
        <f>'[2]INFO CLIENTS'!B179</f>
        <v>MAIRIE DE CARCASSONNE</v>
      </c>
    </row>
    <row r="180" spans="1:1" x14ac:dyDescent="0.25">
      <c r="A180" t="str">
        <f>'[2]INFO CLIENTS'!B180</f>
        <v>MAIRIE DE CARPENTRAS</v>
      </c>
    </row>
    <row r="181" spans="1:1" x14ac:dyDescent="0.25">
      <c r="A181" t="str">
        <f>'[2]INFO CLIENTS'!B181</f>
        <v>MAIRIE DE CARQUEIRANNE</v>
      </c>
    </row>
    <row r="182" spans="1:1" x14ac:dyDescent="0.25">
      <c r="A182" t="str">
        <f>'[2]INFO CLIENTS'!B182</f>
        <v>MAIRIE DE CASSIS</v>
      </c>
    </row>
    <row r="183" spans="1:1" x14ac:dyDescent="0.25">
      <c r="A183" t="str">
        <f>'[2]INFO CLIENTS'!B183</f>
        <v>MAIRIE DE CASTELNAUDARY</v>
      </c>
    </row>
    <row r="184" spans="1:1" x14ac:dyDescent="0.25">
      <c r="A184" t="str">
        <f>'[2]INFO CLIENTS'!B184</f>
        <v>MAIRIE DE CAVAILLON</v>
      </c>
    </row>
    <row r="185" spans="1:1" x14ac:dyDescent="0.25">
      <c r="A185" t="str">
        <f>'[2]INFO CLIENTS'!B185</f>
        <v>MAIRIE DE COGOLIN</v>
      </c>
    </row>
    <row r="186" spans="1:1" x14ac:dyDescent="0.25">
      <c r="A186" t="str">
        <f>'[2]INFO CLIENTS'!B186</f>
        <v>MAIRIE DE DRAGUIGNAN</v>
      </c>
    </row>
    <row r="187" spans="1:1" x14ac:dyDescent="0.25">
      <c r="A187" t="str">
        <f>'[2]INFO CLIENTS'!B187</f>
        <v>MAIRIE DE EYGUIERES</v>
      </c>
    </row>
    <row r="188" spans="1:1" x14ac:dyDescent="0.25">
      <c r="A188" t="str">
        <f>'[2]INFO CLIENTS'!B188</f>
        <v>MAIRIE DE FOS SUR MER</v>
      </c>
    </row>
    <row r="189" spans="1:1" x14ac:dyDescent="0.25">
      <c r="A189" t="str">
        <f>'[2]INFO CLIENTS'!B189</f>
        <v>MAIRIE DE FREJUS</v>
      </c>
    </row>
    <row r="190" spans="1:1" x14ac:dyDescent="0.25">
      <c r="A190" t="str">
        <f>'[2]INFO CLIENTS'!B190</f>
        <v>MAIRIE DE GAP</v>
      </c>
    </row>
    <row r="191" spans="1:1" x14ac:dyDescent="0.25">
      <c r="A191" t="str">
        <f>'[2]INFO CLIENTS'!B191</f>
        <v>MAIRIE DE GARDANNE</v>
      </c>
    </row>
    <row r="192" spans="1:1" x14ac:dyDescent="0.25">
      <c r="A192" t="str">
        <f>'[2]INFO CLIENTS'!B192</f>
        <v>MAIRIE DE GRASSE</v>
      </c>
    </row>
    <row r="193" spans="1:1" x14ac:dyDescent="0.25">
      <c r="A193" t="str">
        <f>'[2]INFO CLIENTS'!B193</f>
        <v>MAIRIE DE GRIMAUD</v>
      </c>
    </row>
    <row r="194" spans="1:1" x14ac:dyDescent="0.25">
      <c r="A194" t="str">
        <f>'[2]INFO CLIENTS'!B194</f>
        <v>MAIRIE DE HYERES</v>
      </c>
    </row>
    <row r="195" spans="1:1" x14ac:dyDescent="0.25">
      <c r="A195" t="str">
        <f>'[2]INFO CLIENTS'!B195</f>
        <v>MAIRIE DE LA GARDE</v>
      </c>
    </row>
    <row r="196" spans="1:1" x14ac:dyDescent="0.25">
      <c r="A196" t="str">
        <f>'[2]INFO CLIENTS'!B196</f>
        <v>Mairie de La Londe Les Maures</v>
      </c>
    </row>
    <row r="197" spans="1:1" x14ac:dyDescent="0.25">
      <c r="A197" t="str">
        <f>'[2]INFO CLIENTS'!B197</f>
        <v>MAIRIE DE LAMBESC</v>
      </c>
    </row>
    <row r="198" spans="1:1" x14ac:dyDescent="0.25">
      <c r="A198" t="str">
        <f>'[2]INFO CLIENTS'!B198</f>
        <v>MAIRIE DE LAMBESC</v>
      </c>
    </row>
    <row r="199" spans="1:1" x14ac:dyDescent="0.25">
      <c r="A199" t="str">
        <f>'[2]INFO CLIENTS'!B199</f>
        <v>MAIRIE DE LIMOUX</v>
      </c>
    </row>
    <row r="200" spans="1:1" x14ac:dyDescent="0.25">
      <c r="A200" t="str">
        <f>'[2]INFO CLIENTS'!B200</f>
        <v>MAIRIE DE LUNEL</v>
      </c>
    </row>
    <row r="201" spans="1:1" x14ac:dyDescent="0.25">
      <c r="A201" t="str">
        <f>'[2]INFO CLIENTS'!B201</f>
        <v>MAIRIE DE MANOSQUE</v>
      </c>
    </row>
    <row r="202" spans="1:1" x14ac:dyDescent="0.25">
      <c r="A202" t="str">
        <f>'[2]INFO CLIENTS'!B202</f>
        <v>MAIRIE DE MARSEILLE</v>
      </c>
    </row>
    <row r="203" spans="1:1" x14ac:dyDescent="0.25">
      <c r="A203" t="str">
        <f>'[2]INFO CLIENTS'!B203</f>
        <v>MAIRIE DE MARTIGUES</v>
      </c>
    </row>
    <row r="204" spans="1:1" x14ac:dyDescent="0.25">
      <c r="A204" t="str">
        <f>'[2]INFO CLIENTS'!B204</f>
        <v>MAIRIE DE MAUGUIO</v>
      </c>
    </row>
    <row r="205" spans="1:1" x14ac:dyDescent="0.25">
      <c r="A205" t="str">
        <f>'[2]INFO CLIENTS'!B205</f>
        <v>MAIRIE DE MENDE</v>
      </c>
    </row>
    <row r="206" spans="1:1" x14ac:dyDescent="0.25">
      <c r="A206" t="str">
        <f>'[2]INFO CLIENTS'!B206</f>
        <v>MAIRIE DE MENTON</v>
      </c>
    </row>
    <row r="207" spans="1:1" x14ac:dyDescent="0.25">
      <c r="A207" t="str">
        <f>'[2]INFO CLIENTS'!B207</f>
        <v>Mairie de PORTO-VECCHIO</v>
      </c>
    </row>
    <row r="208" spans="1:1" x14ac:dyDescent="0.25">
      <c r="A208" t="str">
        <f>'[2]INFO CLIENTS'!B208</f>
        <v>Mairie de PORTO-VECCHIO MEB</v>
      </c>
    </row>
    <row r="209" spans="1:1" x14ac:dyDescent="0.25">
      <c r="A209" t="str">
        <f>'[2]INFO CLIENTS'!B209</f>
        <v>Mairie de Saint Laurent du Var</v>
      </c>
    </row>
    <row r="210" spans="1:1" x14ac:dyDescent="0.25">
      <c r="A210" t="str">
        <f>'[2]INFO CLIENTS'!B210</f>
        <v>MANDAT'AUTO</v>
      </c>
    </row>
    <row r="211" spans="1:1" x14ac:dyDescent="0.25">
      <c r="A211" t="str">
        <f>'[2]INFO CLIENTS'!B211</f>
        <v>MASSALIA VOLLEY</v>
      </c>
    </row>
    <row r="212" spans="1:1" x14ac:dyDescent="0.25">
      <c r="A212" t="str">
        <f>'[2]INFO CLIENTS'!B212</f>
        <v>MB Editions</v>
      </c>
    </row>
    <row r="213" spans="1:1" x14ac:dyDescent="0.25">
      <c r="A213" t="str">
        <f>'[2]INFO CLIENTS'!B213</f>
        <v>MIEL</v>
      </c>
    </row>
    <row r="214" spans="1:1" x14ac:dyDescent="0.25">
      <c r="A214" t="str">
        <f>'[2]INFO CLIENTS'!B214</f>
        <v>NHIndustries CJ</v>
      </c>
    </row>
    <row r="215" spans="1:1" x14ac:dyDescent="0.25">
      <c r="A215" t="str">
        <f>'[2]INFO CLIENTS'!B215</f>
        <v>NHIndustries MB</v>
      </c>
    </row>
    <row r="216" spans="1:1" x14ac:dyDescent="0.25">
      <c r="A216" t="str">
        <f>'[2]INFO CLIENTS'!B216</f>
        <v>NHIndustries MB Fact</v>
      </c>
    </row>
    <row r="217" spans="1:1" x14ac:dyDescent="0.25">
      <c r="A217" t="str">
        <f>'[2]INFO CLIENTS'!B217</f>
        <v>OCC</v>
      </c>
    </row>
    <row r="218" spans="1:1" x14ac:dyDescent="0.25">
      <c r="A218" t="str">
        <f>'[2]INFO CLIENTS'!B218</f>
        <v>Office de la Médecine du Travail</v>
      </c>
    </row>
    <row r="219" spans="1:1" x14ac:dyDescent="0.25">
      <c r="A219" t="str">
        <f>'[2]INFO CLIENTS'!B219</f>
        <v xml:space="preserve">Office International de l'Eau </v>
      </c>
    </row>
    <row r="220" spans="1:1" x14ac:dyDescent="0.25">
      <c r="A220" t="str">
        <f>'[2]INFO CLIENTS'!B220</f>
        <v>OLEA MEDICAL</v>
      </c>
    </row>
    <row r="221" spans="1:1" x14ac:dyDescent="0.25">
      <c r="A221" t="str">
        <f>'[2]INFO CLIENTS'!B221</f>
        <v>Olympique de Marseille</v>
      </c>
    </row>
    <row r="222" spans="1:1" x14ac:dyDescent="0.25">
      <c r="A222" t="str">
        <f>'[2]INFO CLIENTS'!B222</f>
        <v>OPH Pays d’Aix Habitat</v>
      </c>
    </row>
    <row r="223" spans="1:1" x14ac:dyDescent="0.25">
      <c r="A223" t="str">
        <f>'[2]INFO CLIENTS'!B223</f>
        <v>ORCHESTRA</v>
      </c>
    </row>
    <row r="224" spans="1:1" x14ac:dyDescent="0.25">
      <c r="A224" t="str">
        <f>'[2]INFO CLIENTS'!B224</f>
        <v>ORKEO</v>
      </c>
    </row>
    <row r="225" spans="1:1" x14ac:dyDescent="0.25">
      <c r="A225" t="str">
        <f>'[2]INFO CLIENTS'!B225</f>
        <v>OZEO</v>
      </c>
    </row>
    <row r="226" spans="1:1" x14ac:dyDescent="0.25">
      <c r="A226" t="str">
        <f>'[2]INFO CLIENTS'!B226</f>
        <v xml:space="preserve">Parc national des Calanques </v>
      </c>
    </row>
    <row r="227" spans="1:1" x14ac:dyDescent="0.25">
      <c r="A227" t="str">
        <f>'[2]INFO CLIENTS'!B227</f>
        <v>PARLYM</v>
      </c>
    </row>
    <row r="228" spans="1:1" x14ac:dyDescent="0.25">
      <c r="A228" t="str">
        <f>'[2]INFO CLIENTS'!B228</f>
        <v>PIXELIUS France</v>
      </c>
    </row>
    <row r="229" spans="1:1" x14ac:dyDescent="0.25">
      <c r="A229" t="str">
        <f>'[2]INFO CLIENTS'!B229</f>
        <v>Port Ouest Marseille</v>
      </c>
    </row>
    <row r="230" spans="1:1" x14ac:dyDescent="0.25">
      <c r="A230" t="str">
        <f>'[2]INFO CLIENTS'!B230</f>
        <v>PROPECO</v>
      </c>
    </row>
    <row r="231" spans="1:1" x14ac:dyDescent="0.25">
      <c r="A231" t="str">
        <f>'[2]INFO CLIENTS'!B231</f>
        <v>RAIPONCE FR</v>
      </c>
    </row>
    <row r="232" spans="1:1" x14ac:dyDescent="0.25">
      <c r="A232" t="str">
        <f>'[2]INFO CLIENTS'!B232</f>
        <v>RAIPONCE GB</v>
      </c>
    </row>
    <row r="233" spans="1:1" x14ac:dyDescent="0.25">
      <c r="A233" t="str">
        <f>'[2]INFO CLIENTS'!B233</f>
        <v>RAIPONCE JV</v>
      </c>
    </row>
    <row r="234" spans="1:1" x14ac:dyDescent="0.25">
      <c r="A234" t="str">
        <f>'[2]INFO CLIENTS'!B234</f>
        <v>RAIPONCE MT</v>
      </c>
    </row>
    <row r="235" spans="1:1" x14ac:dyDescent="0.25">
      <c r="A235" t="str">
        <f>'[2]INFO CLIENTS'!B235</f>
        <v>RDT 13</v>
      </c>
    </row>
    <row r="236" spans="1:1" x14ac:dyDescent="0.25">
      <c r="A236" t="str">
        <f>'[2]INFO CLIENTS'!B236</f>
        <v>RivieraWaves</v>
      </c>
    </row>
    <row r="237" spans="1:1" x14ac:dyDescent="0.25">
      <c r="A237" t="str">
        <f>'[2]INFO CLIENTS'!B237</f>
        <v>RTM AB Livraison</v>
      </c>
    </row>
    <row r="238" spans="1:1" x14ac:dyDescent="0.25">
      <c r="A238" t="str">
        <f>'[2]INFO CLIENTS'!B238</f>
        <v>RTM Fact</v>
      </c>
    </row>
    <row r="239" spans="1:1" x14ac:dyDescent="0.25">
      <c r="A239" t="str">
        <f>'[2]INFO CLIENTS'!B239</f>
        <v>RTM FL</v>
      </c>
    </row>
    <row r="240" spans="1:1" x14ac:dyDescent="0.25">
      <c r="A240" t="str">
        <f>'[2]INFO CLIENTS'!B240</f>
        <v>RTM GH</v>
      </c>
    </row>
    <row r="241" spans="1:1" x14ac:dyDescent="0.25">
      <c r="A241" t="str">
        <f>'[2]INFO CLIENTS'!B241</f>
        <v>RTM TL</v>
      </c>
    </row>
    <row r="242" spans="1:1" x14ac:dyDescent="0.25">
      <c r="A242" t="str">
        <f>'[2]INFO CLIENTS'!B242</f>
        <v>S</v>
      </c>
    </row>
    <row r="243" spans="1:1" x14ac:dyDescent="0.25">
      <c r="A243" t="str">
        <f>'[2]INFO CLIENTS'!B243</f>
        <v>SAM'ELEC</v>
      </c>
    </row>
    <row r="244" spans="1:1" x14ac:dyDescent="0.25">
      <c r="A244" t="str">
        <f>'[2]INFO CLIENTS'!B244</f>
        <v xml:space="preserve">SASU SERPE </v>
      </c>
    </row>
    <row r="245" spans="1:1" x14ac:dyDescent="0.25">
      <c r="A245" t="str">
        <f>'[2]INFO CLIENTS'!B245</f>
        <v>SDIS 05</v>
      </c>
    </row>
    <row r="246" spans="1:1" x14ac:dyDescent="0.25">
      <c r="A246" t="str">
        <f>'[2]INFO CLIENTS'!B246</f>
        <v>SDIS 13</v>
      </c>
    </row>
    <row r="247" spans="1:1" x14ac:dyDescent="0.25">
      <c r="A247" t="str">
        <f>'[2]INFO CLIENTS'!B247</f>
        <v>SDIS 13-1</v>
      </c>
    </row>
    <row r="248" spans="1:1" x14ac:dyDescent="0.25">
      <c r="A248" t="str">
        <f>'[2]INFO CLIENTS'!B248</f>
        <v>SDIS 26</v>
      </c>
    </row>
    <row r="249" spans="1:1" x14ac:dyDescent="0.25">
      <c r="A249" t="str">
        <f>'[2]INFO CLIENTS'!B249</f>
        <v>SDIS 34</v>
      </c>
    </row>
    <row r="250" spans="1:1" x14ac:dyDescent="0.25">
      <c r="A250" t="str">
        <f>'[2]INFO CLIENTS'!B250</f>
        <v>SDIS 83</v>
      </c>
    </row>
    <row r="251" spans="1:1" x14ac:dyDescent="0.25">
      <c r="A251" t="str">
        <f>'[2]INFO CLIENTS'!B251</f>
        <v>IFSI</v>
      </c>
    </row>
    <row r="252" spans="1:1" x14ac:dyDescent="0.25">
      <c r="A252" t="str">
        <f>'[2]INFO CLIENTS'!B252</f>
        <v xml:space="preserve">IFSI du Centre Hospitalier d’Aubagne </v>
      </c>
    </row>
    <row r="253" spans="1:1" x14ac:dyDescent="0.25">
      <c r="A253" t="str">
        <f>'[2]INFO CLIENTS'!B253</f>
        <v>SDIS 84</v>
      </c>
    </row>
    <row r="254" spans="1:1" x14ac:dyDescent="0.25">
      <c r="A254" t="str">
        <f>'[2]INFO CLIENTS'!B254</f>
        <v>SDIS 84</v>
      </c>
    </row>
    <row r="255" spans="1:1" x14ac:dyDescent="0.25">
      <c r="A255" t="str">
        <f>'[2]INFO CLIENTS'!B255</f>
        <v>SE AEROPORT TOULON-HYERES JP</v>
      </c>
    </row>
    <row r="256" spans="1:1" x14ac:dyDescent="0.25">
      <c r="A256" t="str">
        <f>'[2]INFO CLIENTS'!B256</f>
        <v>SE AEROPORT TOULON-HYERES JPR</v>
      </c>
    </row>
    <row r="257" spans="1:1" x14ac:dyDescent="0.25">
      <c r="A257" t="str">
        <f>'[2]INFO CLIENTS'!B257</f>
        <v>SE AEROPORT TOULON-HYERES LIVR</v>
      </c>
    </row>
    <row r="258" spans="1:1" x14ac:dyDescent="0.25">
      <c r="A258" t="str">
        <f>'[2]INFO CLIENTS'!B258</f>
        <v>SE AEROPORT TOULON-HYERES PP</v>
      </c>
    </row>
    <row r="259" spans="1:1" x14ac:dyDescent="0.25">
      <c r="A259" t="str">
        <f>'[2]INFO CLIENTS'!B259</f>
        <v>SENERGIE</v>
      </c>
    </row>
    <row r="260" spans="1:1" x14ac:dyDescent="0.25">
      <c r="A260" t="str">
        <f>'[2]INFO CLIENTS'!B260</f>
        <v>SENERGIE Fact.</v>
      </c>
    </row>
    <row r="261" spans="1:1" x14ac:dyDescent="0.25">
      <c r="A261" t="str">
        <f>'[2]INFO CLIENTS'!B261</f>
        <v>SERCA Informatique</v>
      </c>
    </row>
    <row r="262" spans="1:1" x14ac:dyDescent="0.25">
      <c r="A262" t="str">
        <f>'[2]INFO CLIENTS'!B262</f>
        <v>SERCA Informatique 2</v>
      </c>
    </row>
    <row r="263" spans="1:1" x14ac:dyDescent="0.25">
      <c r="A263" t="str">
        <f>'[2]INFO CLIENTS'!B263</f>
        <v>SERCA Informatique Comptable</v>
      </c>
    </row>
    <row r="264" spans="1:1" x14ac:dyDescent="0.25">
      <c r="A264" t="str">
        <f>'[2]INFO CLIENTS'!B264</f>
        <v>SERES Environnement</v>
      </c>
    </row>
    <row r="265" spans="1:1" x14ac:dyDescent="0.25">
      <c r="A265" t="str">
        <f>'[2]INFO CLIENTS'!B265</f>
        <v>SERM PC</v>
      </c>
    </row>
    <row r="266" spans="1:1" x14ac:dyDescent="0.25">
      <c r="A266" t="str">
        <f>'[2]INFO CLIENTS'!B266</f>
        <v>SERM PL</v>
      </c>
    </row>
    <row r="267" spans="1:1" x14ac:dyDescent="0.25">
      <c r="A267" t="str">
        <f>'[2]INFO CLIENTS'!B267</f>
        <v>Société Canal de Provence</v>
      </c>
    </row>
    <row r="268" spans="1:1" x14ac:dyDescent="0.25">
      <c r="A268" t="str">
        <f>'[2]INFO CLIENTS'!B268</f>
        <v>SOCOMELU</v>
      </c>
    </row>
    <row r="269" spans="1:1" x14ac:dyDescent="0.25">
      <c r="A269" t="str">
        <f>'[2]INFO CLIENTS'!B269</f>
        <v>Softway Medical</v>
      </c>
    </row>
    <row r="270" spans="1:1" x14ac:dyDescent="0.25">
      <c r="A270" t="str">
        <f>'[2]INFO CLIENTS'!B270</f>
        <v>SOLWARE</v>
      </c>
    </row>
    <row r="271" spans="1:1" x14ac:dyDescent="0.25">
      <c r="A271" t="str">
        <f>'[2]INFO CLIENTS'!B271</f>
        <v>Solware Life</v>
      </c>
    </row>
    <row r="272" spans="1:1" x14ac:dyDescent="0.25">
      <c r="A272" t="str">
        <f>'[2]INFO CLIENTS'!B272</f>
        <v>SPTMI RR</v>
      </c>
    </row>
    <row r="273" spans="1:1" x14ac:dyDescent="0.25">
      <c r="A273" t="str">
        <f>'[2]INFO CLIENTS'!B273</f>
        <v>STAYHOME</v>
      </c>
    </row>
    <row r="274" spans="1:1" x14ac:dyDescent="0.25">
      <c r="A274" t="str">
        <f>'[2]INFO CLIENTS'!B274</f>
        <v>STUDIA Solutions</v>
      </c>
    </row>
    <row r="275" spans="1:1" x14ac:dyDescent="0.25">
      <c r="A275" t="str">
        <f>'[2]INFO CLIENTS'!B275</f>
        <v>SUCLO XFACE</v>
      </c>
    </row>
    <row r="276" spans="1:1" x14ac:dyDescent="0.25">
      <c r="A276" t="str">
        <f>'[2]INFO CLIENTS'!B276</f>
        <v>TELESPAZIO - Bayle</v>
      </c>
    </row>
    <row r="277" spans="1:1" x14ac:dyDescent="0.25">
      <c r="A277" t="str">
        <f>'[2]INFO CLIENTS'!B277</f>
        <v>TELESPAZIO - Brouzès</v>
      </c>
    </row>
    <row r="278" spans="1:1" x14ac:dyDescent="0.25">
      <c r="A278" t="str">
        <f>'[2]INFO CLIENTS'!B278</f>
        <v>TELESPAZIO - Facturation</v>
      </c>
    </row>
    <row r="279" spans="1:1" x14ac:dyDescent="0.25">
      <c r="A279" t="str">
        <f>'[2]INFO CLIENTS'!B279</f>
        <v>TELESPAZIO - Jacquet</v>
      </c>
    </row>
    <row r="280" spans="1:1" x14ac:dyDescent="0.25">
      <c r="A280" t="str">
        <f>'[2]INFO CLIENTS'!B280</f>
        <v>TELESPAZIO - Livraison</v>
      </c>
    </row>
    <row r="281" spans="1:1" x14ac:dyDescent="0.25">
      <c r="A281" t="str">
        <f>'[2]INFO CLIENTS'!B281</f>
        <v>TELESPAZIO - Seb Dupont</v>
      </c>
    </row>
    <row r="282" spans="1:1" x14ac:dyDescent="0.25">
      <c r="A282" t="str">
        <f>'[2]INFO CLIENTS'!B282</f>
        <v>Transports NJS FARAMIA</v>
      </c>
    </row>
    <row r="283" spans="1:1" x14ac:dyDescent="0.25">
      <c r="A283" t="str">
        <f>'[2]INFO CLIENTS'!B283</f>
        <v>TRANSVALOR S.A.</v>
      </c>
    </row>
    <row r="284" spans="1:1" x14ac:dyDescent="0.25">
      <c r="A284" t="str">
        <f>'[2]INFO CLIENTS'!B284</f>
        <v>VIAXOFT</v>
      </c>
    </row>
    <row r="285" spans="1:1" x14ac:dyDescent="0.25">
      <c r="A285" t="str">
        <f>'[2]INFO CLIENTS'!B285</f>
        <v>VIAXOFT GDJ</v>
      </c>
    </row>
    <row r="286" spans="1:1" x14ac:dyDescent="0.25">
      <c r="A286" t="str">
        <f>'[2]INFO CLIENTS'!B286</f>
        <v>VIVELYS</v>
      </c>
    </row>
    <row r="287" spans="1:1" x14ac:dyDescent="0.25">
      <c r="A287" t="str">
        <f>'[2]INFO CLIENTS'!B287</f>
        <v>WELLCOMS TECHNOLOGY SAS</v>
      </c>
    </row>
    <row r="288" spans="1:1" x14ac:dyDescent="0.25">
      <c r="A288" t="str">
        <f>'[2]INFO CLIENTS'!B288</f>
        <v>WYPLAY</v>
      </c>
    </row>
    <row r="289" spans="1:1" x14ac:dyDescent="0.25">
      <c r="A289">
        <f>'[2]INFO CLIENTS'!B289</f>
        <v>0</v>
      </c>
    </row>
    <row r="290" spans="1:1" x14ac:dyDescent="0.25">
      <c r="A290">
        <f>'[2]INFO CLIENTS'!B290</f>
        <v>0</v>
      </c>
    </row>
    <row r="291" spans="1:1" x14ac:dyDescent="0.25">
      <c r="A291">
        <f>'[2]INFO CLIENTS'!B291</f>
        <v>0</v>
      </c>
    </row>
    <row r="292" spans="1:1" x14ac:dyDescent="0.25">
      <c r="A292">
        <f>'[2]INFO CLIENTS'!B292</f>
        <v>0</v>
      </c>
    </row>
    <row r="293" spans="1:1" x14ac:dyDescent="0.25">
      <c r="A293">
        <f>'[2]INFO CLIENTS'!B293</f>
        <v>0</v>
      </c>
    </row>
    <row r="294" spans="1:1" x14ac:dyDescent="0.25">
      <c r="A294">
        <f>'[2]INFO CLIENTS'!B294</f>
        <v>0</v>
      </c>
    </row>
    <row r="295" spans="1:1" x14ac:dyDescent="0.25">
      <c r="A295">
        <f>'[2]INFO CLIENTS'!B295</f>
        <v>0</v>
      </c>
    </row>
    <row r="296" spans="1:1" x14ac:dyDescent="0.25">
      <c r="A296">
        <f>'[2]INFO CLIENTS'!B296</f>
        <v>0</v>
      </c>
    </row>
    <row r="297" spans="1:1" x14ac:dyDescent="0.25">
      <c r="A297">
        <f>'[2]INFO CLIENTS'!B297</f>
        <v>0</v>
      </c>
    </row>
    <row r="298" spans="1:1" x14ac:dyDescent="0.25">
      <c r="A298">
        <f>'[2]INFO CLIENTS'!B298</f>
        <v>0</v>
      </c>
    </row>
    <row r="299" spans="1:1" x14ac:dyDescent="0.25">
      <c r="A299">
        <f>'[2]INFO CLIENTS'!B299</f>
        <v>0</v>
      </c>
    </row>
    <row r="300" spans="1:1" x14ac:dyDescent="0.25">
      <c r="A300">
        <f>'[2]INFO CLIENTS'!B300</f>
        <v>0</v>
      </c>
    </row>
    <row r="301" spans="1:1" x14ac:dyDescent="0.25">
      <c r="A301">
        <f>'[2]INFO CLIENTS'!B301</f>
        <v>0</v>
      </c>
    </row>
    <row r="302" spans="1:1" x14ac:dyDescent="0.25">
      <c r="A302">
        <f>'[2]INFO CLIENTS'!B302</f>
        <v>0</v>
      </c>
    </row>
    <row r="303" spans="1:1" x14ac:dyDescent="0.25">
      <c r="A303">
        <f>'[2]INFO CLIENTS'!B303</f>
        <v>0</v>
      </c>
    </row>
    <row r="304" spans="1:1" x14ac:dyDescent="0.25">
      <c r="A304">
        <f>'[2]INFO CLIENTS'!B304</f>
        <v>0</v>
      </c>
    </row>
    <row r="305" spans="1:1" x14ac:dyDescent="0.25">
      <c r="A305">
        <f>'[2]INFO CLIENTS'!B305</f>
        <v>0</v>
      </c>
    </row>
    <row r="306" spans="1:1" x14ac:dyDescent="0.25">
      <c r="A306">
        <f>'[2]INFO CLIENTS'!B306</f>
        <v>0</v>
      </c>
    </row>
    <row r="307" spans="1:1" x14ac:dyDescent="0.25">
      <c r="A307">
        <f>'[2]INFO CLIENTS'!B307</f>
        <v>0</v>
      </c>
    </row>
    <row r="308" spans="1:1" x14ac:dyDescent="0.25">
      <c r="A308">
        <f>'[2]INFO CLIENTS'!B308</f>
        <v>0</v>
      </c>
    </row>
    <row r="309" spans="1:1" x14ac:dyDescent="0.25">
      <c r="A309">
        <f>'[2]INFO CLIENTS'!B309</f>
        <v>0</v>
      </c>
    </row>
    <row r="310" spans="1:1" x14ac:dyDescent="0.25">
      <c r="A310">
        <f>'[2]INFO CLIENTS'!B310</f>
        <v>0</v>
      </c>
    </row>
    <row r="311" spans="1:1" x14ac:dyDescent="0.25">
      <c r="A311">
        <f>'[2]INFO CLIENTS'!B311</f>
        <v>0</v>
      </c>
    </row>
    <row r="312" spans="1:1" x14ac:dyDescent="0.25">
      <c r="A312">
        <f>'[2]INFO CLIENTS'!B312</f>
        <v>0</v>
      </c>
    </row>
    <row r="313" spans="1:1" x14ac:dyDescent="0.25">
      <c r="A313">
        <f>'[2]INFO CLIENTS'!B313</f>
        <v>0</v>
      </c>
    </row>
    <row r="314" spans="1:1" x14ac:dyDescent="0.25">
      <c r="A314">
        <f>'[2]INFO CLIENTS'!B314</f>
        <v>0</v>
      </c>
    </row>
    <row r="315" spans="1:1" x14ac:dyDescent="0.25">
      <c r="A315">
        <f>'[2]INFO CLIENTS'!B315</f>
        <v>0</v>
      </c>
    </row>
    <row r="316" spans="1:1" x14ac:dyDescent="0.25">
      <c r="A316">
        <f>'[2]INFO CLIENTS'!B316</f>
        <v>0</v>
      </c>
    </row>
    <row r="317" spans="1:1" x14ac:dyDescent="0.25">
      <c r="A317">
        <f>'[2]INFO CLIENTS'!B317</f>
        <v>0</v>
      </c>
    </row>
    <row r="318" spans="1:1" x14ac:dyDescent="0.25">
      <c r="A318">
        <f>'[2]INFO CLIENTS'!B318</f>
        <v>0</v>
      </c>
    </row>
    <row r="319" spans="1:1" x14ac:dyDescent="0.25">
      <c r="A319">
        <f>'[2]INFO CLIENTS'!B319</f>
        <v>0</v>
      </c>
    </row>
    <row r="320" spans="1:1" x14ac:dyDescent="0.25">
      <c r="A320">
        <f>'[2]INFO CLIENTS'!B320</f>
        <v>0</v>
      </c>
    </row>
    <row r="321" spans="1:1" x14ac:dyDescent="0.25">
      <c r="A321">
        <f>'[2]INFO CLIENTS'!B321</f>
        <v>0</v>
      </c>
    </row>
    <row r="322" spans="1:1" x14ac:dyDescent="0.25">
      <c r="A322">
        <f>'[2]INFO CLIENTS'!B322</f>
        <v>0</v>
      </c>
    </row>
    <row r="323" spans="1:1" x14ac:dyDescent="0.25">
      <c r="A323">
        <f>'[2]INFO CLIENTS'!B323</f>
        <v>0</v>
      </c>
    </row>
    <row r="324" spans="1:1" x14ac:dyDescent="0.25">
      <c r="A324">
        <f>'[2]INFO CLIENTS'!B324</f>
        <v>0</v>
      </c>
    </row>
    <row r="325" spans="1:1" x14ac:dyDescent="0.25">
      <c r="A325">
        <f>'[2]INFO CLIENTS'!B325</f>
        <v>0</v>
      </c>
    </row>
    <row r="326" spans="1:1" x14ac:dyDescent="0.25">
      <c r="A326">
        <f>'[2]INFO CLIENTS'!B326</f>
        <v>0</v>
      </c>
    </row>
    <row r="327" spans="1:1" x14ac:dyDescent="0.25">
      <c r="A327">
        <f>'[2]INFO CLIENTS'!B327</f>
        <v>0</v>
      </c>
    </row>
    <row r="328" spans="1:1" x14ac:dyDescent="0.25">
      <c r="A328">
        <f>'[2]INFO CLIENTS'!B328</f>
        <v>0</v>
      </c>
    </row>
    <row r="329" spans="1:1" x14ac:dyDescent="0.25">
      <c r="A329">
        <f>'[2]INFO CLIENTS'!B329</f>
        <v>0</v>
      </c>
    </row>
    <row r="330" spans="1:1" x14ac:dyDescent="0.25">
      <c r="A330">
        <f>'[2]INFO CLIENTS'!B330</f>
        <v>0</v>
      </c>
    </row>
    <row r="331" spans="1:1" x14ac:dyDescent="0.25">
      <c r="A331">
        <f>'[2]INFO CLIENTS'!B331</f>
        <v>0</v>
      </c>
    </row>
    <row r="332" spans="1:1" x14ac:dyDescent="0.25">
      <c r="A332">
        <f>'[2]INFO CLIENTS'!B332</f>
        <v>0</v>
      </c>
    </row>
    <row r="333" spans="1:1" x14ac:dyDescent="0.25">
      <c r="A333">
        <f>'[2]INFO CLIENTS'!B333</f>
        <v>0</v>
      </c>
    </row>
    <row r="334" spans="1:1" x14ac:dyDescent="0.25">
      <c r="A334">
        <f>'[2]INFO CLIENTS'!B334</f>
        <v>0</v>
      </c>
    </row>
    <row r="335" spans="1:1" x14ac:dyDescent="0.25">
      <c r="A335">
        <f>'[2]INFO CLIENTS'!B335</f>
        <v>0</v>
      </c>
    </row>
    <row r="336" spans="1:1" x14ac:dyDescent="0.25">
      <c r="A336">
        <f>'[2]INFO CLIENTS'!B336</f>
        <v>0</v>
      </c>
    </row>
    <row r="337" spans="1:1" x14ac:dyDescent="0.25">
      <c r="A337">
        <f>'[2]INFO CLIENTS'!B337</f>
        <v>0</v>
      </c>
    </row>
    <row r="338" spans="1:1" x14ac:dyDescent="0.25">
      <c r="A338">
        <f>'[2]INFO CLIENTS'!B338</f>
        <v>0</v>
      </c>
    </row>
    <row r="339" spans="1:1" x14ac:dyDescent="0.25">
      <c r="A339">
        <f>'[2]INFO CLIENTS'!B339</f>
        <v>0</v>
      </c>
    </row>
    <row r="340" spans="1:1" x14ac:dyDescent="0.25">
      <c r="A340">
        <f>'[2]INFO CLIENTS'!B340</f>
        <v>0</v>
      </c>
    </row>
    <row r="341" spans="1:1" x14ac:dyDescent="0.25">
      <c r="A341">
        <f>'[2]INFO CLIENTS'!B341</f>
        <v>0</v>
      </c>
    </row>
    <row r="342" spans="1:1" x14ac:dyDescent="0.25">
      <c r="A342">
        <f>'[2]INFO CLIENTS'!B342</f>
        <v>0</v>
      </c>
    </row>
    <row r="343" spans="1:1" x14ac:dyDescent="0.25">
      <c r="A343">
        <f>'[2]INFO CLIENTS'!B343</f>
        <v>0</v>
      </c>
    </row>
    <row r="344" spans="1:1" x14ac:dyDescent="0.25">
      <c r="A344">
        <f>'[2]INFO CLIENTS'!B344</f>
        <v>0</v>
      </c>
    </row>
    <row r="345" spans="1:1" x14ac:dyDescent="0.25">
      <c r="A345">
        <f>'[2]INFO CLIENTS'!B345</f>
        <v>0</v>
      </c>
    </row>
    <row r="346" spans="1:1" x14ac:dyDescent="0.25">
      <c r="A346">
        <f>'[2]INFO CLIENTS'!B346</f>
        <v>0</v>
      </c>
    </row>
    <row r="347" spans="1:1" x14ac:dyDescent="0.25">
      <c r="A347">
        <f>'[2]INFO CLIENTS'!B347</f>
        <v>0</v>
      </c>
    </row>
    <row r="348" spans="1:1" x14ac:dyDescent="0.25">
      <c r="A348">
        <f>'[2]INFO CLIENTS'!B348</f>
        <v>0</v>
      </c>
    </row>
    <row r="349" spans="1:1" x14ac:dyDescent="0.25">
      <c r="A349">
        <f>'[2]INFO CLIENTS'!B349</f>
        <v>0</v>
      </c>
    </row>
    <row r="350" spans="1:1" x14ac:dyDescent="0.25">
      <c r="A350">
        <f>'[2]INFO CLIENTS'!B350</f>
        <v>0</v>
      </c>
    </row>
    <row r="351" spans="1:1" x14ac:dyDescent="0.25">
      <c r="A351">
        <f>'[2]INFO CLIENTS'!B351</f>
        <v>0</v>
      </c>
    </row>
    <row r="352" spans="1:1" x14ac:dyDescent="0.25">
      <c r="A352">
        <f>'[2]INFO CLIENTS'!B352</f>
        <v>0</v>
      </c>
    </row>
    <row r="353" spans="1:1" x14ac:dyDescent="0.25">
      <c r="A353">
        <f>'[2]INFO CLIENTS'!B353</f>
        <v>0</v>
      </c>
    </row>
    <row r="354" spans="1:1" x14ac:dyDescent="0.25">
      <c r="A354">
        <f>'[2]INFO CLIENTS'!B354</f>
        <v>0</v>
      </c>
    </row>
    <row r="355" spans="1:1" x14ac:dyDescent="0.25">
      <c r="A355">
        <f>'[2]INFO CLIENTS'!B355</f>
        <v>0</v>
      </c>
    </row>
    <row r="356" spans="1:1" x14ac:dyDescent="0.25">
      <c r="A356">
        <f>'[2]INFO CLIENTS'!B356</f>
        <v>0</v>
      </c>
    </row>
    <row r="357" spans="1:1" x14ac:dyDescent="0.25">
      <c r="A357">
        <f>'[2]INFO CLIENTS'!B357</f>
        <v>0</v>
      </c>
    </row>
    <row r="358" spans="1:1" x14ac:dyDescent="0.25">
      <c r="A358">
        <f>'[2]INFO CLIENTS'!B358</f>
        <v>0</v>
      </c>
    </row>
    <row r="359" spans="1:1" x14ac:dyDescent="0.25">
      <c r="A359">
        <f>'[2]INFO CLIENTS'!B359</f>
        <v>0</v>
      </c>
    </row>
    <row r="360" spans="1:1" x14ac:dyDescent="0.25">
      <c r="A360">
        <f>'[2]INFO CLIENTS'!B360</f>
        <v>0</v>
      </c>
    </row>
    <row r="361" spans="1:1" x14ac:dyDescent="0.25">
      <c r="A361">
        <f>'[2]INFO CLIENTS'!B361</f>
        <v>0</v>
      </c>
    </row>
    <row r="362" spans="1:1" x14ac:dyDescent="0.25">
      <c r="A362">
        <f>'[2]INFO CLIENTS'!B362</f>
        <v>0</v>
      </c>
    </row>
    <row r="363" spans="1:1" x14ac:dyDescent="0.25">
      <c r="A363">
        <f>'[2]INFO CLIENTS'!B363</f>
        <v>0</v>
      </c>
    </row>
    <row r="364" spans="1:1" x14ac:dyDescent="0.25">
      <c r="A364">
        <f>'[2]INFO CLIENTS'!B364</f>
        <v>0</v>
      </c>
    </row>
    <row r="365" spans="1:1" x14ac:dyDescent="0.25">
      <c r="A365">
        <f>'[2]INFO CLIENTS'!B365</f>
        <v>0</v>
      </c>
    </row>
    <row r="366" spans="1:1" x14ac:dyDescent="0.25">
      <c r="A366">
        <f>'[2]INFO CLIENTS'!B366</f>
        <v>0</v>
      </c>
    </row>
    <row r="367" spans="1:1" x14ac:dyDescent="0.25">
      <c r="A367">
        <f>'[2]INFO CLIENTS'!B367</f>
        <v>0</v>
      </c>
    </row>
    <row r="368" spans="1:1" x14ac:dyDescent="0.25">
      <c r="A368">
        <f>'[2]INFO CLIENTS'!B368</f>
        <v>0</v>
      </c>
    </row>
    <row r="369" spans="1:1" x14ac:dyDescent="0.25">
      <c r="A369">
        <f>'[2]INFO CLIENTS'!B369</f>
        <v>0</v>
      </c>
    </row>
    <row r="370" spans="1:1" x14ac:dyDescent="0.25">
      <c r="A370">
        <f>'[2]INFO CLIENTS'!B370</f>
        <v>0</v>
      </c>
    </row>
    <row r="371" spans="1:1" x14ac:dyDescent="0.25">
      <c r="A371">
        <f>'[2]INFO CLIENTS'!B371</f>
        <v>0</v>
      </c>
    </row>
    <row r="372" spans="1:1" x14ac:dyDescent="0.25">
      <c r="A372">
        <f>'[2]INFO CLIENTS'!B372</f>
        <v>0</v>
      </c>
    </row>
    <row r="373" spans="1:1" x14ac:dyDescent="0.25">
      <c r="A373">
        <f>'[2]INFO CLIENTS'!B373</f>
        <v>0</v>
      </c>
    </row>
    <row r="374" spans="1:1" x14ac:dyDescent="0.25">
      <c r="A374">
        <f>'[2]INFO CLIENTS'!B374</f>
        <v>0</v>
      </c>
    </row>
    <row r="375" spans="1:1" x14ac:dyDescent="0.25">
      <c r="A375">
        <f>'[2]INFO CLIENTS'!B375</f>
        <v>0</v>
      </c>
    </row>
    <row r="376" spans="1:1" x14ac:dyDescent="0.25">
      <c r="A376">
        <f>'[2]INFO CLIENTS'!B376</f>
        <v>0</v>
      </c>
    </row>
    <row r="377" spans="1:1" x14ac:dyDescent="0.25">
      <c r="A377">
        <f>'[2]INFO CLIENTS'!B377</f>
        <v>0</v>
      </c>
    </row>
    <row r="378" spans="1:1" x14ac:dyDescent="0.25">
      <c r="A378">
        <f>'[2]INFO CLIENTS'!B378</f>
        <v>0</v>
      </c>
    </row>
    <row r="379" spans="1:1" x14ac:dyDescent="0.25">
      <c r="A379">
        <f>'[2]INFO CLIENTS'!B379</f>
        <v>0</v>
      </c>
    </row>
    <row r="380" spans="1:1" x14ac:dyDescent="0.25">
      <c r="A380">
        <f>'[2]INFO CLIENTS'!B380</f>
        <v>0</v>
      </c>
    </row>
    <row r="381" spans="1:1" x14ac:dyDescent="0.25">
      <c r="A381">
        <f>'[2]INFO CLIENTS'!B381</f>
        <v>0</v>
      </c>
    </row>
    <row r="382" spans="1:1" x14ac:dyDescent="0.25">
      <c r="A382">
        <f>'[2]INFO CLIENTS'!B382</f>
        <v>0</v>
      </c>
    </row>
    <row r="383" spans="1:1" x14ac:dyDescent="0.25">
      <c r="A383">
        <f>'[2]INFO CLIENTS'!B383</f>
        <v>0</v>
      </c>
    </row>
    <row r="384" spans="1:1" x14ac:dyDescent="0.25">
      <c r="A384">
        <f>'[2]INFO CLIENTS'!B384</f>
        <v>0</v>
      </c>
    </row>
    <row r="385" spans="1:1" x14ac:dyDescent="0.25">
      <c r="A385">
        <f>'[2]INFO CLIENTS'!B385</f>
        <v>0</v>
      </c>
    </row>
    <row r="386" spans="1:1" x14ac:dyDescent="0.25">
      <c r="A386">
        <f>'[2]INFO CLIENTS'!B386</f>
        <v>0</v>
      </c>
    </row>
    <row r="387" spans="1:1" x14ac:dyDescent="0.25">
      <c r="A387">
        <f>'[2]INFO CLIENTS'!B387</f>
        <v>0</v>
      </c>
    </row>
    <row r="388" spans="1:1" x14ac:dyDescent="0.25">
      <c r="A388">
        <f>'[2]INFO CLIENTS'!B388</f>
        <v>0</v>
      </c>
    </row>
    <row r="389" spans="1:1" x14ac:dyDescent="0.25">
      <c r="A389">
        <f>'[2]INFO CLIENTS'!B389</f>
        <v>0</v>
      </c>
    </row>
    <row r="390" spans="1:1" x14ac:dyDescent="0.25">
      <c r="A390">
        <f>'[2]INFO CLIENTS'!B390</f>
        <v>0</v>
      </c>
    </row>
    <row r="391" spans="1:1" x14ac:dyDescent="0.25">
      <c r="A391">
        <f>'[2]INFO CLIENTS'!B391</f>
        <v>0</v>
      </c>
    </row>
    <row r="392" spans="1:1" x14ac:dyDescent="0.25">
      <c r="A392">
        <f>'[2]INFO CLIENTS'!B392</f>
        <v>0</v>
      </c>
    </row>
    <row r="393" spans="1:1" x14ac:dyDescent="0.25">
      <c r="A393">
        <f>'[2]INFO CLIENTS'!B393</f>
        <v>0</v>
      </c>
    </row>
    <row r="394" spans="1:1" x14ac:dyDescent="0.25">
      <c r="A394">
        <f>'[2]INFO CLIENTS'!B394</f>
        <v>0</v>
      </c>
    </row>
    <row r="395" spans="1:1" x14ac:dyDescent="0.25">
      <c r="A395">
        <f>'[2]INFO CLIENTS'!B395</f>
        <v>0</v>
      </c>
    </row>
    <row r="396" spans="1:1" x14ac:dyDescent="0.25">
      <c r="A396">
        <f>'[2]INFO CLIENTS'!B396</f>
        <v>0</v>
      </c>
    </row>
    <row r="397" spans="1:1" x14ac:dyDescent="0.25">
      <c r="A397">
        <f>'[2]INFO CLIENTS'!B397</f>
        <v>0</v>
      </c>
    </row>
    <row r="398" spans="1:1" x14ac:dyDescent="0.25">
      <c r="A398">
        <f>'[2]INFO CLIENTS'!B398</f>
        <v>0</v>
      </c>
    </row>
    <row r="399" spans="1:1" x14ac:dyDescent="0.25">
      <c r="A399">
        <f>'[2]INFO CLIENTS'!B399</f>
        <v>0</v>
      </c>
    </row>
    <row r="400" spans="1:1" x14ac:dyDescent="0.25">
      <c r="A400">
        <f>'[2]INFO CLIENTS'!B400</f>
        <v>0</v>
      </c>
    </row>
  </sheetData>
  <hyperlinks>
    <hyperlink ref="E2" r:id="rId1"/>
    <hyperlink ref="E3" r:id="rId2"/>
    <hyperlink ref="E4" r:id="rId3"/>
    <hyperlink ref="E5" r:id="rId4"/>
    <hyperlink ref="E6" r:id="rId5"/>
    <hyperlink ref="E7" r:id="rId6"/>
    <hyperlink ref="E8"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DEVIS</vt:lpstr>
      <vt:lpstr>Liste Clients</vt:lpstr>
      <vt:lpstr>CLIENTS</vt:lpstr>
      <vt:lpstr>Commerciaux</vt:lpstr>
      <vt:lpstr>CONTACTCIAL</vt:lpstr>
      <vt:lpstr>DEVIS!Impression_des_titres</vt:lpstr>
      <vt:lpstr>'Liste Clients'!MAIL</vt:lpstr>
      <vt:lpstr>TELCIAL</vt:lpstr>
      <vt:lpstr>DEVIS!Zone_d_impression</vt:lpstr>
    </vt:vector>
  </TitlesOfParts>
  <Company>IT-MED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CADINU</dc:creator>
  <cp:lastModifiedBy>Maxime CADINU</cp:lastModifiedBy>
  <cp:lastPrinted>2019-06-07T13:58:27Z</cp:lastPrinted>
  <dcterms:created xsi:type="dcterms:W3CDTF">2000-10-04T13:47:09Z</dcterms:created>
  <dcterms:modified xsi:type="dcterms:W3CDTF">2020-05-24T11:53:01Z</dcterms:modified>
</cp:coreProperties>
</file>